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1 - Dodávky a práce ÚOŽI" sheetId="2" r:id="rId2"/>
    <sheet name="01.2 - Práce ÚRS" sheetId="3" r:id="rId3"/>
    <sheet name="SO 01 - Úpravy železniční..." sheetId="4" r:id="rId4"/>
    <sheet name="SO 03 - Úpravy úhelníkový..." sheetId="5" r:id="rId5"/>
    <sheet name="SO 04.1 - ZRN" sheetId="6" r:id="rId6"/>
    <sheet name="SO 04.2 - VRN" sheetId="7" r:id="rId7"/>
    <sheet name="05.1.1 - Elektromontážní ..." sheetId="8" r:id="rId8"/>
    <sheet name="05.1.2 - Zemní práce" sheetId="9" r:id="rId9"/>
    <sheet name="05.1.3 - VRN" sheetId="10" r:id="rId10"/>
    <sheet name="SO 06 - Ochrana kabelů ČD..." sheetId="11" r:id="rId11"/>
  </sheets>
  <definedNames>
    <definedName name="_xlnm.Print_Area" localSheetId="0">'Rekapitulace stavby'!$D$4:$AO$36,'Rekapitulace stavby'!$C$42:$AQ$69</definedName>
    <definedName name="_xlnm.Print_Titles" localSheetId="0">'Rekapitulace stavby'!$52:$52</definedName>
    <definedName name="_xlnm._FilterDatabase" localSheetId="1" hidden="1">'01.1 - Dodávky a práce ÚOŽI'!$C$88:$K$160</definedName>
    <definedName name="_xlnm.Print_Area" localSheetId="1">'01.1 - Dodávky a práce ÚOŽI'!$C$4:$J$41,'01.1 - Dodávky a práce ÚOŽI'!$C$47:$J$68,'01.1 - Dodávky a práce ÚOŽI'!$C$74:$K$160</definedName>
    <definedName name="_xlnm.Print_Titles" localSheetId="1">'01.1 - Dodávky a práce ÚOŽI'!$88:$88</definedName>
    <definedName name="_xlnm._FilterDatabase" localSheetId="2" hidden="1">'01.2 - Práce ÚRS'!$C$86:$K$94</definedName>
    <definedName name="_xlnm.Print_Area" localSheetId="2">'01.2 - Práce ÚRS'!$C$4:$J$41,'01.2 - Práce ÚRS'!$C$47:$J$66,'01.2 - Práce ÚRS'!$C$72:$K$94</definedName>
    <definedName name="_xlnm.Print_Titles" localSheetId="2">'01.2 - Práce ÚRS'!$86:$86</definedName>
    <definedName name="_xlnm._FilterDatabase" localSheetId="3" hidden="1">'SO 01 - Úpravy železniční...'!$C$82:$K$694</definedName>
    <definedName name="_xlnm.Print_Area" localSheetId="3">'SO 01 - Úpravy železniční...'!$C$4:$J$39,'SO 01 - Úpravy železniční...'!$C$45:$J$64,'SO 01 - Úpravy železniční...'!$C$70:$K$694</definedName>
    <definedName name="_xlnm.Print_Titles" localSheetId="3">'SO 01 - Úpravy železniční...'!$82:$82</definedName>
    <definedName name="_xlnm._FilterDatabase" localSheetId="4" hidden="1">'SO 03 - Úpravy úhelníkový...'!$C$82:$K$332</definedName>
    <definedName name="_xlnm.Print_Area" localSheetId="4">'SO 03 - Úpravy úhelníkový...'!$C$4:$J$39,'SO 03 - Úpravy úhelníkový...'!$C$45:$J$64,'SO 03 - Úpravy úhelníkový...'!$C$70:$K$332</definedName>
    <definedName name="_xlnm.Print_Titles" localSheetId="4">'SO 03 - Úpravy úhelníkový...'!$82:$82</definedName>
    <definedName name="_xlnm._FilterDatabase" localSheetId="5" hidden="1">'SO 04.1 - ZRN'!$C$90:$K$142</definedName>
    <definedName name="_xlnm.Print_Area" localSheetId="5">'SO 04.1 - ZRN'!$C$4:$J$41,'SO 04.1 - ZRN'!$C$47:$J$70,'SO 04.1 - ZRN'!$C$76:$K$142</definedName>
    <definedName name="_xlnm.Print_Titles" localSheetId="5">'SO 04.1 - ZRN'!$90:$90</definedName>
    <definedName name="_xlnm._FilterDatabase" localSheetId="6" hidden="1">'SO 04.2 - VRN'!$C$86:$K$92</definedName>
    <definedName name="_xlnm.Print_Area" localSheetId="6">'SO 04.2 - VRN'!$C$4:$J$41,'SO 04.2 - VRN'!$C$47:$J$66,'SO 04.2 - VRN'!$C$72:$K$92</definedName>
    <definedName name="_xlnm.Print_Titles" localSheetId="6">'SO 04.2 - VRN'!$86:$86</definedName>
    <definedName name="_xlnm._FilterDatabase" localSheetId="7" hidden="1">'05.1.1 - Elektromontážní ...'!$C$91:$K$134</definedName>
    <definedName name="_xlnm.Print_Area" localSheetId="7">'05.1.1 - Elektromontážní ...'!$C$4:$J$43,'05.1.1 - Elektromontážní ...'!$C$49:$J$69,'05.1.1 - Elektromontážní ...'!$C$75:$K$134</definedName>
    <definedName name="_xlnm.Print_Titles" localSheetId="7">'05.1.1 - Elektromontážní ...'!$91:$91</definedName>
    <definedName name="_xlnm._FilterDatabase" localSheetId="8" hidden="1">'05.1.2 - Zemní práce'!$C$95:$K$129</definedName>
    <definedName name="_xlnm.Print_Area" localSheetId="8">'05.1.2 - Zemní práce'!$C$4:$J$43,'05.1.2 - Zemní práce'!$C$49:$J$73,'05.1.2 - Zemní práce'!$C$79:$K$129</definedName>
    <definedName name="_xlnm.Print_Titles" localSheetId="8">'05.1.2 - Zemní práce'!$95:$95</definedName>
    <definedName name="_xlnm._FilterDatabase" localSheetId="9" hidden="1">'05.1.3 - VRN'!$C$93:$K$101</definedName>
    <definedName name="_xlnm.Print_Area" localSheetId="9">'05.1.3 - VRN'!$C$4:$J$43,'05.1.3 - VRN'!$C$49:$J$71,'05.1.3 - VRN'!$C$77:$K$101</definedName>
    <definedName name="_xlnm.Print_Titles" localSheetId="9">'05.1.3 - VRN'!$93:$93</definedName>
    <definedName name="_xlnm._FilterDatabase" localSheetId="10" hidden="1">'SO 06 - Ochrana kabelů ČD...'!$C$80:$K$111</definedName>
    <definedName name="_xlnm.Print_Area" localSheetId="10">'SO 06 - Ochrana kabelů ČD...'!$C$4:$J$39,'SO 06 - Ochrana kabelů ČD...'!$C$45:$J$62,'SO 06 - Ochrana kabelů ČD...'!$C$68:$K$111</definedName>
    <definedName name="_xlnm.Print_Titles" localSheetId="10">'SO 06 - Ochrana kabelů ČD...'!$80:$80</definedName>
  </definedNames>
  <calcPr/>
</workbook>
</file>

<file path=xl/calcChain.xml><?xml version="1.0" encoding="utf-8"?>
<calcChain xmlns="http://schemas.openxmlformats.org/spreadsheetml/2006/main">
  <c i="11" r="J37"/>
  <c r="J36"/>
  <c i="1" r="AY68"/>
  <c i="11" r="J35"/>
  <c i="1" r="AX68"/>
  <c i="11"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T87"/>
  <c r="R88"/>
  <c r="R87"/>
  <c r="P88"/>
  <c r="P87"/>
  <c r="BK88"/>
  <c r="BK87"/>
  <c r="J87"/>
  <c r="J88"/>
  <c r="BE88"/>
  <c r="J61"/>
  <c r="BI85"/>
  <c r="BH85"/>
  <c r="BG85"/>
  <c r="BF85"/>
  <c r="T85"/>
  <c r="R85"/>
  <c r="P85"/>
  <c r="BK85"/>
  <c r="J85"/>
  <c r="BE85"/>
  <c r="BI83"/>
  <c r="F37"/>
  <c i="1" r="BD68"/>
  <c i="11" r="BH83"/>
  <c r="F36"/>
  <c i="1" r="BC68"/>
  <c i="11" r="BG83"/>
  <c r="F35"/>
  <c i="1" r="BB68"/>
  <c i="11" r="BF83"/>
  <c r="J34"/>
  <c i="1" r="AW68"/>
  <c i="11" r="F34"/>
  <c i="1" r="BA68"/>
  <c i="11" r="T83"/>
  <c r="T82"/>
  <c r="T81"/>
  <c r="R83"/>
  <c r="R82"/>
  <c r="R81"/>
  <c r="P83"/>
  <c r="P82"/>
  <c r="P81"/>
  <c i="1" r="AU68"/>
  <c i="11" r="BK83"/>
  <c r="BK82"/>
  <c r="J82"/>
  <c r="BK81"/>
  <c r="J81"/>
  <c r="J59"/>
  <c r="J30"/>
  <c i="1" r="AG68"/>
  <c i="11" r="J83"/>
  <c r="BE83"/>
  <c r="J33"/>
  <c i="1" r="AV68"/>
  <c i="11" r="F33"/>
  <c i="1" r="AZ68"/>
  <c i="11" r="J60"/>
  <c r="F77"/>
  <c r="F75"/>
  <c r="E73"/>
  <c r="F54"/>
  <c r="F52"/>
  <c r="E50"/>
  <c r="J39"/>
  <c r="J24"/>
  <c r="E24"/>
  <c r="J78"/>
  <c r="J55"/>
  <c r="J23"/>
  <c r="J21"/>
  <c r="E21"/>
  <c r="J77"/>
  <c r="J54"/>
  <c r="J20"/>
  <c r="J18"/>
  <c r="E18"/>
  <c r="F78"/>
  <c r="F55"/>
  <c r="J17"/>
  <c r="J12"/>
  <c r="J75"/>
  <c r="J52"/>
  <c r="E7"/>
  <c r="E71"/>
  <c r="E48"/>
  <c i="10" r="J41"/>
  <c r="J40"/>
  <c i="1" r="AY67"/>
  <c i="10" r="J39"/>
  <c i="1" r="AX67"/>
  <c i="10" r="BI100"/>
  <c r="BH100"/>
  <c r="BG100"/>
  <c r="BF100"/>
  <c r="T100"/>
  <c r="T99"/>
  <c r="R100"/>
  <c r="R99"/>
  <c r="P100"/>
  <c r="P99"/>
  <c r="BK100"/>
  <c r="BK99"/>
  <c r="J99"/>
  <c r="J100"/>
  <c r="BE100"/>
  <c r="J70"/>
  <c r="BI97"/>
  <c r="F41"/>
  <c i="1" r="BD67"/>
  <c i="10" r="BH97"/>
  <c r="F40"/>
  <c i="1" r="BC67"/>
  <c i="10" r="BG97"/>
  <c r="F39"/>
  <c i="1" r="BB67"/>
  <c i="10" r="BF97"/>
  <c r="J38"/>
  <c i="1" r="AW67"/>
  <c i="10" r="F38"/>
  <c i="1" r="BA67"/>
  <c i="10" r="T97"/>
  <c r="T96"/>
  <c r="T95"/>
  <c r="T94"/>
  <c r="R97"/>
  <c r="R96"/>
  <c r="R95"/>
  <c r="R94"/>
  <c r="P97"/>
  <c r="P96"/>
  <c r="P95"/>
  <c r="P94"/>
  <c i="1" r="AU67"/>
  <c i="10" r="BK97"/>
  <c r="BK96"/>
  <c r="J96"/>
  <c r="BK95"/>
  <c r="J95"/>
  <c r="BK94"/>
  <c r="J94"/>
  <c r="J67"/>
  <c r="J34"/>
  <c i="1" r="AG67"/>
  <c i="10" r="J97"/>
  <c r="BE97"/>
  <c r="J37"/>
  <c i="1" r="AV67"/>
  <c i="10" r="F37"/>
  <c i="1" r="AZ67"/>
  <c i="10" r="J69"/>
  <c r="J68"/>
  <c r="F90"/>
  <c r="F88"/>
  <c r="E86"/>
  <c r="F62"/>
  <c r="F60"/>
  <c r="E58"/>
  <c r="J43"/>
  <c r="J28"/>
  <c r="E28"/>
  <c r="J91"/>
  <c r="J63"/>
  <c r="J27"/>
  <c r="J25"/>
  <c r="E25"/>
  <c r="J90"/>
  <c r="J62"/>
  <c r="J24"/>
  <c r="J22"/>
  <c r="E22"/>
  <c r="F91"/>
  <c r="F63"/>
  <c r="J21"/>
  <c r="J16"/>
  <c r="J88"/>
  <c r="J60"/>
  <c r="E7"/>
  <c r="E80"/>
  <c r="E52"/>
  <c i="9" r="J41"/>
  <c r="J40"/>
  <c i="1" r="AY66"/>
  <c i="9" r="J39"/>
  <c i="1" r="AX66"/>
  <c i="9" r="BI128"/>
  <c r="BH128"/>
  <c r="BG128"/>
  <c r="BF128"/>
  <c r="T128"/>
  <c r="R128"/>
  <c r="P128"/>
  <c r="BK128"/>
  <c r="J128"/>
  <c r="BE128"/>
  <c r="BI124"/>
  <c r="BH124"/>
  <c r="BG124"/>
  <c r="BF124"/>
  <c r="T124"/>
  <c r="T123"/>
  <c r="T122"/>
  <c r="R124"/>
  <c r="R123"/>
  <c r="R122"/>
  <c r="P124"/>
  <c r="P123"/>
  <c r="P122"/>
  <c r="BK124"/>
  <c r="BK123"/>
  <c r="J123"/>
  <c r="BK122"/>
  <c r="J122"/>
  <c r="J124"/>
  <c r="BE124"/>
  <c r="J72"/>
  <c r="J71"/>
  <c r="BI118"/>
  <c r="BH118"/>
  <c r="BG118"/>
  <c r="BF118"/>
  <c r="T118"/>
  <c r="T117"/>
  <c r="R118"/>
  <c r="R117"/>
  <c r="P118"/>
  <c r="P117"/>
  <c r="BK118"/>
  <c r="BK117"/>
  <c r="J117"/>
  <c r="J118"/>
  <c r="BE118"/>
  <c r="J70"/>
  <c r="BI115"/>
  <c r="BH115"/>
  <c r="BG115"/>
  <c r="BF115"/>
  <c r="T115"/>
  <c r="R115"/>
  <c r="P115"/>
  <c r="BK115"/>
  <c r="J115"/>
  <c r="BE115"/>
  <c r="BI110"/>
  <c r="BH110"/>
  <c r="BG110"/>
  <c r="BF110"/>
  <c r="T110"/>
  <c r="R110"/>
  <c r="P110"/>
  <c r="BK110"/>
  <c r="J110"/>
  <c r="BE110"/>
  <c r="BI106"/>
  <c r="BH106"/>
  <c r="BG106"/>
  <c r="BF106"/>
  <c r="T106"/>
  <c r="R106"/>
  <c r="P106"/>
  <c r="BK106"/>
  <c r="J106"/>
  <c r="BE106"/>
  <c r="BI102"/>
  <c r="BH102"/>
  <c r="BG102"/>
  <c r="BF102"/>
  <c r="T102"/>
  <c r="R102"/>
  <c r="P102"/>
  <c r="BK102"/>
  <c r="J102"/>
  <c r="BE102"/>
  <c r="BI99"/>
  <c r="F41"/>
  <c i="1" r="BD66"/>
  <c i="9" r="BH99"/>
  <c r="F40"/>
  <c i="1" r="BC66"/>
  <c i="9" r="BG99"/>
  <c r="F39"/>
  <c i="1" r="BB66"/>
  <c i="9" r="BF99"/>
  <c r="J38"/>
  <c i="1" r="AW66"/>
  <c i="9" r="F38"/>
  <c i="1" r="BA66"/>
  <c i="9" r="T99"/>
  <c r="T98"/>
  <c r="T97"/>
  <c r="T96"/>
  <c r="R99"/>
  <c r="R98"/>
  <c r="R97"/>
  <c r="R96"/>
  <c r="P99"/>
  <c r="P98"/>
  <c r="P97"/>
  <c r="P96"/>
  <c i="1" r="AU66"/>
  <c i="9" r="BK99"/>
  <c r="BK98"/>
  <c r="J98"/>
  <c r="BK97"/>
  <c r="J97"/>
  <c r="BK96"/>
  <c r="J96"/>
  <c r="J67"/>
  <c r="J34"/>
  <c i="1" r="AG66"/>
  <c i="9" r="J99"/>
  <c r="BE99"/>
  <c r="J37"/>
  <c i="1" r="AV66"/>
  <c i="9" r="F37"/>
  <c i="1" r="AZ66"/>
  <c i="9" r="J69"/>
  <c r="J68"/>
  <c r="F92"/>
  <c r="F90"/>
  <c r="E88"/>
  <c r="F62"/>
  <c r="F60"/>
  <c r="E58"/>
  <c r="J43"/>
  <c r="J28"/>
  <c r="E28"/>
  <c r="J93"/>
  <c r="J63"/>
  <c r="J27"/>
  <c r="J25"/>
  <c r="E25"/>
  <c r="J92"/>
  <c r="J62"/>
  <c r="J24"/>
  <c r="J22"/>
  <c r="E22"/>
  <c r="F93"/>
  <c r="F63"/>
  <c r="J21"/>
  <c r="J16"/>
  <c r="J90"/>
  <c r="J60"/>
  <c r="E7"/>
  <c r="E82"/>
  <c r="E52"/>
  <c i="8" r="J41"/>
  <c r="J40"/>
  <c i="1" r="AY65"/>
  <c i="8" r="J39"/>
  <c i="1" r="AX65"/>
  <c i="8" r="BI133"/>
  <c r="BH133"/>
  <c r="BG133"/>
  <c r="BF133"/>
  <c r="T133"/>
  <c r="R133"/>
  <c r="P133"/>
  <c r="BK133"/>
  <c r="J133"/>
  <c r="BE133"/>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F41"/>
  <c i="1" r="BD65"/>
  <c i="8" r="BH94"/>
  <c r="F40"/>
  <c i="1" r="BC65"/>
  <c i="8" r="BG94"/>
  <c r="F39"/>
  <c i="1" r="BB65"/>
  <c i="8" r="BF94"/>
  <c r="J38"/>
  <c i="1" r="AW65"/>
  <c i="8" r="F38"/>
  <c i="1" r="BA65"/>
  <c i="8" r="T94"/>
  <c r="T93"/>
  <c r="T92"/>
  <c r="R94"/>
  <c r="R93"/>
  <c r="R92"/>
  <c r="P94"/>
  <c r="P93"/>
  <c r="P92"/>
  <c i="1" r="AU65"/>
  <c i="8" r="BK94"/>
  <c r="BK93"/>
  <c r="J93"/>
  <c r="BK92"/>
  <c r="J92"/>
  <c r="J67"/>
  <c r="J34"/>
  <c i="1" r="AG65"/>
  <c i="8" r="J94"/>
  <c r="BE94"/>
  <c r="J37"/>
  <c i="1" r="AV65"/>
  <c i="8" r="F37"/>
  <c i="1" r="AZ65"/>
  <c i="8" r="J68"/>
  <c r="F88"/>
  <c r="F86"/>
  <c r="E84"/>
  <c r="F62"/>
  <c r="F60"/>
  <c r="E58"/>
  <c r="J43"/>
  <c r="J28"/>
  <c r="E28"/>
  <c r="J89"/>
  <c r="J63"/>
  <c r="J27"/>
  <c r="J25"/>
  <c r="E25"/>
  <c r="J88"/>
  <c r="J62"/>
  <c r="J24"/>
  <c r="J22"/>
  <c r="E22"/>
  <c r="F89"/>
  <c r="F63"/>
  <c r="J21"/>
  <c r="J16"/>
  <c r="J86"/>
  <c r="J60"/>
  <c r="E7"/>
  <c r="E78"/>
  <c r="E52"/>
  <c i="7" r="J39"/>
  <c r="J38"/>
  <c i="1" r="AY62"/>
  <c i="7" r="J37"/>
  <c i="1" r="AX62"/>
  <c i="7" r="BI90"/>
  <c r="F39"/>
  <c i="1" r="BD62"/>
  <c i="7" r="BH90"/>
  <c r="F38"/>
  <c i="1" r="BC62"/>
  <c i="7" r="BG90"/>
  <c r="F37"/>
  <c i="1" r="BB62"/>
  <c i="7" r="BF90"/>
  <c r="J36"/>
  <c i="1" r="AW62"/>
  <c i="7" r="F36"/>
  <c i="1" r="BA62"/>
  <c i="7" r="T90"/>
  <c r="T89"/>
  <c r="T88"/>
  <c r="T87"/>
  <c r="R90"/>
  <c r="R89"/>
  <c r="R88"/>
  <c r="R87"/>
  <c r="P90"/>
  <c r="P89"/>
  <c r="P88"/>
  <c r="P87"/>
  <c i="1" r="AU62"/>
  <c i="7" r="BK90"/>
  <c r="BK89"/>
  <c r="J89"/>
  <c r="BK88"/>
  <c r="J88"/>
  <c r="BK87"/>
  <c r="J87"/>
  <c r="J63"/>
  <c r="J32"/>
  <c i="1" r="AG62"/>
  <c i="7" r="J90"/>
  <c r="BE90"/>
  <c r="J35"/>
  <c i="1" r="AV62"/>
  <c i="7" r="F35"/>
  <c i="1" r="AZ62"/>
  <c i="7" r="J65"/>
  <c r="J64"/>
  <c r="F83"/>
  <c r="F81"/>
  <c r="E79"/>
  <c r="F58"/>
  <c r="F56"/>
  <c r="E54"/>
  <c r="J41"/>
  <c r="J26"/>
  <c r="E26"/>
  <c r="J84"/>
  <c r="J59"/>
  <c r="J25"/>
  <c r="J23"/>
  <c r="E23"/>
  <c r="J83"/>
  <c r="J58"/>
  <c r="J22"/>
  <c r="J20"/>
  <c r="E20"/>
  <c r="F84"/>
  <c r="F59"/>
  <c r="J19"/>
  <c r="J14"/>
  <c r="J81"/>
  <c r="J56"/>
  <c r="E7"/>
  <c r="E75"/>
  <c r="E50"/>
  <c i="6" r="J39"/>
  <c r="J38"/>
  <c i="1" r="AY61"/>
  <c i="6" r="J37"/>
  <c i="1" r="AX61"/>
  <c i="6" r="BI139"/>
  <c r="BH139"/>
  <c r="BG139"/>
  <c r="BF139"/>
  <c r="T139"/>
  <c r="R139"/>
  <c r="P139"/>
  <c r="BK139"/>
  <c r="J139"/>
  <c r="BE139"/>
  <c r="BI135"/>
  <c r="BH135"/>
  <c r="BG135"/>
  <c r="BF135"/>
  <c r="T135"/>
  <c r="R135"/>
  <c r="P135"/>
  <c r="BK135"/>
  <c r="J135"/>
  <c r="BE135"/>
  <c r="BI130"/>
  <c r="BH130"/>
  <c r="BG130"/>
  <c r="BF130"/>
  <c r="T130"/>
  <c r="R130"/>
  <c r="P130"/>
  <c r="BK130"/>
  <c r="J130"/>
  <c r="BE130"/>
  <c r="BI127"/>
  <c r="BH127"/>
  <c r="BG127"/>
  <c r="BF127"/>
  <c r="T127"/>
  <c r="T126"/>
  <c r="R127"/>
  <c r="R126"/>
  <c r="P127"/>
  <c r="P126"/>
  <c r="BK127"/>
  <c r="BK126"/>
  <c r="J126"/>
  <c r="J127"/>
  <c r="BE127"/>
  <c r="J69"/>
  <c r="BI124"/>
  <c r="BH124"/>
  <c r="BG124"/>
  <c r="BF124"/>
  <c r="T124"/>
  <c r="R124"/>
  <c r="P124"/>
  <c r="BK124"/>
  <c r="J124"/>
  <c r="BE124"/>
  <c r="BI120"/>
  <c r="BH120"/>
  <c r="BG120"/>
  <c r="BF120"/>
  <c r="T120"/>
  <c r="R120"/>
  <c r="P120"/>
  <c r="BK120"/>
  <c r="J120"/>
  <c r="BE120"/>
  <c r="BI116"/>
  <c r="BH116"/>
  <c r="BG116"/>
  <c r="BF116"/>
  <c r="T116"/>
  <c r="R116"/>
  <c r="P116"/>
  <c r="BK116"/>
  <c r="J116"/>
  <c r="BE116"/>
  <c r="BI112"/>
  <c r="BH112"/>
  <c r="BG112"/>
  <c r="BF112"/>
  <c r="T112"/>
  <c r="T111"/>
  <c r="T110"/>
  <c r="R112"/>
  <c r="R111"/>
  <c r="R110"/>
  <c r="P112"/>
  <c r="P111"/>
  <c r="P110"/>
  <c r="BK112"/>
  <c r="BK111"/>
  <c r="J111"/>
  <c r="BK110"/>
  <c r="J110"/>
  <c r="J112"/>
  <c r="BE112"/>
  <c r="J68"/>
  <c r="J67"/>
  <c r="BI107"/>
  <c r="BH107"/>
  <c r="BG107"/>
  <c r="BF107"/>
  <c r="T107"/>
  <c r="T106"/>
  <c r="R107"/>
  <c r="R106"/>
  <c r="P107"/>
  <c r="P106"/>
  <c r="BK107"/>
  <c r="BK106"/>
  <c r="J106"/>
  <c r="J107"/>
  <c r="BE107"/>
  <c r="J66"/>
  <c r="BI94"/>
  <c r="F39"/>
  <c i="1" r="BD61"/>
  <c i="6" r="BH94"/>
  <c r="F38"/>
  <c i="1" r="BC61"/>
  <c i="6" r="BG94"/>
  <c r="F37"/>
  <c i="1" r="BB61"/>
  <c i="6" r="BF94"/>
  <c r="J36"/>
  <c i="1" r="AW61"/>
  <c i="6" r="F36"/>
  <c i="1" r="BA61"/>
  <c i="6" r="T94"/>
  <c r="T93"/>
  <c r="T92"/>
  <c r="T91"/>
  <c r="R94"/>
  <c r="R93"/>
  <c r="R92"/>
  <c r="R91"/>
  <c r="P94"/>
  <c r="P93"/>
  <c r="P92"/>
  <c r="P91"/>
  <c i="1" r="AU61"/>
  <c i="6" r="BK94"/>
  <c r="BK93"/>
  <c r="J93"/>
  <c r="BK92"/>
  <c r="J92"/>
  <c r="BK91"/>
  <c r="J91"/>
  <c r="J63"/>
  <c r="J32"/>
  <c i="1" r="AG61"/>
  <c i="6" r="J94"/>
  <c r="BE94"/>
  <c r="J35"/>
  <c i="1" r="AV61"/>
  <c i="6" r="F35"/>
  <c i="1" r="AZ61"/>
  <c i="6" r="J65"/>
  <c r="J64"/>
  <c r="F87"/>
  <c r="F85"/>
  <c r="E83"/>
  <c r="F58"/>
  <c r="F56"/>
  <c r="E54"/>
  <c r="J41"/>
  <c r="J26"/>
  <c r="E26"/>
  <c r="J88"/>
  <c r="J59"/>
  <c r="J25"/>
  <c r="J23"/>
  <c r="E23"/>
  <c r="J87"/>
  <c r="J58"/>
  <c r="J22"/>
  <c r="J20"/>
  <c r="E20"/>
  <c r="F88"/>
  <c r="F59"/>
  <c r="J19"/>
  <c r="J14"/>
  <c r="J85"/>
  <c r="J56"/>
  <c r="E7"/>
  <c r="E79"/>
  <c r="E50"/>
  <c i="5" r="J37"/>
  <c r="J36"/>
  <c i="1" r="AY59"/>
  <c i="5" r="J35"/>
  <c i="1" r="AX59"/>
  <c i="5" r="BI331"/>
  <c r="BH331"/>
  <c r="BG331"/>
  <c r="BF331"/>
  <c r="T331"/>
  <c r="R331"/>
  <c r="P331"/>
  <c r="BK331"/>
  <c r="J331"/>
  <c r="BE331"/>
  <c r="BI329"/>
  <c r="BH329"/>
  <c r="BG329"/>
  <c r="BF329"/>
  <c r="T329"/>
  <c r="R329"/>
  <c r="P329"/>
  <c r="BK329"/>
  <c r="J329"/>
  <c r="BE329"/>
  <c r="BI327"/>
  <c r="BH327"/>
  <c r="BG327"/>
  <c r="BF327"/>
  <c r="T327"/>
  <c r="R327"/>
  <c r="P327"/>
  <c r="BK327"/>
  <c r="J327"/>
  <c r="BE327"/>
  <c r="BI324"/>
  <c r="BH324"/>
  <c r="BG324"/>
  <c r="BF324"/>
  <c r="T324"/>
  <c r="R324"/>
  <c r="P324"/>
  <c r="BK324"/>
  <c r="J324"/>
  <c r="BE324"/>
  <c r="BI322"/>
  <c r="BH322"/>
  <c r="BG322"/>
  <c r="BF322"/>
  <c r="T322"/>
  <c r="T321"/>
  <c r="R322"/>
  <c r="R321"/>
  <c r="P322"/>
  <c r="P321"/>
  <c r="BK322"/>
  <c r="BK321"/>
  <c r="J321"/>
  <c r="J322"/>
  <c r="BE322"/>
  <c r="J63"/>
  <c r="BI317"/>
  <c r="BH317"/>
  <c r="BG317"/>
  <c r="BF317"/>
  <c r="T317"/>
  <c r="R317"/>
  <c r="P317"/>
  <c r="BK317"/>
  <c r="J317"/>
  <c r="BE317"/>
  <c r="BI315"/>
  <c r="BH315"/>
  <c r="BG315"/>
  <c r="BF315"/>
  <c r="T315"/>
  <c r="R315"/>
  <c r="P315"/>
  <c r="BK315"/>
  <c r="J315"/>
  <c r="BE315"/>
  <c r="BI313"/>
  <c r="BH313"/>
  <c r="BG313"/>
  <c r="BF313"/>
  <c r="T313"/>
  <c r="R313"/>
  <c r="P313"/>
  <c r="BK313"/>
  <c r="J313"/>
  <c r="BE313"/>
  <c r="BI308"/>
  <c r="BH308"/>
  <c r="BG308"/>
  <c r="BF308"/>
  <c r="T308"/>
  <c r="R308"/>
  <c r="P308"/>
  <c r="BK308"/>
  <c r="J308"/>
  <c r="BE308"/>
  <c r="BI298"/>
  <c r="BH298"/>
  <c r="BG298"/>
  <c r="BF298"/>
  <c r="T298"/>
  <c r="R298"/>
  <c r="P298"/>
  <c r="BK298"/>
  <c r="J298"/>
  <c r="BE298"/>
  <c r="BI295"/>
  <c r="BH295"/>
  <c r="BG295"/>
  <c r="BF295"/>
  <c r="T295"/>
  <c r="R295"/>
  <c r="P295"/>
  <c r="BK295"/>
  <c r="J295"/>
  <c r="BE295"/>
  <c r="BI284"/>
  <c r="BH284"/>
  <c r="BG284"/>
  <c r="BF284"/>
  <c r="T284"/>
  <c r="R284"/>
  <c r="P284"/>
  <c r="BK284"/>
  <c r="J284"/>
  <c r="BE284"/>
  <c r="BI275"/>
  <c r="BH275"/>
  <c r="BG275"/>
  <c r="BF275"/>
  <c r="T275"/>
  <c r="R275"/>
  <c r="P275"/>
  <c r="BK275"/>
  <c r="J275"/>
  <c r="BE275"/>
  <c r="BI260"/>
  <c r="BH260"/>
  <c r="BG260"/>
  <c r="BF260"/>
  <c r="T260"/>
  <c r="R260"/>
  <c r="P260"/>
  <c r="BK260"/>
  <c r="J260"/>
  <c r="BE260"/>
  <c r="BI247"/>
  <c r="BH247"/>
  <c r="BG247"/>
  <c r="BF247"/>
  <c r="T247"/>
  <c r="R247"/>
  <c r="P247"/>
  <c r="BK247"/>
  <c r="J247"/>
  <c r="BE247"/>
  <c r="BI232"/>
  <c r="BH232"/>
  <c r="BG232"/>
  <c r="BF232"/>
  <c r="T232"/>
  <c r="T231"/>
  <c r="R232"/>
  <c r="R231"/>
  <c r="P232"/>
  <c r="P231"/>
  <c r="BK232"/>
  <c r="BK231"/>
  <c r="J231"/>
  <c r="J232"/>
  <c r="BE232"/>
  <c r="J62"/>
  <c r="BI229"/>
  <c r="BH229"/>
  <c r="BG229"/>
  <c r="BF229"/>
  <c r="T229"/>
  <c r="R229"/>
  <c r="P229"/>
  <c r="BK229"/>
  <c r="J229"/>
  <c r="BE229"/>
  <c r="BI224"/>
  <c r="BH224"/>
  <c r="BG224"/>
  <c r="BF224"/>
  <c r="T224"/>
  <c r="R224"/>
  <c r="P224"/>
  <c r="BK224"/>
  <c r="J224"/>
  <c r="BE224"/>
  <c r="BI222"/>
  <c r="BH222"/>
  <c r="BG222"/>
  <c r="BF222"/>
  <c r="T222"/>
  <c r="R222"/>
  <c r="P222"/>
  <c r="BK222"/>
  <c r="J222"/>
  <c r="BE222"/>
  <c r="BI219"/>
  <c r="BH219"/>
  <c r="BG219"/>
  <c r="BF219"/>
  <c r="T219"/>
  <c r="R219"/>
  <c r="P219"/>
  <c r="BK219"/>
  <c r="J219"/>
  <c r="BE219"/>
  <c r="BI215"/>
  <c r="BH215"/>
  <c r="BG215"/>
  <c r="BF215"/>
  <c r="T215"/>
  <c r="R215"/>
  <c r="P215"/>
  <c r="BK215"/>
  <c r="J215"/>
  <c r="BE215"/>
  <c r="BI209"/>
  <c r="BH209"/>
  <c r="BG209"/>
  <c r="BF209"/>
  <c r="T209"/>
  <c r="R209"/>
  <c r="P209"/>
  <c r="BK209"/>
  <c r="J209"/>
  <c r="BE209"/>
  <c r="BI204"/>
  <c r="BH204"/>
  <c r="BG204"/>
  <c r="BF204"/>
  <c r="T204"/>
  <c r="R204"/>
  <c r="P204"/>
  <c r="BK204"/>
  <c r="J204"/>
  <c r="BE204"/>
  <c r="BI199"/>
  <c r="BH199"/>
  <c r="BG199"/>
  <c r="BF199"/>
  <c r="T199"/>
  <c r="R199"/>
  <c r="P199"/>
  <c r="BK199"/>
  <c r="J199"/>
  <c r="BE199"/>
  <c r="BI194"/>
  <c r="BH194"/>
  <c r="BG194"/>
  <c r="BF194"/>
  <c r="T194"/>
  <c r="R194"/>
  <c r="P194"/>
  <c r="BK194"/>
  <c r="J194"/>
  <c r="BE194"/>
  <c r="BI192"/>
  <c r="BH192"/>
  <c r="BG192"/>
  <c r="BF192"/>
  <c r="T192"/>
  <c r="R192"/>
  <c r="P192"/>
  <c r="BK192"/>
  <c r="J192"/>
  <c r="BE192"/>
  <c r="BI188"/>
  <c r="BH188"/>
  <c r="BG188"/>
  <c r="BF188"/>
  <c r="T188"/>
  <c r="R188"/>
  <c r="P188"/>
  <c r="BK188"/>
  <c r="J188"/>
  <c r="BE188"/>
  <c r="BI184"/>
  <c r="BH184"/>
  <c r="BG184"/>
  <c r="BF184"/>
  <c r="T184"/>
  <c r="R184"/>
  <c r="P184"/>
  <c r="BK184"/>
  <c r="J184"/>
  <c r="BE184"/>
  <c r="BI179"/>
  <c r="BH179"/>
  <c r="BG179"/>
  <c r="BF179"/>
  <c r="T179"/>
  <c r="R179"/>
  <c r="P179"/>
  <c r="BK179"/>
  <c r="J179"/>
  <c r="BE179"/>
  <c r="BI170"/>
  <c r="BH170"/>
  <c r="BG170"/>
  <c r="BF170"/>
  <c r="T170"/>
  <c r="R170"/>
  <c r="P170"/>
  <c r="BK170"/>
  <c r="J170"/>
  <c r="BE170"/>
  <c r="BI165"/>
  <c r="BH165"/>
  <c r="BG165"/>
  <c r="BF165"/>
  <c r="T165"/>
  <c r="R165"/>
  <c r="P165"/>
  <c r="BK165"/>
  <c r="J165"/>
  <c r="BE165"/>
  <c r="BI161"/>
  <c r="BH161"/>
  <c r="BG161"/>
  <c r="BF161"/>
  <c r="T161"/>
  <c r="R161"/>
  <c r="P161"/>
  <c r="BK161"/>
  <c r="J161"/>
  <c r="BE161"/>
  <c r="BI157"/>
  <c r="BH157"/>
  <c r="BG157"/>
  <c r="BF157"/>
  <c r="T157"/>
  <c r="R157"/>
  <c r="P157"/>
  <c r="BK157"/>
  <c r="J157"/>
  <c r="BE157"/>
  <c r="BI154"/>
  <c r="BH154"/>
  <c r="BG154"/>
  <c r="BF154"/>
  <c r="T154"/>
  <c r="R154"/>
  <c r="P154"/>
  <c r="BK154"/>
  <c r="J154"/>
  <c r="BE154"/>
  <c r="BI150"/>
  <c r="BH150"/>
  <c r="BG150"/>
  <c r="BF150"/>
  <c r="T150"/>
  <c r="R150"/>
  <c r="P150"/>
  <c r="BK150"/>
  <c r="J150"/>
  <c r="BE150"/>
  <c r="BI148"/>
  <c r="BH148"/>
  <c r="BG148"/>
  <c r="BF148"/>
  <c r="T148"/>
  <c r="R148"/>
  <c r="P148"/>
  <c r="BK148"/>
  <c r="J148"/>
  <c r="BE148"/>
  <c r="BI146"/>
  <c r="BH146"/>
  <c r="BG146"/>
  <c r="BF146"/>
  <c r="T146"/>
  <c r="R146"/>
  <c r="P146"/>
  <c r="BK146"/>
  <c r="J146"/>
  <c r="BE146"/>
  <c r="BI143"/>
  <c r="BH143"/>
  <c r="BG143"/>
  <c r="BF143"/>
  <c r="T143"/>
  <c r="R143"/>
  <c r="P143"/>
  <c r="BK143"/>
  <c r="J143"/>
  <c r="BE143"/>
  <c r="BI140"/>
  <c r="BH140"/>
  <c r="BG140"/>
  <c r="BF140"/>
  <c r="T140"/>
  <c r="R140"/>
  <c r="P140"/>
  <c r="BK140"/>
  <c r="J140"/>
  <c r="BE140"/>
  <c r="BI135"/>
  <c r="BH135"/>
  <c r="BG135"/>
  <c r="BF135"/>
  <c r="T135"/>
  <c r="T134"/>
  <c r="T133"/>
  <c r="R135"/>
  <c r="R134"/>
  <c r="R133"/>
  <c r="P135"/>
  <c r="P134"/>
  <c r="P133"/>
  <c r="BK135"/>
  <c r="BK134"/>
  <c r="J134"/>
  <c r="BK133"/>
  <c r="J133"/>
  <c r="J135"/>
  <c r="BE135"/>
  <c r="J61"/>
  <c r="J60"/>
  <c r="BI130"/>
  <c r="BH130"/>
  <c r="BG130"/>
  <c r="BF130"/>
  <c r="T130"/>
  <c r="R130"/>
  <c r="P130"/>
  <c r="BK130"/>
  <c r="J130"/>
  <c r="BE130"/>
  <c r="BI128"/>
  <c r="BH128"/>
  <c r="BG128"/>
  <c r="BF128"/>
  <c r="T128"/>
  <c r="R128"/>
  <c r="P128"/>
  <c r="BK128"/>
  <c r="J128"/>
  <c r="BE128"/>
  <c r="BI126"/>
  <c r="BH126"/>
  <c r="BG126"/>
  <c r="BF126"/>
  <c r="T126"/>
  <c r="R126"/>
  <c r="P126"/>
  <c r="BK126"/>
  <c r="J126"/>
  <c r="BE126"/>
  <c r="BI123"/>
  <c r="BH123"/>
  <c r="BG123"/>
  <c r="BF123"/>
  <c r="T123"/>
  <c r="R123"/>
  <c r="P123"/>
  <c r="BK123"/>
  <c r="J123"/>
  <c r="BE123"/>
  <c r="BI120"/>
  <c r="BH120"/>
  <c r="BG120"/>
  <c r="BF120"/>
  <c r="T120"/>
  <c r="R120"/>
  <c r="P120"/>
  <c r="BK120"/>
  <c r="J120"/>
  <c r="BE120"/>
  <c r="BI118"/>
  <c r="BH118"/>
  <c r="BG118"/>
  <c r="BF118"/>
  <c r="T118"/>
  <c r="R118"/>
  <c r="P118"/>
  <c r="BK118"/>
  <c r="J118"/>
  <c r="BE118"/>
  <c r="BI111"/>
  <c r="BH111"/>
  <c r="BG111"/>
  <c r="BF111"/>
  <c r="T111"/>
  <c r="R111"/>
  <c r="P111"/>
  <c r="BK111"/>
  <c r="J111"/>
  <c r="BE111"/>
  <c r="BI106"/>
  <c r="BH106"/>
  <c r="BG106"/>
  <c r="BF106"/>
  <c r="T106"/>
  <c r="R106"/>
  <c r="P106"/>
  <c r="BK106"/>
  <c r="J106"/>
  <c r="BE106"/>
  <c r="BI102"/>
  <c r="BH102"/>
  <c r="BG102"/>
  <c r="BF102"/>
  <c r="T102"/>
  <c r="R102"/>
  <c r="P102"/>
  <c r="BK102"/>
  <c r="J102"/>
  <c r="BE102"/>
  <c r="BI98"/>
  <c r="BH98"/>
  <c r="BG98"/>
  <c r="BF98"/>
  <c r="T98"/>
  <c r="R98"/>
  <c r="P98"/>
  <c r="BK98"/>
  <c r="J98"/>
  <c r="BE98"/>
  <c r="BI96"/>
  <c r="BH96"/>
  <c r="BG96"/>
  <c r="BF96"/>
  <c r="T96"/>
  <c r="R96"/>
  <c r="P96"/>
  <c r="BK96"/>
  <c r="J96"/>
  <c r="BE96"/>
  <c r="BI89"/>
  <c r="BH89"/>
  <c r="BG89"/>
  <c r="BF89"/>
  <c r="T89"/>
  <c r="R89"/>
  <c r="P89"/>
  <c r="BK89"/>
  <c r="J89"/>
  <c r="BE89"/>
  <c r="BI87"/>
  <c r="BH87"/>
  <c r="BG87"/>
  <c r="BF87"/>
  <c r="T87"/>
  <c r="R87"/>
  <c r="P87"/>
  <c r="BK87"/>
  <c r="J87"/>
  <c r="BE87"/>
  <c r="BI84"/>
  <c r="F37"/>
  <c i="1" r="BD59"/>
  <c i="5" r="BH84"/>
  <c r="F36"/>
  <c i="1" r="BC59"/>
  <c i="5" r="BG84"/>
  <c r="F35"/>
  <c i="1" r="BB59"/>
  <c i="5" r="BF84"/>
  <c r="J34"/>
  <c i="1" r="AW59"/>
  <c i="5" r="F34"/>
  <c i="1" r="BA59"/>
  <c i="5" r="T84"/>
  <c r="T83"/>
  <c r="R84"/>
  <c r="R83"/>
  <c r="P84"/>
  <c r="P83"/>
  <c i="1" r="AU59"/>
  <c i="5" r="BK84"/>
  <c r="BK83"/>
  <c r="J83"/>
  <c r="J59"/>
  <c r="J30"/>
  <c i="1" r="AG59"/>
  <c i="5" r="J84"/>
  <c r="BE84"/>
  <c r="J33"/>
  <c i="1" r="AV59"/>
  <c i="5" r="F33"/>
  <c i="1" r="AZ59"/>
  <c i="5" r="F79"/>
  <c r="F77"/>
  <c r="E75"/>
  <c r="F54"/>
  <c r="F52"/>
  <c r="E50"/>
  <c r="J39"/>
  <c r="J24"/>
  <c r="E24"/>
  <c r="J80"/>
  <c r="J55"/>
  <c r="J23"/>
  <c r="J21"/>
  <c r="E21"/>
  <c r="J79"/>
  <c r="J54"/>
  <c r="J20"/>
  <c r="J18"/>
  <c r="E18"/>
  <c r="F80"/>
  <c r="F55"/>
  <c r="J17"/>
  <c r="J12"/>
  <c r="J77"/>
  <c r="J52"/>
  <c r="E7"/>
  <c r="E73"/>
  <c r="E48"/>
  <c i="4" r="J37"/>
  <c r="J36"/>
  <c i="1" r="AY58"/>
  <c i="4" r="J35"/>
  <c i="1" r="AX58"/>
  <c i="4" r="BI693"/>
  <c r="BH693"/>
  <c r="BG693"/>
  <c r="BF693"/>
  <c r="T693"/>
  <c r="R693"/>
  <c r="P693"/>
  <c r="BK693"/>
  <c r="J693"/>
  <c r="BE693"/>
  <c r="BI687"/>
  <c r="BH687"/>
  <c r="BG687"/>
  <c r="BF687"/>
  <c r="T687"/>
  <c r="R687"/>
  <c r="P687"/>
  <c r="BK687"/>
  <c r="J687"/>
  <c r="BE687"/>
  <c r="BI685"/>
  <c r="BH685"/>
  <c r="BG685"/>
  <c r="BF685"/>
  <c r="T685"/>
  <c r="R685"/>
  <c r="P685"/>
  <c r="BK685"/>
  <c r="J685"/>
  <c r="BE685"/>
  <c r="BI682"/>
  <c r="BH682"/>
  <c r="BG682"/>
  <c r="BF682"/>
  <c r="T682"/>
  <c r="R682"/>
  <c r="P682"/>
  <c r="BK682"/>
  <c r="J682"/>
  <c r="BE682"/>
  <c r="BI680"/>
  <c r="BH680"/>
  <c r="BG680"/>
  <c r="BF680"/>
  <c r="T680"/>
  <c r="R680"/>
  <c r="P680"/>
  <c r="BK680"/>
  <c r="J680"/>
  <c r="BE680"/>
  <c r="BI678"/>
  <c r="BH678"/>
  <c r="BG678"/>
  <c r="BF678"/>
  <c r="T678"/>
  <c r="T677"/>
  <c r="R678"/>
  <c r="R677"/>
  <c r="P678"/>
  <c r="P677"/>
  <c r="BK678"/>
  <c r="BK677"/>
  <c r="J677"/>
  <c r="J678"/>
  <c r="BE678"/>
  <c r="J63"/>
  <c r="BI669"/>
  <c r="BH669"/>
  <c r="BG669"/>
  <c r="BF669"/>
  <c r="T669"/>
  <c r="R669"/>
  <c r="P669"/>
  <c r="BK669"/>
  <c r="J669"/>
  <c r="BE669"/>
  <c r="BI661"/>
  <c r="BH661"/>
  <c r="BG661"/>
  <c r="BF661"/>
  <c r="T661"/>
  <c r="R661"/>
  <c r="P661"/>
  <c r="BK661"/>
  <c r="J661"/>
  <c r="BE661"/>
  <c r="BI653"/>
  <c r="BH653"/>
  <c r="BG653"/>
  <c r="BF653"/>
  <c r="T653"/>
  <c r="R653"/>
  <c r="P653"/>
  <c r="BK653"/>
  <c r="J653"/>
  <c r="BE653"/>
  <c r="BI650"/>
  <c r="BH650"/>
  <c r="BG650"/>
  <c r="BF650"/>
  <c r="T650"/>
  <c r="R650"/>
  <c r="P650"/>
  <c r="BK650"/>
  <c r="J650"/>
  <c r="BE650"/>
  <c r="BI648"/>
  <c r="BH648"/>
  <c r="BG648"/>
  <c r="BF648"/>
  <c r="T648"/>
  <c r="R648"/>
  <c r="P648"/>
  <c r="BK648"/>
  <c r="J648"/>
  <c r="BE648"/>
  <c r="BI645"/>
  <c r="BH645"/>
  <c r="BG645"/>
  <c r="BF645"/>
  <c r="T645"/>
  <c r="R645"/>
  <c r="P645"/>
  <c r="BK645"/>
  <c r="J645"/>
  <c r="BE645"/>
  <c r="BI635"/>
  <c r="BH635"/>
  <c r="BG635"/>
  <c r="BF635"/>
  <c r="T635"/>
  <c r="R635"/>
  <c r="P635"/>
  <c r="BK635"/>
  <c r="J635"/>
  <c r="BE635"/>
  <c r="BI629"/>
  <c r="BH629"/>
  <c r="BG629"/>
  <c r="BF629"/>
  <c r="T629"/>
  <c r="R629"/>
  <c r="P629"/>
  <c r="BK629"/>
  <c r="J629"/>
  <c r="BE629"/>
  <c r="BI619"/>
  <c r="BH619"/>
  <c r="BG619"/>
  <c r="BF619"/>
  <c r="T619"/>
  <c r="R619"/>
  <c r="P619"/>
  <c r="BK619"/>
  <c r="J619"/>
  <c r="BE619"/>
  <c r="BI601"/>
  <c r="BH601"/>
  <c r="BG601"/>
  <c r="BF601"/>
  <c r="T601"/>
  <c r="R601"/>
  <c r="P601"/>
  <c r="BK601"/>
  <c r="J601"/>
  <c r="BE601"/>
  <c r="BI583"/>
  <c r="BH583"/>
  <c r="BG583"/>
  <c r="BF583"/>
  <c r="T583"/>
  <c r="R583"/>
  <c r="P583"/>
  <c r="BK583"/>
  <c r="J583"/>
  <c r="BE583"/>
  <c r="BI580"/>
  <c r="BH580"/>
  <c r="BG580"/>
  <c r="BF580"/>
  <c r="T580"/>
  <c r="R580"/>
  <c r="P580"/>
  <c r="BK580"/>
  <c r="J580"/>
  <c r="BE580"/>
  <c r="BI574"/>
  <c r="BH574"/>
  <c r="BG574"/>
  <c r="BF574"/>
  <c r="T574"/>
  <c r="R574"/>
  <c r="P574"/>
  <c r="BK574"/>
  <c r="J574"/>
  <c r="BE574"/>
  <c r="BI571"/>
  <c r="BH571"/>
  <c r="BG571"/>
  <c r="BF571"/>
  <c r="T571"/>
  <c r="R571"/>
  <c r="P571"/>
  <c r="BK571"/>
  <c r="J571"/>
  <c r="BE571"/>
  <c r="BI563"/>
  <c r="BH563"/>
  <c r="BG563"/>
  <c r="BF563"/>
  <c r="T563"/>
  <c r="R563"/>
  <c r="P563"/>
  <c r="BK563"/>
  <c r="J563"/>
  <c r="BE563"/>
  <c r="BI555"/>
  <c r="BH555"/>
  <c r="BG555"/>
  <c r="BF555"/>
  <c r="T555"/>
  <c r="R555"/>
  <c r="P555"/>
  <c r="BK555"/>
  <c r="J555"/>
  <c r="BE555"/>
  <c r="BI541"/>
  <c r="BH541"/>
  <c r="BG541"/>
  <c r="BF541"/>
  <c r="T541"/>
  <c r="R541"/>
  <c r="P541"/>
  <c r="BK541"/>
  <c r="J541"/>
  <c r="BE541"/>
  <c r="BI521"/>
  <c r="BH521"/>
  <c r="BG521"/>
  <c r="BF521"/>
  <c r="T521"/>
  <c r="R521"/>
  <c r="P521"/>
  <c r="BK521"/>
  <c r="J521"/>
  <c r="BE521"/>
  <c r="BI515"/>
  <c r="BH515"/>
  <c r="BG515"/>
  <c r="BF515"/>
  <c r="T515"/>
  <c r="R515"/>
  <c r="P515"/>
  <c r="BK515"/>
  <c r="J515"/>
  <c r="BE515"/>
  <c r="BI509"/>
  <c r="BH509"/>
  <c r="BG509"/>
  <c r="BF509"/>
  <c r="T509"/>
  <c r="T508"/>
  <c r="R509"/>
  <c r="R508"/>
  <c r="P509"/>
  <c r="P508"/>
  <c r="BK509"/>
  <c r="BK508"/>
  <c r="J508"/>
  <c r="J509"/>
  <c r="BE509"/>
  <c r="J62"/>
  <c r="BI496"/>
  <c r="BH496"/>
  <c r="BG496"/>
  <c r="BF496"/>
  <c r="T496"/>
  <c r="R496"/>
  <c r="P496"/>
  <c r="BK496"/>
  <c r="J496"/>
  <c r="BE496"/>
  <c r="BI487"/>
  <c r="BH487"/>
  <c r="BG487"/>
  <c r="BF487"/>
  <c r="T487"/>
  <c r="R487"/>
  <c r="P487"/>
  <c r="BK487"/>
  <c r="J487"/>
  <c r="BE487"/>
  <c r="BI485"/>
  <c r="BH485"/>
  <c r="BG485"/>
  <c r="BF485"/>
  <c r="T485"/>
  <c r="R485"/>
  <c r="P485"/>
  <c r="BK485"/>
  <c r="J485"/>
  <c r="BE485"/>
  <c r="BI478"/>
  <c r="BH478"/>
  <c r="BG478"/>
  <c r="BF478"/>
  <c r="T478"/>
  <c r="R478"/>
  <c r="P478"/>
  <c r="BK478"/>
  <c r="J478"/>
  <c r="BE478"/>
  <c r="BI476"/>
  <c r="BH476"/>
  <c r="BG476"/>
  <c r="BF476"/>
  <c r="T476"/>
  <c r="R476"/>
  <c r="P476"/>
  <c r="BK476"/>
  <c r="J476"/>
  <c r="BE476"/>
  <c r="BI473"/>
  <c r="BH473"/>
  <c r="BG473"/>
  <c r="BF473"/>
  <c r="T473"/>
  <c r="R473"/>
  <c r="P473"/>
  <c r="BK473"/>
  <c r="J473"/>
  <c r="BE473"/>
  <c r="BI470"/>
  <c r="BH470"/>
  <c r="BG470"/>
  <c r="BF470"/>
  <c r="T470"/>
  <c r="R470"/>
  <c r="P470"/>
  <c r="BK470"/>
  <c r="J470"/>
  <c r="BE470"/>
  <c r="BI467"/>
  <c r="BH467"/>
  <c r="BG467"/>
  <c r="BF467"/>
  <c r="T467"/>
  <c r="R467"/>
  <c r="P467"/>
  <c r="BK467"/>
  <c r="J467"/>
  <c r="BE467"/>
  <c r="BI459"/>
  <c r="BH459"/>
  <c r="BG459"/>
  <c r="BF459"/>
  <c r="T459"/>
  <c r="R459"/>
  <c r="P459"/>
  <c r="BK459"/>
  <c r="J459"/>
  <c r="BE459"/>
  <c r="BI456"/>
  <c r="BH456"/>
  <c r="BG456"/>
  <c r="BF456"/>
  <c r="T456"/>
  <c r="R456"/>
  <c r="P456"/>
  <c r="BK456"/>
  <c r="J456"/>
  <c r="BE456"/>
  <c r="BI450"/>
  <c r="BH450"/>
  <c r="BG450"/>
  <c r="BF450"/>
  <c r="T450"/>
  <c r="R450"/>
  <c r="P450"/>
  <c r="BK450"/>
  <c r="J450"/>
  <c r="BE450"/>
  <c r="BI447"/>
  <c r="BH447"/>
  <c r="BG447"/>
  <c r="BF447"/>
  <c r="T447"/>
  <c r="R447"/>
  <c r="P447"/>
  <c r="BK447"/>
  <c r="J447"/>
  <c r="BE447"/>
  <c r="BI444"/>
  <c r="BH444"/>
  <c r="BG444"/>
  <c r="BF444"/>
  <c r="T444"/>
  <c r="R444"/>
  <c r="P444"/>
  <c r="BK444"/>
  <c r="J444"/>
  <c r="BE444"/>
  <c r="BI441"/>
  <c r="BH441"/>
  <c r="BG441"/>
  <c r="BF441"/>
  <c r="T441"/>
  <c r="R441"/>
  <c r="P441"/>
  <c r="BK441"/>
  <c r="J441"/>
  <c r="BE441"/>
  <c r="BI438"/>
  <c r="BH438"/>
  <c r="BG438"/>
  <c r="BF438"/>
  <c r="T438"/>
  <c r="R438"/>
  <c r="P438"/>
  <c r="BK438"/>
  <c r="J438"/>
  <c r="BE438"/>
  <c r="BI430"/>
  <c r="BH430"/>
  <c r="BG430"/>
  <c r="BF430"/>
  <c r="T430"/>
  <c r="R430"/>
  <c r="P430"/>
  <c r="BK430"/>
  <c r="J430"/>
  <c r="BE430"/>
  <c r="BI422"/>
  <c r="BH422"/>
  <c r="BG422"/>
  <c r="BF422"/>
  <c r="T422"/>
  <c r="R422"/>
  <c r="P422"/>
  <c r="BK422"/>
  <c r="J422"/>
  <c r="BE422"/>
  <c r="BI419"/>
  <c r="BH419"/>
  <c r="BG419"/>
  <c r="BF419"/>
  <c r="T419"/>
  <c r="R419"/>
  <c r="P419"/>
  <c r="BK419"/>
  <c r="J419"/>
  <c r="BE419"/>
  <c r="BI416"/>
  <c r="BH416"/>
  <c r="BG416"/>
  <c r="BF416"/>
  <c r="T416"/>
  <c r="R416"/>
  <c r="P416"/>
  <c r="BK416"/>
  <c r="J416"/>
  <c r="BE416"/>
  <c r="BI413"/>
  <c r="BH413"/>
  <c r="BG413"/>
  <c r="BF413"/>
  <c r="T413"/>
  <c r="R413"/>
  <c r="P413"/>
  <c r="BK413"/>
  <c r="J413"/>
  <c r="BE413"/>
  <c r="BI405"/>
  <c r="BH405"/>
  <c r="BG405"/>
  <c r="BF405"/>
  <c r="T405"/>
  <c r="R405"/>
  <c r="P405"/>
  <c r="BK405"/>
  <c r="J405"/>
  <c r="BE405"/>
  <c r="BI402"/>
  <c r="BH402"/>
  <c r="BG402"/>
  <c r="BF402"/>
  <c r="T402"/>
  <c r="R402"/>
  <c r="P402"/>
  <c r="BK402"/>
  <c r="J402"/>
  <c r="BE402"/>
  <c r="BI399"/>
  <c r="BH399"/>
  <c r="BG399"/>
  <c r="BF399"/>
  <c r="T399"/>
  <c r="R399"/>
  <c r="P399"/>
  <c r="BK399"/>
  <c r="J399"/>
  <c r="BE399"/>
  <c r="BI396"/>
  <c r="BH396"/>
  <c r="BG396"/>
  <c r="BF396"/>
  <c r="T396"/>
  <c r="R396"/>
  <c r="P396"/>
  <c r="BK396"/>
  <c r="J396"/>
  <c r="BE396"/>
  <c r="BI390"/>
  <c r="BH390"/>
  <c r="BG390"/>
  <c r="BF390"/>
  <c r="T390"/>
  <c r="R390"/>
  <c r="P390"/>
  <c r="BK390"/>
  <c r="J390"/>
  <c r="BE390"/>
  <c r="BI388"/>
  <c r="BH388"/>
  <c r="BG388"/>
  <c r="BF388"/>
  <c r="T388"/>
  <c r="R388"/>
  <c r="P388"/>
  <c r="BK388"/>
  <c r="J388"/>
  <c r="BE388"/>
  <c r="BI381"/>
  <c r="BH381"/>
  <c r="BG381"/>
  <c r="BF381"/>
  <c r="T381"/>
  <c r="R381"/>
  <c r="P381"/>
  <c r="BK381"/>
  <c r="J381"/>
  <c r="BE381"/>
  <c r="BI377"/>
  <c r="BH377"/>
  <c r="BG377"/>
  <c r="BF377"/>
  <c r="T377"/>
  <c r="R377"/>
  <c r="P377"/>
  <c r="BK377"/>
  <c r="J377"/>
  <c r="BE377"/>
  <c r="BI373"/>
  <c r="BH373"/>
  <c r="BG373"/>
  <c r="BF373"/>
  <c r="T373"/>
  <c r="R373"/>
  <c r="P373"/>
  <c r="BK373"/>
  <c r="J373"/>
  <c r="BE373"/>
  <c r="BI371"/>
  <c r="BH371"/>
  <c r="BG371"/>
  <c r="BF371"/>
  <c r="T371"/>
  <c r="R371"/>
  <c r="P371"/>
  <c r="BK371"/>
  <c r="J371"/>
  <c r="BE371"/>
  <c r="BI364"/>
  <c r="BH364"/>
  <c r="BG364"/>
  <c r="BF364"/>
  <c r="T364"/>
  <c r="R364"/>
  <c r="P364"/>
  <c r="BK364"/>
  <c r="J364"/>
  <c r="BE364"/>
  <c r="BI357"/>
  <c r="BH357"/>
  <c r="BG357"/>
  <c r="BF357"/>
  <c r="T357"/>
  <c r="R357"/>
  <c r="P357"/>
  <c r="BK357"/>
  <c r="J357"/>
  <c r="BE357"/>
  <c r="BI351"/>
  <c r="BH351"/>
  <c r="BG351"/>
  <c r="BF351"/>
  <c r="T351"/>
  <c r="R351"/>
  <c r="P351"/>
  <c r="BK351"/>
  <c r="J351"/>
  <c r="BE351"/>
  <c r="BI338"/>
  <c r="BH338"/>
  <c r="BG338"/>
  <c r="BF338"/>
  <c r="T338"/>
  <c r="R338"/>
  <c r="P338"/>
  <c r="BK338"/>
  <c r="J338"/>
  <c r="BE338"/>
  <c r="BI330"/>
  <c r="BH330"/>
  <c r="BG330"/>
  <c r="BF330"/>
  <c r="T330"/>
  <c r="R330"/>
  <c r="P330"/>
  <c r="BK330"/>
  <c r="J330"/>
  <c r="BE330"/>
  <c r="BI322"/>
  <c r="BH322"/>
  <c r="BG322"/>
  <c r="BF322"/>
  <c r="T322"/>
  <c r="R322"/>
  <c r="P322"/>
  <c r="BK322"/>
  <c r="J322"/>
  <c r="BE322"/>
  <c r="BI319"/>
  <c r="BH319"/>
  <c r="BG319"/>
  <c r="BF319"/>
  <c r="T319"/>
  <c r="R319"/>
  <c r="P319"/>
  <c r="BK319"/>
  <c r="J319"/>
  <c r="BE319"/>
  <c r="BI316"/>
  <c r="BH316"/>
  <c r="BG316"/>
  <c r="BF316"/>
  <c r="T316"/>
  <c r="R316"/>
  <c r="P316"/>
  <c r="BK316"/>
  <c r="J316"/>
  <c r="BE316"/>
  <c r="BI308"/>
  <c r="BH308"/>
  <c r="BG308"/>
  <c r="BF308"/>
  <c r="T308"/>
  <c r="R308"/>
  <c r="P308"/>
  <c r="BK308"/>
  <c r="J308"/>
  <c r="BE308"/>
  <c r="BI299"/>
  <c r="BH299"/>
  <c r="BG299"/>
  <c r="BF299"/>
  <c r="T299"/>
  <c r="R299"/>
  <c r="P299"/>
  <c r="BK299"/>
  <c r="J299"/>
  <c r="BE299"/>
  <c r="BI297"/>
  <c r="BH297"/>
  <c r="BG297"/>
  <c r="BF297"/>
  <c r="T297"/>
  <c r="R297"/>
  <c r="P297"/>
  <c r="BK297"/>
  <c r="J297"/>
  <c r="BE297"/>
  <c r="BI295"/>
  <c r="BH295"/>
  <c r="BG295"/>
  <c r="BF295"/>
  <c r="T295"/>
  <c r="R295"/>
  <c r="P295"/>
  <c r="BK295"/>
  <c r="J295"/>
  <c r="BE295"/>
  <c r="BI288"/>
  <c r="BH288"/>
  <c r="BG288"/>
  <c r="BF288"/>
  <c r="T288"/>
  <c r="R288"/>
  <c r="P288"/>
  <c r="BK288"/>
  <c r="J288"/>
  <c r="BE288"/>
  <c r="BI286"/>
  <c r="BH286"/>
  <c r="BG286"/>
  <c r="BF286"/>
  <c r="T286"/>
  <c r="R286"/>
  <c r="P286"/>
  <c r="BK286"/>
  <c r="J286"/>
  <c r="BE286"/>
  <c r="BI284"/>
  <c r="BH284"/>
  <c r="BG284"/>
  <c r="BF284"/>
  <c r="T284"/>
  <c r="R284"/>
  <c r="P284"/>
  <c r="BK284"/>
  <c r="J284"/>
  <c r="BE284"/>
  <c r="BI282"/>
  <c r="BH282"/>
  <c r="BG282"/>
  <c r="BF282"/>
  <c r="T282"/>
  <c r="R282"/>
  <c r="P282"/>
  <c r="BK282"/>
  <c r="J282"/>
  <c r="BE282"/>
  <c r="BI279"/>
  <c r="BH279"/>
  <c r="BG279"/>
  <c r="BF279"/>
  <c r="T279"/>
  <c r="R279"/>
  <c r="P279"/>
  <c r="BK279"/>
  <c r="J279"/>
  <c r="BE279"/>
  <c r="BI276"/>
  <c r="BH276"/>
  <c r="BG276"/>
  <c r="BF276"/>
  <c r="T276"/>
  <c r="R276"/>
  <c r="P276"/>
  <c r="BK276"/>
  <c r="J276"/>
  <c r="BE276"/>
  <c r="BI270"/>
  <c r="BH270"/>
  <c r="BG270"/>
  <c r="BF270"/>
  <c r="T270"/>
  <c r="R270"/>
  <c r="P270"/>
  <c r="BK270"/>
  <c r="J270"/>
  <c r="BE270"/>
  <c r="BI264"/>
  <c r="BH264"/>
  <c r="BG264"/>
  <c r="BF264"/>
  <c r="T264"/>
  <c r="R264"/>
  <c r="P264"/>
  <c r="BK264"/>
  <c r="J264"/>
  <c r="BE264"/>
  <c r="BI258"/>
  <c r="BH258"/>
  <c r="BG258"/>
  <c r="BF258"/>
  <c r="T258"/>
  <c r="R258"/>
  <c r="P258"/>
  <c r="BK258"/>
  <c r="J258"/>
  <c r="BE258"/>
  <c r="BI250"/>
  <c r="BH250"/>
  <c r="BG250"/>
  <c r="BF250"/>
  <c r="T250"/>
  <c r="R250"/>
  <c r="P250"/>
  <c r="BK250"/>
  <c r="J250"/>
  <c r="BE250"/>
  <c r="BI242"/>
  <c r="BH242"/>
  <c r="BG242"/>
  <c r="BF242"/>
  <c r="T242"/>
  <c r="R242"/>
  <c r="P242"/>
  <c r="BK242"/>
  <c r="J242"/>
  <c r="BE242"/>
  <c r="BI235"/>
  <c r="BH235"/>
  <c r="BG235"/>
  <c r="BF235"/>
  <c r="T235"/>
  <c r="R235"/>
  <c r="P235"/>
  <c r="BK235"/>
  <c r="J235"/>
  <c r="BE235"/>
  <c r="BI228"/>
  <c r="BH228"/>
  <c r="BG228"/>
  <c r="BF228"/>
  <c r="T228"/>
  <c r="R228"/>
  <c r="P228"/>
  <c r="BK228"/>
  <c r="J228"/>
  <c r="BE228"/>
  <c r="BI225"/>
  <c r="BH225"/>
  <c r="BG225"/>
  <c r="BF225"/>
  <c r="T225"/>
  <c r="R225"/>
  <c r="P225"/>
  <c r="BK225"/>
  <c r="J225"/>
  <c r="BE225"/>
  <c r="BI218"/>
  <c r="BH218"/>
  <c r="BG218"/>
  <c r="BF218"/>
  <c r="T218"/>
  <c r="R218"/>
  <c r="P218"/>
  <c r="BK218"/>
  <c r="J218"/>
  <c r="BE218"/>
  <c r="BI216"/>
  <c r="BH216"/>
  <c r="BG216"/>
  <c r="BF216"/>
  <c r="T216"/>
  <c r="R216"/>
  <c r="P216"/>
  <c r="BK216"/>
  <c r="J216"/>
  <c r="BE216"/>
  <c r="BI214"/>
  <c r="BH214"/>
  <c r="BG214"/>
  <c r="BF214"/>
  <c r="T214"/>
  <c r="R214"/>
  <c r="P214"/>
  <c r="BK214"/>
  <c r="J214"/>
  <c r="BE214"/>
  <c r="BI208"/>
  <c r="BH208"/>
  <c r="BG208"/>
  <c r="BF208"/>
  <c r="T208"/>
  <c r="R208"/>
  <c r="P208"/>
  <c r="BK208"/>
  <c r="J208"/>
  <c r="BE208"/>
  <c r="BI201"/>
  <c r="BH201"/>
  <c r="BG201"/>
  <c r="BF201"/>
  <c r="T201"/>
  <c r="R201"/>
  <c r="P201"/>
  <c r="BK201"/>
  <c r="J201"/>
  <c r="BE201"/>
  <c r="BI199"/>
  <c r="BH199"/>
  <c r="BG199"/>
  <c r="BF199"/>
  <c r="T199"/>
  <c r="R199"/>
  <c r="P199"/>
  <c r="BK199"/>
  <c r="J199"/>
  <c r="BE199"/>
  <c r="BI194"/>
  <c r="BH194"/>
  <c r="BG194"/>
  <c r="BF194"/>
  <c r="T194"/>
  <c r="R194"/>
  <c r="P194"/>
  <c r="BK194"/>
  <c r="J194"/>
  <c r="BE194"/>
  <c r="BI185"/>
  <c r="BH185"/>
  <c r="BG185"/>
  <c r="BF185"/>
  <c r="T185"/>
  <c r="R185"/>
  <c r="P185"/>
  <c r="BK185"/>
  <c r="J185"/>
  <c r="BE185"/>
  <c r="BI182"/>
  <c r="BH182"/>
  <c r="BG182"/>
  <c r="BF182"/>
  <c r="T182"/>
  <c r="R182"/>
  <c r="P182"/>
  <c r="BK182"/>
  <c r="J182"/>
  <c r="BE182"/>
  <c r="BI177"/>
  <c r="BH177"/>
  <c r="BG177"/>
  <c r="BF177"/>
  <c r="T177"/>
  <c r="R177"/>
  <c r="P177"/>
  <c r="BK177"/>
  <c r="J177"/>
  <c r="BE177"/>
  <c r="BI170"/>
  <c r="BH170"/>
  <c r="BG170"/>
  <c r="BF170"/>
  <c r="T170"/>
  <c r="R170"/>
  <c r="P170"/>
  <c r="BK170"/>
  <c r="J170"/>
  <c r="BE170"/>
  <c r="BI163"/>
  <c r="BH163"/>
  <c r="BG163"/>
  <c r="BF163"/>
  <c r="T163"/>
  <c r="R163"/>
  <c r="P163"/>
  <c r="BK163"/>
  <c r="J163"/>
  <c r="BE163"/>
  <c r="BI161"/>
  <c r="BH161"/>
  <c r="BG161"/>
  <c r="BF161"/>
  <c r="T161"/>
  <c r="R161"/>
  <c r="P161"/>
  <c r="BK161"/>
  <c r="J161"/>
  <c r="BE161"/>
  <c r="BI159"/>
  <c r="BH159"/>
  <c r="BG159"/>
  <c r="BF159"/>
  <c r="T159"/>
  <c r="R159"/>
  <c r="P159"/>
  <c r="BK159"/>
  <c r="J159"/>
  <c r="BE159"/>
  <c r="BI156"/>
  <c r="BH156"/>
  <c r="BG156"/>
  <c r="BF156"/>
  <c r="T156"/>
  <c r="R156"/>
  <c r="P156"/>
  <c r="BK156"/>
  <c r="J156"/>
  <c r="BE156"/>
  <c r="BI153"/>
  <c r="BH153"/>
  <c r="BG153"/>
  <c r="BF153"/>
  <c r="T153"/>
  <c r="R153"/>
  <c r="P153"/>
  <c r="BK153"/>
  <c r="J153"/>
  <c r="BE153"/>
  <c r="BI151"/>
  <c r="BH151"/>
  <c r="BG151"/>
  <c r="BF151"/>
  <c r="T151"/>
  <c r="R151"/>
  <c r="P151"/>
  <c r="BK151"/>
  <c r="J151"/>
  <c r="BE151"/>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6"/>
  <c r="BH136"/>
  <c r="BG136"/>
  <c r="BF136"/>
  <c r="T136"/>
  <c r="R136"/>
  <c r="P136"/>
  <c r="BK136"/>
  <c r="J136"/>
  <c r="BE136"/>
  <c r="BI129"/>
  <c r="BH129"/>
  <c r="BG129"/>
  <c r="BF129"/>
  <c r="T129"/>
  <c r="R129"/>
  <c r="P129"/>
  <c r="BK129"/>
  <c r="J129"/>
  <c r="BE129"/>
  <c r="BI124"/>
  <c r="BH124"/>
  <c r="BG124"/>
  <c r="BF124"/>
  <c r="T124"/>
  <c r="R124"/>
  <c r="P124"/>
  <c r="BK124"/>
  <c r="J124"/>
  <c r="BE124"/>
  <c r="BI119"/>
  <c r="BH119"/>
  <c r="BG119"/>
  <c r="BF119"/>
  <c r="T119"/>
  <c r="R119"/>
  <c r="P119"/>
  <c r="BK119"/>
  <c r="J119"/>
  <c r="BE119"/>
  <c r="BI114"/>
  <c r="BH114"/>
  <c r="BG114"/>
  <c r="BF114"/>
  <c r="T114"/>
  <c r="R114"/>
  <c r="P114"/>
  <c r="BK114"/>
  <c r="J114"/>
  <c r="BE114"/>
  <c r="BI109"/>
  <c r="BH109"/>
  <c r="BG109"/>
  <c r="BF109"/>
  <c r="T109"/>
  <c r="R109"/>
  <c r="P109"/>
  <c r="BK109"/>
  <c r="J109"/>
  <c r="BE109"/>
  <c r="BI103"/>
  <c r="BH103"/>
  <c r="BG103"/>
  <c r="BF103"/>
  <c r="T103"/>
  <c r="R103"/>
  <c r="P103"/>
  <c r="BK103"/>
  <c r="J103"/>
  <c r="BE103"/>
  <c r="BI95"/>
  <c r="BH95"/>
  <c r="BG95"/>
  <c r="BF95"/>
  <c r="T95"/>
  <c r="R95"/>
  <c r="P95"/>
  <c r="BK95"/>
  <c r="J95"/>
  <c r="BE95"/>
  <c r="BI92"/>
  <c r="BH92"/>
  <c r="BG92"/>
  <c r="BF92"/>
  <c r="T92"/>
  <c r="R92"/>
  <c r="P92"/>
  <c r="BK92"/>
  <c r="J92"/>
  <c r="BE92"/>
  <c r="BI89"/>
  <c r="BH89"/>
  <c r="BG89"/>
  <c r="BF89"/>
  <c r="T89"/>
  <c r="R89"/>
  <c r="P89"/>
  <c r="BK89"/>
  <c r="J89"/>
  <c r="BE89"/>
  <c r="BI86"/>
  <c r="F37"/>
  <c i="1" r="BD58"/>
  <c i="4" r="BH86"/>
  <c r="F36"/>
  <c i="1" r="BC58"/>
  <c i="4" r="BG86"/>
  <c r="F35"/>
  <c i="1" r="BB58"/>
  <c i="4" r="BF86"/>
  <c r="J34"/>
  <c i="1" r="AW58"/>
  <c i="4" r="F34"/>
  <c i="1" r="BA58"/>
  <c i="4" r="T86"/>
  <c r="T85"/>
  <c r="T84"/>
  <c r="T83"/>
  <c r="R86"/>
  <c r="R85"/>
  <c r="R84"/>
  <c r="R83"/>
  <c r="P86"/>
  <c r="P85"/>
  <c r="P84"/>
  <c r="P83"/>
  <c i="1" r="AU58"/>
  <c i="4" r="BK86"/>
  <c r="BK85"/>
  <c r="J85"/>
  <c r="BK84"/>
  <c r="J84"/>
  <c r="BK83"/>
  <c r="J83"/>
  <c r="J59"/>
  <c r="J30"/>
  <c i="1" r="AG58"/>
  <c i="4" r="J86"/>
  <c r="BE86"/>
  <c r="J33"/>
  <c i="1" r="AV58"/>
  <c i="4" r="F33"/>
  <c i="1" r="AZ58"/>
  <c i="4" r="J61"/>
  <c r="J60"/>
  <c r="F79"/>
  <c r="F77"/>
  <c r="E75"/>
  <c r="F54"/>
  <c r="F52"/>
  <c r="E50"/>
  <c r="J39"/>
  <c r="J24"/>
  <c r="E24"/>
  <c r="J80"/>
  <c r="J55"/>
  <c r="J23"/>
  <c r="J21"/>
  <c r="E21"/>
  <c r="J79"/>
  <c r="J54"/>
  <c r="J20"/>
  <c r="J18"/>
  <c r="E18"/>
  <c r="F80"/>
  <c r="F55"/>
  <c r="J17"/>
  <c r="J12"/>
  <c r="J77"/>
  <c r="J52"/>
  <c r="E7"/>
  <c r="E73"/>
  <c r="E48"/>
  <c i="3" r="J39"/>
  <c r="J38"/>
  <c i="1" r="AY57"/>
  <c i="3" r="J37"/>
  <c i="1" r="AX57"/>
  <c i="3" r="BI93"/>
  <c r="BH93"/>
  <c r="BG93"/>
  <c r="BF93"/>
  <c r="T93"/>
  <c r="R93"/>
  <c r="P93"/>
  <c r="BK93"/>
  <c r="J93"/>
  <c r="BE93"/>
  <c r="BI90"/>
  <c r="F39"/>
  <c i="1" r="BD57"/>
  <c i="3" r="BH90"/>
  <c r="F38"/>
  <c i="1" r="BC57"/>
  <c i="3" r="BG90"/>
  <c r="F37"/>
  <c i="1" r="BB57"/>
  <c i="3" r="BF90"/>
  <c r="J36"/>
  <c i="1" r="AW57"/>
  <c i="3" r="F36"/>
  <c i="1" r="BA57"/>
  <c i="3" r="T90"/>
  <c r="T89"/>
  <c r="T88"/>
  <c r="T87"/>
  <c r="R90"/>
  <c r="R89"/>
  <c r="R88"/>
  <c r="R87"/>
  <c r="P90"/>
  <c r="P89"/>
  <c r="P88"/>
  <c r="P87"/>
  <c i="1" r="AU57"/>
  <c i="3" r="BK90"/>
  <c r="BK89"/>
  <c r="J89"/>
  <c r="BK88"/>
  <c r="J88"/>
  <c r="BK87"/>
  <c r="J87"/>
  <c r="J63"/>
  <c r="J32"/>
  <c i="1" r="AG57"/>
  <c i="3" r="J90"/>
  <c r="BE90"/>
  <c r="J35"/>
  <c i="1" r="AV57"/>
  <c i="3" r="F35"/>
  <c i="1" r="AZ57"/>
  <c i="3" r="J65"/>
  <c r="J64"/>
  <c r="F83"/>
  <c r="F81"/>
  <c r="E79"/>
  <c r="F58"/>
  <c r="F56"/>
  <c r="E54"/>
  <c r="J41"/>
  <c r="J26"/>
  <c r="E26"/>
  <c r="J84"/>
  <c r="J59"/>
  <c r="J25"/>
  <c r="J23"/>
  <c r="E23"/>
  <c r="J83"/>
  <c r="J58"/>
  <c r="J22"/>
  <c r="J20"/>
  <c r="E20"/>
  <c r="F84"/>
  <c r="F59"/>
  <c r="J19"/>
  <c r="J14"/>
  <c r="J81"/>
  <c r="J56"/>
  <c r="E7"/>
  <c r="E75"/>
  <c r="E50"/>
  <c i="2" r="J39"/>
  <c r="J38"/>
  <c i="1" r="AY56"/>
  <c i="2" r="J37"/>
  <c i="1" r="AX56"/>
  <c i="2"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T110"/>
  <c r="R111"/>
  <c r="R110"/>
  <c r="P111"/>
  <c r="P110"/>
  <c r="BK111"/>
  <c r="BK110"/>
  <c r="J110"/>
  <c r="J111"/>
  <c r="BE111"/>
  <c r="J67"/>
  <c r="BI108"/>
  <c r="BH108"/>
  <c r="BG108"/>
  <c r="BF108"/>
  <c r="T108"/>
  <c r="R108"/>
  <c r="P108"/>
  <c r="BK108"/>
  <c r="J108"/>
  <c r="BE108"/>
  <c r="BI106"/>
  <c r="BH106"/>
  <c r="BG106"/>
  <c r="BF106"/>
  <c r="T106"/>
  <c r="T105"/>
  <c r="R106"/>
  <c r="R105"/>
  <c r="P106"/>
  <c r="P105"/>
  <c r="BK106"/>
  <c r="BK105"/>
  <c r="J105"/>
  <c r="J106"/>
  <c r="BE106"/>
  <c r="J66"/>
  <c r="BI102"/>
  <c r="BH102"/>
  <c r="BG102"/>
  <c r="BF102"/>
  <c r="T102"/>
  <c r="T101"/>
  <c r="T100"/>
  <c r="R102"/>
  <c r="R101"/>
  <c r="R100"/>
  <c r="P102"/>
  <c r="P101"/>
  <c r="P100"/>
  <c r="BK102"/>
  <c r="BK101"/>
  <c r="J101"/>
  <c r="BK100"/>
  <c r="J100"/>
  <c r="J102"/>
  <c r="BE102"/>
  <c r="J65"/>
  <c r="J64"/>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F39"/>
  <c i="1" r="BD56"/>
  <c i="2" r="BH90"/>
  <c r="F38"/>
  <c i="1" r="BC56"/>
  <c i="2" r="BG90"/>
  <c r="F37"/>
  <c i="1" r="BB56"/>
  <c i="2" r="BF90"/>
  <c r="J36"/>
  <c i="1" r="AW56"/>
  <c i="2" r="F36"/>
  <c i="1" r="BA56"/>
  <c i="2" r="T90"/>
  <c r="T89"/>
  <c r="R90"/>
  <c r="R89"/>
  <c r="P90"/>
  <c r="P89"/>
  <c i="1" r="AU56"/>
  <c i="2" r="BK90"/>
  <c r="BK89"/>
  <c r="J89"/>
  <c r="J63"/>
  <c r="J32"/>
  <c i="1" r="AG56"/>
  <c i="2" r="J90"/>
  <c r="BE90"/>
  <c r="J35"/>
  <c i="1" r="AV56"/>
  <c i="2" r="F35"/>
  <c i="1" r="AZ56"/>
  <c i="2" r="F85"/>
  <c r="F83"/>
  <c r="E81"/>
  <c r="F58"/>
  <c r="F56"/>
  <c r="E54"/>
  <c r="J41"/>
  <c r="J26"/>
  <c r="E26"/>
  <c r="J86"/>
  <c r="J59"/>
  <c r="J25"/>
  <c r="J23"/>
  <c r="E23"/>
  <c r="J85"/>
  <c r="J58"/>
  <c r="J22"/>
  <c r="J20"/>
  <c r="E20"/>
  <c r="F86"/>
  <c r="F59"/>
  <c r="J19"/>
  <c r="J14"/>
  <c r="J83"/>
  <c r="J56"/>
  <c r="E7"/>
  <c r="E77"/>
  <c r="E50"/>
  <c i="1" r="BD64"/>
  <c r="BC64"/>
  <c r="BB64"/>
  <c r="BA64"/>
  <c r="AZ64"/>
  <c r="AY64"/>
  <c r="AX64"/>
  <c r="AW64"/>
  <c r="AV64"/>
  <c r="AU64"/>
  <c r="AT64"/>
  <c r="AS64"/>
  <c r="AG64"/>
  <c r="BD63"/>
  <c r="BC63"/>
  <c r="BB63"/>
  <c r="BA63"/>
  <c r="AZ63"/>
  <c r="AY63"/>
  <c r="AX63"/>
  <c r="AW63"/>
  <c r="AV63"/>
  <c r="AU63"/>
  <c r="AT63"/>
  <c r="AS63"/>
  <c r="AG63"/>
  <c r="BD60"/>
  <c r="BC60"/>
  <c r="BB60"/>
  <c r="BA60"/>
  <c r="AZ60"/>
  <c r="AY60"/>
  <c r="AX60"/>
  <c r="AW60"/>
  <c r="AV60"/>
  <c r="AU60"/>
  <c r="AT60"/>
  <c r="AS60"/>
  <c r="AG60"/>
  <c r="BD55"/>
  <c r="BC55"/>
  <c r="BB55"/>
  <c r="BA55"/>
  <c r="AZ55"/>
  <c r="AY55"/>
  <c r="AX55"/>
  <c r="AW55"/>
  <c r="AV55"/>
  <c r="AU55"/>
  <c r="AT55"/>
  <c r="AS55"/>
  <c r="AG55"/>
  <c r="BD54"/>
  <c r="W33"/>
  <c r="BC54"/>
  <c r="W32"/>
  <c r="BB54"/>
  <c r="W31"/>
  <c r="BA54"/>
  <c r="W30"/>
  <c r="AZ54"/>
  <c r="W29"/>
  <c r="AY54"/>
  <c r="AX54"/>
  <c r="AW54"/>
  <c r="AK30"/>
  <c r="AV54"/>
  <c r="AK29"/>
  <c r="AU54"/>
  <c r="AT54"/>
  <c r="AS54"/>
  <c r="AG54"/>
  <c r="AK26"/>
  <c r="AT68"/>
  <c r="AN68"/>
  <c r="AT67"/>
  <c r="AN67"/>
  <c r="AT66"/>
  <c r="AN66"/>
  <c r="AT65"/>
  <c r="AN65"/>
  <c r="AN64"/>
  <c r="AN63"/>
  <c r="AT62"/>
  <c r="AN62"/>
  <c r="AT61"/>
  <c r="AN61"/>
  <c r="AN60"/>
  <c r="AT59"/>
  <c r="AN59"/>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<sst xmlns="http://schemas.openxmlformats.org/spreadsheetml/2006/main">
  <si>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</si>
  <si>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</si>
  <si>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</si>
  <si>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</si>
  <si>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</si>
  <si>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{7095fe90-e09e-43cb-8331-9a6f9bd2c3a8}</t>
  </si>
  <si>
    <t>0,01</t>
  </si>
  <si>
    <t>21</t>
  </si>
  <si>
    <t>15</t>
  </si>
  <si>
    <t>REKAPITULACE STAVBY</t>
  </si>
  <si>
    <t xml:space="preserve">v ---  níže se nacházejí doplnkové a pomocné údaje k sestavám  --- v</t>
  </si>
  <si>
    <t>Návod na vyplnění</t>
  </si>
  <si>
    <t>0,001</t>
  </si>
  <si>
    <t>Kód:</t>
  </si>
  <si>
    <t>65019041</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</si>
  <si>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</si>
  <si>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</si>
  <si>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č.1 - 6 v žst. Dolní Žleb</t>
  </si>
  <si>
    <t>KSO:</t>
  </si>
  <si>
    <t>CC-CZ:</t>
  </si>
  <si>
    <t>Místo:</t>
  </si>
  <si>
    <t>Dolní Žleb</t>
  </si>
  <si>
    <t>Datum:</t>
  </si>
  <si>
    <t>27. 11. 2018</t>
  </si>
  <si>
    <t>Zadavatel:</t>
  </si>
  <si>
    <t>IČ:</t>
  </si>
  <si>
    <t>709 94 234</t>
  </si>
  <si>
    <t>SŽDC s.o., OŘ Ústí n.L., ST Ústí n.L.</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</si>
  <si>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</si>
  <si>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</si>
  <si>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</si>
  <si>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</si>
  <si>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</si>
  <si>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</si>
  <si>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</si>
  <si>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</si>
  <si>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</si>
  <si>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</si>
  <si>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</si>
  <si>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</si>
  <si>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</si>
  <si>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</si>
  <si>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</si>
  <si>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</si>
  <si>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</si>
  <si>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</si>
  <si>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</si>
  <si>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</si>
  <si>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</si>
  <si>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</si>
  <si>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</si>
  <si>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</si>
  <si>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</si>
  <si>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</si>
  <si>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</si>
  <si>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</si>
  <si>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</si>
  <si>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</si>
  <si>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</si>
  <si>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</si>
  <si>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</si>
  <si>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</si>
  <si>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</si>
  <si>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</si>
  <si>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</si>
  <si>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</si>
  <si>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</si>
  <si>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</si>
  <si>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</si>
  <si>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</si>
  <si>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</si>
  <si>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</si>
  <si>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</si>
  <si>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</si>
  <si>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</si>
  <si>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PS 01</t>
  </si>
  <si>
    <t>Úprava zabezpečovacího zařízení</t>
  </si>
  <si>
    <t>STA</t>
  </si>
  <si>
    <t>1</t>
  </si>
  <si>
    <t>{29cb5849-7229-4595-a7a4-490f563674bf}</t>
  </si>
  <si>
    <t>2</t>
  </si>
  <si>
    <t>/</t>
  </si>
  <si>
    <t>01.1</t>
  </si>
  <si>
    <t>Dodávky a práce ÚOŽI</t>
  </si>
  <si>
    <t>Soupis</t>
  </si>
  <si>
    <t>{1f6d8063-5a60-4844-8442-f90041a5e0da}</t>
  </si>
  <si>
    <t>01.2</t>
  </si>
  <si>
    <t>Práce ÚRS</t>
  </si>
  <si>
    <t>{d72eab82-1f85-481d-b9d4-d1dc42b22cae}</t>
  </si>
  <si>
    <t>SO 01</t>
  </si>
  <si>
    <t>Úpravy železničního svršku</t>
  </si>
  <si>
    <t>{7b33430d-ac1d-4a32-8e3f-c29d1f65fc45}</t>
  </si>
  <si>
    <t>SO 03</t>
  </si>
  <si>
    <t>Úpravy úhelníkových zdí</t>
  </si>
  <si>
    <t>{360fd473-ae25-4535-b561-4acaf4c2b1c5}</t>
  </si>
  <si>
    <t>SO 04</t>
  </si>
  <si>
    <t>Úpravy mostních objektů</t>
  </si>
  <si>
    <t>{4dbd888d-3e85-4dd1-a326-276221c8c21c}</t>
  </si>
  <si>
    <t>SO 04.1</t>
  </si>
  <si>
    <t>ZRN</t>
  </si>
  <si>
    <t>{4d2efbc6-2158-43d1-acf5-96f89318fe5e}</t>
  </si>
  <si>
    <t>SO 04.2</t>
  </si>
  <si>
    <t>VRN</t>
  </si>
  <si>
    <t>{99a76552-2860-4570-8c78-d780e1db152a}</t>
  </si>
  <si>
    <t>SO 05</t>
  </si>
  <si>
    <t>Úpravy EOV, osvětlení a nn</t>
  </si>
  <si>
    <t>{7548024f-a9c8-4d7d-b9a4-7a4d3a79d7ea}</t>
  </si>
  <si>
    <t>05.1</t>
  </si>
  <si>
    <t>Osvětlení</t>
  </si>
  <si>
    <t>{158349f7-2a86-49f9-8b48-7db3a6ccf201}</t>
  </si>
  <si>
    <t>05.1.1</t>
  </si>
  <si>
    <t>Elektromontážní práce</t>
  </si>
  <si>
    <t>3</t>
  </si>
  <si>
    <t>{6328322e-c2ca-418b-adf0-106cf995da2f}</t>
  </si>
  <si>
    <t>05.1.2</t>
  </si>
  <si>
    <t>Zemní práce</t>
  </si>
  <si>
    <t>{560e77c6-038d-4ee1-ad93-94464c5b6f96}</t>
  </si>
  <si>
    <t>05.1.3</t>
  </si>
  <si>
    <t>{96acc530-f750-40ab-b928-a1f0bc3b0eea}</t>
  </si>
  <si>
    <t>SO 06</t>
  </si>
  <si>
    <t>Ochrana kabelů ČD-Telematika</t>
  </si>
  <si>
    <t>{dd585ce0-a606-4807-850c-1cb9274d2697}</t>
  </si>
  <si>
    <t>KRYCÍ LIST SOUPISU PRACÍ</t>
  </si>
  <si>
    <t>Objekt:</t>
  </si>
  <si>
    <t>PS 01 - Úprava zabezpečovacího zařízení</t>
  </si>
  <si>
    <t>Soupis:</t>
  </si>
  <si>
    <t>01.1 - Dodávky a práce ÚOŽI</t>
  </si>
  <si>
    <t>REKAPITULACE ČLENĚNÍ SOUPISU PRACÍ</t>
  </si>
  <si>
    <t>Kód dílu - Popis</t>
  </si>
  <si>
    <t>Cena celkem [CZK]</t>
  </si>
  <si>
    <t>Náklady ze soupisu prací</t>
  </si>
  <si>
    <t>-1</t>
  </si>
  <si>
    <t>HSV - Práce a dodávky HSV</t>
  </si>
  <si>
    <t xml:space="preserve">    1 - Zemní práce</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</si>
  <si>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</si>
  <si>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</si>
  <si>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</si>
  <si>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</si>
  <si>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</si>
  <si>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</si>
  <si>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</si>
  <si>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</si>
  <si>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</si>
  <si>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</si>
  <si>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</si>
  <si>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</si>
  <si>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</si>
  <si>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</si>
  <si>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</si>
  <si>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</si>
  <si>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7591020680</t>
  </si>
  <si>
    <t>Součásti elektromotorických přestavníků Souprava připevňovací kloubová elektromotorický přestavník (03083B)</t>
  </si>
  <si>
    <t>kus</t>
  </si>
  <si>
    <t>8</t>
  </si>
  <si>
    <t>ROZPOCET</t>
  </si>
  <si>
    <t>4</t>
  </si>
  <si>
    <t>-1542809725</t>
  </si>
  <si>
    <t>PP</t>
  </si>
  <si>
    <t>7591020493</t>
  </si>
  <si>
    <t>Součásti elektromotorických přestavníků Pravítko kontrolní horní sestavené (CV201125001)</t>
  </si>
  <si>
    <t>971438510</t>
  </si>
  <si>
    <t>7591020441</t>
  </si>
  <si>
    <t>Součásti elektromotorických přestavníků Pravítko kontrolní dolní sestavené (CV201125002)</t>
  </si>
  <si>
    <t>2133659215</t>
  </si>
  <si>
    <t>7591020740</t>
  </si>
  <si>
    <t>Součásti elektromotorických přestavníků Tyč kontrolní dlouhá na jednoduché výhybce výhybce s čelisť.závěrem (č.v.030939001)</t>
  </si>
  <si>
    <t>-60942405</t>
  </si>
  <si>
    <t>5</t>
  </si>
  <si>
    <t>7591020970</t>
  </si>
  <si>
    <t>Součásti elektromotorických přestavníků Tyč kontrolní krátká na jednoduché výhybce výhybce s čelisť.závěrem (č.v.030929001)</t>
  </si>
  <si>
    <t>789008433</t>
  </si>
  <si>
    <t>HSV</t>
  </si>
  <si>
    <t>Práce a dodávky HSV</t>
  </si>
  <si>
    <t>6</t>
  </si>
  <si>
    <t>K</t>
  </si>
  <si>
    <t>1320010001-R</t>
  </si>
  <si>
    <t>Výkop a odkop zeminy ke stávajícím kabelům ručně, zabezpečení výkopu</t>
  </si>
  <si>
    <t>m</t>
  </si>
  <si>
    <t>-1294178912</t>
  </si>
  <si>
    <t>P</t>
  </si>
  <si>
    <t>Poznámka k položce:_x000d_
příčné kabelové trasy</t>
  </si>
  <si>
    <t>Komunikace pozemní</t>
  </si>
  <si>
    <t>7</t>
  </si>
  <si>
    <t>5911529010</t>
  </si>
  <si>
    <t>Montáž čelisťového závěru výhybky jednoduché bez žlabového pražce soustavy UIC60. Poznámka: 1. V cenách jsou započteny náklady na montáž, přezkoušení chodu výhybky, provedení západkové zkoušky a ošetření kluzných částí závěru mazivem.2. V cenách nejsou ob</t>
  </si>
  <si>
    <t>-440388483</t>
  </si>
  <si>
    <t>Montáž čelisťového závěru výhybky jednoduché bez žlabového pražce soustavy UIC60. Poznámka: 1. V cenách jsou započteny náklady na montáž, přezkoušení chodu výhybky, provedení západkové zkoušky a ošetření kluzných částí závěru mazivem.2. V cenách nejsou obsaženy náklady na dodávku materiálu.</t>
  </si>
  <si>
    <t>5911529020</t>
  </si>
  <si>
    <t>Montáž čelisťového závěru výhybky jednoduché bez žlabového pražce soustavy R65. Poznámka: 1. V cenách jsou započteny náklady na montáž, přezkoušení chodu výhybky, provedení západkové zkoušky a ošetření kluzných částí závěru mazivem.2. V cenách nejsou obsa</t>
  </si>
  <si>
    <t>320466365</t>
  </si>
  <si>
    <t>Montáž čelisťového závěru výhybky jednoduché bez žlabového pražce soustavy R65. Poznámka: 1. V cenách jsou započteny náklady na montáž, přezkoušení chodu výhybky, provedení západkové zkoušky a ošetření kluzných částí závěru mazivem.2. V cenách nejsou obsaženy náklady na dodávku materiálu.</t>
  </si>
  <si>
    <t>OST</t>
  </si>
  <si>
    <t>Ostatní</t>
  </si>
  <si>
    <t>9</t>
  </si>
  <si>
    <t>7591013080</t>
  </si>
  <si>
    <t>Doregulování vzdálenosti elektromotorického přestavníku připevňovací soupravou při nesouměrnosti přestavného pohybu</t>
  </si>
  <si>
    <t>512</t>
  </si>
  <si>
    <t>1637266862</t>
  </si>
  <si>
    <t>10</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</si>
  <si>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</si>
  <si>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t>
  </si>
  <si>
    <t>-435716147</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</si>
  <si>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</si>
  <si>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11</t>
  </si>
  <si>
    <t>7591015062</t>
  </si>
  <si>
    <t>Připojení elektromotorického přestavníku na výhybku s kontrolou jazyků - připojení a seřízení přestavníkové spojnice, montáž a seřízení kontrolního ústrojí</t>
  </si>
  <si>
    <t>-1334364474</t>
  </si>
  <si>
    <t>12</t>
  </si>
  <si>
    <t>7591015080</t>
  </si>
  <si>
    <t>Dodatečná montáž ohrazení pro elekromotorický přestavník s plastovou ohrádkou</t>
  </si>
  <si>
    <t>-2026167079</t>
  </si>
  <si>
    <t>13</t>
  </si>
  <si>
    <t>7591015104</t>
  </si>
  <si>
    <t>Montáž upevňovací soupravy kloubové s upevněním na koleji</t>
  </si>
  <si>
    <t>-227894893</t>
  </si>
  <si>
    <t>14</t>
  </si>
  <si>
    <t>7591017030</t>
  </si>
  <si>
    <t>Demontáž elektromotorického přestavníku z výhybky s kontrolou jazyků</t>
  </si>
  <si>
    <t>-1873913137</t>
  </si>
  <si>
    <t>7591017102</t>
  </si>
  <si>
    <t>Demontáž upevňovací soupravy s upevněním na koleji</t>
  </si>
  <si>
    <t>-1679896804</t>
  </si>
  <si>
    <t>16</t>
  </si>
  <si>
    <t>7591025014</t>
  </si>
  <si>
    <t>Montáž součástí elektrického přestavníku tyče kontrolní kloubové krátké</t>
  </si>
  <si>
    <t>-430578974</t>
  </si>
  <si>
    <t>17</t>
  </si>
  <si>
    <t>7591025016</t>
  </si>
  <si>
    <t>Montáž součástí elektrického přestavníku tyče kontrolní kloubové dlouhé</t>
  </si>
  <si>
    <t>-414133699</t>
  </si>
  <si>
    <t>18</t>
  </si>
  <si>
    <t>7591025110</t>
  </si>
  <si>
    <t>Montáž součástí elektrického přestavníku pravítka kontrolního horního sestu</t>
  </si>
  <si>
    <t>1252678054</t>
  </si>
  <si>
    <t>19</t>
  </si>
  <si>
    <t>7591025112</t>
  </si>
  <si>
    <t>Montáž součástí elektrického přestavníku pravítka kontrolního dolního sestu</t>
  </si>
  <si>
    <t>176730831</t>
  </si>
  <si>
    <t>20</t>
  </si>
  <si>
    <t>7591027110</t>
  </si>
  <si>
    <t>Demontáž součástí elektrického přestavníku pravítka kontrolního horního sestu</t>
  </si>
  <si>
    <t>-1613631144</t>
  </si>
  <si>
    <t>7591027112</t>
  </si>
  <si>
    <t>Demontáž součástí elektrického přestavníku pravítka kontrolního dolního sestu</t>
  </si>
  <si>
    <t>-746074094</t>
  </si>
  <si>
    <t>22</t>
  </si>
  <si>
    <t>7594105010</t>
  </si>
  <si>
    <t>Odpojení a zpětné připojení lan propojovacích jednoho stykového transformátoru - včetně odpojení a připevnění lanového propojení na pražce nebo montážní trámky</t>
  </si>
  <si>
    <t>1022415273</t>
  </si>
  <si>
    <t>23</t>
  </si>
  <si>
    <t>7594105338</t>
  </si>
  <si>
    <t>Montáž lanového propojení kolejnicového na betonové pražce do 7,0 m - příčné nebo podélné propojení kolejnic přímých kolejí a na výhybkách; usazení pražců mezi souběžnými kolejemi nebo podél koleje; připevnění lanového propojení na pražce nebo montážní tr</t>
  </si>
  <si>
    <t>-903611287</t>
  </si>
  <si>
    <t>Montáž lanového propojení kolejnicového na betonové pražce do 7,0 m - příčné nebo podélné propojení kolejnic přímých kolejí a na výhybkách; usazení pražců mezi souběžnými kolejemi nebo podél koleje; připevnění lanového propojení na pražce nebo montážní trámky</t>
  </si>
  <si>
    <t>24</t>
  </si>
  <si>
    <t>7594105360</t>
  </si>
  <si>
    <t>Montáž lanového propojení stykového č.v. 70 301 - rozměření místa připojení, případné vyvrtání otvorů, montáž kompletní sady lanových propojení dvojice stykových transformátorů</t>
  </si>
  <si>
    <t>1579059605</t>
  </si>
  <si>
    <t>25</t>
  </si>
  <si>
    <t>7594107330</t>
  </si>
  <si>
    <t>Demontáž kolejnicového lanového propojení z betonových pražců</t>
  </si>
  <si>
    <t>-92511213</t>
  </si>
  <si>
    <t>26</t>
  </si>
  <si>
    <t>7594107360</t>
  </si>
  <si>
    <t>Demontáž lanového propojení stykového č.v. 70 301</t>
  </si>
  <si>
    <t>4208139</t>
  </si>
  <si>
    <t>27</t>
  </si>
  <si>
    <t>7594205010</t>
  </si>
  <si>
    <t>Montáž stykového transformátoru jednoho DT olejového - usazení stykového transformátoru, montáž ochranných trubek, případně přídavných svorkovnic, jejich propojení a naplnění transformátoru olejem, montáž univerzálního úhelníku na střední vývod, propojení</t>
  </si>
  <si>
    <t>-1062121239</t>
  </si>
  <si>
    <t>Montáž stykového transformátoru jednoho DT olejového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</si>
  <si>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28</t>
  </si>
  <si>
    <t>7594207010</t>
  </si>
  <si>
    <t>Demontáž stykového transformátoru DT olejového</t>
  </si>
  <si>
    <t>210611244</t>
  </si>
  <si>
    <t>29</t>
  </si>
  <si>
    <t>7594405010</t>
  </si>
  <si>
    <t>Montáž snímače polohy jazyka SP1, SP2 - vyměření místa montáže snímače polohy jazyků, připevnění snímače, včetně měření a zapojení po měření, přezkoušení, bez montáže kabelového závěru a zapojení kabelových forem</t>
  </si>
  <si>
    <t>-362352250</t>
  </si>
  <si>
    <t>30</t>
  </si>
  <si>
    <t>7594407010</t>
  </si>
  <si>
    <t>Demontáž snímače polohy jazyka SP1, SP2</t>
  </si>
  <si>
    <t>197923858</t>
  </si>
  <si>
    <t>31</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</si>
  <si>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</si>
  <si>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t>
  </si>
  <si>
    <t>-1111005595</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</si>
  <si>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</si>
  <si>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32</t>
  </si>
  <si>
    <t>7598095080</t>
  </si>
  <si>
    <t>Přezkoušení a regulace kolejových obvodů izolovaných - přeměření napětí na svorkách proudového zdroje a kolejového relé, regulování kolejových obvodů pří šuntováni předepsaným odporem, přezkoušení polarity bez šuntování</t>
  </si>
  <si>
    <t>1608302444</t>
  </si>
  <si>
    <t>33</t>
  </si>
  <si>
    <t>7598095546</t>
  </si>
  <si>
    <t>Vyhotovení protokolu UTZ pro SZZ reléové a elektronické do 10 výhybkových jednotek - vykonání prohlídky a zkoušky včetně vyhotovení protokolu podle vyhl. 100/1995 Sb. , Výhybkovou jednotkou (VJ) je jednoduchá výhybka bez rozlišení počtu přestavníků, spojk</t>
  </si>
  <si>
    <t>164587922</t>
  </si>
  <si>
    <t>Vyhotovení protokolu UTZ pro SZZ reléové a elektronické do 10 výhybkových jednotek - vykonání prohlídky a zkoušky včetně vyhotovení protokolu podle vyhl. 100/1995 Sb. , Výhybkovou jednotkou (VJ) je jednoduchá výhybka bez rozlišení počtu přestavníků, spojka jsou 2 VJ, křižovatková výhybka 2 VJ, křižovatková s PHS 4 VJ, výkolejka s motorem 1 VJ.</t>
  </si>
  <si>
    <t>01.2 - Práce ÚRS</t>
  </si>
  <si>
    <t>119001423</t>
  </si>
  <si>
    <t xml:space="preserve">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t>
  </si>
  <si>
    <t>-1895852817</t>
  </si>
  <si>
    <t xml:space="preserve">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přes 6 kabelů</t>
  </si>
  <si>
    <t>Poznámka k položce:_x000d_
včetně příčných přechodů kabelových tras</t>
  </si>
  <si>
    <t>131112501</t>
  </si>
  <si>
    <t>Hloubení jam pro spodní stavbu železnic ručně pro sloupky zábradlí, značky, apod. objemu do 0,5 m3 s odhozením výkopku nebo naložením na dopravní prostředek v horninách tř. 1 a 2 soudržných</t>
  </si>
  <si>
    <t>m3</t>
  </si>
  <si>
    <t>1214616969</t>
  </si>
  <si>
    <t>SO 01 - Úpravy železničního svršku</t>
  </si>
  <si>
    <t>VRN - Vedlejší rozpočtové náklady</t>
  </si>
  <si>
    <t>5961102115</t>
  </si>
  <si>
    <t>Výhybka jednoduchá smontovaná pražce dřevěné J60 1:9-190 levá</t>
  </si>
  <si>
    <t>Sborník UOŽI 01 2018</t>
  </si>
  <si>
    <t>-1576356549</t>
  </si>
  <si>
    <t>Poznámka k položce:_x000d_
J60 1:9-190-L-I-ČZ-d-KS-ZTP vč. kluzných stoliček_x000d_
Pražce z tropického dřeva azobé</t>
  </si>
  <si>
    <t>5961102130</t>
  </si>
  <si>
    <t>Výhybka jednoduchá smontovaná pražce dřevěné J60 1:11-300 pravá</t>
  </si>
  <si>
    <t>-482135844</t>
  </si>
  <si>
    <t>Poznámka k položce:_x000d_
J60 1:11-300-P-p-ČZ-d-KS-ZTP vč. kluzných stoliček_x000d_
Pražce z tropického dřeva azobé</t>
  </si>
  <si>
    <t>5961102135</t>
  </si>
  <si>
    <t>Výhybka jednoduchá smontovaná pražce dřevěné J60 1:11-300 levá</t>
  </si>
  <si>
    <t>-1988162022</t>
  </si>
  <si>
    <t>Poznámka k položce:_x000d_
J60 1:11-300-L-p-ČZ-d-KS-ZTP vč. kluzných stoliček_x000d_
Pražce z tropického dřeva azobé</t>
  </si>
  <si>
    <t>5961178000</t>
  </si>
  <si>
    <t>Zařízení pro snížení přestavného odporu výhybky Válečková stolička</t>
  </si>
  <si>
    <t>1261806900</t>
  </si>
  <si>
    <t>VV</t>
  </si>
  <si>
    <t>Výhybka č. 5</t>
  </si>
  <si>
    <t>SVV-A</t>
  </si>
  <si>
    <t>SVV-D</t>
  </si>
  <si>
    <t>Součet</t>
  </si>
  <si>
    <t>5956116000</t>
  </si>
  <si>
    <t>Pražce dřevěné výhybkové dub skupina 3 160x260</t>
  </si>
  <si>
    <t>62408955</t>
  </si>
  <si>
    <t>Poznámka k položce:_x000d_
100% včetně dlouhých za KV</t>
  </si>
  <si>
    <t>6,75</t>
  </si>
  <si>
    <t>5958134075</t>
  </si>
  <si>
    <t>Součásti upevňovací vrtule R1(145)</t>
  </si>
  <si>
    <t>405373144</t>
  </si>
  <si>
    <t>470</t>
  </si>
  <si>
    <t>5958134080</t>
  </si>
  <si>
    <t>Součásti upevňovací vrtule R2 (160)</t>
  </si>
  <si>
    <t>-1697562099</t>
  </si>
  <si>
    <t>232</t>
  </si>
  <si>
    <t>5958134040</t>
  </si>
  <si>
    <t>Součásti upevňovací kroužek pružný dvojitý Fe 6</t>
  </si>
  <si>
    <t>328988139</t>
  </si>
  <si>
    <t>702</t>
  </si>
  <si>
    <t>5958128010</t>
  </si>
  <si>
    <t>Komplety ŽS 4 (šroub RS 1, matice M 24, podložka Fe6, svěrka ŽS4)</t>
  </si>
  <si>
    <t>-1906910470</t>
  </si>
  <si>
    <t>220</t>
  </si>
  <si>
    <t>5955101000</t>
  </si>
  <si>
    <t>Kamenivo drcené štěrk frakce 31,5/63 třídy BI</t>
  </si>
  <si>
    <t>t</t>
  </si>
  <si>
    <t>255390196</t>
  </si>
  <si>
    <t>Kolejové lože</t>
  </si>
  <si>
    <t>2787,3</t>
  </si>
  <si>
    <t xml:space="preserve">Zásyp prostoru za zídkou </t>
  </si>
  <si>
    <t>67,08*1,7</t>
  </si>
  <si>
    <t>595510100R</t>
  </si>
  <si>
    <t>Kamenivo drcené štěrkodrť frakce 4/16</t>
  </si>
  <si>
    <t>-1868964202</t>
  </si>
  <si>
    <t>33,865*1,8</t>
  </si>
  <si>
    <t>5962104005</t>
  </si>
  <si>
    <t>Hranice námezník betonový vč. Nátěru</t>
  </si>
  <si>
    <t>-2144175874</t>
  </si>
  <si>
    <t>5962119010</t>
  </si>
  <si>
    <t>Zajištění PPK konzolová značka</t>
  </si>
  <si>
    <t>1984765585</t>
  </si>
  <si>
    <t>5956101030</t>
  </si>
  <si>
    <t xml:space="preserve">Pražec dřevěný příčný vystrojený   buk 2600x260x160 mm</t>
  </si>
  <si>
    <t>1079842182</t>
  </si>
  <si>
    <t>5956140025</t>
  </si>
  <si>
    <t>Pražec betonový příčný vystrojený včetně kompletů tv. B 91S/1 (UIC)</t>
  </si>
  <si>
    <t>-822713063</t>
  </si>
  <si>
    <t>5956140030</t>
  </si>
  <si>
    <t>Pražec betonový příčný vystrojený včetně kompletů tv. B 91S/2 (S)</t>
  </si>
  <si>
    <t>-2024921045</t>
  </si>
  <si>
    <t>Poznámka k položce:_x000d_
Použijí se do přechodových kolejnic a do výběhu k.č. 2</t>
  </si>
  <si>
    <t>5957110000</t>
  </si>
  <si>
    <t>Kolejnice tv. 60 E2, třídy R260</t>
  </si>
  <si>
    <t>-855670959</t>
  </si>
  <si>
    <t>5957110030</t>
  </si>
  <si>
    <t>Kolejnice tv. 49 E 1, třídy R260</t>
  </si>
  <si>
    <t>763582763</t>
  </si>
  <si>
    <t xml:space="preserve">Poznámka k položce:_x000d_
Ve 2. koleji výběh za přechodovou kolejnicí km  10,112 675 -10,138 675 </t>
  </si>
  <si>
    <t>595711300R</t>
  </si>
  <si>
    <t xml:space="preserve">Kolejnice přechodové tv. UIC 60/S49 + LIS - fabrický výrobek </t>
  </si>
  <si>
    <t>ks</t>
  </si>
  <si>
    <t>-1636677128</t>
  </si>
  <si>
    <t>Poznámka k položce:_x000d_
Fabrický výrobek přechodová kolejnice + LIS</t>
  </si>
  <si>
    <t>5957116010</t>
  </si>
  <si>
    <t>Lepený izolovaný styk tv. UIC60 délky 3,60 m</t>
  </si>
  <si>
    <t>-855558758</t>
  </si>
  <si>
    <t>5964175005</t>
  </si>
  <si>
    <t xml:space="preserve">Zarážedlo kolejové </t>
  </si>
  <si>
    <t>125367654</t>
  </si>
  <si>
    <t>5960101000</t>
  </si>
  <si>
    <t>Pražcové kotvy TDHB pro pražec betonový B 91</t>
  </si>
  <si>
    <t>59633913</t>
  </si>
  <si>
    <t>k.č.1</t>
  </si>
  <si>
    <t>5+5</t>
  </si>
  <si>
    <t>k.č.2</t>
  </si>
  <si>
    <t>5+26</t>
  </si>
  <si>
    <t>5960101005</t>
  </si>
  <si>
    <t>Pražcové kotvy TDHB pro pražec betonový SB 8</t>
  </si>
  <si>
    <t>-845540555</t>
  </si>
  <si>
    <t>23+23</t>
  </si>
  <si>
    <t>5960101040</t>
  </si>
  <si>
    <t>Pražcové kotvy TDHB pro pražec dřevěný</t>
  </si>
  <si>
    <t>2109156972</t>
  </si>
  <si>
    <t>K.č. 2</t>
  </si>
  <si>
    <t>5958128005</t>
  </si>
  <si>
    <t>Komplety Skl 24 (šroub RS 0, matice M 22, podložka Uls 6)</t>
  </si>
  <si>
    <t>1202038724</t>
  </si>
  <si>
    <t>Poznámka k položce:_x000d_
Pražce dřevěné příčné</t>
  </si>
  <si>
    <t>5958158020</t>
  </si>
  <si>
    <t>Podložka pryžová pod patu kolejnice R65 183/151/6</t>
  </si>
  <si>
    <t>-1137741228</t>
  </si>
  <si>
    <t>Pražce dřevěné příčné</t>
  </si>
  <si>
    <t>490</t>
  </si>
  <si>
    <t>Výhybky č. 1, 2, 3, 4, 6</t>
  </si>
  <si>
    <t>690</t>
  </si>
  <si>
    <t>110</t>
  </si>
  <si>
    <t>5958158070</t>
  </si>
  <si>
    <t>Podložka polyetylenová pod podkladnici 380/160/2 (S4, R4)</t>
  </si>
  <si>
    <t>-1205136873</t>
  </si>
  <si>
    <t>Výhybky</t>
  </si>
  <si>
    <t>804</t>
  </si>
  <si>
    <t>5958173000</t>
  </si>
  <si>
    <t>Polyetylenové pásy v kotoučích</t>
  </si>
  <si>
    <t>m2</t>
  </si>
  <si>
    <t>18281854</t>
  </si>
  <si>
    <t>5905023020</t>
  </si>
  <si>
    <t>Úprava povrchu stezky rozprostřením štěrkodrtě přes 3 do 5 cm</t>
  </si>
  <si>
    <t>-324545589</t>
  </si>
  <si>
    <t>Úprava povrchu stezky rozprostřením štěrkodrtě přes 3 do 5 cm. Poznámka: 1. V cenách jsou započteny náklady na rozprostření a urovnání kameniva včetně zhutnění povrchu stezky. Platí pro nový i stávající stav.2. V cenách nejsou obsaženy náklady na dodávku drtě její doplnění a rozprostření.</t>
  </si>
  <si>
    <t>Vlevo kolejiště</t>
  </si>
  <si>
    <t>191*1,3</t>
  </si>
  <si>
    <t>Vpravo kolejiště</t>
  </si>
  <si>
    <t>330*1,3</t>
  </si>
  <si>
    <t>5905025110</t>
  </si>
  <si>
    <t>Doplnění stezky štěrkodrtí souvislé</t>
  </si>
  <si>
    <t>1337450189</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</si>
  <si>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</si>
  <si>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677,3*0,05</t>
  </si>
  <si>
    <t>Zásyp za betonovou zídkou</t>
  </si>
  <si>
    <t>67,08</t>
  </si>
  <si>
    <t>5905050030</t>
  </si>
  <si>
    <t>Souvislá výměna KL se snesením KR koleje pražce dřevěné rozdělení "u"</t>
  </si>
  <si>
    <t>km</t>
  </si>
  <si>
    <t>1495389730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</si>
  <si>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</si>
  <si>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5905050070</t>
  </si>
  <si>
    <t>Souvislá výměna KL se snesením KR koleje pražce betonové rozdělení "u"</t>
  </si>
  <si>
    <t>-1707258191</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</si>
  <si>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</si>
  <si>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5905050210</t>
  </si>
  <si>
    <t>Souvislá výměna KL se snesením KR výhybky pražce dřevěné</t>
  </si>
  <si>
    <t>2110628678</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</si>
  <si>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</si>
  <si>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v.č. 1, 2, 4, 6 (J60 1:11-300)</t>
  </si>
  <si>
    <t>4*54</t>
  </si>
  <si>
    <t>v.č. 3 (J60 1:9-190)</t>
  </si>
  <si>
    <t>44</t>
  </si>
  <si>
    <t>34</t>
  </si>
  <si>
    <t>5905095040</t>
  </si>
  <si>
    <t>Úprava kolejového lože ojediněle ručně ve výhybce lože zapuštěné</t>
  </si>
  <si>
    <t>-1418571148</t>
  </si>
  <si>
    <t>Úprava kolejového lože ojediněle ručně ve výhybce lože zapuštěné. Poznámka: 1. V cenách jsou započteny náklady na úpravu KL koleje a výhybek ojedině vidlemi. 2. V cenách nejsou obsaženy náklady na doplnění a dodávku kameniva.</t>
  </si>
  <si>
    <t>Poznámka k položce:_x000d_
Rozvinutá délka výhybky=m</t>
  </si>
  <si>
    <t>35</t>
  </si>
  <si>
    <t>5905105010</t>
  </si>
  <si>
    <t>Doplnění KL kamenivem ojediněle ručně v koleji</t>
  </si>
  <si>
    <t>152245353</t>
  </si>
  <si>
    <t>Doplnění KL kamenivem ojediněle ručně v koleji. Poznámka: 1. V cenách jsou započteny náklady na doplnění kameniva ojediněle ručně vidlemi a/nebo souvisle strojně z výsypných vozů případně nakladačem.2. V cenách nejsou obsaženy náklady na dodávku kameniva.</t>
  </si>
  <si>
    <t>Nové KP</t>
  </si>
  <si>
    <t>862,5*0,4</t>
  </si>
  <si>
    <t>Propracování stávajících úseků (11 x Sa)</t>
  </si>
  <si>
    <t>11*33</t>
  </si>
  <si>
    <t>36</t>
  </si>
  <si>
    <t>5905105020</t>
  </si>
  <si>
    <t>Doplnění KL kamenivem ojediněle ručně ve výhybce</t>
  </si>
  <si>
    <t>-1593864411</t>
  </si>
  <si>
    <t>Doplnění KL kamenivem ojediněle ručně ve výhybce. Poznámka: 1. V cenách jsou započteny náklady na doplnění kameniva ojediněle ručně vidlemi a/nebo souvisle strojně z výsypných vozů případně nakladačem.2. V cenách nejsou obsaženy náklady na dodávku kameniva.</t>
  </si>
  <si>
    <t>Nové výhybky</t>
  </si>
  <si>
    <t>315*0,4</t>
  </si>
  <si>
    <t>Stávající v.č. 5 (1xSa)</t>
  </si>
  <si>
    <t>37</t>
  </si>
  <si>
    <t>5905110010</t>
  </si>
  <si>
    <t>Snížení KL pod patou kolejnice v koleji</t>
  </si>
  <si>
    <t>1087729989</t>
  </si>
  <si>
    <t>Snížení KL pod patou kolejnice v koleji. Poznámka: 1. V cenách jsou započteny náklady na snížení KL pod patrou kolejnice ručně vidlemi.2. V cenách nejsou obsaženy náklady na doplnění a dodávku kameniva.</t>
  </si>
  <si>
    <t>Poznámka k položce:_x000d_
Kilometr koleje=km</t>
  </si>
  <si>
    <t>Nová kolej</t>
  </si>
  <si>
    <t>0,376</t>
  </si>
  <si>
    <t>Stávající kolej propracování</t>
  </si>
  <si>
    <t>0,695</t>
  </si>
  <si>
    <t>38</t>
  </si>
  <si>
    <t>5905110020</t>
  </si>
  <si>
    <t>Snížení KL pod patou kolejnice ve výhybce</t>
  </si>
  <si>
    <t>-1141489032</t>
  </si>
  <si>
    <t>Snížení KL pod patou kolejnice ve výhybce. Poznámka: 1. V cenách jsou započteny náklady na snížení KL pod patrou kolejnice ručně vidlemi.2. V cenách nejsou obsaženy náklady na doplnění a dodávku kameniva.</t>
  </si>
  <si>
    <t>260</t>
  </si>
  <si>
    <t>Stávající v.č. 5</t>
  </si>
  <si>
    <t>39</t>
  </si>
  <si>
    <t>5906015030</t>
  </si>
  <si>
    <t>Výměna pražce malou těžící mechanizací v KL otevřeném i zapuštěném pražec dřevěný výhybkový délky do 3 m</t>
  </si>
  <si>
    <t>1696438631</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</si>
  <si>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vrtule.2. V cenách nejsou obsaženy náklady na dodávku materiálu, dopravu výzisku na skládku a skládkovné.</t>
  </si>
  <si>
    <t>Poznámka k položce:_x000d_
Pražec=kus</t>
  </si>
  <si>
    <t>40</t>
  </si>
  <si>
    <t>5906015040</t>
  </si>
  <si>
    <t>Výměna pražce malou těžící mechanizací v KL otevřeném i zapuštěném pražec dřevěný výhybkový délky přes 3 do 4 m</t>
  </si>
  <si>
    <t>1071991803</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</si>
  <si>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vrtule.2. V cenách nejsou obsaženy náklady na dodávku materiálu, dopravu výzisku na skládku a skládkovné.</t>
  </si>
  <si>
    <t>41</t>
  </si>
  <si>
    <t>5906015050</t>
  </si>
  <si>
    <t>Výměna pražce malou těžící mechanizací v KL otevřeném i zapuštěném pražec dřevěný výhybkový délky přes 4 do 5 m</t>
  </si>
  <si>
    <t>-1273970303</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</si>
  <si>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vrtule.2. V cenách nejsou obsaženy náklady na dodávku materiálu, dopravu výzisku na skládku a skládkovné.</t>
  </si>
  <si>
    <t>42</t>
  </si>
  <si>
    <t>5906045010</t>
  </si>
  <si>
    <t>Příplatek za překážku po jedné straně koleje</t>
  </si>
  <si>
    <t>1283815864</t>
  </si>
  <si>
    <t>Příplatek za překážku po jedné straně koleje. Poznámka: 1. V cenách jsou započteny náklady na obtížnou manipulaci u překážky dlouhé alespoň 0,5 metru a vzdálené méně než 2,5 metru od osy koleje. Pro výkon se stanoví délka nezbytně nutná.</t>
  </si>
  <si>
    <t>Poznámka k položce:_x000d_
Oplocení podél výhybky</t>
  </si>
  <si>
    <t>43</t>
  </si>
  <si>
    <t>5906055050</t>
  </si>
  <si>
    <t>Příplatek za současnou výměnu pražce kompletů, pryžových a polyetylenových podložek polyetylenových podložek</t>
  </si>
  <si>
    <t>1490094038</t>
  </si>
  <si>
    <t>Příplatek za současnou výměnu pražce kompletů, pryžových a polyetylenových podložek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</si>
  <si>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Poznámka k položce:_x000d_
Pražec=kus_x000d_
Ve výhybce č. 5</t>
  </si>
  <si>
    <t>5906105010</t>
  </si>
  <si>
    <t>Demontáž pražce dřevěný</t>
  </si>
  <si>
    <t>-1592208137</t>
  </si>
  <si>
    <t>Demontáž pražce dřevěný. Poznámka: 1. V cenách jsou započteny náklady na manipulaci, demontáž, odstrojení do součástí a uložení pražců.</t>
  </si>
  <si>
    <t>45</t>
  </si>
  <si>
    <t>5906105020</t>
  </si>
  <si>
    <t>Demontáž pražce betonový</t>
  </si>
  <si>
    <t>166688762</t>
  </si>
  <si>
    <t>Demontáž pražce betonový. Poznámka: 1. V cenách jsou započteny náklady na manipulaci, demontáž, odstrojení do součástí a uložení pražců.</t>
  </si>
  <si>
    <t>46</t>
  </si>
  <si>
    <t>5906130030</t>
  </si>
  <si>
    <t>Montáž kolejového roštu v ose koleje pražce dřevěné nevystrojené tv. UIC60 rozdělení"u"</t>
  </si>
  <si>
    <t>1978089607</t>
  </si>
  <si>
    <t>Montáž kolejového roštu v ose koleje pražce dřevěné nevystrojené tv. UIC60 rozdělení"u". Poznámka: 1. V cenách jsou započteny náklady na vrtání pražců dřevěných nevystrojených, manipulaci a montáž KR.2. V cenách nejsou obsaženy náklady na dodávku materiálu.</t>
  </si>
  <si>
    <t>47</t>
  </si>
  <si>
    <t>5906130340</t>
  </si>
  <si>
    <t>Montáž kolejového roštu v ose koleje pražce betonové vystrojené tv. UIC60 rozdělení "u"</t>
  </si>
  <si>
    <t>825658706</t>
  </si>
  <si>
    <t>Montáž kolejového roštu v ose koleje pražce betonové vystrojené tv. UIC60 rozdělení "u". Poznámka: 1. V cenách jsou započteny náklady na vrtání pražců dřevěných nevystrojených, manipulaci a montáž KR.2. V cenách nejsou obsaženy náklady na dodávku materiálu.</t>
  </si>
  <si>
    <t>0,067</t>
  </si>
  <si>
    <t>Zpětná montáž v místě rozšíření stezky</t>
  </si>
  <si>
    <t>0,074</t>
  </si>
  <si>
    <t>48</t>
  </si>
  <si>
    <t>5906130400</t>
  </si>
  <si>
    <t>Montáž kolejového roštu v ose koleje pražce betonové vystrojené tv. S49 rozdělení "u"</t>
  </si>
  <si>
    <t>-890432305</t>
  </si>
  <si>
    <t>Montáž kolejového roštu v ose koleje pražce betonové vystrojené tv. S49 rozdělení "u". Poznámka: 1. V cenách jsou započteny náklady na vrtání pražců dřevěných nevystrojených, manipulaci a montáž KR.2. V cenách nejsou obsaženy náklady na dodávku materiálu.</t>
  </si>
  <si>
    <t>49</t>
  </si>
  <si>
    <t>5906140030</t>
  </si>
  <si>
    <t>Demontáž kolejového roštu koleje v ose koleje pražce dřevěné tv. UIC60 rozdělení "u"</t>
  </si>
  <si>
    <t>2094396796</t>
  </si>
  <si>
    <t>Demontáž kolejového roštu koleje v ose koleje pražce dřevěné tv. UIC60 rozdělení "u". Poznámka: 1. V cenách jsou započteny náklady na případné odstranění kameniva, rozebrání roštu do součástí, manipulaci, naložení výzisku na dopravní prostředek a uložení na úložišti.2. V cenách nejsou obsaženy náklady na dopravu a vytřídění.</t>
  </si>
  <si>
    <t>50</t>
  </si>
  <si>
    <t>5906140150</t>
  </si>
  <si>
    <t>Demontáž kolejového roštu koleje v ose koleje pražce betonové tv. UIC60 rozdělení "u"</t>
  </si>
  <si>
    <t>930888573</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</si>
  <si>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úložišti.2. V cenách nejsou obsaženy náklady na dopravu a vytřídění.</t>
  </si>
  <si>
    <t>Za KV 2 do k.č. 1</t>
  </si>
  <si>
    <t>0,006</t>
  </si>
  <si>
    <t>Za KV 4 do k.č. 1</t>
  </si>
  <si>
    <t>0,005</t>
  </si>
  <si>
    <t xml:space="preserve">KP v místě rozšíření stezky </t>
  </si>
  <si>
    <t>51</t>
  </si>
  <si>
    <t>5907015085</t>
  </si>
  <si>
    <t>Ojedinělá výměna kolejnic současně s výměnou pražců tv. UIC60 rozdělení "u"</t>
  </si>
  <si>
    <t>-1507161433</t>
  </si>
  <si>
    <t>Ojedinělá výměna kolejnic současně s výměnou pražců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mazivem.2. V cenách nejsou započteny náklady na dělení kolejnic, zřízení svaru, demontáž nebo montáž styků.</t>
  </si>
  <si>
    <t>Poznámka k položce:_x000d_
Metr kolejnice=m</t>
  </si>
  <si>
    <t>Vložení přechodových kolejnic</t>
  </si>
  <si>
    <t>8*12,5</t>
  </si>
  <si>
    <t>Vložení LISŮ</t>
  </si>
  <si>
    <t>3,6*10</t>
  </si>
  <si>
    <t>52</t>
  </si>
  <si>
    <t>5907050010</t>
  </si>
  <si>
    <t>Dělení kolejnic řezáním nebo rozbroušením tv. UIC60 nebo R65</t>
  </si>
  <si>
    <t>-568891615</t>
  </si>
  <si>
    <t>Dělení kolejnic řezáním nebo rozbroušením tv. UIC60 nebo R65. Poznámka: 1. V cenách jsou započteny náklady na manipulaci podložení, označení a provedení řezu kolejnice.</t>
  </si>
  <si>
    <t>Poznámka k položce:_x000d_
Řez=kus</t>
  </si>
  <si>
    <t>53</t>
  </si>
  <si>
    <t>5909030010</t>
  </si>
  <si>
    <t>Následná úprava GPK koleje směrové a výškové uspořádání pražce dřevěné nebo ocelové</t>
  </si>
  <si>
    <t>-1804206274</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</si>
  <si>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objednateli.2. V cenách nejsou obsaženy náklady na zaměření APK, doplnění a dodávku kameniva a snížení KL pod patou kolejnice.</t>
  </si>
  <si>
    <t>Poznámka k položce:_x000d_
Kilometr koleje=km_x000d_
Propracování koleje</t>
  </si>
  <si>
    <t>54</t>
  </si>
  <si>
    <t>5909030020</t>
  </si>
  <si>
    <t>Následná úprava GPK koleje směrové a výškové uspořádání pražce betonové</t>
  </si>
  <si>
    <t>-759331731</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</si>
  <si>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objednateli.2. V cenách nejsou obsaženy náklady na zaměření APK, doplnění a dodávku kameniva a snížení KL pod patou kolejnice.</t>
  </si>
  <si>
    <t>Nový stav</t>
  </si>
  <si>
    <t>0,205</t>
  </si>
  <si>
    <t>Výběhy</t>
  </si>
  <si>
    <t>0,6</t>
  </si>
  <si>
    <t>55</t>
  </si>
  <si>
    <t>5909040010</t>
  </si>
  <si>
    <t>Následná úprava GPK výhybky směrové a výškové uspořádání pražce dřevěné nebo ocelové</t>
  </si>
  <si>
    <t>-1394596445</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</si>
  <si>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objednateli.2. V cenách nejsou obsaženy náklady na zaměření APK, doplnění a dodávku kameniva a snížení KL pod patou kolejnice.</t>
  </si>
  <si>
    <t>Poznámka k položce:_x000d_
Rozvinutá délka výhybky=m_x000d_
Propracování výhybek</t>
  </si>
  <si>
    <t>56</t>
  </si>
  <si>
    <t>5909032020</t>
  </si>
  <si>
    <t>Přesná úprava GPK koleje směrové a výškové uspořádání pražce betonové</t>
  </si>
  <si>
    <t>-668230662</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</si>
  <si>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objednateli.2. V cenách nejsou obsaženy náklady na zaměření APK, doplnění a dodávku kameniva a snížení KL pod patou kolejnice.</t>
  </si>
  <si>
    <t>Poznámka k položce:_x000d_
Kilometr koleje=km_x000d_
Podbití stávajícího stavu</t>
  </si>
  <si>
    <t>Kolej č. 2</t>
  </si>
  <si>
    <t>9,883-9,754</t>
  </si>
  <si>
    <t>10,321-10,213</t>
  </si>
  <si>
    <t>Kolej č. 1</t>
  </si>
  <si>
    <t>9,915-9,755</t>
  </si>
  <si>
    <t>10,315-10,111</t>
  </si>
  <si>
    <t>Kolej č. 3</t>
  </si>
  <si>
    <t>10,025-9,944</t>
  </si>
  <si>
    <t>10,091-10,046</t>
  </si>
  <si>
    <t>57</t>
  </si>
  <si>
    <t>5909042010</t>
  </si>
  <si>
    <t>Přesná úprava GPK výhybky směrové a výškové uspořádání pražce dřevěné nebo ocelové</t>
  </si>
  <si>
    <t>1740026314</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</si>
  <si>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objednateli.2. V cenách nejsou obsaženy náklady na zaměření APK, doplnění a dodávku kameniva a snížení KL pod patou kolejnice.</t>
  </si>
  <si>
    <t>Stávající výhybka č. 5 (1. a 2. podbití)</t>
  </si>
  <si>
    <t>44*2</t>
  </si>
  <si>
    <t>58</t>
  </si>
  <si>
    <t>5909050010</t>
  </si>
  <si>
    <t>Stabilizace kolejového lože koleje nově zřízeného nebo čistého</t>
  </si>
  <si>
    <t>1682596335</t>
  </si>
  <si>
    <t>Stabilizace kolejového lože koleje nově zřízeného nebo čistého. Poznámka: 1. V cenách jsou započteny náklady na stabilizaci v režimu s řízeným (konstantním) poklesem včetně měření a předání tištěných výstupů.</t>
  </si>
  <si>
    <t>Poznámka k položce:_x000d_
S3/1, Kilometr koleje=km_x000d_
Stabilizace po dokončení stavby a při následném propracování</t>
  </si>
  <si>
    <t>0,170+0,205</t>
  </si>
  <si>
    <t>Propracování</t>
  </si>
  <si>
    <t>0,170+0,205+0,6</t>
  </si>
  <si>
    <t>59</t>
  </si>
  <si>
    <t>5909050030</t>
  </si>
  <si>
    <t>Stabilizace kolejového lože výhybky nově zřízeného nebo čistého</t>
  </si>
  <si>
    <t>-1987651231</t>
  </si>
  <si>
    <t>Stabilizace kolejového lože výhybky nově zřízeného nebo čistého. Poznámka: 1. V cenách jsou započteny náklady na stabilizaci v režimu s řízeným (konstantním) poklesem včetně měření a předání tištěných výstupů.</t>
  </si>
  <si>
    <t>Poznámka k položce:_x000d_
S3/1, Rozvinutá délka výhybky=m_x000d_
Stabilizace po dokončení stavby a při následném propracování</t>
  </si>
  <si>
    <t>304</t>
  </si>
  <si>
    <t>60</t>
  </si>
  <si>
    <t>5910015010</t>
  </si>
  <si>
    <t>Odtavovací stykové svařování mobilní svářečkou kolejnic nových délky do 150 m tv. UIC60</t>
  </si>
  <si>
    <t>svar</t>
  </si>
  <si>
    <t>-1763070358</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</si>
  <si>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</si>
  <si>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61</t>
  </si>
  <si>
    <t>5910015020</t>
  </si>
  <si>
    <t>Odtavovací stykové svařování mobilní svářečkou kolejnic nových délky do 150 m tv. S49</t>
  </si>
  <si>
    <t>423687560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</si>
  <si>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</si>
  <si>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Přechodová kolejnice</t>
  </si>
  <si>
    <t>4*2</t>
  </si>
  <si>
    <t>62</t>
  </si>
  <si>
    <t>5910015230</t>
  </si>
  <si>
    <t>Odtavovací stykové svařování mobilní svářečkou kolejnic užitých délky do 150 m tv. S49</t>
  </si>
  <si>
    <t>-1606349714</t>
  </si>
  <si>
    <t>Zpět vložený KR v místě rozšíření stezky</t>
  </si>
  <si>
    <t>63</t>
  </si>
  <si>
    <t>5910020110</t>
  </si>
  <si>
    <t>Svařování kolejnic termitem plný předehřev standardní spára svar jednotlivý tv. UIC60</t>
  </si>
  <si>
    <t>-1886925670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</si>
  <si>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svaru.2. V cenách nejsou obsaženy náklady na kontrolu svaru ultrazvukem, podbití pražců a demontáž styku.</t>
  </si>
  <si>
    <t>70</t>
  </si>
  <si>
    <t>Závěrné sváry</t>
  </si>
  <si>
    <t>64</t>
  </si>
  <si>
    <t>5910035010</t>
  </si>
  <si>
    <t>Dosažení dovolené upínací teploty v BK prodloužením kolejnicového pásu v koleji tv. UIC60</t>
  </si>
  <si>
    <t>-2002534082</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</si>
  <si>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</si>
  <si>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65</t>
  </si>
  <si>
    <t>5910040330</t>
  </si>
  <si>
    <t>Umožnění volné dilatace kolejnice demontáž upevňovadel s osazením kluzných podložek rozdělení pražců "u"</t>
  </si>
  <si>
    <t>-2028225976</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</si>
  <si>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dokumentace.2. V cenách nejsou obsaženy náklady na demontáž kolejnicových spojek.</t>
  </si>
  <si>
    <t>371*2</t>
  </si>
  <si>
    <t>4*(50*2)</t>
  </si>
  <si>
    <t>66</t>
  </si>
  <si>
    <t>5910040430</t>
  </si>
  <si>
    <t>Umožnění volné dilatace kolejnice montáž upevňovadel s odstraněním kluzných podložek rozdělení pražců "u"</t>
  </si>
  <si>
    <t>-495371793</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</si>
  <si>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dokumentace.2. V cenách nejsou obsaženy náklady na demontáž kolejnicových spojek.</t>
  </si>
  <si>
    <t>67</t>
  </si>
  <si>
    <t>5910050020</t>
  </si>
  <si>
    <t>Umožnění volné dilatace dílů výhybek demontáž upevňovadel výhybka II. generace</t>
  </si>
  <si>
    <t>-281477934</t>
  </si>
  <si>
    <t>Umožnění volné dilatace dílů výhybek demontáž upevňovadel výhybka II. generace. Poznámka: 1. V cenách jsou započteny náklady na uvolnění dílů výhybky a jejich rovnoměrné prodloužení nebo zkrácení.2. V cenách nejsou obsaženy náklady na demontáž spojek.</t>
  </si>
  <si>
    <t>68</t>
  </si>
  <si>
    <t>5910050120</t>
  </si>
  <si>
    <t>Umožnění volné dilatace dílů výhybek montáž upevňovadel výhybka II. generace</t>
  </si>
  <si>
    <t>592341874</t>
  </si>
  <si>
    <t>Umožnění volné dilatace dílů výhybek montáž upevňovadel výhybka II. generace. Poznámka: 1. V cenách jsou započteny náklady na uvolnění dílů výhybky a jejich rovnoměrné prodloužení nebo zkrácení.2. V cenách nejsou obsaženy náklady na demontáž spojek.</t>
  </si>
  <si>
    <t>69</t>
  </si>
  <si>
    <t>5910136010</t>
  </si>
  <si>
    <t>Montáž pražcové kotvy v koleji</t>
  </si>
  <si>
    <t>-601056532</t>
  </si>
  <si>
    <t>Montáž pražcové kotvy v koleji. Poznámka: 1. V cenách jsou započteny náklady na odstranění kameniva, montáž, ošetření součásti mazivem a úpravu kameniva.2. V cenách nejsou obsaženy náklady na dodávku materiálu.</t>
  </si>
  <si>
    <t>Poznámka k položce:_x000d_
Osazení kotev na každém 3. pražci v přechodové oblasti</t>
  </si>
  <si>
    <t>5911005210</t>
  </si>
  <si>
    <t>Válečková stolička jazyka nadzvedávací montáž s upevněním na patu kolejnice</t>
  </si>
  <si>
    <t>1417973759</t>
  </si>
  <si>
    <t>Válečková stolička jazyka nadzvedávací montáž s upevněním na patu kolejnice. Poznámka: 1. V cenách jsou započteny náklady na provedení, nastavení funkčnosti stabilizátoru a ošetření součástí mazivem.2. V cenách nejsou obsaženy náklady na dodávku materiálu.</t>
  </si>
  <si>
    <t>Poznámka k položce:_x000d_
U výhybky č. 5</t>
  </si>
  <si>
    <t>71</t>
  </si>
  <si>
    <t>5911523010</t>
  </si>
  <si>
    <t>Seřízení výměnové části výhybky jednoduché s jedním čelisťovým závěrem soustavy UIC60</t>
  </si>
  <si>
    <t>460233866</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</si>
  <si>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</si>
  <si>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Poznámka k položce:_x000d_
Výměnová část=kus</t>
  </si>
  <si>
    <t>72</t>
  </si>
  <si>
    <t>5911523110</t>
  </si>
  <si>
    <t>Seřízení výměnové části výhybky jednoduché s dvěma čelisťovými závěry soustavy UIC60</t>
  </si>
  <si>
    <t>-76433633</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</si>
  <si>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</si>
  <si>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73</t>
  </si>
  <si>
    <t>5911629010</t>
  </si>
  <si>
    <t>Montáž jednoduché výhybky na úložišti dřevěné pražce soustavy UIC60</t>
  </si>
  <si>
    <t>433022650</t>
  </si>
  <si>
    <t>Montáž jednoduché výhybky na úložišti dřevěné pražce soustavy UIC60. Poznámka: 1. V cenách jsou započteny náklady na zřízení montážní plochy, manipulaci, nanesení součástí, montáž podle montážního plánu, přezkoušení doléhání jazyků a ošetření kluzných částí výhybky mazivem. Demontáž součástí před položením.2. V cenách nejsou obsaženy náklady na dodávku materiálu.</t>
  </si>
  <si>
    <t>1:11-300</t>
  </si>
  <si>
    <t>1:9-190</t>
  </si>
  <si>
    <t>74</t>
  </si>
  <si>
    <t>5911655010</t>
  </si>
  <si>
    <t>Demontáž jednoduché výhybky na úložišti dřevěné pražce soustavy UIC60</t>
  </si>
  <si>
    <t>-422277066</t>
  </si>
  <si>
    <t>Demontáž jednoduché výhybky na úložišti dřevěné pražce soustavy UIC60. Poznámka: 1. V cenách jsou započteny náklady na demontáž do součástí, manipulaci, naložení na dopravní prostředek a uložení vyzískaného materiálu na úložišti.</t>
  </si>
  <si>
    <t xml:space="preserve">V.č. 1, 2, 4, 6  (J60 1:11-300)</t>
  </si>
  <si>
    <t>V.č. 3 (J60 1:9-190)</t>
  </si>
  <si>
    <t>75</t>
  </si>
  <si>
    <t>5911671010</t>
  </si>
  <si>
    <t>Příplatek za demontáž v ose koleje výhybky jednoduché pražce dřevěné soustavy UIC60</t>
  </si>
  <si>
    <t>-471935531</t>
  </si>
  <si>
    <t>Příplatek za demontáž v ose koleje výhybky jednoduché pražce dřevěné soustavy UIC60. Poznámka: 1. V cenách jsou započteny náklady za obtížnost demontáže v ose koleje.</t>
  </si>
  <si>
    <t>76</t>
  </si>
  <si>
    <t>5912023010</t>
  </si>
  <si>
    <t>Demontáž návěstidla uloženého ve stezce námezníku</t>
  </si>
  <si>
    <t>1178971014</t>
  </si>
  <si>
    <t>Demontáž návěstidla uloženého ve stezce námezníku. Poznámka: 1. V cenách jsou započteny náklady na demontáž návěstidla, zához, úpravu terénu a naložení na dopravní prostředek.</t>
  </si>
  <si>
    <t>Poznámka k položce:_x000d_
Návěstidlo=kus</t>
  </si>
  <si>
    <t>77</t>
  </si>
  <si>
    <t>5912037010</t>
  </si>
  <si>
    <t>Montáž návěstidla uloženého ve stezce námezníku</t>
  </si>
  <si>
    <t>462779967</t>
  </si>
  <si>
    <t>Montáž návěstidla uloženého ve stezce námezníku. Poznámka: 1. V cenách jsou započteny náklady na montáž návěstidel umístěných ve stezce včetně zemních prací a úpravy místa uložení.2. V cenách nejsou obsaženy náklady na dodávku materiálu.</t>
  </si>
  <si>
    <t>78</t>
  </si>
  <si>
    <t>5912055010</t>
  </si>
  <si>
    <t>Výměna zajišťovací značky samostatné konzolové</t>
  </si>
  <si>
    <t>-277256774</t>
  </si>
  <si>
    <t>Výměna zajišťovací značky samostatné konzolové. Poznámka: 1. V cenách jsou započteny náklady na demontáž, výměnu a montáž součástí značky včetně zemních prací a úpravy terénu.2. V cenách nejsou obsaženy náklady na dodávku materiálu.</t>
  </si>
  <si>
    <t>Poznámka k položce:_x000d_
Značka=kus</t>
  </si>
  <si>
    <t>79</t>
  </si>
  <si>
    <t>5913070010</t>
  </si>
  <si>
    <t>Demontáž betonové přejezdové konstrukce část vnější a vnitřní bez závěrných zídek</t>
  </si>
  <si>
    <t>-465322891</t>
  </si>
  <si>
    <t>Demontáž betonové přejezdové konstrukce část vnější a vnitřní bez závěrných zídek. Poznámka: 1. V cenách jsou započteny náklady na demontáž konstrukce a naložení na dopravní prostředek.</t>
  </si>
  <si>
    <t>Poznámka k položce:_x000d_
Průjezd ASP</t>
  </si>
  <si>
    <t xml:space="preserve">Demontáž přechodu u nástupiště </t>
  </si>
  <si>
    <t>2*3</t>
  </si>
  <si>
    <t>80</t>
  </si>
  <si>
    <t>5913075010</t>
  </si>
  <si>
    <t>Montáž betonové přejezdové konstrukce část vnější a vnitřní bez závěrných zídek</t>
  </si>
  <si>
    <t>831773138</t>
  </si>
  <si>
    <t>Montáž betonové přejezdové konstrukce část vnější a vnitřní bez závěrných zídek. Poznámka: 1. V cenách jsou započteny náklady na montáž konstrukce.2. V cenách nejsou obsaženy náklady na dodávku materiálu.</t>
  </si>
  <si>
    <t>Poznámka k položce:_x000d_
Po ASP</t>
  </si>
  <si>
    <t>81</t>
  </si>
  <si>
    <t>5914115360</t>
  </si>
  <si>
    <t xml:space="preserve">Demontáž nástupištních desek Sudop </t>
  </si>
  <si>
    <t>-1426745414</t>
  </si>
  <si>
    <t>Demontáž nástupištních desek Sudop KS 230. Poznámka: 1. V cenách jsou započteny náklady na snesení, uložení nebo naložení na dopravní prostředek a uložení na úložišti.</t>
  </si>
  <si>
    <t>Poznámka k položce:_x000d_
Rozebrání desek pro vyrovnání do nové polohy a výšky</t>
  </si>
  <si>
    <t>1.SK</t>
  </si>
  <si>
    <t>2.SK</t>
  </si>
  <si>
    <t>82</t>
  </si>
  <si>
    <t>5914125060</t>
  </si>
  <si>
    <t xml:space="preserve">Montáž nástupištních desek Sudop </t>
  </si>
  <si>
    <t>1151686327</t>
  </si>
  <si>
    <t>Montáž nástupištních desek Sudop KS 230. Poznámka: 1. V cenách jsou započteny náklady na manipulaci a montáž desek podle vzorového listu.2. V cenách nejsou obsaženy náklady na dodávku materiálu.</t>
  </si>
  <si>
    <t>Poznámka k položce:_x000d_
Vyrovnání desek do nové polohy po úpravě GPK</t>
  </si>
  <si>
    <t>83</t>
  </si>
  <si>
    <t>5914145010</t>
  </si>
  <si>
    <t>Demontáž zarážedla zemního</t>
  </si>
  <si>
    <t>1767342158</t>
  </si>
  <si>
    <t>Demontáž zarážedla zemního. Poznámka: 1. V cenách jsou započteny náklady na vybourání, odstranění a naložení výzisku na dopravní prostředek.</t>
  </si>
  <si>
    <t>Poznámka k položce:_x000d_
Kolej č. 3b</t>
  </si>
  <si>
    <t>84</t>
  </si>
  <si>
    <t>5914150020</t>
  </si>
  <si>
    <t>Montáž zarážedla kolejnicového</t>
  </si>
  <si>
    <t>-606605168</t>
  </si>
  <si>
    <t>Montáž zarážedla kolejnicového. Poznámka: 1. V cenách jsou započteny náklady na manipulaci a naložení materiálu na dopravní prostředek podle vzorového listu.2. V cenách nejsou obsaženy náklady na dodávku materiálu.</t>
  </si>
  <si>
    <t>Poznámka k položce:_x000d_
Náhrada za zemní zarážedlo v koleji č. 3b</t>
  </si>
  <si>
    <t>85</t>
  </si>
  <si>
    <t>5999005010</t>
  </si>
  <si>
    <t>Třídění spojovacích a upevňovacích součástí</t>
  </si>
  <si>
    <t>-512658498</t>
  </si>
  <si>
    <t>Třídění spojovacích a upevňovacích součástí. Poznámka: 1. V cenách jsou započteny náklady na manipulaci, vytřídění a uložení materiálu na úložiště nebo do skladu.</t>
  </si>
  <si>
    <t>86</t>
  </si>
  <si>
    <t>5999005020</t>
  </si>
  <si>
    <t>Třídění pražců a kolejnicových podpor</t>
  </si>
  <si>
    <t>-1357394791</t>
  </si>
  <si>
    <t>Třídění pražců a kolejnicových podpor. Poznámka: 1. V cenách jsou započteny náklady na manipulaci, vytřídění a uložení materiálu na úložiště nebo do skladu.</t>
  </si>
  <si>
    <t>Betonové</t>
  </si>
  <si>
    <t>2,8</t>
  </si>
  <si>
    <t>Dřevěné</t>
  </si>
  <si>
    <t>80,2</t>
  </si>
  <si>
    <t>87</t>
  </si>
  <si>
    <t>5999005030</t>
  </si>
  <si>
    <t>Třídění kolejnic</t>
  </si>
  <si>
    <t>742308006</t>
  </si>
  <si>
    <t>Třídění kolejnic. Poznámka: 1. V cenách jsou započteny náklady na manipulaci, vytřídění a uložení materiálu na úložiště nebo do skladu.</t>
  </si>
  <si>
    <t>88</t>
  </si>
  <si>
    <t>5999010020</t>
  </si>
  <si>
    <t>Vyjmutí a snesení konstrukcí nebo dílů hmotnosti přes 10 do 20 t</t>
  </si>
  <si>
    <t>-951239298</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</si>
  <si>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</si>
  <si>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Kolej na betonových pražcích</t>
  </si>
  <si>
    <t>85*0,62</t>
  </si>
  <si>
    <t>Kolej na dřevěných pražcích</t>
  </si>
  <si>
    <t>290*0,34</t>
  </si>
  <si>
    <t>89</t>
  </si>
  <si>
    <t>5999015020</t>
  </si>
  <si>
    <t>Vložení konstrukcí nebo dílů hmotnosti přes 10 do 20 t</t>
  </si>
  <si>
    <t>-718764006</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</si>
  <si>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</si>
  <si>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B91</t>
  </si>
  <si>
    <t>131*0,645</t>
  </si>
  <si>
    <t>SB8</t>
  </si>
  <si>
    <t>74*0,62</t>
  </si>
  <si>
    <t>170*0,34</t>
  </si>
  <si>
    <t>90</t>
  </si>
  <si>
    <t>9902100100</t>
  </si>
  <si>
    <t xml:space="preserve">Doprava dodávek zhotovitele, dodávek objednatele nebo výzisku mechanizací přes 3,5 t sypanin  do 10 km</t>
  </si>
  <si>
    <t>912658229</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</si>
  <si>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</si>
  <si>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Poznámka k položce:_x000d_
Doprava nového materiálu</t>
  </si>
  <si>
    <t>Štěrkodrť 4/16</t>
  </si>
  <si>
    <t>60,957</t>
  </si>
  <si>
    <t>91</t>
  </si>
  <si>
    <t>9902100500</t>
  </si>
  <si>
    <t xml:space="preserve">Doprava dodávek zhotovitele, dodávek objednatele nebo výzisku mechanizací přes 3,5 t sypanin  do 60 km</t>
  </si>
  <si>
    <t>2018048523</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</si>
  <si>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</si>
  <si>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Kamenivo 31,5/63 BI</t>
  </si>
  <si>
    <t>2901,336</t>
  </si>
  <si>
    <t>92</t>
  </si>
  <si>
    <t>9902200600</t>
  </si>
  <si>
    <t>Doprava dodávek zhotovitele, dodávek objednatele nebo výzisku mechanizací přes 3,5 t objemnějšího kusového materiálu do 80 km</t>
  </si>
  <si>
    <t>1836675962</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</si>
  <si>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</si>
  <si>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Pražce dř. vystroj</t>
  </si>
  <si>
    <t>69,35</t>
  </si>
  <si>
    <t>Pražce výhybkové</t>
  </si>
  <si>
    <t>6,44</t>
  </si>
  <si>
    <t>Pryžové podložky</t>
  </si>
  <si>
    <t>0,248</t>
  </si>
  <si>
    <t>Pe podložky</t>
  </si>
  <si>
    <t>0,072</t>
  </si>
  <si>
    <t>Komplet Skl24</t>
  </si>
  <si>
    <t>1,08</t>
  </si>
  <si>
    <t>Drobné kolejivo do v.č. 5</t>
  </si>
  <si>
    <t>0,710</t>
  </si>
  <si>
    <t>Námezník</t>
  </si>
  <si>
    <t>0,28</t>
  </si>
  <si>
    <t>Pražcové kotvy</t>
  </si>
  <si>
    <t>1,35</t>
  </si>
  <si>
    <t>93</t>
  </si>
  <si>
    <t>9902201200</t>
  </si>
  <si>
    <t>Doprava dodávek zhotovitele, dodávek objednatele nebo výzisku mechanizací přes 3,5 t objemnějšího kusového materiálu do 350 km</t>
  </si>
  <si>
    <t>1041606189</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</si>
  <si>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</si>
  <si>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 xml:space="preserve">Kolejnice </t>
  </si>
  <si>
    <t>31,516</t>
  </si>
  <si>
    <t>Přechod kolejnice + LIS</t>
  </si>
  <si>
    <t>28,4</t>
  </si>
  <si>
    <t>LIS 3,6m</t>
  </si>
  <si>
    <t>1,03</t>
  </si>
  <si>
    <t>Pražce B91</t>
  </si>
  <si>
    <t>104,4</t>
  </si>
  <si>
    <t>94</t>
  </si>
  <si>
    <t>9902209100</t>
  </si>
  <si>
    <t>Doprava dodávek zhotovitele, dodávek objednatele nebo výzisku mechanizací přes 3,5 t objemnějšího kusového materiálu příplatek za každý další 1 km</t>
  </si>
  <si>
    <t>-750839405</t>
  </si>
  <si>
    <t>Doprava dodávek zhotovitele, dodávek objednatele nebo výzisku mechanizací přes 3,5 t objemnějšího kusového materiálu příplatek za každý další 1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</si>
  <si>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104,4*80 "km</t>
  </si>
  <si>
    <t>88*15 "km</t>
  </si>
  <si>
    <t>95</t>
  </si>
  <si>
    <t>9902900100</t>
  </si>
  <si>
    <t xml:space="preserve">Naložení  sypanin, drobného kusového materiálu, suti</t>
  </si>
  <si>
    <t>1042418736</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</si>
  <si>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</si>
  <si>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položce:_x000d_
Naložení výzisku v místě stavby k odvozu na úložiště</t>
  </si>
  <si>
    <t>Výzisk z KL</t>
  </si>
  <si>
    <t>1205,4*1,8</t>
  </si>
  <si>
    <t>Drobné kolejivo</t>
  </si>
  <si>
    <t>12,2</t>
  </si>
  <si>
    <t>96</t>
  </si>
  <si>
    <t>-1338758698</t>
  </si>
  <si>
    <t>Poznámka k položce:_x000d_
Doprava výzisku z místa stavby na úložiště</t>
  </si>
  <si>
    <t>97</t>
  </si>
  <si>
    <t>1907963206</t>
  </si>
  <si>
    <t>Poznámka k položce:_x000d_
Naložení výzisku z úložiště k odvozu na skládku</t>
  </si>
  <si>
    <t>2169,72</t>
  </si>
  <si>
    <t>98</t>
  </si>
  <si>
    <t>-40454183</t>
  </si>
  <si>
    <t>Poznámka k položce:_x000d_
Odvoz výziksu KL na skládku</t>
  </si>
  <si>
    <t>99</t>
  </si>
  <si>
    <t>9902900200</t>
  </si>
  <si>
    <t xml:space="preserve">Naložení  objemnějšího kusového materiálu, vybouraných hmot</t>
  </si>
  <si>
    <t>264111624</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</si>
  <si>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</si>
  <si>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Naložení výzisku v místě stavby k odvozu na úložiště</t>
  </si>
  <si>
    <t>Kolejnicové podpory</t>
  </si>
  <si>
    <t>Kolejnice</t>
  </si>
  <si>
    <t>35,5</t>
  </si>
  <si>
    <t>4*0,056</t>
  </si>
  <si>
    <t>PŘELOŽENÍ NOVÉHO MATERIÁLU NA MEZIDEPU Z AUT NA VAGON</t>
  </si>
  <si>
    <t>Pražce dřev. vystroj</t>
  </si>
  <si>
    <t>Pražce b91</t>
  </si>
  <si>
    <t>100</t>
  </si>
  <si>
    <t>9902200100</t>
  </si>
  <si>
    <t>Doprava dodávek zhotovitele, dodávek objednatele nebo výzisku mechanizací přes 3,5 t objemnějšího kusového materiálu do 10 km</t>
  </si>
  <si>
    <t>835376184</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</si>
  <si>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</si>
  <si>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Poznámka k položce:_x000d_
Přeprava po železnici</t>
  </si>
  <si>
    <t>Doprava výzisku z místa stavby na úložiště</t>
  </si>
  <si>
    <t>0,224</t>
  </si>
  <si>
    <t>Doprava nového materiálu z úložiště na stavbu</t>
  </si>
  <si>
    <t>Pražce dřevěné</t>
  </si>
  <si>
    <t>101</t>
  </si>
  <si>
    <t>1375320524</t>
  </si>
  <si>
    <t>Pražce betonové</t>
  </si>
  <si>
    <t>102</t>
  </si>
  <si>
    <t>9902200400</t>
  </si>
  <si>
    <t>Doprava dodávek zhotovitele, dodávek objednatele nebo výzisku mechanizací přes 3,5 t objemnějšího kusového materiálu do 40 km</t>
  </si>
  <si>
    <t>-2028801867</t>
  </si>
  <si>
    <t>Doprava dodávek zhotovitele, dodávek objednatele nebo výzisku mechanizací přes 3,5 t objemnějšího kusového materiálu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</si>
  <si>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Poznámka k položce:_x000d_
Doprava výzisku z úložiště na skládku</t>
  </si>
  <si>
    <t>Odvoz dřevěných pražců na skládku</t>
  </si>
  <si>
    <t>103</t>
  </si>
  <si>
    <t>1112102287</t>
  </si>
  <si>
    <t>Odvoz betonových pražců na skládku</t>
  </si>
  <si>
    <t>Plastové součásti, podložky</t>
  </si>
  <si>
    <t>0,895</t>
  </si>
  <si>
    <t>104</t>
  </si>
  <si>
    <t>9909000100</t>
  </si>
  <si>
    <t>Poplatek za uložení suti nebo hmot na oficiální skládku</t>
  </si>
  <si>
    <t>1555771380</t>
  </si>
  <si>
    <t>Poplatek za uložení suti nebo hmot na oficiální skládku Poznámka: V cenách jsou započteny náklady na uložení stavebního odpadu na oficiální skládku.</t>
  </si>
  <si>
    <t>Poznámka k položce:_x000d_
Výzisk z KL</t>
  </si>
  <si>
    <t>105</t>
  </si>
  <si>
    <t>9909000300</t>
  </si>
  <si>
    <t>Poplatek za likvidaci dřevěných kolejnicových podpor</t>
  </si>
  <si>
    <t>-2095942939</t>
  </si>
  <si>
    <t>Poplatek za likvidaci dřevěných kolejnicových podpor Poznámka: V cenách jsou započteny náklady na uložení stavebního odpadu na oficiální skládku.</t>
  </si>
  <si>
    <t>106</t>
  </si>
  <si>
    <t>9909000400</t>
  </si>
  <si>
    <t>Poplatek za likvidaci plastových součástí</t>
  </si>
  <si>
    <t>396661262</t>
  </si>
  <si>
    <t>Poplatek za likvidaci plastových součástí Poznámka: V cenách jsou započteny náklady na uložení stavebního odpadu na oficiální skládku.</t>
  </si>
  <si>
    <t>Poznámka k položce:_x000d_
Pryžové a pe podložky</t>
  </si>
  <si>
    <t>107</t>
  </si>
  <si>
    <t>9909000500</t>
  </si>
  <si>
    <t>Poplatek uložení odpadu betonových prefabrikátů</t>
  </si>
  <si>
    <t>-1561624698</t>
  </si>
  <si>
    <t>Poplatek uložení odpadu betonových prefabrikátů Poznámka: V cenách jsou započteny náklady na uložení stavebního odpadu na oficiální skládku.</t>
  </si>
  <si>
    <t>Poznámka k položce:_x000d_
Betonové pražce</t>
  </si>
  <si>
    <t>Betonové pražce</t>
  </si>
  <si>
    <t>108</t>
  </si>
  <si>
    <t>9903200100</t>
  </si>
  <si>
    <t>Přeprava mechanizace na místo prováděných prací o hmotnosti přes 12 t přes 50 do 100 km</t>
  </si>
  <si>
    <t>1379368608</t>
  </si>
  <si>
    <t xml:space="preserve">Přeprava mechanizace na místo prováděných prací o hmotnosti přes 12 t přes 50 do 100 km Poznámka: Ceny jsou určeny pro dopravu mechanizmů na místo prováděných prací po silnici i po kolejích.
V ceně jsou započteny i náklady na zpáteční cestu dopravního prostředku. 
Měrnou jednotkou je kus přepravovaného stroje. 
</t>
  </si>
  <si>
    <t>Poznámka k položce:_x000d_
2 etapy stavby = 2 x nájezd mechanizace</t>
  </si>
  <si>
    <t>Dvoucestný bagr</t>
  </si>
  <si>
    <t>Lokotraktor</t>
  </si>
  <si>
    <t>109</t>
  </si>
  <si>
    <t>9903200200</t>
  </si>
  <si>
    <t>Přeprava mechanizace na místo prováděných prací o hmotnosti přes 12 t do 200 km</t>
  </si>
  <si>
    <t>1700079538</t>
  </si>
  <si>
    <t xml:space="preserve">Přeprava mechanizace na místo prováděných prací o hmotnosti přes 12 t do 200 km Poznámka: Ceny jsou určeny pro dopravu mechanizmů na místo prováděných prací po silnici i po kolejích.
V ceně jsou započteny i náklady na zpáteční cestu dopravního prostředku. 
Měrnou jednotkou je kus přepravovaného stroje. 
</t>
  </si>
  <si>
    <t>ASPv</t>
  </si>
  <si>
    <t>SSP</t>
  </si>
  <si>
    <t>Vedlejší rozpočtové náklady</t>
  </si>
  <si>
    <t>011002000</t>
  </si>
  <si>
    <t>Laboratorní rozbor kameniva</t>
  </si>
  <si>
    <t>366869695</t>
  </si>
  <si>
    <t>111</t>
  </si>
  <si>
    <t>012002000</t>
  </si>
  <si>
    <t>Geodetické práce</t>
  </si>
  <si>
    <t>564201421</t>
  </si>
  <si>
    <t>112</t>
  </si>
  <si>
    <t>013002000</t>
  </si>
  <si>
    <t>Projektové práce</t>
  </si>
  <si>
    <t>%</t>
  </si>
  <si>
    <t>-516636690</t>
  </si>
  <si>
    <t>Poznámka k položce:_x000d_
DSPS, GDSPS</t>
  </si>
  <si>
    <t>113</t>
  </si>
  <si>
    <t>030003004</t>
  </si>
  <si>
    <t>Zařízení a vybavení staveniště při velikosti nákladů přes 20 mil. Kč</t>
  </si>
  <si>
    <t>838528270</t>
  </si>
  <si>
    <t>114</t>
  </si>
  <si>
    <t>040001000</t>
  </si>
  <si>
    <t>Inženýrská činnost</t>
  </si>
  <si>
    <t>-1542606722</t>
  </si>
  <si>
    <t>Mapa BK</t>
  </si>
  <si>
    <t>Vytyčení tras technické infrastruktury</t>
  </si>
  <si>
    <t>115</t>
  </si>
  <si>
    <t>062002000</t>
  </si>
  <si>
    <t>Územní vlivy - ztížené dopravní podmínky</t>
  </si>
  <si>
    <t>-865515321</t>
  </si>
  <si>
    <t>SO 03 - Úpravy úhelníkových zdí</t>
  </si>
  <si>
    <t>59641470R</t>
  </si>
  <si>
    <t>Krabicový díl opěrných zdí U3 (IZT 57/10)</t>
  </si>
  <si>
    <t>384252850</t>
  </si>
  <si>
    <t>Poznámka k položce:_x000d_
Předpokládá se 20% nových prefabrikátů</t>
  </si>
  <si>
    <t>5964161000</t>
  </si>
  <si>
    <t xml:space="preserve">Beton lehce zhutnitelný C 12/15;X0 </t>
  </si>
  <si>
    <t>1135965472</t>
  </si>
  <si>
    <t>Beton lehce zhutnitelný C 12/15;X0 F5 2 080 2 517</t>
  </si>
  <si>
    <t>5964161030</t>
  </si>
  <si>
    <t>Beton lehce zhutnitelný C 25/30</t>
  </si>
  <si>
    <t>-1786471063</t>
  </si>
  <si>
    <t>Beton lehce zhutnitelný C 25/30;XF1 vyhovuje i XD1-2,XA1,XC3 F5 2 470 2 989</t>
  </si>
  <si>
    <t>C25/30 XF3</t>
  </si>
  <si>
    <t>6,474</t>
  </si>
  <si>
    <t>C25/30 XF1</t>
  </si>
  <si>
    <t>41,184+1,793</t>
  </si>
  <si>
    <t>59641610R</t>
  </si>
  <si>
    <t>Beton lehce zhutnitelný C 30/37 XC4</t>
  </si>
  <si>
    <t>1871472764</t>
  </si>
  <si>
    <t>5955101020</t>
  </si>
  <si>
    <t>Kamenivo drcené štěrkodrť frakce 0/32</t>
  </si>
  <si>
    <t>93706260</t>
  </si>
  <si>
    <t>124,43*1,7</t>
  </si>
  <si>
    <t>59551010R1</t>
  </si>
  <si>
    <t>Kamenivo drcené štěrkodrť frakce 4/32</t>
  </si>
  <si>
    <t>-2082901831</t>
  </si>
  <si>
    <t>156*0,28*1,7</t>
  </si>
  <si>
    <t>59551010R2</t>
  </si>
  <si>
    <t>Kamenivo drcené štěrkodrť frakce 16/32</t>
  </si>
  <si>
    <t>-610182747</t>
  </si>
  <si>
    <t>Poznámka k položce:_x000d_
Zásyp trativodů</t>
  </si>
  <si>
    <t>31,2*1,7</t>
  </si>
  <si>
    <t>74971000R</t>
  </si>
  <si>
    <t>Výztuž do betonu - KARI SÍŤ</t>
  </si>
  <si>
    <t>-1934260916</t>
  </si>
  <si>
    <t>6mm oka 150x150</t>
  </si>
  <si>
    <t>0,068</t>
  </si>
  <si>
    <t>8mm oka 150x150</t>
  </si>
  <si>
    <t>2,55</t>
  </si>
  <si>
    <t>596410305</t>
  </si>
  <si>
    <t>Drenážní plastové díly trubka celoperforovaná DN 150 mm</t>
  </si>
  <si>
    <t>-1463896518</t>
  </si>
  <si>
    <t>596413305</t>
  </si>
  <si>
    <t>Geotextilie separační</t>
  </si>
  <si>
    <t>-724516176</t>
  </si>
  <si>
    <t>Poznámka k položce:_x000d_
150-250g/m2</t>
  </si>
  <si>
    <t>5964103125</t>
  </si>
  <si>
    <t xml:space="preserve">Drenážní plastové díly šachta odbočná DN 400/250  2 vtoky/1 odtok DN 250 mm</t>
  </si>
  <si>
    <t>104386104</t>
  </si>
  <si>
    <t>Poznámka k položce:_x000d_
3 vývody s adaptéry na DN 150</t>
  </si>
  <si>
    <t>59641110R</t>
  </si>
  <si>
    <t>Poklop šachty litinový</t>
  </si>
  <si>
    <t>-1268573240</t>
  </si>
  <si>
    <t>59640000R</t>
  </si>
  <si>
    <t>Deska extrudovaný polystyren tl.20mm</t>
  </si>
  <si>
    <t>-1717281317</t>
  </si>
  <si>
    <t>Deska extrudovaný polystyren 20mm</t>
  </si>
  <si>
    <t>5964104000</t>
  </si>
  <si>
    <t>Kanalizační díly plastové trubka hladká DN 150</t>
  </si>
  <si>
    <t>-834154102</t>
  </si>
  <si>
    <t>Poznámka k položce:_x000d_
Příčné odvodnění</t>
  </si>
  <si>
    <t>5904020120</t>
  </si>
  <si>
    <t>Vyřezání křovin porost hustý 6 a více kusů stonků na m2 plochy sklon terénu přes 1:2</t>
  </si>
  <si>
    <t>1768975483</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</si>
  <si>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</si>
  <si>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Poznámka k položce:_x000d_
Vyřezání křoví 3 m od líce zídek</t>
  </si>
  <si>
    <t>(60+96)*3</t>
  </si>
  <si>
    <t>5904035110</t>
  </si>
  <si>
    <t>Kácení stromů se sklonem terénu přes 1:2 obvodem kmene od 31 do 63 cm</t>
  </si>
  <si>
    <t>1563378593</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</si>
  <si>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terénu.2. V cenách nejsou obsaženy náklady na dopravu a skládkovné.</t>
  </si>
  <si>
    <t>Poznámka k položce:_x000d_
Strom=kus, průměr 10-20 cm</t>
  </si>
  <si>
    <t>5904035120</t>
  </si>
  <si>
    <t>Kácení stromů se sklonem terénu přes 1:2 obvodem kmene přes 63 do 80 cm</t>
  </si>
  <si>
    <t>1546435552</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</si>
  <si>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terénu.2. V cenách nejsou obsaženy náklady na dopravu a skládkovné.</t>
  </si>
  <si>
    <t>Poznámka k položce:_x000d_
Strom=kus, průměr 21-25 cm</t>
  </si>
  <si>
    <t>5904045010</t>
  </si>
  <si>
    <t>Odstranění pařezu mechanicky průměru do 10 cm</t>
  </si>
  <si>
    <t>652104823</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</si>
  <si>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</si>
  <si>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5904045020</t>
  </si>
  <si>
    <t>Odstranění pařezu mechanicky průměru přes 10 cm do 30 cm</t>
  </si>
  <si>
    <t>2092612363</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</si>
  <si>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</si>
  <si>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5914120R1</t>
  </si>
  <si>
    <t xml:space="preserve">Demontáž zídek z betonových prefabrikátů </t>
  </si>
  <si>
    <t>-1963688885</t>
  </si>
  <si>
    <t>60+96</t>
  </si>
  <si>
    <t>5914120R2</t>
  </si>
  <si>
    <t>Demontáž betonové konstrukce</t>
  </si>
  <si>
    <t>-1151310199</t>
  </si>
  <si>
    <t>Poznámka k položce:_x000d_
Demontáž betonové kce na začátku zídky z betonových kabelových žlabů</t>
  </si>
  <si>
    <t>5915010010</t>
  </si>
  <si>
    <t>Těžení zeminy nebo horniny železničního spodku I. třídy</t>
  </si>
  <si>
    <t>-401521442</t>
  </si>
  <si>
    <t>Těžení zeminy nebo horniny železničního spodku I. třídy. Poznámka: 1. V cenách jsou započteny náklady na těžení a uložení výzisku na terén nebo naložení na dopravní prostředek a uložení na úložišti.</t>
  </si>
  <si>
    <t>(2,6*(60+96))*0,75 "%</t>
  </si>
  <si>
    <t>5915010020</t>
  </si>
  <si>
    <t>Těžení zeminy nebo horniny železničního spodku II. třídy</t>
  </si>
  <si>
    <t>1720783775</t>
  </si>
  <si>
    <t>Těžení zeminy nebo horniny železničního spodku II. třídy. Poznámka: 1. V cenách jsou započteny náklady na těžení a uložení výzisku na terén nebo naložení na dopravní prostředek a uložení na úložišti.</t>
  </si>
  <si>
    <t>(2,6*(60+96))*0,25</t>
  </si>
  <si>
    <t>5915020010</t>
  </si>
  <si>
    <t>Povrchová úprava plochy železničního spodku</t>
  </si>
  <si>
    <t>2055406083</t>
  </si>
  <si>
    <t>Povrchová úprava plochy železničního spodku. Poznámka: 1. V cenách jsou započteny náklady na urovnání a úpravu ploch nebo skládek výzisku kameniva a zeminy s jejich případnou rekultivací.</t>
  </si>
  <si>
    <t>Poznámka k položce:_x000d_
Zhutnění povrchu výkopu s úpravou sklonu 4%</t>
  </si>
  <si>
    <t>(60+96)*3,25</t>
  </si>
  <si>
    <t>591400R1</t>
  </si>
  <si>
    <t>Betonový základ C25/30</t>
  </si>
  <si>
    <t>-427999963</t>
  </si>
  <si>
    <t>Podklad podélného odvodnění</t>
  </si>
  <si>
    <t>156*0,415*0,1</t>
  </si>
  <si>
    <t>Podklad příčného potrubí</t>
  </si>
  <si>
    <t>36*0,415*0,12</t>
  </si>
  <si>
    <t>Základová deska pod prefabrikáty</t>
  </si>
  <si>
    <t>156*1,2*0,22</t>
  </si>
  <si>
    <t>591400R2</t>
  </si>
  <si>
    <t>Podklad z betonu C 12/15</t>
  </si>
  <si>
    <t>-519734446</t>
  </si>
  <si>
    <t>Poznámka k položce:_x000d_
Podklad pod základovou deskou</t>
  </si>
  <si>
    <t>1,45*0,05*156</t>
  </si>
  <si>
    <t>5914035R</t>
  </si>
  <si>
    <t xml:space="preserve">Zřízení otevřených odvodňovacích zařízení trativodní výusť monolitická ŽB konstrukce </t>
  </si>
  <si>
    <t>1642746657</t>
  </si>
  <si>
    <t>Poznámka k položce:_x000d_
Vyustění odvodnění</t>
  </si>
  <si>
    <t>13*(1*1*0,2)</t>
  </si>
  <si>
    <t>5914055010</t>
  </si>
  <si>
    <t>Zřízení krytých odvodňovacích zařízení potrubí trativodu</t>
  </si>
  <si>
    <t>-118731815</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</si>
  <si>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prostředek.2. V cenách nejsou obsaženy náklady na provedení výkopku, ruční dočištění a dodávku materiálu.</t>
  </si>
  <si>
    <t>5914055020</t>
  </si>
  <si>
    <t>Zřízení krytých odvodňovacích zařízení šachty trativodu</t>
  </si>
  <si>
    <t>777536750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</si>
  <si>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prostředek.2. V cenách nejsou obsaženy náklady na provedení výkopku, ruční dočištění a dodávku materiálu.</t>
  </si>
  <si>
    <t>5914055030</t>
  </si>
  <si>
    <t>Zřízení krytých odvodňovacích zařízení svodného potrubí</t>
  </si>
  <si>
    <t>-1474098530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</si>
  <si>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prostředek.2. V cenách nejsou obsaženy náklady na provedení výkopku, ruční dočištění a dodávku materiálu.</t>
  </si>
  <si>
    <t>Poznámka k položce:_x000d_
Příčné odvodnění po 12 m</t>
  </si>
  <si>
    <t>12*3</t>
  </si>
  <si>
    <t>5913270010</t>
  </si>
  <si>
    <t>Vložení výztužné vložky textilní nebo geosyntetické</t>
  </si>
  <si>
    <t>1357405494</t>
  </si>
  <si>
    <t>Vložení výztužné vložky textilní nebo geosyntetické. Poznámka: 1. V cenách jsou započteny náklady na vložení vložky pro zvýšení soudržnosti vrstev asfaltobetonu .2. V cenách nejsou obsaženy náklady na dodávku materiálu.</t>
  </si>
  <si>
    <t xml:space="preserve">Poznámka k položce:_x000d_
Zakrytí trativodu propustnou geotextilií 150-250g/m2 </t>
  </si>
  <si>
    <t>156*2</t>
  </si>
  <si>
    <t>59140750R</t>
  </si>
  <si>
    <t>Zřízení konstrukční vrstvy pražcového podloží bez geomateriálu tl. 0,28 m</t>
  </si>
  <si>
    <t>130536093</t>
  </si>
  <si>
    <t>Poznámka k položce:_x000d_
Sanační vrstva za rubem prefabrikátů ze štěrkodrti 4/32</t>
  </si>
  <si>
    <t>1*156</t>
  </si>
  <si>
    <t>5914075020</t>
  </si>
  <si>
    <t>Zřízení konstrukční vrstvy pražcového podloží bez geomateriálu tl. 0,30 m</t>
  </si>
  <si>
    <t>-1243767808</t>
  </si>
  <si>
    <t>Poznámka k položce:_x000d_
Podklad betonových konstrukcí ze štěrkodrti 0/32 tl. 0,250 - 0,280 m</t>
  </si>
  <si>
    <t>Podklad ze štěrkodrti 0/32</t>
  </si>
  <si>
    <t>(60+96)*3,01</t>
  </si>
  <si>
    <t>5914005020</t>
  </si>
  <si>
    <t>Rozšíření stezky zemního tělesa betonovými prefabikáty</t>
  </si>
  <si>
    <t>1562500788</t>
  </si>
  <si>
    <t>Rozšíření stezky zemního tělesa betonovými prefabikáty. Poznámka: 1. V cenách jsou započteny i náklady na uložení výzisku na terén nebo naložení na dopravní prostředek.2. V cenách nejsou obsaženy náklady na dodávku materiálu, odtěžení zemního tělesa, dopravu a skládkovné.</t>
  </si>
  <si>
    <t>(60+96)*0,91</t>
  </si>
  <si>
    <t>78300105-R</t>
  </si>
  <si>
    <t>Zhotovení povrchové úpravy asfaltovým nátěrem</t>
  </si>
  <si>
    <t>-1779870423</t>
  </si>
  <si>
    <t>Poznámka k položce:_x000d_
s dodávkou materiálu</t>
  </si>
  <si>
    <t>59061000R</t>
  </si>
  <si>
    <t>Tmelení spár pružným tmelem</t>
  </si>
  <si>
    <t>cm</t>
  </si>
  <si>
    <t>-1401225363</t>
  </si>
  <si>
    <t>5915015010</t>
  </si>
  <si>
    <t>Svahování zemního tělesa železničního spodku v náspu</t>
  </si>
  <si>
    <t>2062287474</t>
  </si>
  <si>
    <t>Svahování zemního tělesa železničního spodku v náspu. Poznámka: 1. V cenách jsou započteny náklady na svahování železničního tělesa a uložení výzisku na terén nebo naložení na dopravní prostředek.</t>
  </si>
  <si>
    <t>Poznámka k položce:_x000d_
Zásyp nenamrzavou zeminou a svahování</t>
  </si>
  <si>
    <t>1,6*156</t>
  </si>
  <si>
    <t>5904000R</t>
  </si>
  <si>
    <t xml:space="preserve">Výsev trávníku hydroosevem </t>
  </si>
  <si>
    <t>1265280142</t>
  </si>
  <si>
    <t>-1759500979</t>
  </si>
  <si>
    <t>NAKLÁDKY SUTI Z VÝKOPU</t>
  </si>
  <si>
    <t>Naložení - odvoz na mezidepo 80%</t>
  </si>
  <si>
    <t>(405,6*1,8)*0,8</t>
  </si>
  <si>
    <t xml:space="preserve">Naložení - odvoz na skládku </t>
  </si>
  <si>
    <t>584,064</t>
  </si>
  <si>
    <t>PŘELOŽENÍ NOVÉHO KAMENIVA NA ŽEL. VOZY</t>
  </si>
  <si>
    <t>Štěrkodrť 4/32</t>
  </si>
  <si>
    <t>74,256</t>
  </si>
  <si>
    <t>Štěrkodrť 0/32</t>
  </si>
  <si>
    <t>211,53</t>
  </si>
  <si>
    <t>Štěrkodrť 16/32</t>
  </si>
  <si>
    <t>53,04</t>
  </si>
  <si>
    <t>217939785</t>
  </si>
  <si>
    <t>NAKLÁDKY PREFABRIKÁTŮ U3</t>
  </si>
  <si>
    <t>Naložení - odvoz na mezidepo</t>
  </si>
  <si>
    <t>110,76</t>
  </si>
  <si>
    <t>Naložení - odvoz na skládku 20%</t>
  </si>
  <si>
    <t>23,43</t>
  </si>
  <si>
    <t>Naložení výzisk z demont betonové kce</t>
  </si>
  <si>
    <t>3,8</t>
  </si>
  <si>
    <t>Mezisoučet</t>
  </si>
  <si>
    <t>Naložení U3 - z mezidepa na stavbu</t>
  </si>
  <si>
    <t>319589144</t>
  </si>
  <si>
    <t>ODVOZ VÝZISKU</t>
  </si>
  <si>
    <t>Odvoz výzisku ze stavby na mezidepo</t>
  </si>
  <si>
    <t>Odvoz výzisku z mezidepa na skládku</t>
  </si>
  <si>
    <t>DOPRAVA ŠTĚRKODRTÍ Z MEZIDEPA NA STAVBU</t>
  </si>
  <si>
    <t>511,53</t>
  </si>
  <si>
    <t>1397806173</t>
  </si>
  <si>
    <t>Poznámka k položce:_x000d_
Přeprava do žst. Prostřední Žleb, kde se mix naloží na železniční vůz KOP a následně bude přepraven pomocí lokotraktoru na stavbu</t>
  </si>
  <si>
    <t>DOPRAVY BETONU</t>
  </si>
  <si>
    <t>Na mezidepo</t>
  </si>
  <si>
    <t>152,066</t>
  </si>
  <si>
    <t>Z mezidepa na stavbu po železnici</t>
  </si>
  <si>
    <t>-984569185</t>
  </si>
  <si>
    <t>Odvoz U3 ze stavby na mezidepo</t>
  </si>
  <si>
    <t>Odvoz poškozených U3 na skládku</t>
  </si>
  <si>
    <t>Odvoz bez výzisku z kce na skládku</t>
  </si>
  <si>
    <t>Doprava prefabrikátů z mezidepa na stavbu</t>
  </si>
  <si>
    <t>9901000700</t>
  </si>
  <si>
    <t>Doprava dodávek zhotovitele, dodávek objednatele nebo výzisku mechanizací o nosnosti do 3,5 t do 100 km</t>
  </si>
  <si>
    <t>-1305705093</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</si>
  <si>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kus stroje.</t>
  </si>
  <si>
    <t>Poznámka k položce:_x000d_
Doprava odvodňovacích prvků</t>
  </si>
  <si>
    <t>9902100300</t>
  </si>
  <si>
    <t xml:space="preserve">Doprava dodávek zhotovitele, dodávek objednatele nebo výzisku mechanizací přes 3,5 t sypanin  do 30 km</t>
  </si>
  <si>
    <t>627705046</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</si>
  <si>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</si>
  <si>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DOPRAVA NOVÉHO MATERIÁLU</t>
  </si>
  <si>
    <t>9902200200</t>
  </si>
  <si>
    <t>Doprava dodávek zhotovitele, dodávek objednatele nebo výzisku mechanizací přes 3,5 t objemnějšího kusového materiálu do 20 km</t>
  </si>
  <si>
    <t>-1546902755</t>
  </si>
  <si>
    <t>Doprava dodávek zhotovitele, dodávek objednatele nebo výzisku mechanizací přes 3,5 t objemnějšího kusového materiálu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V případě, že vozidlo jede jednosměrně (okružně), uvažuje se poloviční vzdálenost z celkově ujeté trasy.
 Měrnou jednotkou je t přepravovaného materiálu.</t>
  </si>
  <si>
    <t>Doprava výztuže</t>
  </si>
  <si>
    <t>2,618</t>
  </si>
  <si>
    <t>-1714468824</t>
  </si>
  <si>
    <t>963130825</t>
  </si>
  <si>
    <t>-187733840</t>
  </si>
  <si>
    <t>23,43+3,8</t>
  </si>
  <si>
    <t>-527935630</t>
  </si>
  <si>
    <t>-500492904</t>
  </si>
  <si>
    <t>030001000</t>
  </si>
  <si>
    <t>Zařízení a vybavení staveniště</t>
  </si>
  <si>
    <t>494027738</t>
  </si>
  <si>
    <t>-1098083097</t>
  </si>
  <si>
    <t>063002000</t>
  </si>
  <si>
    <t>Územní vlivy - práce na těžce přístupných místech</t>
  </si>
  <si>
    <t>-889625483</t>
  </si>
  <si>
    <t>SO 04 - Úpravy mostních objektů</t>
  </si>
  <si>
    <t>SO 04.1 - ZRN</t>
  </si>
  <si>
    <t xml:space="preserve">    6 - Úpravy povrchů, podlahy a osazování výplní</t>
  </si>
  <si>
    <t xml:space="preserve">    998 - Přesun hmot</t>
  </si>
  <si>
    <t>PSV - Práce a dodávky PSV</t>
  </si>
  <si>
    <t xml:space="preserve">    711 - Izolace proti vodě, vlhkosti a plynům</t>
  </si>
  <si>
    <t xml:space="preserve">    789 - Povrchové úpravy ocelových konstrukcí a technologických zařízení</t>
  </si>
  <si>
    <t>Úpravy povrchů, podlahy a osazování výplní</t>
  </si>
  <si>
    <t>628613511</t>
  </si>
  <si>
    <t>Ochranný nátěr OK mostů - základní a podkladní epoxidový, vrchní PU, tl. min 280 µm</t>
  </si>
  <si>
    <t>1385378925</t>
  </si>
  <si>
    <t>Ochranný nátěrový systém ocelových konstrukcí mostů základní a podkladní epoxidový, vrchní polyuretanový tl. min 280 µm</t>
  </si>
  <si>
    <t xml:space="preserve">Poznámka k položce:_x000d_
PKO schváleného typu bez metalizace - obnovení PKO bez jejího odstranění. Včetně osazení tabulky "pozor úzký průřez" - 4 ks._x000d_
</t>
  </si>
  <si>
    <t>stávající zábradlí vlevo:</t>
  </si>
  <si>
    <t>(35,6+4*1,05)*3*0,28</t>
  </si>
  <si>
    <t>22*1,1*0,28</t>
  </si>
  <si>
    <t>stávající zábradlí vpravo:</t>
  </si>
  <si>
    <t>(35,6+4*0,8)*3*0,28</t>
  </si>
  <si>
    <t>998</t>
  </si>
  <si>
    <t>Přesun hmot</t>
  </si>
  <si>
    <t>998212111</t>
  </si>
  <si>
    <t>Přesun hmot pro mosty zděné, monolitické betonové nebo ocelové v do 20 m</t>
  </si>
  <si>
    <t>659853050</t>
  </si>
  <si>
    <t xml:space="preserve">Přesun hmot pro mosty zděné, betonové monolitické, spřažené ocelobetonové nebo kovové  vodorovná dopravní vzdálenost do 100 m výška mostu do 20 m</t>
  </si>
  <si>
    <t>Poznámka k položce:_x000d_
Dobrý přístup k mostu, místní komunikace pod mostem.</t>
  </si>
  <si>
    <t>PSV</t>
  </si>
  <si>
    <t>Práce a dodávky PSV</t>
  </si>
  <si>
    <t>711</t>
  </si>
  <si>
    <t>Izolace proti vodě, vlhkosti a plynům</t>
  </si>
  <si>
    <t>711491877</t>
  </si>
  <si>
    <t>Demontáž nerezové lišty pro přichycení izolace</t>
  </si>
  <si>
    <t>CS ÚRS 2019 01</t>
  </si>
  <si>
    <t>522357842</t>
  </si>
  <si>
    <t>Demontáž lišty pro přichycení izolace nerezové</t>
  </si>
  <si>
    <t>Narušené ukončení izolace, uvažováno v celé délce římsy vpravo:</t>
  </si>
  <si>
    <t>35,6</t>
  </si>
  <si>
    <t>711-R00</t>
  </si>
  <si>
    <t>Dodávka + montáž vodotěsné izolace schváleného typu - SVI (přípravná, vodotěsná a ochranná vrstva)</t>
  </si>
  <si>
    <t>512259982</t>
  </si>
  <si>
    <t>ve 2. TK:</t>
  </si>
  <si>
    <t>711-R01</t>
  </si>
  <si>
    <t>Dodávka + montáž přichycení SVI nerezovou lištou včetně navrtání, osazení hmoždinek a zatmelení</t>
  </si>
  <si>
    <t>428471241</t>
  </si>
  <si>
    <t>vpravo ke stávající římse:</t>
  </si>
  <si>
    <t>998711202</t>
  </si>
  <si>
    <t>Přesun hmot procentní pro izolace proti vodě, vlhkosti a plynům v objektech v do 12 m</t>
  </si>
  <si>
    <t>-1466180357</t>
  </si>
  <si>
    <t xml:space="preserve">Přesun hmot pro izolace proti vodě, vlhkosti a plynům  stanovený procentní sazbou (%) z ceny vodorovná dopravní vzdálenost do 50 m v objektech výšky přes 6 do 12 m</t>
  </si>
  <si>
    <t>789</t>
  </si>
  <si>
    <t>Povrchové úpravy ocelových konstrukcí a technologických zařízení</t>
  </si>
  <si>
    <t>789123240</t>
  </si>
  <si>
    <t>Odmaštění ocelových konstrukcí třídy III</t>
  </si>
  <si>
    <t>1593878363</t>
  </si>
  <si>
    <t xml:space="preserve">Úpravy povrchů pod nátěry ocelových konstrukcí  třídy III očištění odmaštěním</t>
  </si>
  <si>
    <t>Poznámka k položce:_x000d_
Pro obnovení PKO stávajícího zábradlí. Včetně demontáže tabulky "pozor úzký průřez" - 4 ks.</t>
  </si>
  <si>
    <t>789391101</t>
  </si>
  <si>
    <t>Zhotovení bezpečnostního šrafování nátěrem</t>
  </si>
  <si>
    <t>CS ÚRS 2016 02</t>
  </si>
  <si>
    <t>-1609761694</t>
  </si>
  <si>
    <t>Zhotovení nátěrů ostatních bezpečnostního šrafování</t>
  </si>
  <si>
    <t>Poznámka k položce:_x000d_
bezpečnostní značení na krajní sloupky zábradlí (doplnění tabulek "POZOR ÚZKÝ PRŮJEZD")</t>
  </si>
  <si>
    <t>části krajních sloupků zábradlí vlevo i vpravo (na začátku a na konci mostu, z důvodu nedodržení VMP 3,0, při obnově PKO zábradlí:</t>
  </si>
  <si>
    <t>4*1,1*0,07</t>
  </si>
  <si>
    <t>246216860</t>
  </si>
  <si>
    <t>email syntetický univerzální INDUSTRIT 6700 žlutý S 2013 bal.9 kg</t>
  </si>
  <si>
    <t>kg</t>
  </si>
  <si>
    <t>CS ÚRS 2017 02</t>
  </si>
  <si>
    <t>1271009539</t>
  </si>
  <si>
    <t>email syntetický univerzální žlutý S 2013 (á 9 kg)</t>
  </si>
  <si>
    <t>Poznámka k položce:_x000d_
Spotřeba: 0,08-0,11 kg/m2, vrchní nátěry na kov a dřevo, pro vnitřní i vnější použití</t>
  </si>
  <si>
    <t>0,308*0,15</t>
  </si>
  <si>
    <t>246216750</t>
  </si>
  <si>
    <t>email syntetický univerzální INDUSTRIT 1999 černý S 2013 bal.9 kg</t>
  </si>
  <si>
    <t>1731319418</t>
  </si>
  <si>
    <t>email syntetický univerzální černý S 2013 (á 9 kg)</t>
  </si>
  <si>
    <t>SO 04.2 - VRN</t>
  </si>
  <si>
    <t xml:space="preserve">    VRN3 - Zařízení staveniště</t>
  </si>
  <si>
    <t>VRN3</t>
  </si>
  <si>
    <t>Zařízení staveniště</t>
  </si>
  <si>
    <t>kpl</t>
  </si>
  <si>
    <t>1024</t>
  </si>
  <si>
    <t>-1913601372</t>
  </si>
  <si>
    <t xml:space="preserve">Poznámka k položce:_x000d_
Dodávky vody a energie, příjezdové komunikace včetně příp. omezení provozu a dopravního značení, příp. pronájmy pozemků, střežení pracoviště, uvedení pozemků do původního stavu, včetně přípravy a likvidace staveniště. Dobrý přístup k mostu, místní komunikace pod mostem. Bez dotčených inženýrských sítí._x000d_
</t>
  </si>
  <si>
    <t>SO 05 - Úpravy EOV, osvětlení a nn</t>
  </si>
  <si>
    <t>05.1 - Osvětlení</t>
  </si>
  <si>
    <t>Úroveň 3:</t>
  </si>
  <si>
    <t>05.1.1 - Elektromontážní práce</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</si>
  <si>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</si>
  <si>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t>
  </si>
  <si>
    <t>262144</t>
  </si>
  <si>
    <t>816803557</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</si>
  <si>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</si>
  <si>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7491652040</t>
  </si>
  <si>
    <t>Montáž vnějšího uzemnění zemnící tyče z pozinkované oceli (FeZn), délky do 2 m - zemnící tyče (horní konec tyče min. 80 cm pod povrchem) včetně připojení tyče k pásku</t>
  </si>
  <si>
    <t>424806831</t>
  </si>
  <si>
    <t>7491600190</t>
  </si>
  <si>
    <t>Uzemnění Vnější Uzemňovací vedení v zemi, kruhovým vodičem FeZn do D=10 mm</t>
  </si>
  <si>
    <t>541140244</t>
  </si>
  <si>
    <t>7491600260</t>
  </si>
  <si>
    <t>Uzemnění Vnější Tyč ZT 1,5t T-profil zemnící</t>
  </si>
  <si>
    <t>-1004946468</t>
  </si>
  <si>
    <t>7492451030</t>
  </si>
  <si>
    <t>Montáž kabelů vn třížílových do 120 mm2 - uložení kabelu (do země, chráničky, na rošty, na TV apod.)</t>
  </si>
  <si>
    <t>-1300311132</t>
  </si>
  <si>
    <t>7492452030</t>
  </si>
  <si>
    <t>Montáž spojek kabelů vn třížílových do 120 mm2 - včetně odizolování pláště a izolace žil kabelu, ukončení žil a stínění (oko)</t>
  </si>
  <si>
    <t>-746205949</t>
  </si>
  <si>
    <t>7492400110</t>
  </si>
  <si>
    <t>Kabely, vodiče - vn Kabely do 6kV včetně - izolace PVC 6-AYKCY 3x35,3x50 mm2, kabel silový, stíněný</t>
  </si>
  <si>
    <t>71647034</t>
  </si>
  <si>
    <t>7492700460</t>
  </si>
  <si>
    <t>Ukončení vodičů a kabelů VN Kabelové spojky pro plastové a pryžové kabely do 6kV Třížílové kabely s plastovou izolací pro 6kV, do 50 mm2</t>
  </si>
  <si>
    <t>-485331925</t>
  </si>
  <si>
    <t>7492502020</t>
  </si>
  <si>
    <t>Silnoproudé rozvody Kabely, vodiče, šňůry Cu - nn Kabel silový 4 a 5-žílový Cu, plastová izolace CYKY 5J4 (5Cx4)</t>
  </si>
  <si>
    <t>1811359060</t>
  </si>
  <si>
    <t>7491100120</t>
  </si>
  <si>
    <t>Elektroinstalační materiál, ocelové konstrukce, uzemnění Trubková vedení Ohebné elektroinstalační trubky KOPOFLEX 50 rudá</t>
  </si>
  <si>
    <t>-83883064</t>
  </si>
  <si>
    <t>7491100130</t>
  </si>
  <si>
    <t>Trubková vedení Ohebné elektroinstalační trubky KOPOFLEX 110 rudá</t>
  </si>
  <si>
    <t>-110754216</t>
  </si>
  <si>
    <t>7492471010</t>
  </si>
  <si>
    <t>Demontáže kabelových vedení nn - demontáž ze zemní kynety, roštu, rozvaděče, trubky, chráničky apod.</t>
  </si>
  <si>
    <t>1633287830</t>
  </si>
  <si>
    <t>7492471020</t>
  </si>
  <si>
    <t>Demontáže kabelových vedení vn - demontáž ze zemní kynety, roštu, rozvaděče, trubky, chráničky apod.</t>
  </si>
  <si>
    <t>32774364</t>
  </si>
  <si>
    <t>7492554010</t>
  </si>
  <si>
    <t>Montáž kabelů 4- a 5-žílových Cu do 16 mm2 - uložení do země, chráničky, na rošty, pod omítku apod.</t>
  </si>
  <si>
    <t>570827417</t>
  </si>
  <si>
    <t>7492555028</t>
  </si>
  <si>
    <t>Montáž kabelů vícežílových Cu 12 x 4 mm2 - uložení do země, chráničky, na rošty, pod omítku apod.</t>
  </si>
  <si>
    <t>2120286538</t>
  </si>
  <si>
    <t>7492756040</t>
  </si>
  <si>
    <t>Pomocné práce pro montáž kabelů zatažení kabelů do chráničky do 4 kg/m</t>
  </si>
  <si>
    <t>-821304398</t>
  </si>
  <si>
    <t>7493171012</t>
  </si>
  <si>
    <t>Demontáž osvětlovacích stožárů výšky přes 6 do 14 m - včetně veškeré elektrovýzbroje (svítidla, kabely, rozvodnice)</t>
  </si>
  <si>
    <t>955146815</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</si>
  <si>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</si>
  <si>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t>
  </si>
  <si>
    <t>-1518532257</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</si>
  <si>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</si>
  <si>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7493371012</t>
  </si>
  <si>
    <t>Demontáže zařízení na elektrickém ohřevu výhybek kompletní topné soupravy na výhybku tvaru 1:12-500 - veškeré výstroje EOV na výhybce, topných tyčí, připojovacích skříněk, napájecích kabelů, oddělovacích transformátorů</t>
  </si>
  <si>
    <t>1771884757</t>
  </si>
  <si>
    <t>Poznámka k položce:_x000d_
1:11-300</t>
  </si>
  <si>
    <t>7497350720</t>
  </si>
  <si>
    <t>Výšková regulace troleje</t>
  </si>
  <si>
    <t>1474198956</t>
  </si>
  <si>
    <t>05.1.2 - Zemní práce</t>
  </si>
  <si>
    <t xml:space="preserve">    2 - Zakládání</t>
  </si>
  <si>
    <t>M - Práce a dodávky M</t>
  </si>
  <si>
    <t xml:space="preserve">    46-M - Zemní práce při extr.mont.pracích</t>
  </si>
  <si>
    <t>119001421</t>
  </si>
  <si>
    <t>2123645497</t>
  </si>
  <si>
    <t xml:space="preserve">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</si>
  <si>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Poznámka k položce:_x000d_
kabel pro DOÚO bude zajištěn s kabely SSZT</t>
  </si>
  <si>
    <t>131203102</t>
  </si>
  <si>
    <t>Hloubení zapažených i nezapažených jam ručním nebo pneumatickým nářadím s urovnáním dna do předepsaného profilu a spádu v horninách tř. 3 nesoudržných</t>
  </si>
  <si>
    <t>-302855410</t>
  </si>
  <si>
    <t>0,5*0,5*1,2*4</t>
  </si>
  <si>
    <t>132202631</t>
  </si>
  <si>
    <t xml:space="preserve">Hloubení rýh vedle kolejí šířky přes 600 do 2 000 mm  ručně zapažených i nezapažených objemu přes 2 m3 v hornině tř. 3</t>
  </si>
  <si>
    <t>-844826871</t>
  </si>
  <si>
    <t>0,35*0,8*160</t>
  </si>
  <si>
    <t>174101101</t>
  </si>
  <si>
    <t>Zásyp sypaninou z jakékoliv horniny s uložením výkopku ve vrstvách se zhutněním jam, šachet, rýh nebo kolem objektů v těchto vykopávkách</t>
  </si>
  <si>
    <t>-1706696004</t>
  </si>
  <si>
    <t>181951102</t>
  </si>
  <si>
    <t xml:space="preserve">Úprava pláně vyrovnáním výškových rozdílů  v hornině tř. 1 až 4 se zhutněním</t>
  </si>
  <si>
    <t>695533202</t>
  </si>
  <si>
    <t>Zakládání</t>
  </si>
  <si>
    <t>275321411</t>
  </si>
  <si>
    <t>Základy z betonu železového (bez výztuže) patky z betonu bez zvýšených nároků na prostředí tř. C 20/25</t>
  </si>
  <si>
    <t>863064464</t>
  </si>
  <si>
    <t>Práce a dodávky M</t>
  </si>
  <si>
    <t>46-M</t>
  </si>
  <si>
    <t>Zemní práce při extr.mont.pracích</t>
  </si>
  <si>
    <t>460080112</t>
  </si>
  <si>
    <t>Základové konstrukce bourání základu včetně záhozu jámy sypaninou, zhutnění a urovnání betonového</t>
  </si>
  <si>
    <t>-639406585</t>
  </si>
  <si>
    <t>0,5*0,5*0,2*7</t>
  </si>
  <si>
    <t>460520172</t>
  </si>
  <si>
    <t>Montáž trubek ochranných uložených volně do rýhy plastových ohebných, vnitřního průměru přes 32 do 50 mm</t>
  </si>
  <si>
    <t>2124066480</t>
  </si>
  <si>
    <t>05.1.3 - VRN</t>
  </si>
  <si>
    <t xml:space="preserve">    VRN1 - Průzkumné, geodetické a projektové práce</t>
  </si>
  <si>
    <t xml:space="preserve">    VRN6 - Územní vlivy</t>
  </si>
  <si>
    <t>VRN1</t>
  </si>
  <si>
    <t>Průzkumné, geodetické a projektové práce</t>
  </si>
  <si>
    <t>012303000</t>
  </si>
  <si>
    <t>Geodetické práce po ukončení opravy</t>
  </si>
  <si>
    <t>110104608</t>
  </si>
  <si>
    <t>VRN6</t>
  </si>
  <si>
    <t>Územní vlivy</t>
  </si>
  <si>
    <t>061002001</t>
  </si>
  <si>
    <t>Územní vlivy - klimatické vlivy (vyjma mrazu pod -10°C)</t>
  </si>
  <si>
    <t>-1508753842</t>
  </si>
  <si>
    <t>SO 06 - Ochrana kabelů ČD-Telematika</t>
  </si>
  <si>
    <t>D1 - Dodávky (materiál)</t>
  </si>
  <si>
    <t>D2 - Montáže (výkony)</t>
  </si>
  <si>
    <t>D1</t>
  </si>
  <si>
    <t>Dodávky (materiál)</t>
  </si>
  <si>
    <t>KKHR 40</t>
  </si>
  <si>
    <t>Trubka opravná půlená KKHR 40x2000mm</t>
  </si>
  <si>
    <t>918382629</t>
  </si>
  <si>
    <t>EBM 40</t>
  </si>
  <si>
    <t>Zámek EBM 40 k trubce KKHR 40x2000mm</t>
  </si>
  <si>
    <t>-260558779</t>
  </si>
  <si>
    <t>D2</t>
  </si>
  <si>
    <t>Montáže (výkony)</t>
  </si>
  <si>
    <t>43_12</t>
  </si>
  <si>
    <t>kabelová rýha ručně - výkop, zához, provizorní úprava povrchu Z.3 (35/80)</t>
  </si>
  <si>
    <t>-1400104274</t>
  </si>
  <si>
    <t>Pol1</t>
  </si>
  <si>
    <t>výkop a otevření komory včetně uvolnění rezervy pro pofuk</t>
  </si>
  <si>
    <t>případ</t>
  </si>
  <si>
    <t>-782202337</t>
  </si>
  <si>
    <t>Pol10</t>
  </si>
  <si>
    <t>měření PM + OTDR na tři vlnové délky obousměrně (před a po manipulaci s kabelem)</t>
  </si>
  <si>
    <t>vlákno</t>
  </si>
  <si>
    <t>8652679</t>
  </si>
  <si>
    <t>Pol11</t>
  </si>
  <si>
    <t>dopravné (vztaženo na km)</t>
  </si>
  <si>
    <t>-1231193080</t>
  </si>
  <si>
    <t>Pol2</t>
  </si>
  <si>
    <t>pofouknutí OK</t>
  </si>
  <si>
    <t>1077427136</t>
  </si>
  <si>
    <t>Pol3</t>
  </si>
  <si>
    <t>výkop, zához kabel. komory a smotání rezervy</t>
  </si>
  <si>
    <t>-858720893</t>
  </si>
  <si>
    <t>Pol4</t>
  </si>
  <si>
    <t>opravy HDPE</t>
  </si>
  <si>
    <t>1467071160</t>
  </si>
  <si>
    <t>Pol5</t>
  </si>
  <si>
    <t xml:space="preserve">vyzvednutí a provizorní vyvěšení 2x HDPE  na stožáry včetně uchycení</t>
  </si>
  <si>
    <t>-2045580498</t>
  </si>
  <si>
    <t>Pol6</t>
  </si>
  <si>
    <t xml:space="preserve">svěšení a zpětné uložení 2x HDPE  do kabelového lože</t>
  </si>
  <si>
    <t>1279330977</t>
  </si>
  <si>
    <t>Pol7</t>
  </si>
  <si>
    <t>lože kabelů z prohoz výkopku tl 5 cm zakryté plastovou folií šířky do 25 cm</t>
  </si>
  <si>
    <t>1053749916</t>
  </si>
  <si>
    <t>Pol8</t>
  </si>
  <si>
    <t>provizorní úprava terénu se zhutněním hornina třídy 3</t>
  </si>
  <si>
    <t>-16411153</t>
  </si>
  <si>
    <t>Pol9</t>
  </si>
  <si>
    <t>kalibrace a tlaková zk. HDPE nebo LSPE včetně protokolu</t>
  </si>
  <si>
    <t>-214022822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</si>
</sst>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7" fillId="0" borderId="0" xfId="0" applyNumberFormat="1" applyFont="1" applyAlignment="1" applyProtection="1">
      <alignment horizontal="righ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3"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0" fillId="2" borderId="22" xfId="0" applyNumberFormat="1" applyFont="1" applyFill="1" applyBorder="1" applyAlignment="1" applyProtection="1">
      <alignment vertical="center"/>
      <protection locked="0"/>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3"/>
      <c r="BE28" s="31"/>
    </row>
    <row r="29" s="2" customFormat="1" ht="14.4" customHeight="1">
      <c r="B29" s="45"/>
      <c r="C29" s="46"/>
      <c r="D29" s="32" t="s">
        <v>41</v>
      </c>
      <c r="E29" s="46"/>
      <c r="F29" s="32" t="s">
        <v>42</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43</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44</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45</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46</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1"/>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0"/>
      <c r="D35" s="51" t="s">
        <v>47</v>
      </c>
      <c r="E35" s="52"/>
      <c r="F35" s="52"/>
      <c r="G35" s="52"/>
      <c r="H35" s="52"/>
      <c r="I35" s="52"/>
      <c r="J35" s="52"/>
      <c r="K35" s="52"/>
      <c r="L35" s="52"/>
      <c r="M35" s="52"/>
      <c r="N35" s="52"/>
      <c r="O35" s="52"/>
      <c r="P35" s="52"/>
      <c r="Q35" s="52"/>
      <c r="R35" s="52"/>
      <c r="S35" s="52"/>
      <c r="T35" s="53" t="s">
        <v>48</v>
      </c>
      <c r="U35" s="52"/>
      <c r="V35" s="52"/>
      <c r="W35" s="52"/>
      <c r="X35" s="54" t="s">
        <v>49</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65019041</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Oprava výhybek č.1 - 6 v žst. Dolní Žleb</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20</v>
      </c>
      <c r="D47" s="39"/>
      <c r="E47" s="39"/>
      <c r="F47" s="39"/>
      <c r="G47" s="39"/>
      <c r="H47" s="39"/>
      <c r="I47" s="39"/>
      <c r="J47" s="39"/>
      <c r="K47" s="39"/>
      <c r="L47" s="66" t="str">
        <f>IF(K8="","",K8)</f>
        <v>Dolní Žleb</v>
      </c>
      <c r="M47" s="39"/>
      <c r="N47" s="39"/>
      <c r="O47" s="39"/>
      <c r="P47" s="39"/>
      <c r="Q47" s="39"/>
      <c r="R47" s="39"/>
      <c r="S47" s="39"/>
      <c r="T47" s="39"/>
      <c r="U47" s="39"/>
      <c r="V47" s="39"/>
      <c r="W47" s="39"/>
      <c r="X47" s="39"/>
      <c r="Y47" s="39"/>
      <c r="Z47" s="39"/>
      <c r="AA47" s="39"/>
      <c r="AB47" s="39"/>
      <c r="AC47" s="39"/>
      <c r="AD47" s="39"/>
      <c r="AE47" s="39"/>
      <c r="AF47" s="39"/>
      <c r="AG47" s="39"/>
      <c r="AH47" s="39"/>
      <c r="AI47" s="32" t="s">
        <v>22</v>
      </c>
      <c r="AJ47" s="39"/>
      <c r="AK47" s="39"/>
      <c r="AL47" s="39"/>
      <c r="AM47" s="67" t="str">
        <f>IF(AN8= "","",AN8)</f>
        <v>27. 11. 2018</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2" t="s">
        <v>24</v>
      </c>
      <c r="D49" s="39"/>
      <c r="E49" s="39"/>
      <c r="F49" s="39"/>
      <c r="G49" s="39"/>
      <c r="H49" s="39"/>
      <c r="I49" s="39"/>
      <c r="J49" s="39"/>
      <c r="K49" s="39"/>
      <c r="L49" s="39" t="str">
        <f>IF(E11= "","",E11)</f>
        <v>SŽDC s.o., OŘ Ústí n.L., ST Ústí n.L.</v>
      </c>
      <c r="M49" s="39"/>
      <c r="N49" s="39"/>
      <c r="O49" s="39"/>
      <c r="P49" s="39"/>
      <c r="Q49" s="39"/>
      <c r="R49" s="39"/>
      <c r="S49" s="39"/>
      <c r="T49" s="39"/>
      <c r="U49" s="39"/>
      <c r="V49" s="39"/>
      <c r="W49" s="39"/>
      <c r="X49" s="39"/>
      <c r="Y49" s="39"/>
      <c r="Z49" s="39"/>
      <c r="AA49" s="39"/>
      <c r="AB49" s="39"/>
      <c r="AC49" s="39"/>
      <c r="AD49" s="39"/>
      <c r="AE49" s="39"/>
      <c r="AF49" s="39"/>
      <c r="AG49" s="39"/>
      <c r="AH49" s="39"/>
      <c r="AI49" s="32" t="s">
        <v>32</v>
      </c>
      <c r="AJ49" s="39"/>
      <c r="AK49" s="39"/>
      <c r="AL49" s="39"/>
      <c r="AM49" s="68" t="str">
        <f>IF(E17="","",E17)</f>
        <v xml:space="preserve"> </v>
      </c>
      <c r="AN49" s="39"/>
      <c r="AO49" s="39"/>
      <c r="AP49" s="39"/>
      <c r="AQ49" s="39"/>
      <c r="AR49" s="43"/>
      <c r="AS49" s="69" t="s">
        <v>51</v>
      </c>
      <c r="AT49" s="70"/>
      <c r="AU49" s="71"/>
      <c r="AV49" s="71"/>
      <c r="AW49" s="71"/>
      <c r="AX49" s="71"/>
      <c r="AY49" s="71"/>
      <c r="AZ49" s="71"/>
      <c r="BA49" s="71"/>
      <c r="BB49" s="71"/>
      <c r="BC49" s="71"/>
      <c r="BD49" s="72"/>
    </row>
    <row r="50" s="1" customFormat="1" ht="13.65" customHeight="1">
      <c r="B50" s="38"/>
      <c r="C50" s="32" t="s">
        <v>30</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35</v>
      </c>
      <c r="AJ50" s="39"/>
      <c r="AK50" s="39"/>
      <c r="AL50" s="39"/>
      <c r="AM50" s="68" t="str">
        <f>IF(E20="","",E20)</f>
        <v xml:space="preserve">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52</v>
      </c>
      <c r="D52" s="82"/>
      <c r="E52" s="82"/>
      <c r="F52" s="82"/>
      <c r="G52" s="82"/>
      <c r="H52" s="83"/>
      <c r="I52" s="84" t="s">
        <v>53</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54</v>
      </c>
      <c r="AH52" s="82"/>
      <c r="AI52" s="82"/>
      <c r="AJ52" s="82"/>
      <c r="AK52" s="82"/>
      <c r="AL52" s="82"/>
      <c r="AM52" s="82"/>
      <c r="AN52" s="84" t="s">
        <v>55</v>
      </c>
      <c r="AO52" s="82"/>
      <c r="AP52" s="86"/>
      <c r="AQ52" s="87" t="s">
        <v>56</v>
      </c>
      <c r="AR52" s="43"/>
      <c r="AS52" s="88" t="s">
        <v>57</v>
      </c>
      <c r="AT52" s="89" t="s">
        <v>58</v>
      </c>
      <c r="AU52" s="89" t="s">
        <v>59</v>
      </c>
      <c r="AV52" s="89" t="s">
        <v>60</v>
      </c>
      <c r="AW52" s="89" t="s">
        <v>61</v>
      </c>
      <c r="AX52" s="89" t="s">
        <v>62</v>
      </c>
      <c r="AY52" s="89" t="s">
        <v>63</v>
      </c>
      <c r="AZ52" s="89" t="s">
        <v>64</v>
      </c>
      <c r="BA52" s="89" t="s">
        <v>65</v>
      </c>
      <c r="BB52" s="89" t="s">
        <v>66</v>
      </c>
      <c r="BC52" s="89" t="s">
        <v>67</v>
      </c>
      <c r="BD52" s="90" t="s">
        <v>68</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69</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ROUND(AG55+SUM(AG58:AG60)+AG63+AG68,2)</f>
        <v>0</v>
      </c>
      <c r="AH54" s="97"/>
      <c r="AI54" s="97"/>
      <c r="AJ54" s="97"/>
      <c r="AK54" s="97"/>
      <c r="AL54" s="97"/>
      <c r="AM54" s="97"/>
      <c r="AN54" s="98">
        <f>SUM(AG54,AT54)</f>
        <v>0</v>
      </c>
      <c r="AO54" s="98"/>
      <c r="AP54" s="98"/>
      <c r="AQ54" s="99" t="s">
        <v>1</v>
      </c>
      <c r="AR54" s="100"/>
      <c r="AS54" s="101">
        <f>ROUND(AS55+SUM(AS58:AS60)+AS63+AS68,2)</f>
        <v>0</v>
      </c>
      <c r="AT54" s="102">
        <f>ROUND(SUM(AV54:AW54),2)</f>
        <v>0</v>
      </c>
      <c r="AU54" s="103">
        <f>ROUND(AU55+SUM(AU58:AU60)+AU63+AU68,5)</f>
        <v>0</v>
      </c>
      <c r="AV54" s="102">
        <f>ROUND(AZ54*L29,2)</f>
        <v>0</v>
      </c>
      <c r="AW54" s="102">
        <f>ROUND(BA54*L30,2)</f>
        <v>0</v>
      </c>
      <c r="AX54" s="102">
        <f>ROUND(BB54*L29,2)</f>
        <v>0</v>
      </c>
      <c r="AY54" s="102">
        <f>ROUND(BC54*L30,2)</f>
        <v>0</v>
      </c>
      <c r="AZ54" s="102">
        <f>ROUND(AZ55+SUM(AZ58:AZ60)+AZ63+AZ68,2)</f>
        <v>0</v>
      </c>
      <c r="BA54" s="102">
        <f>ROUND(BA55+SUM(BA58:BA60)+BA63+BA68,2)</f>
        <v>0</v>
      </c>
      <c r="BB54" s="102">
        <f>ROUND(BB55+SUM(BB58:BB60)+BB63+BB68,2)</f>
        <v>0</v>
      </c>
      <c r="BC54" s="102">
        <f>ROUND(BC55+SUM(BC58:BC60)+BC63+BC68,2)</f>
        <v>0</v>
      </c>
      <c r="BD54" s="104">
        <f>ROUND(BD55+SUM(BD58:BD60)+BD63+BD68,2)</f>
        <v>0</v>
      </c>
      <c r="BS54" s="105" t="s">
        <v>70</v>
      </c>
      <c r="BT54" s="105" t="s">
        <v>71</v>
      </c>
      <c r="BU54" s="106" t="s">
        <v>72</v>
      </c>
      <c r="BV54" s="105" t="s">
        <v>73</v>
      </c>
      <c r="BW54" s="105" t="s">
        <v>5</v>
      </c>
      <c r="BX54" s="105" t="s">
        <v>74</v>
      </c>
      <c r="CL54" s="105" t="s">
        <v>1</v>
      </c>
    </row>
    <row r="55" s="5" customFormat="1" ht="16.5" customHeight="1">
      <c r="B55" s="107"/>
      <c r="C55" s="108"/>
      <c r="D55" s="109" t="s">
        <v>75</v>
      </c>
      <c r="E55" s="109"/>
      <c r="F55" s="109"/>
      <c r="G55" s="109"/>
      <c r="H55" s="109"/>
      <c r="I55" s="110"/>
      <c r="J55" s="109" t="s">
        <v>76</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ROUND(SUM(AG56:AG57),2)</f>
        <v>0</v>
      </c>
      <c r="AH55" s="110"/>
      <c r="AI55" s="110"/>
      <c r="AJ55" s="110"/>
      <c r="AK55" s="110"/>
      <c r="AL55" s="110"/>
      <c r="AM55" s="110"/>
      <c r="AN55" s="112">
        <f>SUM(AG55,AT55)</f>
        <v>0</v>
      </c>
      <c r="AO55" s="110"/>
      <c r="AP55" s="110"/>
      <c r="AQ55" s="113" t="s">
        <v>77</v>
      </c>
      <c r="AR55" s="114"/>
      <c r="AS55" s="115">
        <f>ROUND(SUM(AS56:AS57),2)</f>
        <v>0</v>
      </c>
      <c r="AT55" s="116">
        <f>ROUND(SUM(AV55:AW55),2)</f>
        <v>0</v>
      </c>
      <c r="AU55" s="117">
        <f>ROUND(SUM(AU56:AU57),5)</f>
        <v>0</v>
      </c>
      <c r="AV55" s="116">
        <f>ROUND(AZ55*L29,2)</f>
        <v>0</v>
      </c>
      <c r="AW55" s="116">
        <f>ROUND(BA55*L30,2)</f>
        <v>0</v>
      </c>
      <c r="AX55" s="116">
        <f>ROUND(BB55*L29,2)</f>
        <v>0</v>
      </c>
      <c r="AY55" s="116">
        <f>ROUND(BC55*L30,2)</f>
        <v>0</v>
      </c>
      <c r="AZ55" s="116">
        <f>ROUND(SUM(AZ56:AZ57),2)</f>
        <v>0</v>
      </c>
      <c r="BA55" s="116">
        <f>ROUND(SUM(BA56:BA57),2)</f>
        <v>0</v>
      </c>
      <c r="BB55" s="116">
        <f>ROUND(SUM(BB56:BB57),2)</f>
        <v>0</v>
      </c>
      <c r="BC55" s="116">
        <f>ROUND(SUM(BC56:BC57),2)</f>
        <v>0</v>
      </c>
      <c r="BD55" s="118">
        <f>ROUND(SUM(BD56:BD57),2)</f>
        <v>0</v>
      </c>
      <c r="BS55" s="119" t="s">
        <v>70</v>
      </c>
      <c r="BT55" s="119" t="s">
        <v>78</v>
      </c>
      <c r="BU55" s="119" t="s">
        <v>72</v>
      </c>
      <c r="BV55" s="119" t="s">
        <v>73</v>
      </c>
      <c r="BW55" s="119" t="s">
        <v>79</v>
      </c>
      <c r="BX55" s="119" t="s">
        <v>5</v>
      </c>
      <c r="CL55" s="119" t="s">
        <v>1</v>
      </c>
      <c r="CM55" s="119" t="s">
        <v>80</v>
      </c>
    </row>
    <row r="56" s="6" customFormat="1" ht="16.5" customHeight="1">
      <c r="A56" s="120" t="s">
        <v>81</v>
      </c>
      <c r="B56" s="121"/>
      <c r="C56" s="122"/>
      <c r="D56" s="122"/>
      <c r="E56" s="123" t="s">
        <v>82</v>
      </c>
      <c r="F56" s="123"/>
      <c r="G56" s="123"/>
      <c r="H56" s="123"/>
      <c r="I56" s="123"/>
      <c r="J56" s="122"/>
      <c r="K56" s="123" t="s">
        <v>83</v>
      </c>
      <c r="L56" s="123"/>
      <c r="M56" s="123"/>
      <c r="N56" s="123"/>
      <c r="O56" s="123"/>
      <c r="P56" s="123"/>
      <c r="Q56" s="123"/>
      <c r="R56" s="123"/>
      <c r="S56" s="123"/>
      <c r="T56" s="123"/>
      <c r="U56" s="123"/>
      <c r="V56" s="123"/>
      <c r="W56" s="123"/>
      <c r="X56" s="123"/>
      <c r="Y56" s="123"/>
      <c r="Z56" s="123"/>
      <c r="AA56" s="123"/>
      <c r="AB56" s="123"/>
      <c r="AC56" s="123"/>
      <c r="AD56" s="123"/>
      <c r="AE56" s="123"/>
      <c r="AF56" s="123"/>
      <c r="AG56" s="124">
        <f>'01.1 - Dodávky a práce ÚOŽI'!J32</f>
        <v>0</v>
      </c>
      <c r="AH56" s="122"/>
      <c r="AI56" s="122"/>
      <c r="AJ56" s="122"/>
      <c r="AK56" s="122"/>
      <c r="AL56" s="122"/>
      <c r="AM56" s="122"/>
      <c r="AN56" s="124">
        <f>SUM(AG56,AT56)</f>
        <v>0</v>
      </c>
      <c r="AO56" s="122"/>
      <c r="AP56" s="122"/>
      <c r="AQ56" s="125" t="s">
        <v>84</v>
      </c>
      <c r="AR56" s="126"/>
      <c r="AS56" s="127">
        <v>0</v>
      </c>
      <c r="AT56" s="128">
        <f>ROUND(SUM(AV56:AW56),2)</f>
        <v>0</v>
      </c>
      <c r="AU56" s="129">
        <f>'01.1 - Dodávky a práce ÚOŽI'!P89</f>
        <v>0</v>
      </c>
      <c r="AV56" s="128">
        <f>'01.1 - Dodávky a práce ÚOŽI'!J35</f>
        <v>0</v>
      </c>
      <c r="AW56" s="128">
        <f>'01.1 - Dodávky a práce ÚOŽI'!J36</f>
        <v>0</v>
      </c>
      <c r="AX56" s="128">
        <f>'01.1 - Dodávky a práce ÚOŽI'!J37</f>
        <v>0</v>
      </c>
      <c r="AY56" s="128">
        <f>'01.1 - Dodávky a práce ÚOŽI'!J38</f>
        <v>0</v>
      </c>
      <c r="AZ56" s="128">
        <f>'01.1 - Dodávky a práce ÚOŽI'!F35</f>
        <v>0</v>
      </c>
      <c r="BA56" s="128">
        <f>'01.1 - Dodávky a práce ÚOŽI'!F36</f>
        <v>0</v>
      </c>
      <c r="BB56" s="128">
        <f>'01.1 - Dodávky a práce ÚOŽI'!F37</f>
        <v>0</v>
      </c>
      <c r="BC56" s="128">
        <f>'01.1 - Dodávky a práce ÚOŽI'!F38</f>
        <v>0</v>
      </c>
      <c r="BD56" s="130">
        <f>'01.1 - Dodávky a práce ÚOŽI'!F39</f>
        <v>0</v>
      </c>
      <c r="BT56" s="131" t="s">
        <v>80</v>
      </c>
      <c r="BV56" s="131" t="s">
        <v>73</v>
      </c>
      <c r="BW56" s="131" t="s">
        <v>85</v>
      </c>
      <c r="BX56" s="131" t="s">
        <v>79</v>
      </c>
      <c r="CL56" s="131" t="s">
        <v>1</v>
      </c>
    </row>
    <row r="57" s="6" customFormat="1" ht="16.5" customHeight="1">
      <c r="A57" s="120" t="s">
        <v>81</v>
      </c>
      <c r="B57" s="121"/>
      <c r="C57" s="122"/>
      <c r="D57" s="122"/>
      <c r="E57" s="123" t="s">
        <v>86</v>
      </c>
      <c r="F57" s="123"/>
      <c r="G57" s="123"/>
      <c r="H57" s="123"/>
      <c r="I57" s="123"/>
      <c r="J57" s="122"/>
      <c r="K57" s="123" t="s">
        <v>87</v>
      </c>
      <c r="L57" s="123"/>
      <c r="M57" s="123"/>
      <c r="N57" s="123"/>
      <c r="O57" s="123"/>
      <c r="P57" s="123"/>
      <c r="Q57" s="123"/>
      <c r="R57" s="123"/>
      <c r="S57" s="123"/>
      <c r="T57" s="123"/>
      <c r="U57" s="123"/>
      <c r="V57" s="123"/>
      <c r="W57" s="123"/>
      <c r="X57" s="123"/>
      <c r="Y57" s="123"/>
      <c r="Z57" s="123"/>
      <c r="AA57" s="123"/>
      <c r="AB57" s="123"/>
      <c r="AC57" s="123"/>
      <c r="AD57" s="123"/>
      <c r="AE57" s="123"/>
      <c r="AF57" s="123"/>
      <c r="AG57" s="124">
        <f>'01.2 - Práce ÚRS'!J32</f>
        <v>0</v>
      </c>
      <c r="AH57" s="122"/>
      <c r="AI57" s="122"/>
      <c r="AJ57" s="122"/>
      <c r="AK57" s="122"/>
      <c r="AL57" s="122"/>
      <c r="AM57" s="122"/>
      <c r="AN57" s="124">
        <f>SUM(AG57,AT57)</f>
        <v>0</v>
      </c>
      <c r="AO57" s="122"/>
      <c r="AP57" s="122"/>
      <c r="AQ57" s="125" t="s">
        <v>84</v>
      </c>
      <c r="AR57" s="126"/>
      <c r="AS57" s="127">
        <v>0</v>
      </c>
      <c r="AT57" s="128">
        <f>ROUND(SUM(AV57:AW57),2)</f>
        <v>0</v>
      </c>
      <c r="AU57" s="129">
        <f>'01.2 - Práce ÚRS'!P87</f>
        <v>0</v>
      </c>
      <c r="AV57" s="128">
        <f>'01.2 - Práce ÚRS'!J35</f>
        <v>0</v>
      </c>
      <c r="AW57" s="128">
        <f>'01.2 - Práce ÚRS'!J36</f>
        <v>0</v>
      </c>
      <c r="AX57" s="128">
        <f>'01.2 - Práce ÚRS'!J37</f>
        <v>0</v>
      </c>
      <c r="AY57" s="128">
        <f>'01.2 - Práce ÚRS'!J38</f>
        <v>0</v>
      </c>
      <c r="AZ57" s="128">
        <f>'01.2 - Práce ÚRS'!F35</f>
        <v>0</v>
      </c>
      <c r="BA57" s="128">
        <f>'01.2 - Práce ÚRS'!F36</f>
        <v>0</v>
      </c>
      <c r="BB57" s="128">
        <f>'01.2 - Práce ÚRS'!F37</f>
        <v>0</v>
      </c>
      <c r="BC57" s="128">
        <f>'01.2 - Práce ÚRS'!F38</f>
        <v>0</v>
      </c>
      <c r="BD57" s="130">
        <f>'01.2 - Práce ÚRS'!F39</f>
        <v>0</v>
      </c>
      <c r="BT57" s="131" t="s">
        <v>80</v>
      </c>
      <c r="BV57" s="131" t="s">
        <v>73</v>
      </c>
      <c r="BW57" s="131" t="s">
        <v>88</v>
      </c>
      <c r="BX57" s="131" t="s">
        <v>79</v>
      </c>
      <c r="CL57" s="131" t="s">
        <v>1</v>
      </c>
    </row>
    <row r="58" s="5" customFormat="1" ht="16.5" customHeight="1">
      <c r="A58" s="120" t="s">
        <v>81</v>
      </c>
      <c r="B58" s="107"/>
      <c r="C58" s="108"/>
      <c r="D58" s="109" t="s">
        <v>89</v>
      </c>
      <c r="E58" s="109"/>
      <c r="F58" s="109"/>
      <c r="G58" s="109"/>
      <c r="H58" s="109"/>
      <c r="I58" s="110"/>
      <c r="J58" s="109" t="s">
        <v>90</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2">
        <f>'SO 01 - Úpravy železniční...'!J30</f>
        <v>0</v>
      </c>
      <c r="AH58" s="110"/>
      <c r="AI58" s="110"/>
      <c r="AJ58" s="110"/>
      <c r="AK58" s="110"/>
      <c r="AL58" s="110"/>
      <c r="AM58" s="110"/>
      <c r="AN58" s="112">
        <f>SUM(AG58,AT58)</f>
        <v>0</v>
      </c>
      <c r="AO58" s="110"/>
      <c r="AP58" s="110"/>
      <c r="AQ58" s="113" t="s">
        <v>77</v>
      </c>
      <c r="AR58" s="114"/>
      <c r="AS58" s="115">
        <v>0</v>
      </c>
      <c r="AT58" s="116">
        <f>ROUND(SUM(AV58:AW58),2)</f>
        <v>0</v>
      </c>
      <c r="AU58" s="117">
        <f>'SO 01 - Úpravy železniční...'!P83</f>
        <v>0</v>
      </c>
      <c r="AV58" s="116">
        <f>'SO 01 - Úpravy železniční...'!J33</f>
        <v>0</v>
      </c>
      <c r="AW58" s="116">
        <f>'SO 01 - Úpravy železniční...'!J34</f>
        <v>0</v>
      </c>
      <c r="AX58" s="116">
        <f>'SO 01 - Úpravy železniční...'!J35</f>
        <v>0</v>
      </c>
      <c r="AY58" s="116">
        <f>'SO 01 - Úpravy železniční...'!J36</f>
        <v>0</v>
      </c>
      <c r="AZ58" s="116">
        <f>'SO 01 - Úpravy železniční...'!F33</f>
        <v>0</v>
      </c>
      <c r="BA58" s="116">
        <f>'SO 01 - Úpravy železniční...'!F34</f>
        <v>0</v>
      </c>
      <c r="BB58" s="116">
        <f>'SO 01 - Úpravy železniční...'!F35</f>
        <v>0</v>
      </c>
      <c r="BC58" s="116">
        <f>'SO 01 - Úpravy železniční...'!F36</f>
        <v>0</v>
      </c>
      <c r="BD58" s="118">
        <f>'SO 01 - Úpravy železniční...'!F37</f>
        <v>0</v>
      </c>
      <c r="BT58" s="119" t="s">
        <v>78</v>
      </c>
      <c r="BV58" s="119" t="s">
        <v>73</v>
      </c>
      <c r="BW58" s="119" t="s">
        <v>91</v>
      </c>
      <c r="BX58" s="119" t="s">
        <v>5</v>
      </c>
      <c r="CL58" s="119" t="s">
        <v>1</v>
      </c>
      <c r="CM58" s="119" t="s">
        <v>80</v>
      </c>
    </row>
    <row r="59" s="5" customFormat="1" ht="16.5" customHeight="1">
      <c r="A59" s="120" t="s">
        <v>81</v>
      </c>
      <c r="B59" s="107"/>
      <c r="C59" s="108"/>
      <c r="D59" s="109" t="s">
        <v>92</v>
      </c>
      <c r="E59" s="109"/>
      <c r="F59" s="109"/>
      <c r="G59" s="109"/>
      <c r="H59" s="109"/>
      <c r="I59" s="110"/>
      <c r="J59" s="109" t="s">
        <v>93</v>
      </c>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12">
        <f>'SO 03 - Úpravy úhelníkový...'!J30</f>
        <v>0</v>
      </c>
      <c r="AH59" s="110"/>
      <c r="AI59" s="110"/>
      <c r="AJ59" s="110"/>
      <c r="AK59" s="110"/>
      <c r="AL59" s="110"/>
      <c r="AM59" s="110"/>
      <c r="AN59" s="112">
        <f>SUM(AG59,AT59)</f>
        <v>0</v>
      </c>
      <c r="AO59" s="110"/>
      <c r="AP59" s="110"/>
      <c r="AQ59" s="113" t="s">
        <v>77</v>
      </c>
      <c r="AR59" s="114"/>
      <c r="AS59" s="115">
        <v>0</v>
      </c>
      <c r="AT59" s="116">
        <f>ROUND(SUM(AV59:AW59),2)</f>
        <v>0</v>
      </c>
      <c r="AU59" s="117">
        <f>'SO 03 - Úpravy úhelníkový...'!P83</f>
        <v>0</v>
      </c>
      <c r="AV59" s="116">
        <f>'SO 03 - Úpravy úhelníkový...'!J33</f>
        <v>0</v>
      </c>
      <c r="AW59" s="116">
        <f>'SO 03 - Úpravy úhelníkový...'!J34</f>
        <v>0</v>
      </c>
      <c r="AX59" s="116">
        <f>'SO 03 - Úpravy úhelníkový...'!J35</f>
        <v>0</v>
      </c>
      <c r="AY59" s="116">
        <f>'SO 03 - Úpravy úhelníkový...'!J36</f>
        <v>0</v>
      </c>
      <c r="AZ59" s="116">
        <f>'SO 03 - Úpravy úhelníkový...'!F33</f>
        <v>0</v>
      </c>
      <c r="BA59" s="116">
        <f>'SO 03 - Úpravy úhelníkový...'!F34</f>
        <v>0</v>
      </c>
      <c r="BB59" s="116">
        <f>'SO 03 - Úpravy úhelníkový...'!F35</f>
        <v>0</v>
      </c>
      <c r="BC59" s="116">
        <f>'SO 03 - Úpravy úhelníkový...'!F36</f>
        <v>0</v>
      </c>
      <c r="BD59" s="118">
        <f>'SO 03 - Úpravy úhelníkový...'!F37</f>
        <v>0</v>
      </c>
      <c r="BT59" s="119" t="s">
        <v>78</v>
      </c>
      <c r="BV59" s="119" t="s">
        <v>73</v>
      </c>
      <c r="BW59" s="119" t="s">
        <v>94</v>
      </c>
      <c r="BX59" s="119" t="s">
        <v>5</v>
      </c>
      <c r="CL59" s="119" t="s">
        <v>1</v>
      </c>
      <c r="CM59" s="119" t="s">
        <v>80</v>
      </c>
    </row>
    <row r="60" s="5" customFormat="1" ht="16.5" customHeight="1">
      <c r="B60" s="107"/>
      <c r="C60" s="108"/>
      <c r="D60" s="109" t="s">
        <v>95</v>
      </c>
      <c r="E60" s="109"/>
      <c r="F60" s="109"/>
      <c r="G60" s="109"/>
      <c r="H60" s="109"/>
      <c r="I60" s="110"/>
      <c r="J60" s="109" t="s">
        <v>96</v>
      </c>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11">
        <f>ROUND(SUM(AG61:AG62),2)</f>
        <v>0</v>
      </c>
      <c r="AH60" s="110"/>
      <c r="AI60" s="110"/>
      <c r="AJ60" s="110"/>
      <c r="AK60" s="110"/>
      <c r="AL60" s="110"/>
      <c r="AM60" s="110"/>
      <c r="AN60" s="112">
        <f>SUM(AG60,AT60)</f>
        <v>0</v>
      </c>
      <c r="AO60" s="110"/>
      <c r="AP60" s="110"/>
      <c r="AQ60" s="113" t="s">
        <v>77</v>
      </c>
      <c r="AR60" s="114"/>
      <c r="AS60" s="115">
        <f>ROUND(SUM(AS61:AS62),2)</f>
        <v>0</v>
      </c>
      <c r="AT60" s="116">
        <f>ROUND(SUM(AV60:AW60),2)</f>
        <v>0</v>
      </c>
      <c r="AU60" s="117">
        <f>ROUND(SUM(AU61:AU62),5)</f>
        <v>0</v>
      </c>
      <c r="AV60" s="116">
        <f>ROUND(AZ60*L29,2)</f>
        <v>0</v>
      </c>
      <c r="AW60" s="116">
        <f>ROUND(BA60*L30,2)</f>
        <v>0</v>
      </c>
      <c r="AX60" s="116">
        <f>ROUND(BB60*L29,2)</f>
        <v>0</v>
      </c>
      <c r="AY60" s="116">
        <f>ROUND(BC60*L30,2)</f>
        <v>0</v>
      </c>
      <c r="AZ60" s="116">
        <f>ROUND(SUM(AZ61:AZ62),2)</f>
        <v>0</v>
      </c>
      <c r="BA60" s="116">
        <f>ROUND(SUM(BA61:BA62),2)</f>
        <v>0</v>
      </c>
      <c r="BB60" s="116">
        <f>ROUND(SUM(BB61:BB62),2)</f>
        <v>0</v>
      </c>
      <c r="BC60" s="116">
        <f>ROUND(SUM(BC61:BC62),2)</f>
        <v>0</v>
      </c>
      <c r="BD60" s="118">
        <f>ROUND(SUM(BD61:BD62),2)</f>
        <v>0</v>
      </c>
      <c r="BS60" s="119" t="s">
        <v>70</v>
      </c>
      <c r="BT60" s="119" t="s">
        <v>78</v>
      </c>
      <c r="BU60" s="119" t="s">
        <v>72</v>
      </c>
      <c r="BV60" s="119" t="s">
        <v>73</v>
      </c>
      <c r="BW60" s="119" t="s">
        <v>97</v>
      </c>
      <c r="BX60" s="119" t="s">
        <v>5</v>
      </c>
      <c r="CL60" s="119" t="s">
        <v>1</v>
      </c>
      <c r="CM60" s="119" t="s">
        <v>80</v>
      </c>
    </row>
    <row r="61" s="6" customFormat="1" ht="16.5" customHeight="1">
      <c r="A61" s="120" t="s">
        <v>81</v>
      </c>
      <c r="B61" s="121"/>
      <c r="C61" s="122"/>
      <c r="D61" s="122"/>
      <c r="E61" s="123" t="s">
        <v>98</v>
      </c>
      <c r="F61" s="123"/>
      <c r="G61" s="123"/>
      <c r="H61" s="123"/>
      <c r="I61" s="123"/>
      <c r="J61" s="122"/>
      <c r="K61" s="123" t="s">
        <v>99</v>
      </c>
      <c r="L61" s="123"/>
      <c r="M61" s="123"/>
      <c r="N61" s="123"/>
      <c r="O61" s="123"/>
      <c r="P61" s="123"/>
      <c r="Q61" s="123"/>
      <c r="R61" s="123"/>
      <c r="S61" s="123"/>
      <c r="T61" s="123"/>
      <c r="U61" s="123"/>
      <c r="V61" s="123"/>
      <c r="W61" s="123"/>
      <c r="X61" s="123"/>
      <c r="Y61" s="123"/>
      <c r="Z61" s="123"/>
      <c r="AA61" s="123"/>
      <c r="AB61" s="123"/>
      <c r="AC61" s="123"/>
      <c r="AD61" s="123"/>
      <c r="AE61" s="123"/>
      <c r="AF61" s="123"/>
      <c r="AG61" s="124">
        <f>'SO 04.1 - ZRN'!J32</f>
        <v>0</v>
      </c>
      <c r="AH61" s="122"/>
      <c r="AI61" s="122"/>
      <c r="AJ61" s="122"/>
      <c r="AK61" s="122"/>
      <c r="AL61" s="122"/>
      <c r="AM61" s="122"/>
      <c r="AN61" s="124">
        <f>SUM(AG61,AT61)</f>
        <v>0</v>
      </c>
      <c r="AO61" s="122"/>
      <c r="AP61" s="122"/>
      <c r="AQ61" s="125" t="s">
        <v>84</v>
      </c>
      <c r="AR61" s="126"/>
      <c r="AS61" s="127">
        <v>0</v>
      </c>
      <c r="AT61" s="128">
        <f>ROUND(SUM(AV61:AW61),2)</f>
        <v>0</v>
      </c>
      <c r="AU61" s="129">
        <f>'SO 04.1 - ZRN'!P91</f>
        <v>0</v>
      </c>
      <c r="AV61" s="128">
        <f>'SO 04.1 - ZRN'!J35</f>
        <v>0</v>
      </c>
      <c r="AW61" s="128">
        <f>'SO 04.1 - ZRN'!J36</f>
        <v>0</v>
      </c>
      <c r="AX61" s="128">
        <f>'SO 04.1 - ZRN'!J37</f>
        <v>0</v>
      </c>
      <c r="AY61" s="128">
        <f>'SO 04.1 - ZRN'!J38</f>
        <v>0</v>
      </c>
      <c r="AZ61" s="128">
        <f>'SO 04.1 - ZRN'!F35</f>
        <v>0</v>
      </c>
      <c r="BA61" s="128">
        <f>'SO 04.1 - ZRN'!F36</f>
        <v>0</v>
      </c>
      <c r="BB61" s="128">
        <f>'SO 04.1 - ZRN'!F37</f>
        <v>0</v>
      </c>
      <c r="BC61" s="128">
        <f>'SO 04.1 - ZRN'!F38</f>
        <v>0</v>
      </c>
      <c r="BD61" s="130">
        <f>'SO 04.1 - ZRN'!F39</f>
        <v>0</v>
      </c>
      <c r="BT61" s="131" t="s">
        <v>80</v>
      </c>
      <c r="BV61" s="131" t="s">
        <v>73</v>
      </c>
      <c r="BW61" s="131" t="s">
        <v>100</v>
      </c>
      <c r="BX61" s="131" t="s">
        <v>97</v>
      </c>
      <c r="CL61" s="131" t="s">
        <v>1</v>
      </c>
    </row>
    <row r="62" s="6" customFormat="1" ht="16.5" customHeight="1">
      <c r="A62" s="120" t="s">
        <v>81</v>
      </c>
      <c r="B62" s="121"/>
      <c r="C62" s="122"/>
      <c r="D62" s="122"/>
      <c r="E62" s="123" t="s">
        <v>101</v>
      </c>
      <c r="F62" s="123"/>
      <c r="G62" s="123"/>
      <c r="H62" s="123"/>
      <c r="I62" s="123"/>
      <c r="J62" s="122"/>
      <c r="K62" s="123" t="s">
        <v>102</v>
      </c>
      <c r="L62" s="123"/>
      <c r="M62" s="123"/>
      <c r="N62" s="123"/>
      <c r="O62" s="123"/>
      <c r="P62" s="123"/>
      <c r="Q62" s="123"/>
      <c r="R62" s="123"/>
      <c r="S62" s="123"/>
      <c r="T62" s="123"/>
      <c r="U62" s="123"/>
      <c r="V62" s="123"/>
      <c r="W62" s="123"/>
      <c r="X62" s="123"/>
      <c r="Y62" s="123"/>
      <c r="Z62" s="123"/>
      <c r="AA62" s="123"/>
      <c r="AB62" s="123"/>
      <c r="AC62" s="123"/>
      <c r="AD62" s="123"/>
      <c r="AE62" s="123"/>
      <c r="AF62" s="123"/>
      <c r="AG62" s="124">
        <f>'SO 04.2 - VRN'!J32</f>
        <v>0</v>
      </c>
      <c r="AH62" s="122"/>
      <c r="AI62" s="122"/>
      <c r="AJ62" s="122"/>
      <c r="AK62" s="122"/>
      <c r="AL62" s="122"/>
      <c r="AM62" s="122"/>
      <c r="AN62" s="124">
        <f>SUM(AG62,AT62)</f>
        <v>0</v>
      </c>
      <c r="AO62" s="122"/>
      <c r="AP62" s="122"/>
      <c r="AQ62" s="125" t="s">
        <v>84</v>
      </c>
      <c r="AR62" s="126"/>
      <c r="AS62" s="127">
        <v>0</v>
      </c>
      <c r="AT62" s="128">
        <f>ROUND(SUM(AV62:AW62),2)</f>
        <v>0</v>
      </c>
      <c r="AU62" s="129">
        <f>'SO 04.2 - VRN'!P87</f>
        <v>0</v>
      </c>
      <c r="AV62" s="128">
        <f>'SO 04.2 - VRN'!J35</f>
        <v>0</v>
      </c>
      <c r="AW62" s="128">
        <f>'SO 04.2 - VRN'!J36</f>
        <v>0</v>
      </c>
      <c r="AX62" s="128">
        <f>'SO 04.2 - VRN'!J37</f>
        <v>0</v>
      </c>
      <c r="AY62" s="128">
        <f>'SO 04.2 - VRN'!J38</f>
        <v>0</v>
      </c>
      <c r="AZ62" s="128">
        <f>'SO 04.2 - VRN'!F35</f>
        <v>0</v>
      </c>
      <c r="BA62" s="128">
        <f>'SO 04.2 - VRN'!F36</f>
        <v>0</v>
      </c>
      <c r="BB62" s="128">
        <f>'SO 04.2 - VRN'!F37</f>
        <v>0</v>
      </c>
      <c r="BC62" s="128">
        <f>'SO 04.2 - VRN'!F38</f>
        <v>0</v>
      </c>
      <c r="BD62" s="130">
        <f>'SO 04.2 - VRN'!F39</f>
        <v>0</v>
      </c>
      <c r="BT62" s="131" t="s">
        <v>80</v>
      </c>
      <c r="BV62" s="131" t="s">
        <v>73</v>
      </c>
      <c r="BW62" s="131" t="s">
        <v>103</v>
      </c>
      <c r="BX62" s="131" t="s">
        <v>97</v>
      </c>
      <c r="CL62" s="131" t="s">
        <v>1</v>
      </c>
    </row>
    <row r="63" s="5" customFormat="1" ht="16.5" customHeight="1">
      <c r="B63" s="107"/>
      <c r="C63" s="108"/>
      <c r="D63" s="109" t="s">
        <v>104</v>
      </c>
      <c r="E63" s="109"/>
      <c r="F63" s="109"/>
      <c r="G63" s="109"/>
      <c r="H63" s="109"/>
      <c r="I63" s="110"/>
      <c r="J63" s="109" t="s">
        <v>105</v>
      </c>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11">
        <f>ROUND(AG64,2)</f>
        <v>0</v>
      </c>
      <c r="AH63" s="110"/>
      <c r="AI63" s="110"/>
      <c r="AJ63" s="110"/>
      <c r="AK63" s="110"/>
      <c r="AL63" s="110"/>
      <c r="AM63" s="110"/>
      <c r="AN63" s="112">
        <f>SUM(AG63,AT63)</f>
        <v>0</v>
      </c>
      <c r="AO63" s="110"/>
      <c r="AP63" s="110"/>
      <c r="AQ63" s="113" t="s">
        <v>77</v>
      </c>
      <c r="AR63" s="114"/>
      <c r="AS63" s="115">
        <f>ROUND(AS64,2)</f>
        <v>0</v>
      </c>
      <c r="AT63" s="116">
        <f>ROUND(SUM(AV63:AW63),2)</f>
        <v>0</v>
      </c>
      <c r="AU63" s="117">
        <f>ROUND(AU64,5)</f>
        <v>0</v>
      </c>
      <c r="AV63" s="116">
        <f>ROUND(AZ63*L29,2)</f>
        <v>0</v>
      </c>
      <c r="AW63" s="116">
        <f>ROUND(BA63*L30,2)</f>
        <v>0</v>
      </c>
      <c r="AX63" s="116">
        <f>ROUND(BB63*L29,2)</f>
        <v>0</v>
      </c>
      <c r="AY63" s="116">
        <f>ROUND(BC63*L30,2)</f>
        <v>0</v>
      </c>
      <c r="AZ63" s="116">
        <f>ROUND(AZ64,2)</f>
        <v>0</v>
      </c>
      <c r="BA63" s="116">
        <f>ROUND(BA64,2)</f>
        <v>0</v>
      </c>
      <c r="BB63" s="116">
        <f>ROUND(BB64,2)</f>
        <v>0</v>
      </c>
      <c r="BC63" s="116">
        <f>ROUND(BC64,2)</f>
        <v>0</v>
      </c>
      <c r="BD63" s="118">
        <f>ROUND(BD64,2)</f>
        <v>0</v>
      </c>
      <c r="BS63" s="119" t="s">
        <v>70</v>
      </c>
      <c r="BT63" s="119" t="s">
        <v>78</v>
      </c>
      <c r="BU63" s="119" t="s">
        <v>72</v>
      </c>
      <c r="BV63" s="119" t="s">
        <v>73</v>
      </c>
      <c r="BW63" s="119" t="s">
        <v>106</v>
      </c>
      <c r="BX63" s="119" t="s">
        <v>5</v>
      </c>
      <c r="CL63" s="119" t="s">
        <v>1</v>
      </c>
      <c r="CM63" s="119" t="s">
        <v>80</v>
      </c>
    </row>
    <row r="64" s="6" customFormat="1" ht="16.5" customHeight="1">
      <c r="B64" s="121"/>
      <c r="C64" s="122"/>
      <c r="D64" s="122"/>
      <c r="E64" s="123" t="s">
        <v>107</v>
      </c>
      <c r="F64" s="123"/>
      <c r="G64" s="123"/>
      <c r="H64" s="123"/>
      <c r="I64" s="123"/>
      <c r="J64" s="122"/>
      <c r="K64" s="123" t="s">
        <v>108</v>
      </c>
      <c r="L64" s="123"/>
      <c r="M64" s="123"/>
      <c r="N64" s="123"/>
      <c r="O64" s="123"/>
      <c r="P64" s="123"/>
      <c r="Q64" s="123"/>
      <c r="R64" s="123"/>
      <c r="S64" s="123"/>
      <c r="T64" s="123"/>
      <c r="U64" s="123"/>
      <c r="V64" s="123"/>
      <c r="W64" s="123"/>
      <c r="X64" s="123"/>
      <c r="Y64" s="123"/>
      <c r="Z64" s="123"/>
      <c r="AA64" s="123"/>
      <c r="AB64" s="123"/>
      <c r="AC64" s="123"/>
      <c r="AD64" s="123"/>
      <c r="AE64" s="123"/>
      <c r="AF64" s="123"/>
      <c r="AG64" s="132">
        <f>ROUND(SUM(AG65:AG67),2)</f>
        <v>0</v>
      </c>
      <c r="AH64" s="122"/>
      <c r="AI64" s="122"/>
      <c r="AJ64" s="122"/>
      <c r="AK64" s="122"/>
      <c r="AL64" s="122"/>
      <c r="AM64" s="122"/>
      <c r="AN64" s="124">
        <f>SUM(AG64,AT64)</f>
        <v>0</v>
      </c>
      <c r="AO64" s="122"/>
      <c r="AP64" s="122"/>
      <c r="AQ64" s="125" t="s">
        <v>84</v>
      </c>
      <c r="AR64" s="126"/>
      <c r="AS64" s="127">
        <f>ROUND(SUM(AS65:AS67),2)</f>
        <v>0</v>
      </c>
      <c r="AT64" s="128">
        <f>ROUND(SUM(AV64:AW64),2)</f>
        <v>0</v>
      </c>
      <c r="AU64" s="129">
        <f>ROUND(SUM(AU65:AU67),5)</f>
        <v>0</v>
      </c>
      <c r="AV64" s="128">
        <f>ROUND(AZ64*L29,2)</f>
        <v>0</v>
      </c>
      <c r="AW64" s="128">
        <f>ROUND(BA64*L30,2)</f>
        <v>0</v>
      </c>
      <c r="AX64" s="128">
        <f>ROUND(BB64*L29,2)</f>
        <v>0</v>
      </c>
      <c r="AY64" s="128">
        <f>ROUND(BC64*L30,2)</f>
        <v>0</v>
      </c>
      <c r="AZ64" s="128">
        <f>ROUND(SUM(AZ65:AZ67),2)</f>
        <v>0</v>
      </c>
      <c r="BA64" s="128">
        <f>ROUND(SUM(BA65:BA67),2)</f>
        <v>0</v>
      </c>
      <c r="BB64" s="128">
        <f>ROUND(SUM(BB65:BB67),2)</f>
        <v>0</v>
      </c>
      <c r="BC64" s="128">
        <f>ROUND(SUM(BC65:BC67),2)</f>
        <v>0</v>
      </c>
      <c r="BD64" s="130">
        <f>ROUND(SUM(BD65:BD67),2)</f>
        <v>0</v>
      </c>
      <c r="BS64" s="131" t="s">
        <v>70</v>
      </c>
      <c r="BT64" s="131" t="s">
        <v>80</v>
      </c>
      <c r="BU64" s="131" t="s">
        <v>72</v>
      </c>
      <c r="BV64" s="131" t="s">
        <v>73</v>
      </c>
      <c r="BW64" s="131" t="s">
        <v>109</v>
      </c>
      <c r="BX64" s="131" t="s">
        <v>106</v>
      </c>
      <c r="CL64" s="131" t="s">
        <v>1</v>
      </c>
    </row>
    <row r="65" s="6" customFormat="1" ht="16.5" customHeight="1">
      <c r="A65" s="120" t="s">
        <v>81</v>
      </c>
      <c r="B65" s="121"/>
      <c r="C65" s="122"/>
      <c r="D65" s="122"/>
      <c r="E65" s="122"/>
      <c r="F65" s="123" t="s">
        <v>110</v>
      </c>
      <c r="G65" s="123"/>
      <c r="H65" s="123"/>
      <c r="I65" s="123"/>
      <c r="J65" s="123"/>
      <c r="K65" s="122"/>
      <c r="L65" s="123" t="s">
        <v>111</v>
      </c>
      <c r="M65" s="123"/>
      <c r="N65" s="123"/>
      <c r="O65" s="123"/>
      <c r="P65" s="123"/>
      <c r="Q65" s="123"/>
      <c r="R65" s="123"/>
      <c r="S65" s="123"/>
      <c r="T65" s="123"/>
      <c r="U65" s="123"/>
      <c r="V65" s="123"/>
      <c r="W65" s="123"/>
      <c r="X65" s="123"/>
      <c r="Y65" s="123"/>
      <c r="Z65" s="123"/>
      <c r="AA65" s="123"/>
      <c r="AB65" s="123"/>
      <c r="AC65" s="123"/>
      <c r="AD65" s="123"/>
      <c r="AE65" s="123"/>
      <c r="AF65" s="123"/>
      <c r="AG65" s="124">
        <f>'05.1.1 - Elektromontážní ...'!J34</f>
        <v>0</v>
      </c>
      <c r="AH65" s="122"/>
      <c r="AI65" s="122"/>
      <c r="AJ65" s="122"/>
      <c r="AK65" s="122"/>
      <c r="AL65" s="122"/>
      <c r="AM65" s="122"/>
      <c r="AN65" s="124">
        <f>SUM(AG65,AT65)</f>
        <v>0</v>
      </c>
      <c r="AO65" s="122"/>
      <c r="AP65" s="122"/>
      <c r="AQ65" s="125" t="s">
        <v>84</v>
      </c>
      <c r="AR65" s="126"/>
      <c r="AS65" s="127">
        <v>0</v>
      </c>
      <c r="AT65" s="128">
        <f>ROUND(SUM(AV65:AW65),2)</f>
        <v>0</v>
      </c>
      <c r="AU65" s="129">
        <f>'05.1.1 - Elektromontážní ...'!P92</f>
        <v>0</v>
      </c>
      <c r="AV65" s="128">
        <f>'05.1.1 - Elektromontážní ...'!J37</f>
        <v>0</v>
      </c>
      <c r="AW65" s="128">
        <f>'05.1.1 - Elektromontážní ...'!J38</f>
        <v>0</v>
      </c>
      <c r="AX65" s="128">
        <f>'05.1.1 - Elektromontážní ...'!J39</f>
        <v>0</v>
      </c>
      <c r="AY65" s="128">
        <f>'05.1.1 - Elektromontážní ...'!J40</f>
        <v>0</v>
      </c>
      <c r="AZ65" s="128">
        <f>'05.1.1 - Elektromontážní ...'!F37</f>
        <v>0</v>
      </c>
      <c r="BA65" s="128">
        <f>'05.1.1 - Elektromontážní ...'!F38</f>
        <v>0</v>
      </c>
      <c r="BB65" s="128">
        <f>'05.1.1 - Elektromontážní ...'!F39</f>
        <v>0</v>
      </c>
      <c r="BC65" s="128">
        <f>'05.1.1 - Elektromontážní ...'!F40</f>
        <v>0</v>
      </c>
      <c r="BD65" s="130">
        <f>'05.1.1 - Elektromontážní ...'!F41</f>
        <v>0</v>
      </c>
      <c r="BT65" s="131" t="s">
        <v>112</v>
      </c>
      <c r="BV65" s="131" t="s">
        <v>73</v>
      </c>
      <c r="BW65" s="131" t="s">
        <v>113</v>
      </c>
      <c r="BX65" s="131" t="s">
        <v>109</v>
      </c>
      <c r="CL65" s="131" t="s">
        <v>1</v>
      </c>
    </row>
    <row r="66" s="6" customFormat="1" ht="16.5" customHeight="1">
      <c r="A66" s="120" t="s">
        <v>81</v>
      </c>
      <c r="B66" s="121"/>
      <c r="C66" s="122"/>
      <c r="D66" s="122"/>
      <c r="E66" s="122"/>
      <c r="F66" s="123" t="s">
        <v>114</v>
      </c>
      <c r="G66" s="123"/>
      <c r="H66" s="123"/>
      <c r="I66" s="123"/>
      <c r="J66" s="123"/>
      <c r="K66" s="122"/>
      <c r="L66" s="123" t="s">
        <v>115</v>
      </c>
      <c r="M66" s="123"/>
      <c r="N66" s="123"/>
      <c r="O66" s="123"/>
      <c r="P66" s="123"/>
      <c r="Q66" s="123"/>
      <c r="R66" s="123"/>
      <c r="S66" s="123"/>
      <c r="T66" s="123"/>
      <c r="U66" s="123"/>
      <c r="V66" s="123"/>
      <c r="W66" s="123"/>
      <c r="X66" s="123"/>
      <c r="Y66" s="123"/>
      <c r="Z66" s="123"/>
      <c r="AA66" s="123"/>
      <c r="AB66" s="123"/>
      <c r="AC66" s="123"/>
      <c r="AD66" s="123"/>
      <c r="AE66" s="123"/>
      <c r="AF66" s="123"/>
      <c r="AG66" s="124">
        <f>'05.1.2 - Zemní práce'!J34</f>
        <v>0</v>
      </c>
      <c r="AH66" s="122"/>
      <c r="AI66" s="122"/>
      <c r="AJ66" s="122"/>
      <c r="AK66" s="122"/>
      <c r="AL66" s="122"/>
      <c r="AM66" s="122"/>
      <c r="AN66" s="124">
        <f>SUM(AG66,AT66)</f>
        <v>0</v>
      </c>
      <c r="AO66" s="122"/>
      <c r="AP66" s="122"/>
      <c r="AQ66" s="125" t="s">
        <v>84</v>
      </c>
      <c r="AR66" s="126"/>
      <c r="AS66" s="127">
        <v>0</v>
      </c>
      <c r="AT66" s="128">
        <f>ROUND(SUM(AV66:AW66),2)</f>
        <v>0</v>
      </c>
      <c r="AU66" s="129">
        <f>'05.1.2 - Zemní práce'!P96</f>
        <v>0</v>
      </c>
      <c r="AV66" s="128">
        <f>'05.1.2 - Zemní práce'!J37</f>
        <v>0</v>
      </c>
      <c r="AW66" s="128">
        <f>'05.1.2 - Zemní práce'!J38</f>
        <v>0</v>
      </c>
      <c r="AX66" s="128">
        <f>'05.1.2 - Zemní práce'!J39</f>
        <v>0</v>
      </c>
      <c r="AY66" s="128">
        <f>'05.1.2 - Zemní práce'!J40</f>
        <v>0</v>
      </c>
      <c r="AZ66" s="128">
        <f>'05.1.2 - Zemní práce'!F37</f>
        <v>0</v>
      </c>
      <c r="BA66" s="128">
        <f>'05.1.2 - Zemní práce'!F38</f>
        <v>0</v>
      </c>
      <c r="BB66" s="128">
        <f>'05.1.2 - Zemní práce'!F39</f>
        <v>0</v>
      </c>
      <c r="BC66" s="128">
        <f>'05.1.2 - Zemní práce'!F40</f>
        <v>0</v>
      </c>
      <c r="BD66" s="130">
        <f>'05.1.2 - Zemní práce'!F41</f>
        <v>0</v>
      </c>
      <c r="BT66" s="131" t="s">
        <v>112</v>
      </c>
      <c r="BV66" s="131" t="s">
        <v>73</v>
      </c>
      <c r="BW66" s="131" t="s">
        <v>116</v>
      </c>
      <c r="BX66" s="131" t="s">
        <v>109</v>
      </c>
      <c r="CL66" s="131" t="s">
        <v>1</v>
      </c>
    </row>
    <row r="67" s="6" customFormat="1" ht="16.5" customHeight="1">
      <c r="A67" s="120" t="s">
        <v>81</v>
      </c>
      <c r="B67" s="121"/>
      <c r="C67" s="122"/>
      <c r="D67" s="122"/>
      <c r="E67" s="122"/>
      <c r="F67" s="123" t="s">
        <v>117</v>
      </c>
      <c r="G67" s="123"/>
      <c r="H67" s="123"/>
      <c r="I67" s="123"/>
      <c r="J67" s="123"/>
      <c r="K67" s="122"/>
      <c r="L67" s="123" t="s">
        <v>102</v>
      </c>
      <c r="M67" s="123"/>
      <c r="N67" s="123"/>
      <c r="O67" s="123"/>
      <c r="P67" s="123"/>
      <c r="Q67" s="123"/>
      <c r="R67" s="123"/>
      <c r="S67" s="123"/>
      <c r="T67" s="123"/>
      <c r="U67" s="123"/>
      <c r="V67" s="123"/>
      <c r="W67" s="123"/>
      <c r="X67" s="123"/>
      <c r="Y67" s="123"/>
      <c r="Z67" s="123"/>
      <c r="AA67" s="123"/>
      <c r="AB67" s="123"/>
      <c r="AC67" s="123"/>
      <c r="AD67" s="123"/>
      <c r="AE67" s="123"/>
      <c r="AF67" s="123"/>
      <c r="AG67" s="124">
        <f>'05.1.3 - VRN'!J34</f>
        <v>0</v>
      </c>
      <c r="AH67" s="122"/>
      <c r="AI67" s="122"/>
      <c r="AJ67" s="122"/>
      <c r="AK67" s="122"/>
      <c r="AL67" s="122"/>
      <c r="AM67" s="122"/>
      <c r="AN67" s="124">
        <f>SUM(AG67,AT67)</f>
        <v>0</v>
      </c>
      <c r="AO67" s="122"/>
      <c r="AP67" s="122"/>
      <c r="AQ67" s="125" t="s">
        <v>84</v>
      </c>
      <c r="AR67" s="126"/>
      <c r="AS67" s="127">
        <v>0</v>
      </c>
      <c r="AT67" s="128">
        <f>ROUND(SUM(AV67:AW67),2)</f>
        <v>0</v>
      </c>
      <c r="AU67" s="129">
        <f>'05.1.3 - VRN'!P94</f>
        <v>0</v>
      </c>
      <c r="AV67" s="128">
        <f>'05.1.3 - VRN'!J37</f>
        <v>0</v>
      </c>
      <c r="AW67" s="128">
        <f>'05.1.3 - VRN'!J38</f>
        <v>0</v>
      </c>
      <c r="AX67" s="128">
        <f>'05.1.3 - VRN'!J39</f>
        <v>0</v>
      </c>
      <c r="AY67" s="128">
        <f>'05.1.3 - VRN'!J40</f>
        <v>0</v>
      </c>
      <c r="AZ67" s="128">
        <f>'05.1.3 - VRN'!F37</f>
        <v>0</v>
      </c>
      <c r="BA67" s="128">
        <f>'05.1.3 - VRN'!F38</f>
        <v>0</v>
      </c>
      <c r="BB67" s="128">
        <f>'05.1.3 - VRN'!F39</f>
        <v>0</v>
      </c>
      <c r="BC67" s="128">
        <f>'05.1.3 - VRN'!F40</f>
        <v>0</v>
      </c>
      <c r="BD67" s="130">
        <f>'05.1.3 - VRN'!F41</f>
        <v>0</v>
      </c>
      <c r="BT67" s="131" t="s">
        <v>112</v>
      </c>
      <c r="BV67" s="131" t="s">
        <v>73</v>
      </c>
      <c r="BW67" s="131" t="s">
        <v>118</v>
      </c>
      <c r="BX67" s="131" t="s">
        <v>109</v>
      </c>
      <c r="CL67" s="131" t="s">
        <v>1</v>
      </c>
    </row>
    <row r="68" s="5" customFormat="1" ht="16.5" customHeight="1">
      <c r="A68" s="120" t="s">
        <v>81</v>
      </c>
      <c r="B68" s="107"/>
      <c r="C68" s="108"/>
      <c r="D68" s="109" t="s">
        <v>119</v>
      </c>
      <c r="E68" s="109"/>
      <c r="F68" s="109"/>
      <c r="G68" s="109"/>
      <c r="H68" s="109"/>
      <c r="I68" s="110"/>
      <c r="J68" s="109" t="s">
        <v>120</v>
      </c>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12">
        <f>'SO 06 - Ochrana kabelů ČD...'!J30</f>
        <v>0</v>
      </c>
      <c r="AH68" s="110"/>
      <c r="AI68" s="110"/>
      <c r="AJ68" s="110"/>
      <c r="AK68" s="110"/>
      <c r="AL68" s="110"/>
      <c r="AM68" s="110"/>
      <c r="AN68" s="112">
        <f>SUM(AG68,AT68)</f>
        <v>0</v>
      </c>
      <c r="AO68" s="110"/>
      <c r="AP68" s="110"/>
      <c r="AQ68" s="113" t="s">
        <v>77</v>
      </c>
      <c r="AR68" s="114"/>
      <c r="AS68" s="133">
        <v>0</v>
      </c>
      <c r="AT68" s="134">
        <f>ROUND(SUM(AV68:AW68),2)</f>
        <v>0</v>
      </c>
      <c r="AU68" s="135">
        <f>'SO 06 - Ochrana kabelů ČD...'!P81</f>
        <v>0</v>
      </c>
      <c r="AV68" s="134">
        <f>'SO 06 - Ochrana kabelů ČD...'!J33</f>
        <v>0</v>
      </c>
      <c r="AW68" s="134">
        <f>'SO 06 - Ochrana kabelů ČD...'!J34</f>
        <v>0</v>
      </c>
      <c r="AX68" s="134">
        <f>'SO 06 - Ochrana kabelů ČD...'!J35</f>
        <v>0</v>
      </c>
      <c r="AY68" s="134">
        <f>'SO 06 - Ochrana kabelů ČD...'!J36</f>
        <v>0</v>
      </c>
      <c r="AZ68" s="134">
        <f>'SO 06 - Ochrana kabelů ČD...'!F33</f>
        <v>0</v>
      </c>
      <c r="BA68" s="134">
        <f>'SO 06 - Ochrana kabelů ČD...'!F34</f>
        <v>0</v>
      </c>
      <c r="BB68" s="134">
        <f>'SO 06 - Ochrana kabelů ČD...'!F35</f>
        <v>0</v>
      </c>
      <c r="BC68" s="134">
        <f>'SO 06 - Ochrana kabelů ČD...'!F36</f>
        <v>0</v>
      </c>
      <c r="BD68" s="136">
        <f>'SO 06 - Ochrana kabelů ČD...'!F37</f>
        <v>0</v>
      </c>
      <c r="BT68" s="119" t="s">
        <v>78</v>
      </c>
      <c r="BV68" s="119" t="s">
        <v>73</v>
      </c>
      <c r="BW68" s="119" t="s">
        <v>121</v>
      </c>
      <c r="BX68" s="119" t="s">
        <v>5</v>
      </c>
      <c r="CL68" s="119" t="s">
        <v>1</v>
      </c>
      <c r="CM68" s="119" t="s">
        <v>80</v>
      </c>
    </row>
    <row r="69" s="1" customFormat="1" ht="30" customHeight="1">
      <c r="B69" s="38"/>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43"/>
    </row>
    <row r="70" s="1" customFormat="1" ht="6.96" customHeight="1">
      <c r="B70" s="57"/>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43"/>
    </row>
  </sheetData>
  <sheetProtection sheet="1" formatColumns="0" formatRows="0" objects="1" scenarios="1" spinCount="100000" saltValue="YZF19iEosx0FMWFQcRJ7w8WWrC0tdhBRimKyRY3G3yJ3vJReIG3NBN3w2Y73DLZTdsARm51z17LC1rq5tQXYnQ==" hashValue="E7Uintf+eEuRtOYVW5mUR4x7fPkjsJqAIAHIHTVTilT/NF0N5R/0c4GqL3HGUpToL8IiAOIeQmQiuI/AiAlc3w==" algorithmName="SHA-512" password="CC35"/>
  <mergeCells count="9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AN68:AP68"/>
    <mergeCell ref="E62:I62"/>
    <mergeCell ref="D55:H55"/>
    <mergeCell ref="E56:I56"/>
    <mergeCell ref="E57:I57"/>
    <mergeCell ref="D58:H58"/>
    <mergeCell ref="D59:H59"/>
    <mergeCell ref="D60:H60"/>
    <mergeCell ref="E61:I61"/>
    <mergeCell ref="D63:H63"/>
    <mergeCell ref="E64:I64"/>
    <mergeCell ref="F65:J65"/>
    <mergeCell ref="F66:J66"/>
    <mergeCell ref="F67:J67"/>
    <mergeCell ref="D68:H68"/>
    <mergeCell ref="AG64:AM64"/>
    <mergeCell ref="AG63:AM63"/>
    <mergeCell ref="AG65:AM65"/>
    <mergeCell ref="AG66:AM66"/>
    <mergeCell ref="AG67:AM67"/>
    <mergeCell ref="AG68:AM68"/>
    <mergeCell ref="C52:G52"/>
    <mergeCell ref="I52:AF52"/>
    <mergeCell ref="J55:AF55"/>
    <mergeCell ref="K56:AF56"/>
    <mergeCell ref="K57:AF57"/>
    <mergeCell ref="J58:AF58"/>
    <mergeCell ref="J59:AF59"/>
    <mergeCell ref="J60:AF60"/>
    <mergeCell ref="K61:AF61"/>
    <mergeCell ref="K62:AF62"/>
    <mergeCell ref="J63:AF63"/>
    <mergeCell ref="K64:AF64"/>
    <mergeCell ref="L65:AF65"/>
    <mergeCell ref="L66:AF66"/>
    <mergeCell ref="L67:AF67"/>
    <mergeCell ref="J68:AF68"/>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6" location="'01.1 - Dodávky a práce ÚOŽI'!C2" display="/"/>
    <hyperlink ref="A57" location="'01.2 - Práce ÚRS'!C2" display="/"/>
    <hyperlink ref="A58" location="'SO 01 - Úpravy železniční...'!C2" display="/"/>
    <hyperlink ref="A59" location="'SO 03 - Úpravy úhelníkový...'!C2" display="/"/>
    <hyperlink ref="A61" location="'SO 04.1 - ZRN'!C2" display="/"/>
    <hyperlink ref="A62" location="'SO 04.2 - VRN'!C2" display="/"/>
    <hyperlink ref="A65" location="'05.1.1 - Elektromontážní ...'!C2" display="/"/>
    <hyperlink ref="A66" location="'05.1.2 - Zemní práce'!C2" display="/"/>
    <hyperlink ref="A67" location="'05.1.3 - VRN'!C2" display="/"/>
    <hyperlink ref="A68" location="'SO 06 - Ochrana kabelů ČD...'!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118</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c r="B8" s="20"/>
      <c r="D8" s="142" t="s">
        <v>123</v>
      </c>
      <c r="L8" s="20"/>
    </row>
    <row r="9" ht="16.5" customHeight="1">
      <c r="B9" s="20"/>
      <c r="E9" s="143" t="s">
        <v>1353</v>
      </c>
      <c r="L9" s="20"/>
    </row>
    <row r="10" ht="12" customHeight="1">
      <c r="B10" s="20"/>
      <c r="D10" s="142" t="s">
        <v>125</v>
      </c>
      <c r="L10" s="20"/>
    </row>
    <row r="11" s="1" customFormat="1" ht="16.5" customHeight="1">
      <c r="B11" s="43"/>
      <c r="E11" s="142" t="s">
        <v>1354</v>
      </c>
      <c r="F11" s="1"/>
      <c r="G11" s="1"/>
      <c r="H11" s="1"/>
      <c r="I11" s="144"/>
      <c r="L11" s="43"/>
    </row>
    <row r="12" s="1" customFormat="1" ht="12" customHeight="1">
      <c r="B12" s="43"/>
      <c r="D12" s="142" t="s">
        <v>1355</v>
      </c>
      <c r="I12" s="144"/>
      <c r="L12" s="43"/>
    </row>
    <row r="13" s="1" customFormat="1" ht="36.96" customHeight="1">
      <c r="B13" s="43"/>
      <c r="E13" s="145" t="s">
        <v>1457</v>
      </c>
      <c r="F13" s="1"/>
      <c r="G13" s="1"/>
      <c r="H13" s="1"/>
      <c r="I13" s="144"/>
      <c r="L13" s="43"/>
    </row>
    <row r="14" s="1" customFormat="1">
      <c r="B14" s="43"/>
      <c r="I14" s="144"/>
      <c r="L14" s="43"/>
    </row>
    <row r="15" s="1" customFormat="1" ht="12" customHeight="1">
      <c r="B15" s="43"/>
      <c r="D15" s="142" t="s">
        <v>18</v>
      </c>
      <c r="F15" s="17" t="s">
        <v>1</v>
      </c>
      <c r="I15" s="146" t="s">
        <v>19</v>
      </c>
      <c r="J15" s="17" t="s">
        <v>1</v>
      </c>
      <c r="L15" s="43"/>
    </row>
    <row r="16" s="1" customFormat="1" ht="12" customHeight="1">
      <c r="B16" s="43"/>
      <c r="D16" s="142" t="s">
        <v>20</v>
      </c>
      <c r="F16" s="17" t="s">
        <v>21</v>
      </c>
      <c r="I16" s="146" t="s">
        <v>22</v>
      </c>
      <c r="J16" s="147" t="str">
        <f>'Rekapitulace stavby'!AN8</f>
        <v>27. 11. 2018</v>
      </c>
      <c r="L16" s="43"/>
    </row>
    <row r="17" s="1" customFormat="1" ht="10.8" customHeight="1">
      <c r="B17" s="43"/>
      <c r="I17" s="144"/>
      <c r="L17" s="43"/>
    </row>
    <row r="18" s="1" customFormat="1" ht="12" customHeight="1">
      <c r="B18" s="43"/>
      <c r="D18" s="142" t="s">
        <v>24</v>
      </c>
      <c r="I18" s="146" t="s">
        <v>25</v>
      </c>
      <c r="J18" s="17" t="s">
        <v>26</v>
      </c>
      <c r="L18" s="43"/>
    </row>
    <row r="19" s="1" customFormat="1" ht="18" customHeight="1">
      <c r="B19" s="43"/>
      <c r="E19" s="17" t="s">
        <v>27</v>
      </c>
      <c r="I19" s="146" t="s">
        <v>28</v>
      </c>
      <c r="J19" s="17" t="s">
        <v>29</v>
      </c>
      <c r="L19" s="43"/>
    </row>
    <row r="20" s="1" customFormat="1" ht="6.96" customHeight="1">
      <c r="B20" s="43"/>
      <c r="I20" s="144"/>
      <c r="L20" s="43"/>
    </row>
    <row r="21" s="1" customFormat="1" ht="12" customHeight="1">
      <c r="B21" s="43"/>
      <c r="D21" s="142" t="s">
        <v>30</v>
      </c>
      <c r="I21" s="146" t="s">
        <v>25</v>
      </c>
      <c r="J21" s="33" t="str">
        <f>'Rekapitulace stavby'!AN13</f>
        <v>Vyplň údaj</v>
      </c>
      <c r="L21" s="43"/>
    </row>
    <row r="22" s="1" customFormat="1" ht="18" customHeight="1">
      <c r="B22" s="43"/>
      <c r="E22" s="33" t="str">
        <f>'Rekapitulace stavby'!E14</f>
        <v>Vyplň údaj</v>
      </c>
      <c r="F22" s="17"/>
      <c r="G22" s="17"/>
      <c r="H22" s="17"/>
      <c r="I22" s="146" t="s">
        <v>28</v>
      </c>
      <c r="J22" s="33" t="str">
        <f>'Rekapitulace stavby'!AN14</f>
        <v>Vyplň údaj</v>
      </c>
      <c r="L22" s="43"/>
    </row>
    <row r="23" s="1" customFormat="1" ht="6.96" customHeight="1">
      <c r="B23" s="43"/>
      <c r="I23" s="144"/>
      <c r="L23" s="43"/>
    </row>
    <row r="24" s="1" customFormat="1" ht="12" customHeight="1">
      <c r="B24" s="43"/>
      <c r="D24" s="142" t="s">
        <v>32</v>
      </c>
      <c r="I24" s="146" t="s">
        <v>25</v>
      </c>
      <c r="J24" s="17" t="str">
        <f>IF('Rekapitulace stavby'!AN16="","",'Rekapitulace stavby'!AN16)</f>
        <v/>
      </c>
      <c r="L24" s="43"/>
    </row>
    <row r="25" s="1" customFormat="1" ht="18" customHeight="1">
      <c r="B25" s="43"/>
      <c r="E25" s="17" t="str">
        <f>IF('Rekapitulace stavby'!E17="","",'Rekapitulace stavby'!E17)</f>
        <v xml:space="preserve"> </v>
      </c>
      <c r="I25" s="146" t="s">
        <v>28</v>
      </c>
      <c r="J25" s="17" t="str">
        <f>IF('Rekapitulace stavby'!AN17="","",'Rekapitulace stavby'!AN17)</f>
        <v/>
      </c>
      <c r="L25" s="43"/>
    </row>
    <row r="26" s="1" customFormat="1" ht="6.96" customHeight="1">
      <c r="B26" s="43"/>
      <c r="I26" s="144"/>
      <c r="L26" s="43"/>
    </row>
    <row r="27" s="1" customFormat="1" ht="12" customHeight="1">
      <c r="B27" s="43"/>
      <c r="D27" s="142" t="s">
        <v>35</v>
      </c>
      <c r="I27" s="146" t="s">
        <v>25</v>
      </c>
      <c r="J27" s="17" t="str">
        <f>IF('Rekapitulace stavby'!AN19="","",'Rekapitulace stavby'!AN19)</f>
        <v/>
      </c>
      <c r="L27" s="43"/>
    </row>
    <row r="28" s="1" customFormat="1" ht="18" customHeight="1">
      <c r="B28" s="43"/>
      <c r="E28" s="17" t="str">
        <f>IF('Rekapitulace stavby'!E20="","",'Rekapitulace stavby'!E20)</f>
        <v xml:space="preserve"> </v>
      </c>
      <c r="I28" s="146" t="s">
        <v>28</v>
      </c>
      <c r="J28" s="17" t="str">
        <f>IF('Rekapitulace stavby'!AN20="","",'Rekapitulace stavby'!AN20)</f>
        <v/>
      </c>
      <c r="L28" s="43"/>
    </row>
    <row r="29" s="1" customFormat="1" ht="6.96" customHeight="1">
      <c r="B29" s="43"/>
      <c r="I29" s="144"/>
      <c r="L29" s="43"/>
    </row>
    <row r="30" s="1" customFormat="1" ht="12" customHeight="1">
      <c r="B30" s="43"/>
      <c r="D30" s="142" t="s">
        <v>36</v>
      </c>
      <c r="I30" s="144"/>
      <c r="L30" s="43"/>
    </row>
    <row r="31" s="7" customFormat="1" ht="16.5" customHeight="1">
      <c r="B31" s="148"/>
      <c r="E31" s="149" t="s">
        <v>1</v>
      </c>
      <c r="F31" s="149"/>
      <c r="G31" s="149"/>
      <c r="H31" s="149"/>
      <c r="I31" s="150"/>
      <c r="L31" s="148"/>
    </row>
    <row r="32" s="1" customFormat="1" ht="6.96" customHeight="1">
      <c r="B32" s="43"/>
      <c r="I32" s="144"/>
      <c r="L32" s="43"/>
    </row>
    <row r="33" s="1" customFormat="1" ht="6.96" customHeight="1">
      <c r="B33" s="43"/>
      <c r="D33" s="71"/>
      <c r="E33" s="71"/>
      <c r="F33" s="71"/>
      <c r="G33" s="71"/>
      <c r="H33" s="71"/>
      <c r="I33" s="151"/>
      <c r="J33" s="71"/>
      <c r="K33" s="71"/>
      <c r="L33" s="43"/>
    </row>
    <row r="34" s="1" customFormat="1" ht="25.44" customHeight="1">
      <c r="B34" s="43"/>
      <c r="D34" s="152" t="s">
        <v>37</v>
      </c>
      <c r="I34" s="144"/>
      <c r="J34" s="153">
        <f>ROUND(J94, 2)</f>
        <v>0</v>
      </c>
      <c r="L34" s="43"/>
    </row>
    <row r="35" s="1" customFormat="1" ht="6.96" customHeight="1">
      <c r="B35" s="43"/>
      <c r="D35" s="71"/>
      <c r="E35" s="71"/>
      <c r="F35" s="71"/>
      <c r="G35" s="71"/>
      <c r="H35" s="71"/>
      <c r="I35" s="151"/>
      <c r="J35" s="71"/>
      <c r="K35" s="71"/>
      <c r="L35" s="43"/>
    </row>
    <row r="36" s="1" customFormat="1" ht="14.4" customHeight="1">
      <c r="B36" s="43"/>
      <c r="F36" s="154" t="s">
        <v>39</v>
      </c>
      <c r="I36" s="155" t="s">
        <v>38</v>
      </c>
      <c r="J36" s="154" t="s">
        <v>40</v>
      </c>
      <c r="L36" s="43"/>
    </row>
    <row r="37" s="1" customFormat="1" ht="14.4" customHeight="1">
      <c r="B37" s="43"/>
      <c r="D37" s="142" t="s">
        <v>41</v>
      </c>
      <c r="E37" s="142" t="s">
        <v>42</v>
      </c>
      <c r="F37" s="156">
        <f>ROUND((SUM(BE94:BE101)),  2)</f>
        <v>0</v>
      </c>
      <c r="I37" s="157">
        <v>0.20999999999999999</v>
      </c>
      <c r="J37" s="156">
        <f>ROUND(((SUM(BE94:BE101))*I37),  2)</f>
        <v>0</v>
      </c>
      <c r="L37" s="43"/>
    </row>
    <row r="38" s="1" customFormat="1" ht="14.4" customHeight="1">
      <c r="B38" s="43"/>
      <c r="E38" s="142" t="s">
        <v>43</v>
      </c>
      <c r="F38" s="156">
        <f>ROUND((SUM(BF94:BF101)),  2)</f>
        <v>0</v>
      </c>
      <c r="I38" s="157">
        <v>0.14999999999999999</v>
      </c>
      <c r="J38" s="156">
        <f>ROUND(((SUM(BF94:BF101))*I38),  2)</f>
        <v>0</v>
      </c>
      <c r="L38" s="43"/>
    </row>
    <row r="39" hidden="1" s="1" customFormat="1" ht="14.4" customHeight="1">
      <c r="B39" s="43"/>
      <c r="E39" s="142" t="s">
        <v>44</v>
      </c>
      <c r="F39" s="156">
        <f>ROUND((SUM(BG94:BG101)),  2)</f>
        <v>0</v>
      </c>
      <c r="I39" s="157">
        <v>0.20999999999999999</v>
      </c>
      <c r="J39" s="156">
        <f>0</f>
        <v>0</v>
      </c>
      <c r="L39" s="43"/>
    </row>
    <row r="40" hidden="1" s="1" customFormat="1" ht="14.4" customHeight="1">
      <c r="B40" s="43"/>
      <c r="E40" s="142" t="s">
        <v>45</v>
      </c>
      <c r="F40" s="156">
        <f>ROUND((SUM(BH94:BH101)),  2)</f>
        <v>0</v>
      </c>
      <c r="I40" s="157">
        <v>0.14999999999999999</v>
      </c>
      <c r="J40" s="156">
        <f>0</f>
        <v>0</v>
      </c>
      <c r="L40" s="43"/>
    </row>
    <row r="41" hidden="1" s="1" customFormat="1" ht="14.4" customHeight="1">
      <c r="B41" s="43"/>
      <c r="E41" s="142" t="s">
        <v>46</v>
      </c>
      <c r="F41" s="156">
        <f>ROUND((SUM(BI94:BI101)),  2)</f>
        <v>0</v>
      </c>
      <c r="I41" s="157">
        <v>0</v>
      </c>
      <c r="J41" s="156">
        <f>0</f>
        <v>0</v>
      </c>
      <c r="L41" s="43"/>
    </row>
    <row r="42" s="1" customFormat="1" ht="6.96" customHeight="1">
      <c r="B42" s="43"/>
      <c r="I42" s="144"/>
      <c r="L42" s="43"/>
    </row>
    <row r="43" s="1" customFormat="1" ht="25.44" customHeight="1">
      <c r="B43" s="43"/>
      <c r="C43" s="158"/>
      <c r="D43" s="159" t="s">
        <v>47</v>
      </c>
      <c r="E43" s="160"/>
      <c r="F43" s="160"/>
      <c r="G43" s="161" t="s">
        <v>48</v>
      </c>
      <c r="H43" s="162" t="s">
        <v>49</v>
      </c>
      <c r="I43" s="163"/>
      <c r="J43" s="164">
        <f>SUM(J34:J41)</f>
        <v>0</v>
      </c>
      <c r="K43" s="165"/>
      <c r="L43" s="43"/>
    </row>
    <row r="44" s="1" customFormat="1" ht="14.4" customHeight="1">
      <c r="B44" s="166"/>
      <c r="C44" s="167"/>
      <c r="D44" s="167"/>
      <c r="E44" s="167"/>
      <c r="F44" s="167"/>
      <c r="G44" s="167"/>
      <c r="H44" s="167"/>
      <c r="I44" s="168"/>
      <c r="J44" s="167"/>
      <c r="K44" s="167"/>
      <c r="L44" s="43"/>
    </row>
    <row r="48" s="1" customFormat="1" ht="6.96" customHeight="1">
      <c r="B48" s="169"/>
      <c r="C48" s="170"/>
      <c r="D48" s="170"/>
      <c r="E48" s="170"/>
      <c r="F48" s="170"/>
      <c r="G48" s="170"/>
      <c r="H48" s="170"/>
      <c r="I48" s="171"/>
      <c r="J48" s="170"/>
      <c r="K48" s="170"/>
      <c r="L48" s="43"/>
    </row>
    <row r="49" s="1" customFormat="1" ht="24.96" customHeight="1">
      <c r="B49" s="38"/>
      <c r="C49" s="23" t="s">
        <v>127</v>
      </c>
      <c r="D49" s="39"/>
      <c r="E49" s="39"/>
      <c r="F49" s="39"/>
      <c r="G49" s="39"/>
      <c r="H49" s="39"/>
      <c r="I49" s="144"/>
      <c r="J49" s="39"/>
      <c r="K49" s="39"/>
      <c r="L49" s="43"/>
    </row>
    <row r="50" s="1" customFormat="1" ht="6.96" customHeight="1">
      <c r="B50" s="38"/>
      <c r="C50" s="39"/>
      <c r="D50" s="39"/>
      <c r="E50" s="39"/>
      <c r="F50" s="39"/>
      <c r="G50" s="39"/>
      <c r="H50" s="39"/>
      <c r="I50" s="144"/>
      <c r="J50" s="39"/>
      <c r="K50" s="39"/>
      <c r="L50" s="43"/>
    </row>
    <row r="51" s="1" customFormat="1" ht="12" customHeight="1">
      <c r="B51" s="38"/>
      <c r="C51" s="32" t="s">
        <v>16</v>
      </c>
      <c r="D51" s="39"/>
      <c r="E51" s="39"/>
      <c r="F51" s="39"/>
      <c r="G51" s="39"/>
      <c r="H51" s="39"/>
      <c r="I51" s="144"/>
      <c r="J51" s="39"/>
      <c r="K51" s="39"/>
      <c r="L51" s="43"/>
    </row>
    <row r="52" s="1" customFormat="1" ht="16.5" customHeight="1">
      <c r="B52" s="38"/>
      <c r="C52" s="39"/>
      <c r="D52" s="39"/>
      <c r="E52" s="172" t="str">
        <f>E7</f>
        <v>Oprava výhybek č.1 - 6 v žst. Dolní Žleb</v>
      </c>
      <c r="F52" s="32"/>
      <c r="G52" s="32"/>
      <c r="H52" s="32"/>
      <c r="I52" s="144"/>
      <c r="J52" s="39"/>
      <c r="K52" s="39"/>
      <c r="L52" s="43"/>
    </row>
    <row r="53" ht="12" customHeight="1">
      <c r="B53" s="21"/>
      <c r="C53" s="32" t="s">
        <v>123</v>
      </c>
      <c r="D53" s="22"/>
      <c r="E53" s="22"/>
      <c r="F53" s="22"/>
      <c r="G53" s="22"/>
      <c r="H53" s="22"/>
      <c r="I53" s="137"/>
      <c r="J53" s="22"/>
      <c r="K53" s="22"/>
      <c r="L53" s="20"/>
    </row>
    <row r="54" ht="16.5" customHeight="1">
      <c r="B54" s="21"/>
      <c r="C54" s="22"/>
      <c r="D54" s="22"/>
      <c r="E54" s="172" t="s">
        <v>1353</v>
      </c>
      <c r="F54" s="22"/>
      <c r="G54" s="22"/>
      <c r="H54" s="22"/>
      <c r="I54" s="137"/>
      <c r="J54" s="22"/>
      <c r="K54" s="22"/>
      <c r="L54" s="20"/>
    </row>
    <row r="55" ht="12" customHeight="1">
      <c r="B55" s="21"/>
      <c r="C55" s="32" t="s">
        <v>125</v>
      </c>
      <c r="D55" s="22"/>
      <c r="E55" s="22"/>
      <c r="F55" s="22"/>
      <c r="G55" s="22"/>
      <c r="H55" s="22"/>
      <c r="I55" s="137"/>
      <c r="J55" s="22"/>
      <c r="K55" s="22"/>
      <c r="L55" s="20"/>
    </row>
    <row r="56" s="1" customFormat="1" ht="16.5" customHeight="1">
      <c r="B56" s="38"/>
      <c r="C56" s="39"/>
      <c r="D56" s="39"/>
      <c r="E56" s="32" t="s">
        <v>1354</v>
      </c>
      <c r="F56" s="39"/>
      <c r="G56" s="39"/>
      <c r="H56" s="39"/>
      <c r="I56" s="144"/>
      <c r="J56" s="39"/>
      <c r="K56" s="39"/>
      <c r="L56" s="43"/>
    </row>
    <row r="57" s="1" customFormat="1" ht="12" customHeight="1">
      <c r="B57" s="38"/>
      <c r="C57" s="32" t="s">
        <v>1355</v>
      </c>
      <c r="D57" s="39"/>
      <c r="E57" s="39"/>
      <c r="F57" s="39"/>
      <c r="G57" s="39"/>
      <c r="H57" s="39"/>
      <c r="I57" s="144"/>
      <c r="J57" s="39"/>
      <c r="K57" s="39"/>
      <c r="L57" s="43"/>
    </row>
    <row r="58" s="1" customFormat="1" ht="16.5" customHeight="1">
      <c r="B58" s="38"/>
      <c r="C58" s="39"/>
      <c r="D58" s="39"/>
      <c r="E58" s="64" t="str">
        <f>E13</f>
        <v>05.1.3 - VRN</v>
      </c>
      <c r="F58" s="39"/>
      <c r="G58" s="39"/>
      <c r="H58" s="39"/>
      <c r="I58" s="144"/>
      <c r="J58" s="39"/>
      <c r="K58" s="39"/>
      <c r="L58" s="43"/>
    </row>
    <row r="59" s="1" customFormat="1" ht="6.96" customHeight="1">
      <c r="B59" s="38"/>
      <c r="C59" s="39"/>
      <c r="D59" s="39"/>
      <c r="E59" s="39"/>
      <c r="F59" s="39"/>
      <c r="G59" s="39"/>
      <c r="H59" s="39"/>
      <c r="I59" s="144"/>
      <c r="J59" s="39"/>
      <c r="K59" s="39"/>
      <c r="L59" s="43"/>
    </row>
    <row r="60" s="1" customFormat="1" ht="12" customHeight="1">
      <c r="B60" s="38"/>
      <c r="C60" s="32" t="s">
        <v>20</v>
      </c>
      <c r="D60" s="39"/>
      <c r="E60" s="39"/>
      <c r="F60" s="27" t="str">
        <f>F16</f>
        <v>Dolní Žleb</v>
      </c>
      <c r="G60" s="39"/>
      <c r="H60" s="39"/>
      <c r="I60" s="146" t="s">
        <v>22</v>
      </c>
      <c r="J60" s="67" t="str">
        <f>IF(J16="","",J16)</f>
        <v>27. 11. 2018</v>
      </c>
      <c r="K60" s="39"/>
      <c r="L60" s="43"/>
    </row>
    <row r="61" s="1" customFormat="1" ht="6.96" customHeight="1">
      <c r="B61" s="38"/>
      <c r="C61" s="39"/>
      <c r="D61" s="39"/>
      <c r="E61" s="39"/>
      <c r="F61" s="39"/>
      <c r="G61" s="39"/>
      <c r="H61" s="39"/>
      <c r="I61" s="144"/>
      <c r="J61" s="39"/>
      <c r="K61" s="39"/>
      <c r="L61" s="43"/>
    </row>
    <row r="62" s="1" customFormat="1" ht="13.65" customHeight="1">
      <c r="B62" s="38"/>
      <c r="C62" s="32" t="s">
        <v>24</v>
      </c>
      <c r="D62" s="39"/>
      <c r="E62" s="39"/>
      <c r="F62" s="27" t="str">
        <f>E19</f>
        <v>SŽDC s.o., OŘ Ústí n.L., ST Ústí n.L.</v>
      </c>
      <c r="G62" s="39"/>
      <c r="H62" s="39"/>
      <c r="I62" s="146" t="s">
        <v>32</v>
      </c>
      <c r="J62" s="36" t="str">
        <f>E25</f>
        <v xml:space="preserve"> </v>
      </c>
      <c r="K62" s="39"/>
      <c r="L62" s="43"/>
    </row>
    <row r="63" s="1" customFormat="1" ht="13.65" customHeight="1">
      <c r="B63" s="38"/>
      <c r="C63" s="32" t="s">
        <v>30</v>
      </c>
      <c r="D63" s="39"/>
      <c r="E63" s="39"/>
      <c r="F63" s="27" t="str">
        <f>IF(E22="","",E22)</f>
        <v>Vyplň údaj</v>
      </c>
      <c r="G63" s="39"/>
      <c r="H63" s="39"/>
      <c r="I63" s="146" t="s">
        <v>35</v>
      </c>
      <c r="J63" s="36" t="str">
        <f>E28</f>
        <v xml:space="preserve"> </v>
      </c>
      <c r="K63" s="39"/>
      <c r="L63" s="43"/>
    </row>
    <row r="64" s="1" customFormat="1" ht="10.32" customHeight="1">
      <c r="B64" s="38"/>
      <c r="C64" s="39"/>
      <c r="D64" s="39"/>
      <c r="E64" s="39"/>
      <c r="F64" s="39"/>
      <c r="G64" s="39"/>
      <c r="H64" s="39"/>
      <c r="I64" s="144"/>
      <c r="J64" s="39"/>
      <c r="K64" s="39"/>
      <c r="L64" s="43"/>
    </row>
    <row r="65" s="1" customFormat="1" ht="29.28" customHeight="1">
      <c r="B65" s="38"/>
      <c r="C65" s="173" t="s">
        <v>128</v>
      </c>
      <c r="D65" s="174"/>
      <c r="E65" s="174"/>
      <c r="F65" s="174"/>
      <c r="G65" s="174"/>
      <c r="H65" s="174"/>
      <c r="I65" s="175"/>
      <c r="J65" s="176" t="s">
        <v>129</v>
      </c>
      <c r="K65" s="174"/>
      <c r="L65" s="43"/>
    </row>
    <row r="66" s="1" customFormat="1" ht="10.32" customHeight="1">
      <c r="B66" s="38"/>
      <c r="C66" s="39"/>
      <c r="D66" s="39"/>
      <c r="E66" s="39"/>
      <c r="F66" s="39"/>
      <c r="G66" s="39"/>
      <c r="H66" s="39"/>
      <c r="I66" s="144"/>
      <c r="J66" s="39"/>
      <c r="K66" s="39"/>
      <c r="L66" s="43"/>
    </row>
    <row r="67" s="1" customFormat="1" ht="22.8" customHeight="1">
      <c r="B67" s="38"/>
      <c r="C67" s="177" t="s">
        <v>130</v>
      </c>
      <c r="D67" s="39"/>
      <c r="E67" s="39"/>
      <c r="F67" s="39"/>
      <c r="G67" s="39"/>
      <c r="H67" s="39"/>
      <c r="I67" s="144"/>
      <c r="J67" s="98">
        <f>J94</f>
        <v>0</v>
      </c>
      <c r="K67" s="39"/>
      <c r="L67" s="43"/>
      <c r="AU67" s="17" t="s">
        <v>131</v>
      </c>
    </row>
    <row r="68" s="8" customFormat="1" ht="24.96" customHeight="1">
      <c r="B68" s="178"/>
      <c r="C68" s="179"/>
      <c r="D68" s="180" t="s">
        <v>308</v>
      </c>
      <c r="E68" s="181"/>
      <c r="F68" s="181"/>
      <c r="G68" s="181"/>
      <c r="H68" s="181"/>
      <c r="I68" s="182"/>
      <c r="J68" s="183">
        <f>J95</f>
        <v>0</v>
      </c>
      <c r="K68" s="179"/>
      <c r="L68" s="184"/>
    </row>
    <row r="69" s="9" customFormat="1" ht="19.92" customHeight="1">
      <c r="B69" s="185"/>
      <c r="C69" s="122"/>
      <c r="D69" s="186" t="s">
        <v>1458</v>
      </c>
      <c r="E69" s="187"/>
      <c r="F69" s="187"/>
      <c r="G69" s="187"/>
      <c r="H69" s="187"/>
      <c r="I69" s="188"/>
      <c r="J69" s="189">
        <f>J96</f>
        <v>0</v>
      </c>
      <c r="K69" s="122"/>
      <c r="L69" s="190"/>
    </row>
    <row r="70" s="9" customFormat="1" ht="19.92" customHeight="1">
      <c r="B70" s="185"/>
      <c r="C70" s="122"/>
      <c r="D70" s="186" t="s">
        <v>1459</v>
      </c>
      <c r="E70" s="187"/>
      <c r="F70" s="187"/>
      <c r="G70" s="187"/>
      <c r="H70" s="187"/>
      <c r="I70" s="188"/>
      <c r="J70" s="189">
        <f>J99</f>
        <v>0</v>
      </c>
      <c r="K70" s="122"/>
      <c r="L70" s="190"/>
    </row>
    <row r="71" s="1" customFormat="1" ht="21.84" customHeight="1">
      <c r="B71" s="38"/>
      <c r="C71" s="39"/>
      <c r="D71" s="39"/>
      <c r="E71" s="39"/>
      <c r="F71" s="39"/>
      <c r="G71" s="39"/>
      <c r="H71" s="39"/>
      <c r="I71" s="144"/>
      <c r="J71" s="39"/>
      <c r="K71" s="39"/>
      <c r="L71" s="43"/>
    </row>
    <row r="72" s="1" customFormat="1" ht="6.96" customHeight="1">
      <c r="B72" s="57"/>
      <c r="C72" s="58"/>
      <c r="D72" s="58"/>
      <c r="E72" s="58"/>
      <c r="F72" s="58"/>
      <c r="G72" s="58"/>
      <c r="H72" s="58"/>
      <c r="I72" s="168"/>
      <c r="J72" s="58"/>
      <c r="K72" s="58"/>
      <c r="L72" s="43"/>
    </row>
    <row r="76" s="1" customFormat="1" ht="6.96" customHeight="1">
      <c r="B76" s="59"/>
      <c r="C76" s="60"/>
      <c r="D76" s="60"/>
      <c r="E76" s="60"/>
      <c r="F76" s="60"/>
      <c r="G76" s="60"/>
      <c r="H76" s="60"/>
      <c r="I76" s="171"/>
      <c r="J76" s="60"/>
      <c r="K76" s="60"/>
      <c r="L76" s="43"/>
    </row>
    <row r="77" s="1" customFormat="1" ht="24.96" customHeight="1">
      <c r="B77" s="38"/>
      <c r="C77" s="23" t="s">
        <v>136</v>
      </c>
      <c r="D77" s="39"/>
      <c r="E77" s="39"/>
      <c r="F77" s="39"/>
      <c r="G77" s="39"/>
      <c r="H77" s="39"/>
      <c r="I77" s="144"/>
      <c r="J77" s="39"/>
      <c r="K77" s="39"/>
      <c r="L77" s="43"/>
    </row>
    <row r="78" s="1" customFormat="1" ht="6.96" customHeight="1">
      <c r="B78" s="38"/>
      <c r="C78" s="39"/>
      <c r="D78" s="39"/>
      <c r="E78" s="39"/>
      <c r="F78" s="39"/>
      <c r="G78" s="39"/>
      <c r="H78" s="39"/>
      <c r="I78" s="144"/>
      <c r="J78" s="39"/>
      <c r="K78" s="39"/>
      <c r="L78" s="43"/>
    </row>
    <row r="79" s="1" customFormat="1" ht="12" customHeight="1">
      <c r="B79" s="38"/>
      <c r="C79" s="32" t="s">
        <v>16</v>
      </c>
      <c r="D79" s="39"/>
      <c r="E79" s="39"/>
      <c r="F79" s="39"/>
      <c r="G79" s="39"/>
      <c r="H79" s="39"/>
      <c r="I79" s="144"/>
      <c r="J79" s="39"/>
      <c r="K79" s="39"/>
      <c r="L79" s="43"/>
    </row>
    <row r="80" s="1" customFormat="1" ht="16.5" customHeight="1">
      <c r="B80" s="38"/>
      <c r="C80" s="39"/>
      <c r="D80" s="39"/>
      <c r="E80" s="172" t="str">
        <f>E7</f>
        <v>Oprava výhybek č.1 - 6 v žst. Dolní Žleb</v>
      </c>
      <c r="F80" s="32"/>
      <c r="G80" s="32"/>
      <c r="H80" s="32"/>
      <c r="I80" s="144"/>
      <c r="J80" s="39"/>
      <c r="K80" s="39"/>
      <c r="L80" s="43"/>
    </row>
    <row r="81" ht="12" customHeight="1">
      <c r="B81" s="21"/>
      <c r="C81" s="32" t="s">
        <v>123</v>
      </c>
      <c r="D81" s="22"/>
      <c r="E81" s="22"/>
      <c r="F81" s="22"/>
      <c r="G81" s="22"/>
      <c r="H81" s="22"/>
      <c r="I81" s="137"/>
      <c r="J81" s="22"/>
      <c r="K81" s="22"/>
      <c r="L81" s="20"/>
    </row>
    <row r="82" ht="16.5" customHeight="1">
      <c r="B82" s="21"/>
      <c r="C82" s="22"/>
      <c r="D82" s="22"/>
      <c r="E82" s="172" t="s">
        <v>1353</v>
      </c>
      <c r="F82" s="22"/>
      <c r="G82" s="22"/>
      <c r="H82" s="22"/>
      <c r="I82" s="137"/>
      <c r="J82" s="22"/>
      <c r="K82" s="22"/>
      <c r="L82" s="20"/>
    </row>
    <row r="83" ht="12" customHeight="1">
      <c r="B83" s="21"/>
      <c r="C83" s="32" t="s">
        <v>125</v>
      </c>
      <c r="D83" s="22"/>
      <c r="E83" s="22"/>
      <c r="F83" s="22"/>
      <c r="G83" s="22"/>
      <c r="H83" s="22"/>
      <c r="I83" s="137"/>
      <c r="J83" s="22"/>
      <c r="K83" s="22"/>
      <c r="L83" s="20"/>
    </row>
    <row r="84" s="1" customFormat="1" ht="16.5" customHeight="1">
      <c r="B84" s="38"/>
      <c r="C84" s="39"/>
      <c r="D84" s="39"/>
      <c r="E84" s="32" t="s">
        <v>1354</v>
      </c>
      <c r="F84" s="39"/>
      <c r="G84" s="39"/>
      <c r="H84" s="39"/>
      <c r="I84" s="144"/>
      <c r="J84" s="39"/>
      <c r="K84" s="39"/>
      <c r="L84" s="43"/>
    </row>
    <row r="85" s="1" customFormat="1" ht="12" customHeight="1">
      <c r="B85" s="38"/>
      <c r="C85" s="32" t="s">
        <v>1355</v>
      </c>
      <c r="D85" s="39"/>
      <c r="E85" s="39"/>
      <c r="F85" s="39"/>
      <c r="G85" s="39"/>
      <c r="H85" s="39"/>
      <c r="I85" s="144"/>
      <c r="J85" s="39"/>
      <c r="K85" s="39"/>
      <c r="L85" s="43"/>
    </row>
    <row r="86" s="1" customFormat="1" ht="16.5" customHeight="1">
      <c r="B86" s="38"/>
      <c r="C86" s="39"/>
      <c r="D86" s="39"/>
      <c r="E86" s="64" t="str">
        <f>E13</f>
        <v>05.1.3 - VRN</v>
      </c>
      <c r="F86" s="39"/>
      <c r="G86" s="39"/>
      <c r="H86" s="39"/>
      <c r="I86" s="144"/>
      <c r="J86" s="39"/>
      <c r="K86" s="39"/>
      <c r="L86" s="43"/>
    </row>
    <row r="87" s="1" customFormat="1" ht="6.96" customHeight="1">
      <c r="B87" s="38"/>
      <c r="C87" s="39"/>
      <c r="D87" s="39"/>
      <c r="E87" s="39"/>
      <c r="F87" s="39"/>
      <c r="G87" s="39"/>
      <c r="H87" s="39"/>
      <c r="I87" s="144"/>
      <c r="J87" s="39"/>
      <c r="K87" s="39"/>
      <c r="L87" s="43"/>
    </row>
    <row r="88" s="1" customFormat="1" ht="12" customHeight="1">
      <c r="B88" s="38"/>
      <c r="C88" s="32" t="s">
        <v>20</v>
      </c>
      <c r="D88" s="39"/>
      <c r="E88" s="39"/>
      <c r="F88" s="27" t="str">
        <f>F16</f>
        <v>Dolní Žleb</v>
      </c>
      <c r="G88" s="39"/>
      <c r="H88" s="39"/>
      <c r="I88" s="146" t="s">
        <v>22</v>
      </c>
      <c r="J88" s="67" t="str">
        <f>IF(J16="","",J16)</f>
        <v>27. 11. 2018</v>
      </c>
      <c r="K88" s="39"/>
      <c r="L88" s="43"/>
    </row>
    <row r="89" s="1" customFormat="1" ht="6.96" customHeight="1">
      <c r="B89" s="38"/>
      <c r="C89" s="39"/>
      <c r="D89" s="39"/>
      <c r="E89" s="39"/>
      <c r="F89" s="39"/>
      <c r="G89" s="39"/>
      <c r="H89" s="39"/>
      <c r="I89" s="144"/>
      <c r="J89" s="39"/>
      <c r="K89" s="39"/>
      <c r="L89" s="43"/>
    </row>
    <row r="90" s="1" customFormat="1" ht="13.65" customHeight="1">
      <c r="B90" s="38"/>
      <c r="C90" s="32" t="s">
        <v>24</v>
      </c>
      <c r="D90" s="39"/>
      <c r="E90" s="39"/>
      <c r="F90" s="27" t="str">
        <f>E19</f>
        <v>SŽDC s.o., OŘ Ústí n.L., ST Ústí n.L.</v>
      </c>
      <c r="G90" s="39"/>
      <c r="H90" s="39"/>
      <c r="I90" s="146" t="s">
        <v>32</v>
      </c>
      <c r="J90" s="36" t="str">
        <f>E25</f>
        <v xml:space="preserve"> </v>
      </c>
      <c r="K90" s="39"/>
      <c r="L90" s="43"/>
    </row>
    <row r="91" s="1" customFormat="1" ht="13.65" customHeight="1">
      <c r="B91" s="38"/>
      <c r="C91" s="32" t="s">
        <v>30</v>
      </c>
      <c r="D91" s="39"/>
      <c r="E91" s="39"/>
      <c r="F91" s="27" t="str">
        <f>IF(E22="","",E22)</f>
        <v>Vyplň údaj</v>
      </c>
      <c r="G91" s="39"/>
      <c r="H91" s="39"/>
      <c r="I91" s="146" t="s">
        <v>35</v>
      </c>
      <c r="J91" s="36" t="str">
        <f>E28</f>
        <v xml:space="preserve"> </v>
      </c>
      <c r="K91" s="39"/>
      <c r="L91" s="43"/>
    </row>
    <row r="92" s="1" customFormat="1" ht="10.32" customHeight="1">
      <c r="B92" s="38"/>
      <c r="C92" s="39"/>
      <c r="D92" s="39"/>
      <c r="E92" s="39"/>
      <c r="F92" s="39"/>
      <c r="G92" s="39"/>
      <c r="H92" s="39"/>
      <c r="I92" s="144"/>
      <c r="J92" s="39"/>
      <c r="K92" s="39"/>
      <c r="L92" s="43"/>
    </row>
    <row r="93" s="10" customFormat="1" ht="29.28" customHeight="1">
      <c r="B93" s="191"/>
      <c r="C93" s="192" t="s">
        <v>137</v>
      </c>
      <c r="D93" s="193" t="s">
        <v>56</v>
      </c>
      <c r="E93" s="193" t="s">
        <v>52</v>
      </c>
      <c r="F93" s="193" t="s">
        <v>53</v>
      </c>
      <c r="G93" s="193" t="s">
        <v>138</v>
      </c>
      <c r="H93" s="193" t="s">
        <v>139</v>
      </c>
      <c r="I93" s="194" t="s">
        <v>140</v>
      </c>
      <c r="J93" s="193" t="s">
        <v>129</v>
      </c>
      <c r="K93" s="195" t="s">
        <v>141</v>
      </c>
      <c r="L93" s="196"/>
      <c r="M93" s="88" t="s">
        <v>1</v>
      </c>
      <c r="N93" s="89" t="s">
        <v>41</v>
      </c>
      <c r="O93" s="89" t="s">
        <v>142</v>
      </c>
      <c r="P93" s="89" t="s">
        <v>143</v>
      </c>
      <c r="Q93" s="89" t="s">
        <v>144</v>
      </c>
      <c r="R93" s="89" t="s">
        <v>145</v>
      </c>
      <c r="S93" s="89" t="s">
        <v>146</v>
      </c>
      <c r="T93" s="90" t="s">
        <v>147</v>
      </c>
    </row>
    <row r="94" s="1" customFormat="1" ht="22.8" customHeight="1">
      <c r="B94" s="38"/>
      <c r="C94" s="95" t="s">
        <v>148</v>
      </c>
      <c r="D94" s="39"/>
      <c r="E94" s="39"/>
      <c r="F94" s="39"/>
      <c r="G94" s="39"/>
      <c r="H94" s="39"/>
      <c r="I94" s="144"/>
      <c r="J94" s="197">
        <f>BK94</f>
        <v>0</v>
      </c>
      <c r="K94" s="39"/>
      <c r="L94" s="43"/>
      <c r="M94" s="91"/>
      <c r="N94" s="92"/>
      <c r="O94" s="92"/>
      <c r="P94" s="198">
        <f>P95</f>
        <v>0</v>
      </c>
      <c r="Q94" s="92"/>
      <c r="R94" s="198">
        <f>R95</f>
        <v>0</v>
      </c>
      <c r="S94" s="92"/>
      <c r="T94" s="199">
        <f>T95</f>
        <v>0</v>
      </c>
      <c r="AT94" s="17" t="s">
        <v>70</v>
      </c>
      <c r="AU94" s="17" t="s">
        <v>131</v>
      </c>
      <c r="BK94" s="200">
        <f>BK95</f>
        <v>0</v>
      </c>
    </row>
    <row r="95" s="11" customFormat="1" ht="25.92" customHeight="1">
      <c r="B95" s="217"/>
      <c r="C95" s="218"/>
      <c r="D95" s="219" t="s">
        <v>70</v>
      </c>
      <c r="E95" s="220" t="s">
        <v>102</v>
      </c>
      <c r="F95" s="220" t="s">
        <v>991</v>
      </c>
      <c r="G95" s="218"/>
      <c r="H95" s="218"/>
      <c r="I95" s="221"/>
      <c r="J95" s="222">
        <f>BK95</f>
        <v>0</v>
      </c>
      <c r="K95" s="218"/>
      <c r="L95" s="223"/>
      <c r="M95" s="224"/>
      <c r="N95" s="225"/>
      <c r="O95" s="225"/>
      <c r="P95" s="226">
        <f>P96+P99</f>
        <v>0</v>
      </c>
      <c r="Q95" s="225"/>
      <c r="R95" s="226">
        <f>R96+R99</f>
        <v>0</v>
      </c>
      <c r="S95" s="225"/>
      <c r="T95" s="227">
        <f>T96+T99</f>
        <v>0</v>
      </c>
      <c r="AR95" s="228" t="s">
        <v>167</v>
      </c>
      <c r="AT95" s="229" t="s">
        <v>70</v>
      </c>
      <c r="AU95" s="229" t="s">
        <v>71</v>
      </c>
      <c r="AY95" s="228" t="s">
        <v>154</v>
      </c>
      <c r="BK95" s="230">
        <f>BK96+BK99</f>
        <v>0</v>
      </c>
    </row>
    <row r="96" s="11" customFormat="1" ht="22.8" customHeight="1">
      <c r="B96" s="217"/>
      <c r="C96" s="218"/>
      <c r="D96" s="219" t="s">
        <v>70</v>
      </c>
      <c r="E96" s="231" t="s">
        <v>1460</v>
      </c>
      <c r="F96" s="231" t="s">
        <v>1461</v>
      </c>
      <c r="G96" s="218"/>
      <c r="H96" s="218"/>
      <c r="I96" s="221"/>
      <c r="J96" s="232">
        <f>BK96</f>
        <v>0</v>
      </c>
      <c r="K96" s="218"/>
      <c r="L96" s="223"/>
      <c r="M96" s="224"/>
      <c r="N96" s="225"/>
      <c r="O96" s="225"/>
      <c r="P96" s="226">
        <f>SUM(P97:P98)</f>
        <v>0</v>
      </c>
      <c r="Q96" s="225"/>
      <c r="R96" s="226">
        <f>SUM(R97:R98)</f>
        <v>0</v>
      </c>
      <c r="S96" s="225"/>
      <c r="T96" s="227">
        <f>SUM(T97:T98)</f>
        <v>0</v>
      </c>
      <c r="AR96" s="228" t="s">
        <v>167</v>
      </c>
      <c r="AT96" s="229" t="s">
        <v>70</v>
      </c>
      <c r="AU96" s="229" t="s">
        <v>78</v>
      </c>
      <c r="AY96" s="228" t="s">
        <v>154</v>
      </c>
      <c r="BK96" s="230">
        <f>SUM(BK97:BK98)</f>
        <v>0</v>
      </c>
    </row>
    <row r="97" s="1" customFormat="1" ht="16.5" customHeight="1">
      <c r="B97" s="38"/>
      <c r="C97" s="233" t="s">
        <v>78</v>
      </c>
      <c r="D97" s="233" t="s">
        <v>174</v>
      </c>
      <c r="E97" s="234" t="s">
        <v>1462</v>
      </c>
      <c r="F97" s="235" t="s">
        <v>1463</v>
      </c>
      <c r="G97" s="236" t="s">
        <v>1002</v>
      </c>
      <c r="H97" s="278"/>
      <c r="I97" s="238"/>
      <c r="J97" s="239">
        <f>ROUND(I97*H97,2)</f>
        <v>0</v>
      </c>
      <c r="K97" s="235" t="s">
        <v>1</v>
      </c>
      <c r="L97" s="43"/>
      <c r="M97" s="240" t="s">
        <v>1</v>
      </c>
      <c r="N97" s="241" t="s">
        <v>42</v>
      </c>
      <c r="O97" s="79"/>
      <c r="P97" s="211">
        <f>O97*H97</f>
        <v>0</v>
      </c>
      <c r="Q97" s="211">
        <v>0</v>
      </c>
      <c r="R97" s="211">
        <f>Q97*H97</f>
        <v>0</v>
      </c>
      <c r="S97" s="211">
        <v>0</v>
      </c>
      <c r="T97" s="212">
        <f>S97*H97</f>
        <v>0</v>
      </c>
      <c r="AR97" s="17" t="s">
        <v>155</v>
      </c>
      <c r="AT97" s="17" t="s">
        <v>174</v>
      </c>
      <c r="AU97" s="17" t="s">
        <v>80</v>
      </c>
      <c r="AY97" s="17" t="s">
        <v>154</v>
      </c>
      <c r="BE97" s="213">
        <f>IF(N97="základní",J97,0)</f>
        <v>0</v>
      </c>
      <c r="BF97" s="213">
        <f>IF(N97="snížená",J97,0)</f>
        <v>0</v>
      </c>
      <c r="BG97" s="213">
        <f>IF(N97="zákl. přenesená",J97,0)</f>
        <v>0</v>
      </c>
      <c r="BH97" s="213">
        <f>IF(N97="sníž. přenesená",J97,0)</f>
        <v>0</v>
      </c>
      <c r="BI97" s="213">
        <f>IF(N97="nulová",J97,0)</f>
        <v>0</v>
      </c>
      <c r="BJ97" s="17" t="s">
        <v>78</v>
      </c>
      <c r="BK97" s="213">
        <f>ROUND(I97*H97,2)</f>
        <v>0</v>
      </c>
      <c r="BL97" s="17" t="s">
        <v>155</v>
      </c>
      <c r="BM97" s="17" t="s">
        <v>1464</v>
      </c>
    </row>
    <row r="98" s="1" customFormat="1">
      <c r="B98" s="38"/>
      <c r="C98" s="39"/>
      <c r="D98" s="214" t="s">
        <v>157</v>
      </c>
      <c r="E98" s="39"/>
      <c r="F98" s="215" t="s">
        <v>1463</v>
      </c>
      <c r="G98" s="39"/>
      <c r="H98" s="39"/>
      <c r="I98" s="144"/>
      <c r="J98" s="39"/>
      <c r="K98" s="39"/>
      <c r="L98" s="43"/>
      <c r="M98" s="216"/>
      <c r="N98" s="79"/>
      <c r="O98" s="79"/>
      <c r="P98" s="79"/>
      <c r="Q98" s="79"/>
      <c r="R98" s="79"/>
      <c r="S98" s="79"/>
      <c r="T98" s="80"/>
      <c r="AT98" s="17" t="s">
        <v>157</v>
      </c>
      <c r="AU98" s="17" t="s">
        <v>80</v>
      </c>
    </row>
    <row r="99" s="11" customFormat="1" ht="22.8" customHeight="1">
      <c r="B99" s="217"/>
      <c r="C99" s="218"/>
      <c r="D99" s="219" t="s">
        <v>70</v>
      </c>
      <c r="E99" s="231" t="s">
        <v>1465</v>
      </c>
      <c r="F99" s="231" t="s">
        <v>1466</v>
      </c>
      <c r="G99" s="218"/>
      <c r="H99" s="218"/>
      <c r="I99" s="221"/>
      <c r="J99" s="232">
        <f>BK99</f>
        <v>0</v>
      </c>
      <c r="K99" s="218"/>
      <c r="L99" s="223"/>
      <c r="M99" s="224"/>
      <c r="N99" s="225"/>
      <c r="O99" s="225"/>
      <c r="P99" s="226">
        <f>SUM(P100:P101)</f>
        <v>0</v>
      </c>
      <c r="Q99" s="225"/>
      <c r="R99" s="226">
        <f>SUM(R100:R101)</f>
        <v>0</v>
      </c>
      <c r="S99" s="225"/>
      <c r="T99" s="227">
        <f>SUM(T100:T101)</f>
        <v>0</v>
      </c>
      <c r="AR99" s="228" t="s">
        <v>167</v>
      </c>
      <c r="AT99" s="229" t="s">
        <v>70</v>
      </c>
      <c r="AU99" s="229" t="s">
        <v>78</v>
      </c>
      <c r="AY99" s="228" t="s">
        <v>154</v>
      </c>
      <c r="BK99" s="230">
        <f>SUM(BK100:BK101)</f>
        <v>0</v>
      </c>
    </row>
    <row r="100" s="1" customFormat="1" ht="16.5" customHeight="1">
      <c r="B100" s="38"/>
      <c r="C100" s="233" t="s">
        <v>80</v>
      </c>
      <c r="D100" s="233" t="s">
        <v>174</v>
      </c>
      <c r="E100" s="234" t="s">
        <v>1467</v>
      </c>
      <c r="F100" s="235" t="s">
        <v>1468</v>
      </c>
      <c r="G100" s="236" t="s">
        <v>1002</v>
      </c>
      <c r="H100" s="278"/>
      <c r="I100" s="238"/>
      <c r="J100" s="239">
        <f>ROUND(I100*H100,2)</f>
        <v>0</v>
      </c>
      <c r="K100" s="235" t="s">
        <v>1</v>
      </c>
      <c r="L100" s="43"/>
      <c r="M100" s="240" t="s">
        <v>1</v>
      </c>
      <c r="N100" s="241" t="s">
        <v>42</v>
      </c>
      <c r="O100" s="79"/>
      <c r="P100" s="211">
        <f>O100*H100</f>
        <v>0</v>
      </c>
      <c r="Q100" s="211">
        <v>0</v>
      </c>
      <c r="R100" s="211">
        <f>Q100*H100</f>
        <v>0</v>
      </c>
      <c r="S100" s="211">
        <v>0</v>
      </c>
      <c r="T100" s="212">
        <f>S100*H100</f>
        <v>0</v>
      </c>
      <c r="AR100" s="17" t="s">
        <v>155</v>
      </c>
      <c r="AT100" s="17" t="s">
        <v>174</v>
      </c>
      <c r="AU100" s="17" t="s">
        <v>80</v>
      </c>
      <c r="AY100" s="17" t="s">
        <v>154</v>
      </c>
      <c r="BE100" s="213">
        <f>IF(N100="základní",J100,0)</f>
        <v>0</v>
      </c>
      <c r="BF100" s="213">
        <f>IF(N100="snížená",J100,0)</f>
        <v>0</v>
      </c>
      <c r="BG100" s="213">
        <f>IF(N100="zákl. přenesená",J100,0)</f>
        <v>0</v>
      </c>
      <c r="BH100" s="213">
        <f>IF(N100="sníž. přenesená",J100,0)</f>
        <v>0</v>
      </c>
      <c r="BI100" s="213">
        <f>IF(N100="nulová",J100,0)</f>
        <v>0</v>
      </c>
      <c r="BJ100" s="17" t="s">
        <v>78</v>
      </c>
      <c r="BK100" s="213">
        <f>ROUND(I100*H100,2)</f>
        <v>0</v>
      </c>
      <c r="BL100" s="17" t="s">
        <v>155</v>
      </c>
      <c r="BM100" s="17" t="s">
        <v>1469</v>
      </c>
    </row>
    <row r="101" s="1" customFormat="1">
      <c r="B101" s="38"/>
      <c r="C101" s="39"/>
      <c r="D101" s="214" t="s">
        <v>157</v>
      </c>
      <c r="E101" s="39"/>
      <c r="F101" s="215" t="s">
        <v>1468</v>
      </c>
      <c r="G101" s="39"/>
      <c r="H101" s="39"/>
      <c r="I101" s="144"/>
      <c r="J101" s="39"/>
      <c r="K101" s="39"/>
      <c r="L101" s="43"/>
      <c r="M101" s="243"/>
      <c r="N101" s="244"/>
      <c r="O101" s="244"/>
      <c r="P101" s="244"/>
      <c r="Q101" s="244"/>
      <c r="R101" s="244"/>
      <c r="S101" s="244"/>
      <c r="T101" s="245"/>
      <c r="AT101" s="17" t="s">
        <v>157</v>
      </c>
      <c r="AU101" s="17" t="s">
        <v>80</v>
      </c>
    </row>
    <row r="102" s="1" customFormat="1" ht="6.96" customHeight="1">
      <c r="B102" s="57"/>
      <c r="C102" s="58"/>
      <c r="D102" s="58"/>
      <c r="E102" s="58"/>
      <c r="F102" s="58"/>
      <c r="G102" s="58"/>
      <c r="H102" s="58"/>
      <c r="I102" s="168"/>
      <c r="J102" s="58"/>
      <c r="K102" s="58"/>
      <c r="L102" s="43"/>
    </row>
  </sheetData>
  <sheetProtection sheet="1" autoFilter="0" formatColumns="0" formatRows="0" objects="1" scenarios="1" spinCount="100000" saltValue="r8K9IEHpPxdEbp2m30d/16idWhMuMPOwFAbNTgcN8JvpiDq+wWQqoh9vpJ1qCyx93Zq+yBRbvwb4DIDbVnYn2Q==" hashValue="TycQ6wVOVXgTnrECungcP0e+C2QeEoQFvxHk/6ZzJmoacQSGmmwSMVCSJorDGhfIlZ/Lk4G+Hi6+COPyjs3Jhw==" algorithmName="SHA-512" password="CC35"/>
  <autoFilter ref="C93:K10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121</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s="1" customFormat="1" ht="12" customHeight="1">
      <c r="B8" s="43"/>
      <c r="D8" s="142" t="s">
        <v>123</v>
      </c>
      <c r="I8" s="144"/>
      <c r="L8" s="43"/>
    </row>
    <row r="9" s="1" customFormat="1" ht="36.96" customHeight="1">
      <c r="B9" s="43"/>
      <c r="E9" s="145" t="s">
        <v>1470</v>
      </c>
      <c r="F9" s="1"/>
      <c r="G9" s="1"/>
      <c r="H9" s="1"/>
      <c r="I9" s="144"/>
      <c r="L9" s="43"/>
    </row>
    <row r="10" s="1" customFormat="1">
      <c r="B10" s="43"/>
      <c r="I10" s="144"/>
      <c r="L10" s="43"/>
    </row>
    <row r="11" s="1" customFormat="1" ht="12" customHeight="1">
      <c r="B11" s="43"/>
      <c r="D11" s="142" t="s">
        <v>18</v>
      </c>
      <c r="F11" s="17" t="s">
        <v>1</v>
      </c>
      <c r="I11" s="146" t="s">
        <v>19</v>
      </c>
      <c r="J11" s="17" t="s">
        <v>1</v>
      </c>
      <c r="L11" s="43"/>
    </row>
    <row r="12" s="1" customFormat="1" ht="12" customHeight="1">
      <c r="B12" s="43"/>
      <c r="D12" s="142" t="s">
        <v>20</v>
      </c>
      <c r="F12" s="17" t="s">
        <v>21</v>
      </c>
      <c r="I12" s="146" t="s">
        <v>22</v>
      </c>
      <c r="J12" s="147" t="str">
        <f>'Rekapitulace stavby'!AN8</f>
        <v>27. 11. 2018</v>
      </c>
      <c r="L12" s="43"/>
    </row>
    <row r="13" s="1" customFormat="1" ht="10.8" customHeight="1">
      <c r="B13" s="43"/>
      <c r="I13" s="144"/>
      <c r="L13" s="43"/>
    </row>
    <row r="14" s="1" customFormat="1" ht="12" customHeight="1">
      <c r="B14" s="43"/>
      <c r="D14" s="142" t="s">
        <v>24</v>
      </c>
      <c r="I14" s="146" t="s">
        <v>25</v>
      </c>
      <c r="J14" s="17" t="s">
        <v>26</v>
      </c>
      <c r="L14" s="43"/>
    </row>
    <row r="15" s="1" customFormat="1" ht="18" customHeight="1">
      <c r="B15" s="43"/>
      <c r="E15" s="17" t="s">
        <v>27</v>
      </c>
      <c r="I15" s="146" t="s">
        <v>28</v>
      </c>
      <c r="J15" s="17" t="s">
        <v>29</v>
      </c>
      <c r="L15" s="43"/>
    </row>
    <row r="16" s="1" customFormat="1" ht="6.96" customHeight="1">
      <c r="B16" s="43"/>
      <c r="I16" s="144"/>
      <c r="L16" s="43"/>
    </row>
    <row r="17" s="1" customFormat="1" ht="12" customHeight="1">
      <c r="B17" s="43"/>
      <c r="D17" s="142" t="s">
        <v>30</v>
      </c>
      <c r="I17" s="146" t="s">
        <v>25</v>
      </c>
      <c r="J17" s="33" t="str">
        <f>'Rekapitulace stavby'!AN13</f>
        <v>Vyplň údaj</v>
      </c>
      <c r="L17" s="43"/>
    </row>
    <row r="18" s="1" customFormat="1" ht="18" customHeight="1">
      <c r="B18" s="43"/>
      <c r="E18" s="33" t="str">
        <f>'Rekapitulace stavby'!E14</f>
        <v>Vyplň údaj</v>
      </c>
      <c r="F18" s="17"/>
      <c r="G18" s="17"/>
      <c r="H18" s="17"/>
      <c r="I18" s="146" t="s">
        <v>28</v>
      </c>
      <c r="J18" s="33" t="str">
        <f>'Rekapitulace stavby'!AN14</f>
        <v>Vyplň údaj</v>
      </c>
      <c r="L18" s="43"/>
    </row>
    <row r="19" s="1" customFormat="1" ht="6.96" customHeight="1">
      <c r="B19" s="43"/>
      <c r="I19" s="144"/>
      <c r="L19" s="43"/>
    </row>
    <row r="20" s="1" customFormat="1" ht="12" customHeight="1">
      <c r="B20" s="43"/>
      <c r="D20" s="142" t="s">
        <v>32</v>
      </c>
      <c r="I20" s="146" t="s">
        <v>25</v>
      </c>
      <c r="J20" s="17" t="str">
        <f>IF('Rekapitulace stavby'!AN16="","",'Rekapitulace stavby'!AN16)</f>
        <v/>
      </c>
      <c r="L20" s="43"/>
    </row>
    <row r="21" s="1" customFormat="1" ht="18" customHeight="1">
      <c r="B21" s="43"/>
      <c r="E21" s="17" t="str">
        <f>IF('Rekapitulace stavby'!E17="","",'Rekapitulace stavby'!E17)</f>
        <v xml:space="preserve"> </v>
      </c>
      <c r="I21" s="146" t="s">
        <v>28</v>
      </c>
      <c r="J21" s="17" t="str">
        <f>IF('Rekapitulace stavby'!AN17="","",'Rekapitulace stavby'!AN17)</f>
        <v/>
      </c>
      <c r="L21" s="43"/>
    </row>
    <row r="22" s="1" customFormat="1" ht="6.96" customHeight="1">
      <c r="B22" s="43"/>
      <c r="I22" s="144"/>
      <c r="L22" s="43"/>
    </row>
    <row r="23" s="1" customFormat="1" ht="12" customHeight="1">
      <c r="B23" s="43"/>
      <c r="D23" s="142" t="s">
        <v>35</v>
      </c>
      <c r="I23" s="146" t="s">
        <v>25</v>
      </c>
      <c r="J23" s="17" t="str">
        <f>IF('Rekapitulace stavby'!AN19="","",'Rekapitulace stavby'!AN19)</f>
        <v/>
      </c>
      <c r="L23" s="43"/>
    </row>
    <row r="24" s="1" customFormat="1" ht="18" customHeight="1">
      <c r="B24" s="43"/>
      <c r="E24" s="17" t="str">
        <f>IF('Rekapitulace stavby'!E20="","",'Rekapitulace stavby'!E20)</f>
        <v xml:space="preserve"> </v>
      </c>
      <c r="I24" s="146" t="s">
        <v>28</v>
      </c>
      <c r="J24" s="17" t="str">
        <f>IF('Rekapitulace stavby'!AN20="","",'Rekapitulace stavby'!AN20)</f>
        <v/>
      </c>
      <c r="L24" s="43"/>
    </row>
    <row r="25" s="1" customFormat="1" ht="6.96" customHeight="1">
      <c r="B25" s="43"/>
      <c r="I25" s="144"/>
      <c r="L25" s="43"/>
    </row>
    <row r="26" s="1" customFormat="1" ht="12" customHeight="1">
      <c r="B26" s="43"/>
      <c r="D26" s="142" t="s">
        <v>36</v>
      </c>
      <c r="I26" s="144"/>
      <c r="L26" s="43"/>
    </row>
    <row r="27" s="7" customFormat="1" ht="16.5" customHeight="1">
      <c r="B27" s="148"/>
      <c r="E27" s="149" t="s">
        <v>1</v>
      </c>
      <c r="F27" s="149"/>
      <c r="G27" s="149"/>
      <c r="H27" s="149"/>
      <c r="I27" s="150"/>
      <c r="L27" s="148"/>
    </row>
    <row r="28" s="1" customFormat="1" ht="6.96" customHeight="1">
      <c r="B28" s="43"/>
      <c r="I28" s="144"/>
      <c r="L28" s="43"/>
    </row>
    <row r="29" s="1" customFormat="1" ht="6.96" customHeight="1">
      <c r="B29" s="43"/>
      <c r="D29" s="71"/>
      <c r="E29" s="71"/>
      <c r="F29" s="71"/>
      <c r="G29" s="71"/>
      <c r="H29" s="71"/>
      <c r="I29" s="151"/>
      <c r="J29" s="71"/>
      <c r="K29" s="71"/>
      <c r="L29" s="43"/>
    </row>
    <row r="30" s="1" customFormat="1" ht="25.44" customHeight="1">
      <c r="B30" s="43"/>
      <c r="D30" s="152" t="s">
        <v>37</v>
      </c>
      <c r="I30" s="144"/>
      <c r="J30" s="153">
        <f>ROUND(J81, 2)</f>
        <v>0</v>
      </c>
      <c r="L30" s="43"/>
    </row>
    <row r="31" s="1" customFormat="1" ht="6.96" customHeight="1">
      <c r="B31" s="43"/>
      <c r="D31" s="71"/>
      <c r="E31" s="71"/>
      <c r="F31" s="71"/>
      <c r="G31" s="71"/>
      <c r="H31" s="71"/>
      <c r="I31" s="151"/>
      <c r="J31" s="71"/>
      <c r="K31" s="71"/>
      <c r="L31" s="43"/>
    </row>
    <row r="32" s="1" customFormat="1" ht="14.4" customHeight="1">
      <c r="B32" s="43"/>
      <c r="F32" s="154" t="s">
        <v>39</v>
      </c>
      <c r="I32" s="155" t="s">
        <v>38</v>
      </c>
      <c r="J32" s="154" t="s">
        <v>40</v>
      </c>
      <c r="L32" s="43"/>
    </row>
    <row r="33" s="1" customFormat="1" ht="14.4" customHeight="1">
      <c r="B33" s="43"/>
      <c r="D33" s="142" t="s">
        <v>41</v>
      </c>
      <c r="E33" s="142" t="s">
        <v>42</v>
      </c>
      <c r="F33" s="156">
        <f>ROUND((SUM(BE81:BE111)),  2)</f>
        <v>0</v>
      </c>
      <c r="I33" s="157">
        <v>0.20999999999999999</v>
      </c>
      <c r="J33" s="156">
        <f>ROUND(((SUM(BE81:BE111))*I33),  2)</f>
        <v>0</v>
      </c>
      <c r="L33" s="43"/>
    </row>
    <row r="34" s="1" customFormat="1" ht="14.4" customHeight="1">
      <c r="B34" s="43"/>
      <c r="E34" s="142" t="s">
        <v>43</v>
      </c>
      <c r="F34" s="156">
        <f>ROUND((SUM(BF81:BF111)),  2)</f>
        <v>0</v>
      </c>
      <c r="I34" s="157">
        <v>0.14999999999999999</v>
      </c>
      <c r="J34" s="156">
        <f>ROUND(((SUM(BF81:BF111))*I34),  2)</f>
        <v>0</v>
      </c>
      <c r="L34" s="43"/>
    </row>
    <row r="35" hidden="1" s="1" customFormat="1" ht="14.4" customHeight="1">
      <c r="B35" s="43"/>
      <c r="E35" s="142" t="s">
        <v>44</v>
      </c>
      <c r="F35" s="156">
        <f>ROUND((SUM(BG81:BG111)),  2)</f>
        <v>0</v>
      </c>
      <c r="I35" s="157">
        <v>0.20999999999999999</v>
      </c>
      <c r="J35" s="156">
        <f>0</f>
        <v>0</v>
      </c>
      <c r="L35" s="43"/>
    </row>
    <row r="36" hidden="1" s="1" customFormat="1" ht="14.4" customHeight="1">
      <c r="B36" s="43"/>
      <c r="E36" s="142" t="s">
        <v>45</v>
      </c>
      <c r="F36" s="156">
        <f>ROUND((SUM(BH81:BH111)),  2)</f>
        <v>0</v>
      </c>
      <c r="I36" s="157">
        <v>0.14999999999999999</v>
      </c>
      <c r="J36" s="156">
        <f>0</f>
        <v>0</v>
      </c>
      <c r="L36" s="43"/>
    </row>
    <row r="37" hidden="1" s="1" customFormat="1" ht="14.4" customHeight="1">
      <c r="B37" s="43"/>
      <c r="E37" s="142" t="s">
        <v>46</v>
      </c>
      <c r="F37" s="156">
        <f>ROUND((SUM(BI81:BI111)),  2)</f>
        <v>0</v>
      </c>
      <c r="I37" s="157">
        <v>0</v>
      </c>
      <c r="J37" s="156">
        <f>0</f>
        <v>0</v>
      </c>
      <c r="L37" s="43"/>
    </row>
    <row r="38" s="1" customFormat="1" ht="6.96" customHeight="1">
      <c r="B38" s="43"/>
      <c r="I38" s="144"/>
      <c r="L38" s="43"/>
    </row>
    <row r="39" s="1" customFormat="1" ht="25.44" customHeight="1">
      <c r="B39" s="43"/>
      <c r="C39" s="158"/>
      <c r="D39" s="159" t="s">
        <v>47</v>
      </c>
      <c r="E39" s="160"/>
      <c r="F39" s="160"/>
      <c r="G39" s="161" t="s">
        <v>48</v>
      </c>
      <c r="H39" s="162" t="s">
        <v>49</v>
      </c>
      <c r="I39" s="163"/>
      <c r="J39" s="164">
        <f>SUM(J30:J37)</f>
        <v>0</v>
      </c>
      <c r="K39" s="165"/>
      <c r="L39" s="43"/>
    </row>
    <row r="40" s="1" customFormat="1" ht="14.4" customHeight="1">
      <c r="B40" s="166"/>
      <c r="C40" s="167"/>
      <c r="D40" s="167"/>
      <c r="E40" s="167"/>
      <c r="F40" s="167"/>
      <c r="G40" s="167"/>
      <c r="H40" s="167"/>
      <c r="I40" s="168"/>
      <c r="J40" s="167"/>
      <c r="K40" s="167"/>
      <c r="L40" s="43"/>
    </row>
    <row r="44" s="1" customFormat="1" ht="6.96" customHeight="1">
      <c r="B44" s="169"/>
      <c r="C44" s="170"/>
      <c r="D44" s="170"/>
      <c r="E44" s="170"/>
      <c r="F44" s="170"/>
      <c r="G44" s="170"/>
      <c r="H44" s="170"/>
      <c r="I44" s="171"/>
      <c r="J44" s="170"/>
      <c r="K44" s="170"/>
      <c r="L44" s="43"/>
    </row>
    <row r="45" s="1" customFormat="1" ht="24.96" customHeight="1">
      <c r="B45" s="38"/>
      <c r="C45" s="23" t="s">
        <v>127</v>
      </c>
      <c r="D45" s="39"/>
      <c r="E45" s="39"/>
      <c r="F45" s="39"/>
      <c r="G45" s="39"/>
      <c r="H45" s="39"/>
      <c r="I45" s="144"/>
      <c r="J45" s="39"/>
      <c r="K45" s="39"/>
      <c r="L45" s="43"/>
    </row>
    <row r="46" s="1" customFormat="1" ht="6.96" customHeight="1">
      <c r="B46" s="38"/>
      <c r="C46" s="39"/>
      <c r="D46" s="39"/>
      <c r="E46" s="39"/>
      <c r="F46" s="39"/>
      <c r="G46" s="39"/>
      <c r="H46" s="39"/>
      <c r="I46" s="144"/>
      <c r="J46" s="39"/>
      <c r="K46" s="39"/>
      <c r="L46" s="43"/>
    </row>
    <row r="47" s="1" customFormat="1" ht="12" customHeight="1">
      <c r="B47" s="38"/>
      <c r="C47" s="32" t="s">
        <v>16</v>
      </c>
      <c r="D47" s="39"/>
      <c r="E47" s="39"/>
      <c r="F47" s="39"/>
      <c r="G47" s="39"/>
      <c r="H47" s="39"/>
      <c r="I47" s="144"/>
      <c r="J47" s="39"/>
      <c r="K47" s="39"/>
      <c r="L47" s="43"/>
    </row>
    <row r="48" s="1" customFormat="1" ht="16.5" customHeight="1">
      <c r="B48" s="38"/>
      <c r="C48" s="39"/>
      <c r="D48" s="39"/>
      <c r="E48" s="172" t="str">
        <f>E7</f>
        <v>Oprava výhybek č.1 - 6 v žst. Dolní Žleb</v>
      </c>
      <c r="F48" s="32"/>
      <c r="G48" s="32"/>
      <c r="H48" s="32"/>
      <c r="I48" s="144"/>
      <c r="J48" s="39"/>
      <c r="K48" s="39"/>
      <c r="L48" s="43"/>
    </row>
    <row r="49" s="1" customFormat="1" ht="12" customHeight="1">
      <c r="B49" s="38"/>
      <c r="C49" s="32" t="s">
        <v>123</v>
      </c>
      <c r="D49" s="39"/>
      <c r="E49" s="39"/>
      <c r="F49" s="39"/>
      <c r="G49" s="39"/>
      <c r="H49" s="39"/>
      <c r="I49" s="144"/>
      <c r="J49" s="39"/>
      <c r="K49" s="39"/>
      <c r="L49" s="43"/>
    </row>
    <row r="50" s="1" customFormat="1" ht="16.5" customHeight="1">
      <c r="B50" s="38"/>
      <c r="C50" s="39"/>
      <c r="D50" s="39"/>
      <c r="E50" s="64" t="str">
        <f>E9</f>
        <v>SO 06 - Ochrana kabelů ČD-Telematika</v>
      </c>
      <c r="F50" s="39"/>
      <c r="G50" s="39"/>
      <c r="H50" s="39"/>
      <c r="I50" s="144"/>
      <c r="J50" s="39"/>
      <c r="K50" s="39"/>
      <c r="L50" s="43"/>
    </row>
    <row r="51" s="1" customFormat="1" ht="6.96" customHeight="1">
      <c r="B51" s="38"/>
      <c r="C51" s="39"/>
      <c r="D51" s="39"/>
      <c r="E51" s="39"/>
      <c r="F51" s="39"/>
      <c r="G51" s="39"/>
      <c r="H51" s="39"/>
      <c r="I51" s="144"/>
      <c r="J51" s="39"/>
      <c r="K51" s="39"/>
      <c r="L51" s="43"/>
    </row>
    <row r="52" s="1" customFormat="1" ht="12" customHeight="1">
      <c r="B52" s="38"/>
      <c r="C52" s="32" t="s">
        <v>20</v>
      </c>
      <c r="D52" s="39"/>
      <c r="E52" s="39"/>
      <c r="F52" s="27" t="str">
        <f>F12</f>
        <v>Dolní Žleb</v>
      </c>
      <c r="G52" s="39"/>
      <c r="H52" s="39"/>
      <c r="I52" s="146" t="s">
        <v>22</v>
      </c>
      <c r="J52" s="67" t="str">
        <f>IF(J12="","",J12)</f>
        <v>27. 11. 2018</v>
      </c>
      <c r="K52" s="39"/>
      <c r="L52" s="43"/>
    </row>
    <row r="53" s="1" customFormat="1" ht="6.96" customHeight="1">
      <c r="B53" s="38"/>
      <c r="C53" s="39"/>
      <c r="D53" s="39"/>
      <c r="E53" s="39"/>
      <c r="F53" s="39"/>
      <c r="G53" s="39"/>
      <c r="H53" s="39"/>
      <c r="I53" s="144"/>
      <c r="J53" s="39"/>
      <c r="K53" s="39"/>
      <c r="L53" s="43"/>
    </row>
    <row r="54" s="1" customFormat="1" ht="13.65" customHeight="1">
      <c r="B54" s="38"/>
      <c r="C54" s="32" t="s">
        <v>24</v>
      </c>
      <c r="D54" s="39"/>
      <c r="E54" s="39"/>
      <c r="F54" s="27" t="str">
        <f>E15</f>
        <v>SŽDC s.o., OŘ Ústí n.L., ST Ústí n.L.</v>
      </c>
      <c r="G54" s="39"/>
      <c r="H54" s="39"/>
      <c r="I54" s="146" t="s">
        <v>32</v>
      </c>
      <c r="J54" s="36" t="str">
        <f>E21</f>
        <v xml:space="preserve"> </v>
      </c>
      <c r="K54" s="39"/>
      <c r="L54" s="43"/>
    </row>
    <row r="55" s="1" customFormat="1" ht="13.65" customHeight="1">
      <c r="B55" s="38"/>
      <c r="C55" s="32" t="s">
        <v>30</v>
      </c>
      <c r="D55" s="39"/>
      <c r="E55" s="39"/>
      <c r="F55" s="27" t="str">
        <f>IF(E18="","",E18)</f>
        <v>Vyplň údaj</v>
      </c>
      <c r="G55" s="39"/>
      <c r="H55" s="39"/>
      <c r="I55" s="146" t="s">
        <v>35</v>
      </c>
      <c r="J55" s="36" t="str">
        <f>E24</f>
        <v xml:space="preserve"> </v>
      </c>
      <c r="K55" s="39"/>
      <c r="L55" s="43"/>
    </row>
    <row r="56" s="1" customFormat="1" ht="10.32" customHeight="1">
      <c r="B56" s="38"/>
      <c r="C56" s="39"/>
      <c r="D56" s="39"/>
      <c r="E56" s="39"/>
      <c r="F56" s="39"/>
      <c r="G56" s="39"/>
      <c r="H56" s="39"/>
      <c r="I56" s="144"/>
      <c r="J56" s="39"/>
      <c r="K56" s="39"/>
      <c r="L56" s="43"/>
    </row>
    <row r="57" s="1" customFormat="1" ht="29.28" customHeight="1">
      <c r="B57" s="38"/>
      <c r="C57" s="173" t="s">
        <v>128</v>
      </c>
      <c r="D57" s="174"/>
      <c r="E57" s="174"/>
      <c r="F57" s="174"/>
      <c r="G57" s="174"/>
      <c r="H57" s="174"/>
      <c r="I57" s="175"/>
      <c r="J57" s="176" t="s">
        <v>129</v>
      </c>
      <c r="K57" s="174"/>
      <c r="L57" s="43"/>
    </row>
    <row r="58" s="1" customFormat="1" ht="10.32" customHeight="1">
      <c r="B58" s="38"/>
      <c r="C58" s="39"/>
      <c r="D58" s="39"/>
      <c r="E58" s="39"/>
      <c r="F58" s="39"/>
      <c r="G58" s="39"/>
      <c r="H58" s="39"/>
      <c r="I58" s="144"/>
      <c r="J58" s="39"/>
      <c r="K58" s="39"/>
      <c r="L58" s="43"/>
    </row>
    <row r="59" s="1" customFormat="1" ht="22.8" customHeight="1">
      <c r="B59" s="38"/>
      <c r="C59" s="177" t="s">
        <v>130</v>
      </c>
      <c r="D59" s="39"/>
      <c r="E59" s="39"/>
      <c r="F59" s="39"/>
      <c r="G59" s="39"/>
      <c r="H59" s="39"/>
      <c r="I59" s="144"/>
      <c r="J59" s="98">
        <f>J81</f>
        <v>0</v>
      </c>
      <c r="K59" s="39"/>
      <c r="L59" s="43"/>
      <c r="AU59" s="17" t="s">
        <v>131</v>
      </c>
    </row>
    <row r="60" s="8" customFormat="1" ht="24.96" customHeight="1">
      <c r="B60" s="178"/>
      <c r="C60" s="179"/>
      <c r="D60" s="180" t="s">
        <v>1471</v>
      </c>
      <c r="E60" s="181"/>
      <c r="F60" s="181"/>
      <c r="G60" s="181"/>
      <c r="H60" s="181"/>
      <c r="I60" s="182"/>
      <c r="J60" s="183">
        <f>J82</f>
        <v>0</v>
      </c>
      <c r="K60" s="179"/>
      <c r="L60" s="184"/>
    </row>
    <row r="61" s="8" customFormat="1" ht="24.96" customHeight="1">
      <c r="B61" s="178"/>
      <c r="C61" s="179"/>
      <c r="D61" s="180" t="s">
        <v>1472</v>
      </c>
      <c r="E61" s="181"/>
      <c r="F61" s="181"/>
      <c r="G61" s="181"/>
      <c r="H61" s="181"/>
      <c r="I61" s="182"/>
      <c r="J61" s="183">
        <f>J87</f>
        <v>0</v>
      </c>
      <c r="K61" s="179"/>
      <c r="L61" s="184"/>
    </row>
    <row r="62" s="1" customFormat="1" ht="21.84" customHeight="1">
      <c r="B62" s="38"/>
      <c r="C62" s="39"/>
      <c r="D62" s="39"/>
      <c r="E62" s="39"/>
      <c r="F62" s="39"/>
      <c r="G62" s="39"/>
      <c r="H62" s="39"/>
      <c r="I62" s="144"/>
      <c r="J62" s="39"/>
      <c r="K62" s="39"/>
      <c r="L62" s="43"/>
    </row>
    <row r="63" s="1" customFormat="1" ht="6.96" customHeight="1">
      <c r="B63" s="57"/>
      <c r="C63" s="58"/>
      <c r="D63" s="58"/>
      <c r="E63" s="58"/>
      <c r="F63" s="58"/>
      <c r="G63" s="58"/>
      <c r="H63" s="58"/>
      <c r="I63" s="168"/>
      <c r="J63" s="58"/>
      <c r="K63" s="58"/>
      <c r="L63" s="43"/>
    </row>
    <row r="67" s="1" customFormat="1" ht="6.96" customHeight="1">
      <c r="B67" s="59"/>
      <c r="C67" s="60"/>
      <c r="D67" s="60"/>
      <c r="E67" s="60"/>
      <c r="F67" s="60"/>
      <c r="G67" s="60"/>
      <c r="H67" s="60"/>
      <c r="I67" s="171"/>
      <c r="J67" s="60"/>
      <c r="K67" s="60"/>
      <c r="L67" s="43"/>
    </row>
    <row r="68" s="1" customFormat="1" ht="24.96" customHeight="1">
      <c r="B68" s="38"/>
      <c r="C68" s="23" t="s">
        <v>136</v>
      </c>
      <c r="D68" s="39"/>
      <c r="E68" s="39"/>
      <c r="F68" s="39"/>
      <c r="G68" s="39"/>
      <c r="H68" s="39"/>
      <c r="I68" s="144"/>
      <c r="J68" s="39"/>
      <c r="K68" s="39"/>
      <c r="L68" s="43"/>
    </row>
    <row r="69" s="1" customFormat="1" ht="6.96" customHeight="1">
      <c r="B69" s="38"/>
      <c r="C69" s="39"/>
      <c r="D69" s="39"/>
      <c r="E69" s="39"/>
      <c r="F69" s="39"/>
      <c r="G69" s="39"/>
      <c r="H69" s="39"/>
      <c r="I69" s="144"/>
      <c r="J69" s="39"/>
      <c r="K69" s="39"/>
      <c r="L69" s="43"/>
    </row>
    <row r="70" s="1" customFormat="1" ht="12" customHeight="1">
      <c r="B70" s="38"/>
      <c r="C70" s="32" t="s">
        <v>16</v>
      </c>
      <c r="D70" s="39"/>
      <c r="E70" s="39"/>
      <c r="F70" s="39"/>
      <c r="G70" s="39"/>
      <c r="H70" s="39"/>
      <c r="I70" s="144"/>
      <c r="J70" s="39"/>
      <c r="K70" s="39"/>
      <c r="L70" s="43"/>
    </row>
    <row r="71" s="1" customFormat="1" ht="16.5" customHeight="1">
      <c r="B71" s="38"/>
      <c r="C71" s="39"/>
      <c r="D71" s="39"/>
      <c r="E71" s="172" t="str">
        <f>E7</f>
        <v>Oprava výhybek č.1 - 6 v žst. Dolní Žleb</v>
      </c>
      <c r="F71" s="32"/>
      <c r="G71" s="32"/>
      <c r="H71" s="32"/>
      <c r="I71" s="144"/>
      <c r="J71" s="39"/>
      <c r="K71" s="39"/>
      <c r="L71" s="43"/>
    </row>
    <row r="72" s="1" customFormat="1" ht="12" customHeight="1">
      <c r="B72" s="38"/>
      <c r="C72" s="32" t="s">
        <v>123</v>
      </c>
      <c r="D72" s="39"/>
      <c r="E72" s="39"/>
      <c r="F72" s="39"/>
      <c r="G72" s="39"/>
      <c r="H72" s="39"/>
      <c r="I72" s="144"/>
      <c r="J72" s="39"/>
      <c r="K72" s="39"/>
      <c r="L72" s="43"/>
    </row>
    <row r="73" s="1" customFormat="1" ht="16.5" customHeight="1">
      <c r="B73" s="38"/>
      <c r="C73" s="39"/>
      <c r="D73" s="39"/>
      <c r="E73" s="64" t="str">
        <f>E9</f>
        <v>SO 06 - Ochrana kabelů ČD-Telematika</v>
      </c>
      <c r="F73" s="39"/>
      <c r="G73" s="39"/>
      <c r="H73" s="39"/>
      <c r="I73" s="144"/>
      <c r="J73" s="39"/>
      <c r="K73" s="39"/>
      <c r="L73" s="43"/>
    </row>
    <row r="74" s="1" customFormat="1" ht="6.96" customHeight="1">
      <c r="B74" s="38"/>
      <c r="C74" s="39"/>
      <c r="D74" s="39"/>
      <c r="E74" s="39"/>
      <c r="F74" s="39"/>
      <c r="G74" s="39"/>
      <c r="H74" s="39"/>
      <c r="I74" s="144"/>
      <c r="J74" s="39"/>
      <c r="K74" s="39"/>
      <c r="L74" s="43"/>
    </row>
    <row r="75" s="1" customFormat="1" ht="12" customHeight="1">
      <c r="B75" s="38"/>
      <c r="C75" s="32" t="s">
        <v>20</v>
      </c>
      <c r="D75" s="39"/>
      <c r="E75" s="39"/>
      <c r="F75" s="27" t="str">
        <f>F12</f>
        <v>Dolní Žleb</v>
      </c>
      <c r="G75" s="39"/>
      <c r="H75" s="39"/>
      <c r="I75" s="146" t="s">
        <v>22</v>
      </c>
      <c r="J75" s="67" t="str">
        <f>IF(J12="","",J12)</f>
        <v>27. 11. 2018</v>
      </c>
      <c r="K75" s="39"/>
      <c r="L75" s="43"/>
    </row>
    <row r="76" s="1" customFormat="1" ht="6.96" customHeight="1">
      <c r="B76" s="38"/>
      <c r="C76" s="39"/>
      <c r="D76" s="39"/>
      <c r="E76" s="39"/>
      <c r="F76" s="39"/>
      <c r="G76" s="39"/>
      <c r="H76" s="39"/>
      <c r="I76" s="144"/>
      <c r="J76" s="39"/>
      <c r="K76" s="39"/>
      <c r="L76" s="43"/>
    </row>
    <row r="77" s="1" customFormat="1" ht="13.65" customHeight="1">
      <c r="B77" s="38"/>
      <c r="C77" s="32" t="s">
        <v>24</v>
      </c>
      <c r="D77" s="39"/>
      <c r="E77" s="39"/>
      <c r="F77" s="27" t="str">
        <f>E15</f>
        <v>SŽDC s.o., OŘ Ústí n.L., ST Ústí n.L.</v>
      </c>
      <c r="G77" s="39"/>
      <c r="H77" s="39"/>
      <c r="I77" s="146" t="s">
        <v>32</v>
      </c>
      <c r="J77" s="36" t="str">
        <f>E21</f>
        <v xml:space="preserve"> </v>
      </c>
      <c r="K77" s="39"/>
      <c r="L77" s="43"/>
    </row>
    <row r="78" s="1" customFormat="1" ht="13.65" customHeight="1">
      <c r="B78" s="38"/>
      <c r="C78" s="32" t="s">
        <v>30</v>
      </c>
      <c r="D78" s="39"/>
      <c r="E78" s="39"/>
      <c r="F78" s="27" t="str">
        <f>IF(E18="","",E18)</f>
        <v>Vyplň údaj</v>
      </c>
      <c r="G78" s="39"/>
      <c r="H78" s="39"/>
      <c r="I78" s="146" t="s">
        <v>35</v>
      </c>
      <c r="J78" s="36" t="str">
        <f>E24</f>
        <v xml:space="preserve"> </v>
      </c>
      <c r="K78" s="39"/>
      <c r="L78" s="43"/>
    </row>
    <row r="79" s="1" customFormat="1" ht="10.32" customHeight="1">
      <c r="B79" s="38"/>
      <c r="C79" s="39"/>
      <c r="D79" s="39"/>
      <c r="E79" s="39"/>
      <c r="F79" s="39"/>
      <c r="G79" s="39"/>
      <c r="H79" s="39"/>
      <c r="I79" s="144"/>
      <c r="J79" s="39"/>
      <c r="K79" s="39"/>
      <c r="L79" s="43"/>
    </row>
    <row r="80" s="10" customFormat="1" ht="29.28" customHeight="1">
      <c r="B80" s="191"/>
      <c r="C80" s="192" t="s">
        <v>137</v>
      </c>
      <c r="D80" s="193" t="s">
        <v>56</v>
      </c>
      <c r="E80" s="193" t="s">
        <v>52</v>
      </c>
      <c r="F80" s="193" t="s">
        <v>53</v>
      </c>
      <c r="G80" s="193" t="s">
        <v>138</v>
      </c>
      <c r="H80" s="193" t="s">
        <v>139</v>
      </c>
      <c r="I80" s="194" t="s">
        <v>140</v>
      </c>
      <c r="J80" s="193" t="s">
        <v>129</v>
      </c>
      <c r="K80" s="195" t="s">
        <v>141</v>
      </c>
      <c r="L80" s="196"/>
      <c r="M80" s="88" t="s">
        <v>1</v>
      </c>
      <c r="N80" s="89" t="s">
        <v>41</v>
      </c>
      <c r="O80" s="89" t="s">
        <v>142</v>
      </c>
      <c r="P80" s="89" t="s">
        <v>143</v>
      </c>
      <c r="Q80" s="89" t="s">
        <v>144</v>
      </c>
      <c r="R80" s="89" t="s">
        <v>145</v>
      </c>
      <c r="S80" s="89" t="s">
        <v>146</v>
      </c>
      <c r="T80" s="90" t="s">
        <v>147</v>
      </c>
    </row>
    <row r="81" s="1" customFormat="1" ht="22.8" customHeight="1">
      <c r="B81" s="38"/>
      <c r="C81" s="95" t="s">
        <v>148</v>
      </c>
      <c r="D81" s="39"/>
      <c r="E81" s="39"/>
      <c r="F81" s="39"/>
      <c r="G81" s="39"/>
      <c r="H81" s="39"/>
      <c r="I81" s="144"/>
      <c r="J81" s="197">
        <f>BK81</f>
        <v>0</v>
      </c>
      <c r="K81" s="39"/>
      <c r="L81" s="43"/>
      <c r="M81" s="91"/>
      <c r="N81" s="92"/>
      <c r="O81" s="92"/>
      <c r="P81" s="198">
        <f>P82+P87</f>
        <v>0</v>
      </c>
      <c r="Q81" s="92"/>
      <c r="R81" s="198">
        <f>R82+R87</f>
        <v>0</v>
      </c>
      <c r="S81" s="92"/>
      <c r="T81" s="199">
        <f>T82+T87</f>
        <v>0</v>
      </c>
      <c r="AT81" s="17" t="s">
        <v>70</v>
      </c>
      <c r="AU81" s="17" t="s">
        <v>131</v>
      </c>
      <c r="BK81" s="200">
        <f>BK82+BK87</f>
        <v>0</v>
      </c>
    </row>
    <row r="82" s="11" customFormat="1" ht="25.92" customHeight="1">
      <c r="B82" s="217"/>
      <c r="C82" s="218"/>
      <c r="D82" s="219" t="s">
        <v>70</v>
      </c>
      <c r="E82" s="220" t="s">
        <v>1473</v>
      </c>
      <c r="F82" s="220" t="s">
        <v>1474</v>
      </c>
      <c r="G82" s="218"/>
      <c r="H82" s="218"/>
      <c r="I82" s="221"/>
      <c r="J82" s="222">
        <f>BK82</f>
        <v>0</v>
      </c>
      <c r="K82" s="218"/>
      <c r="L82" s="223"/>
      <c r="M82" s="224"/>
      <c r="N82" s="225"/>
      <c r="O82" s="225"/>
      <c r="P82" s="226">
        <f>SUM(P83:P86)</f>
        <v>0</v>
      </c>
      <c r="Q82" s="225"/>
      <c r="R82" s="226">
        <f>SUM(R83:R86)</f>
        <v>0</v>
      </c>
      <c r="S82" s="225"/>
      <c r="T82" s="227">
        <f>SUM(T83:T86)</f>
        <v>0</v>
      </c>
      <c r="AR82" s="228" t="s">
        <v>78</v>
      </c>
      <c r="AT82" s="229" t="s">
        <v>70</v>
      </c>
      <c r="AU82" s="229" t="s">
        <v>71</v>
      </c>
      <c r="AY82" s="228" t="s">
        <v>154</v>
      </c>
      <c r="BK82" s="230">
        <f>SUM(BK83:BK86)</f>
        <v>0</v>
      </c>
    </row>
    <row r="83" s="1" customFormat="1" ht="16.5" customHeight="1">
      <c r="B83" s="38"/>
      <c r="C83" s="201" t="s">
        <v>78</v>
      </c>
      <c r="D83" s="201" t="s">
        <v>149</v>
      </c>
      <c r="E83" s="202" t="s">
        <v>1475</v>
      </c>
      <c r="F83" s="203" t="s">
        <v>1476</v>
      </c>
      <c r="G83" s="204" t="s">
        <v>388</v>
      </c>
      <c r="H83" s="205">
        <v>5</v>
      </c>
      <c r="I83" s="206"/>
      <c r="J83" s="207">
        <f>ROUND(I83*H83,2)</f>
        <v>0</v>
      </c>
      <c r="K83" s="203" t="s">
        <v>1</v>
      </c>
      <c r="L83" s="208"/>
      <c r="M83" s="209" t="s">
        <v>1</v>
      </c>
      <c r="N83" s="210" t="s">
        <v>42</v>
      </c>
      <c r="O83" s="79"/>
      <c r="P83" s="211">
        <f>O83*H83</f>
        <v>0</v>
      </c>
      <c r="Q83" s="211">
        <v>0</v>
      </c>
      <c r="R83" s="211">
        <f>Q83*H83</f>
        <v>0</v>
      </c>
      <c r="S83" s="211">
        <v>0</v>
      </c>
      <c r="T83" s="212">
        <f>S83*H83</f>
        <v>0</v>
      </c>
      <c r="AR83" s="17" t="s">
        <v>153</v>
      </c>
      <c r="AT83" s="17" t="s">
        <v>149</v>
      </c>
      <c r="AU83" s="17" t="s">
        <v>78</v>
      </c>
      <c r="AY83" s="17" t="s">
        <v>154</v>
      </c>
      <c r="BE83" s="213">
        <f>IF(N83="základní",J83,0)</f>
        <v>0</v>
      </c>
      <c r="BF83" s="213">
        <f>IF(N83="snížená",J83,0)</f>
        <v>0</v>
      </c>
      <c r="BG83" s="213">
        <f>IF(N83="zákl. přenesená",J83,0)</f>
        <v>0</v>
      </c>
      <c r="BH83" s="213">
        <f>IF(N83="sníž. přenesená",J83,0)</f>
        <v>0</v>
      </c>
      <c r="BI83" s="213">
        <f>IF(N83="nulová",J83,0)</f>
        <v>0</v>
      </c>
      <c r="BJ83" s="17" t="s">
        <v>78</v>
      </c>
      <c r="BK83" s="213">
        <f>ROUND(I83*H83,2)</f>
        <v>0</v>
      </c>
      <c r="BL83" s="17" t="s">
        <v>155</v>
      </c>
      <c r="BM83" s="17" t="s">
        <v>1477</v>
      </c>
    </row>
    <row r="84" s="1" customFormat="1">
      <c r="B84" s="38"/>
      <c r="C84" s="39"/>
      <c r="D84" s="214" t="s">
        <v>157</v>
      </c>
      <c r="E84" s="39"/>
      <c r="F84" s="215" t="s">
        <v>1476</v>
      </c>
      <c r="G84" s="39"/>
      <c r="H84" s="39"/>
      <c r="I84" s="144"/>
      <c r="J84" s="39"/>
      <c r="K84" s="39"/>
      <c r="L84" s="43"/>
      <c r="M84" s="216"/>
      <c r="N84" s="79"/>
      <c r="O84" s="79"/>
      <c r="P84" s="79"/>
      <c r="Q84" s="79"/>
      <c r="R84" s="79"/>
      <c r="S84" s="79"/>
      <c r="T84" s="80"/>
      <c r="AT84" s="17" t="s">
        <v>157</v>
      </c>
      <c r="AU84" s="17" t="s">
        <v>78</v>
      </c>
    </row>
    <row r="85" s="1" customFormat="1" ht="16.5" customHeight="1">
      <c r="B85" s="38"/>
      <c r="C85" s="201" t="s">
        <v>80</v>
      </c>
      <c r="D85" s="201" t="s">
        <v>149</v>
      </c>
      <c r="E85" s="202" t="s">
        <v>1478</v>
      </c>
      <c r="F85" s="203" t="s">
        <v>1479</v>
      </c>
      <c r="G85" s="204" t="s">
        <v>388</v>
      </c>
      <c r="H85" s="205">
        <v>20</v>
      </c>
      <c r="I85" s="206"/>
      <c r="J85" s="207">
        <f>ROUND(I85*H85,2)</f>
        <v>0</v>
      </c>
      <c r="K85" s="203" t="s">
        <v>1</v>
      </c>
      <c r="L85" s="208"/>
      <c r="M85" s="209" t="s">
        <v>1</v>
      </c>
      <c r="N85" s="210" t="s">
        <v>42</v>
      </c>
      <c r="O85" s="79"/>
      <c r="P85" s="211">
        <f>O85*H85</f>
        <v>0</v>
      </c>
      <c r="Q85" s="211">
        <v>0</v>
      </c>
      <c r="R85" s="211">
        <f>Q85*H85</f>
        <v>0</v>
      </c>
      <c r="S85" s="211">
        <v>0</v>
      </c>
      <c r="T85" s="212">
        <f>S85*H85</f>
        <v>0</v>
      </c>
      <c r="AR85" s="17" t="s">
        <v>153</v>
      </c>
      <c r="AT85" s="17" t="s">
        <v>149</v>
      </c>
      <c r="AU85" s="17" t="s">
        <v>78</v>
      </c>
      <c r="AY85" s="17" t="s">
        <v>154</v>
      </c>
      <c r="BE85" s="213">
        <f>IF(N85="základní",J85,0)</f>
        <v>0</v>
      </c>
      <c r="BF85" s="213">
        <f>IF(N85="snížená",J85,0)</f>
        <v>0</v>
      </c>
      <c r="BG85" s="213">
        <f>IF(N85="zákl. přenesená",J85,0)</f>
        <v>0</v>
      </c>
      <c r="BH85" s="213">
        <f>IF(N85="sníž. přenesená",J85,0)</f>
        <v>0</v>
      </c>
      <c r="BI85" s="213">
        <f>IF(N85="nulová",J85,0)</f>
        <v>0</v>
      </c>
      <c r="BJ85" s="17" t="s">
        <v>78</v>
      </c>
      <c r="BK85" s="213">
        <f>ROUND(I85*H85,2)</f>
        <v>0</v>
      </c>
      <c r="BL85" s="17" t="s">
        <v>155</v>
      </c>
      <c r="BM85" s="17" t="s">
        <v>1480</v>
      </c>
    </row>
    <row r="86" s="1" customFormat="1">
      <c r="B86" s="38"/>
      <c r="C86" s="39"/>
      <c r="D86" s="214" t="s">
        <v>157</v>
      </c>
      <c r="E86" s="39"/>
      <c r="F86" s="215" t="s">
        <v>1479</v>
      </c>
      <c r="G86" s="39"/>
      <c r="H86" s="39"/>
      <c r="I86" s="144"/>
      <c r="J86" s="39"/>
      <c r="K86" s="39"/>
      <c r="L86" s="43"/>
      <c r="M86" s="216"/>
      <c r="N86" s="79"/>
      <c r="O86" s="79"/>
      <c r="P86" s="79"/>
      <c r="Q86" s="79"/>
      <c r="R86" s="79"/>
      <c r="S86" s="79"/>
      <c r="T86" s="80"/>
      <c r="AT86" s="17" t="s">
        <v>157</v>
      </c>
      <c r="AU86" s="17" t="s">
        <v>78</v>
      </c>
    </row>
    <row r="87" s="11" customFormat="1" ht="25.92" customHeight="1">
      <c r="B87" s="217"/>
      <c r="C87" s="218"/>
      <c r="D87" s="219" t="s">
        <v>70</v>
      </c>
      <c r="E87" s="220" t="s">
        <v>1481</v>
      </c>
      <c r="F87" s="220" t="s">
        <v>1482</v>
      </c>
      <c r="G87" s="218"/>
      <c r="H87" s="218"/>
      <c r="I87" s="221"/>
      <c r="J87" s="222">
        <f>BK87</f>
        <v>0</v>
      </c>
      <c r="K87" s="218"/>
      <c r="L87" s="223"/>
      <c r="M87" s="224"/>
      <c r="N87" s="225"/>
      <c r="O87" s="225"/>
      <c r="P87" s="226">
        <f>SUM(P88:P111)</f>
        <v>0</v>
      </c>
      <c r="Q87" s="225"/>
      <c r="R87" s="226">
        <f>SUM(R88:R111)</f>
        <v>0</v>
      </c>
      <c r="S87" s="225"/>
      <c r="T87" s="227">
        <f>SUM(T88:T111)</f>
        <v>0</v>
      </c>
      <c r="AR87" s="228" t="s">
        <v>78</v>
      </c>
      <c r="AT87" s="229" t="s">
        <v>70</v>
      </c>
      <c r="AU87" s="229" t="s">
        <v>71</v>
      </c>
      <c r="AY87" s="228" t="s">
        <v>154</v>
      </c>
      <c r="BK87" s="230">
        <f>SUM(BK88:BK111)</f>
        <v>0</v>
      </c>
    </row>
    <row r="88" s="1" customFormat="1" ht="16.5" customHeight="1">
      <c r="B88" s="38"/>
      <c r="C88" s="233" t="s">
        <v>112</v>
      </c>
      <c r="D88" s="233" t="s">
        <v>174</v>
      </c>
      <c r="E88" s="234" t="s">
        <v>1483</v>
      </c>
      <c r="F88" s="235" t="s">
        <v>1484</v>
      </c>
      <c r="G88" s="236" t="s">
        <v>177</v>
      </c>
      <c r="H88" s="237">
        <v>400</v>
      </c>
      <c r="I88" s="238"/>
      <c r="J88" s="239">
        <f>ROUND(I88*H88,2)</f>
        <v>0</v>
      </c>
      <c r="K88" s="235" t="s">
        <v>1</v>
      </c>
      <c r="L88" s="43"/>
      <c r="M88" s="240" t="s">
        <v>1</v>
      </c>
      <c r="N88" s="241" t="s">
        <v>42</v>
      </c>
      <c r="O88" s="79"/>
      <c r="P88" s="211">
        <f>O88*H88</f>
        <v>0</v>
      </c>
      <c r="Q88" s="211">
        <v>0</v>
      </c>
      <c r="R88" s="211">
        <f>Q88*H88</f>
        <v>0</v>
      </c>
      <c r="S88" s="211">
        <v>0</v>
      </c>
      <c r="T88" s="212">
        <f>S88*H88</f>
        <v>0</v>
      </c>
      <c r="AR88" s="17" t="s">
        <v>155</v>
      </c>
      <c r="AT88" s="17" t="s">
        <v>174</v>
      </c>
      <c r="AU88" s="17" t="s">
        <v>78</v>
      </c>
      <c r="AY88" s="17" t="s">
        <v>154</v>
      </c>
      <c r="BE88" s="213">
        <f>IF(N88="základní",J88,0)</f>
        <v>0</v>
      </c>
      <c r="BF88" s="213">
        <f>IF(N88="snížená",J88,0)</f>
        <v>0</v>
      </c>
      <c r="BG88" s="213">
        <f>IF(N88="zákl. přenesená",J88,0)</f>
        <v>0</v>
      </c>
      <c r="BH88" s="213">
        <f>IF(N88="sníž. přenesená",J88,0)</f>
        <v>0</v>
      </c>
      <c r="BI88" s="213">
        <f>IF(N88="nulová",J88,0)</f>
        <v>0</v>
      </c>
      <c r="BJ88" s="17" t="s">
        <v>78</v>
      </c>
      <c r="BK88" s="213">
        <f>ROUND(I88*H88,2)</f>
        <v>0</v>
      </c>
      <c r="BL88" s="17" t="s">
        <v>155</v>
      </c>
      <c r="BM88" s="17" t="s">
        <v>1485</v>
      </c>
    </row>
    <row r="89" s="1" customFormat="1">
      <c r="B89" s="38"/>
      <c r="C89" s="39"/>
      <c r="D89" s="214" t="s">
        <v>157</v>
      </c>
      <c r="E89" s="39"/>
      <c r="F89" s="215" t="s">
        <v>1484</v>
      </c>
      <c r="G89" s="39"/>
      <c r="H89" s="39"/>
      <c r="I89" s="144"/>
      <c r="J89" s="39"/>
      <c r="K89" s="39"/>
      <c r="L89" s="43"/>
      <c r="M89" s="216"/>
      <c r="N89" s="79"/>
      <c r="O89" s="79"/>
      <c r="P89" s="79"/>
      <c r="Q89" s="79"/>
      <c r="R89" s="79"/>
      <c r="S89" s="79"/>
      <c r="T89" s="80"/>
      <c r="AT89" s="17" t="s">
        <v>157</v>
      </c>
      <c r="AU89" s="17" t="s">
        <v>78</v>
      </c>
    </row>
    <row r="90" s="1" customFormat="1" ht="16.5" customHeight="1">
      <c r="B90" s="38"/>
      <c r="C90" s="233" t="s">
        <v>155</v>
      </c>
      <c r="D90" s="233" t="s">
        <v>174</v>
      </c>
      <c r="E90" s="234" t="s">
        <v>1486</v>
      </c>
      <c r="F90" s="235" t="s">
        <v>1487</v>
      </c>
      <c r="G90" s="236" t="s">
        <v>1488</v>
      </c>
      <c r="H90" s="237">
        <v>1</v>
      </c>
      <c r="I90" s="238"/>
      <c r="J90" s="239">
        <f>ROUND(I90*H90,2)</f>
        <v>0</v>
      </c>
      <c r="K90" s="235" t="s">
        <v>1</v>
      </c>
      <c r="L90" s="43"/>
      <c r="M90" s="240" t="s">
        <v>1</v>
      </c>
      <c r="N90" s="241" t="s">
        <v>42</v>
      </c>
      <c r="O90" s="79"/>
      <c r="P90" s="211">
        <f>O90*H90</f>
        <v>0</v>
      </c>
      <c r="Q90" s="211">
        <v>0</v>
      </c>
      <c r="R90" s="211">
        <f>Q90*H90</f>
        <v>0</v>
      </c>
      <c r="S90" s="211">
        <v>0</v>
      </c>
      <c r="T90" s="212">
        <f>S90*H90</f>
        <v>0</v>
      </c>
      <c r="AR90" s="17" t="s">
        <v>155</v>
      </c>
      <c r="AT90" s="17" t="s">
        <v>174</v>
      </c>
      <c r="AU90" s="17" t="s">
        <v>78</v>
      </c>
      <c r="AY90" s="17" t="s">
        <v>154</v>
      </c>
      <c r="BE90" s="213">
        <f>IF(N90="základní",J90,0)</f>
        <v>0</v>
      </c>
      <c r="BF90" s="213">
        <f>IF(N90="snížená",J90,0)</f>
        <v>0</v>
      </c>
      <c r="BG90" s="213">
        <f>IF(N90="zákl. přenesená",J90,0)</f>
        <v>0</v>
      </c>
      <c r="BH90" s="213">
        <f>IF(N90="sníž. přenesená",J90,0)</f>
        <v>0</v>
      </c>
      <c r="BI90" s="213">
        <f>IF(N90="nulová",J90,0)</f>
        <v>0</v>
      </c>
      <c r="BJ90" s="17" t="s">
        <v>78</v>
      </c>
      <c r="BK90" s="213">
        <f>ROUND(I90*H90,2)</f>
        <v>0</v>
      </c>
      <c r="BL90" s="17" t="s">
        <v>155</v>
      </c>
      <c r="BM90" s="17" t="s">
        <v>1489</v>
      </c>
    </row>
    <row r="91" s="1" customFormat="1">
      <c r="B91" s="38"/>
      <c r="C91" s="39"/>
      <c r="D91" s="214" t="s">
        <v>157</v>
      </c>
      <c r="E91" s="39"/>
      <c r="F91" s="215" t="s">
        <v>1487</v>
      </c>
      <c r="G91" s="39"/>
      <c r="H91" s="39"/>
      <c r="I91" s="144"/>
      <c r="J91" s="39"/>
      <c r="K91" s="39"/>
      <c r="L91" s="43"/>
      <c r="M91" s="216"/>
      <c r="N91" s="79"/>
      <c r="O91" s="79"/>
      <c r="P91" s="79"/>
      <c r="Q91" s="79"/>
      <c r="R91" s="79"/>
      <c r="S91" s="79"/>
      <c r="T91" s="80"/>
      <c r="AT91" s="17" t="s">
        <v>157</v>
      </c>
      <c r="AU91" s="17" t="s">
        <v>78</v>
      </c>
    </row>
    <row r="92" s="1" customFormat="1" ht="16.5" customHeight="1">
      <c r="B92" s="38"/>
      <c r="C92" s="233" t="s">
        <v>167</v>
      </c>
      <c r="D92" s="233" t="s">
        <v>174</v>
      </c>
      <c r="E92" s="234" t="s">
        <v>1490</v>
      </c>
      <c r="F92" s="235" t="s">
        <v>1491</v>
      </c>
      <c r="G92" s="236" t="s">
        <v>1492</v>
      </c>
      <c r="H92" s="237">
        <v>192</v>
      </c>
      <c r="I92" s="238"/>
      <c r="J92" s="239">
        <f>ROUND(I92*H92,2)</f>
        <v>0</v>
      </c>
      <c r="K92" s="235" t="s">
        <v>1</v>
      </c>
      <c r="L92" s="43"/>
      <c r="M92" s="240" t="s">
        <v>1</v>
      </c>
      <c r="N92" s="241" t="s">
        <v>42</v>
      </c>
      <c r="O92" s="79"/>
      <c r="P92" s="211">
        <f>O92*H92</f>
        <v>0</v>
      </c>
      <c r="Q92" s="211">
        <v>0</v>
      </c>
      <c r="R92" s="211">
        <f>Q92*H92</f>
        <v>0</v>
      </c>
      <c r="S92" s="211">
        <v>0</v>
      </c>
      <c r="T92" s="212">
        <f>S92*H92</f>
        <v>0</v>
      </c>
      <c r="AR92" s="17" t="s">
        <v>155</v>
      </c>
      <c r="AT92" s="17" t="s">
        <v>174</v>
      </c>
      <c r="AU92" s="17" t="s">
        <v>78</v>
      </c>
      <c r="AY92" s="17" t="s">
        <v>154</v>
      </c>
      <c r="BE92" s="213">
        <f>IF(N92="základní",J92,0)</f>
        <v>0</v>
      </c>
      <c r="BF92" s="213">
        <f>IF(N92="snížená",J92,0)</f>
        <v>0</v>
      </c>
      <c r="BG92" s="213">
        <f>IF(N92="zákl. přenesená",J92,0)</f>
        <v>0</v>
      </c>
      <c r="BH92" s="213">
        <f>IF(N92="sníž. přenesená",J92,0)</f>
        <v>0</v>
      </c>
      <c r="BI92" s="213">
        <f>IF(N92="nulová",J92,0)</f>
        <v>0</v>
      </c>
      <c r="BJ92" s="17" t="s">
        <v>78</v>
      </c>
      <c r="BK92" s="213">
        <f>ROUND(I92*H92,2)</f>
        <v>0</v>
      </c>
      <c r="BL92" s="17" t="s">
        <v>155</v>
      </c>
      <c r="BM92" s="17" t="s">
        <v>1493</v>
      </c>
    </row>
    <row r="93" s="1" customFormat="1">
      <c r="B93" s="38"/>
      <c r="C93" s="39"/>
      <c r="D93" s="214" t="s">
        <v>157</v>
      </c>
      <c r="E93" s="39"/>
      <c r="F93" s="215" t="s">
        <v>1491</v>
      </c>
      <c r="G93" s="39"/>
      <c r="H93" s="39"/>
      <c r="I93" s="144"/>
      <c r="J93" s="39"/>
      <c r="K93" s="39"/>
      <c r="L93" s="43"/>
      <c r="M93" s="216"/>
      <c r="N93" s="79"/>
      <c r="O93" s="79"/>
      <c r="P93" s="79"/>
      <c r="Q93" s="79"/>
      <c r="R93" s="79"/>
      <c r="S93" s="79"/>
      <c r="T93" s="80"/>
      <c r="AT93" s="17" t="s">
        <v>157</v>
      </c>
      <c r="AU93" s="17" t="s">
        <v>78</v>
      </c>
    </row>
    <row r="94" s="1" customFormat="1" ht="16.5" customHeight="1">
      <c r="B94" s="38"/>
      <c r="C94" s="233" t="s">
        <v>173</v>
      </c>
      <c r="D94" s="233" t="s">
        <v>174</v>
      </c>
      <c r="E94" s="234" t="s">
        <v>1494</v>
      </c>
      <c r="F94" s="235" t="s">
        <v>1495</v>
      </c>
      <c r="G94" s="236" t="s">
        <v>450</v>
      </c>
      <c r="H94" s="237">
        <v>500</v>
      </c>
      <c r="I94" s="238"/>
      <c r="J94" s="239">
        <f>ROUND(I94*H94,2)</f>
        <v>0</v>
      </c>
      <c r="K94" s="235" t="s">
        <v>1</v>
      </c>
      <c r="L94" s="43"/>
      <c r="M94" s="240" t="s">
        <v>1</v>
      </c>
      <c r="N94" s="241" t="s">
        <v>42</v>
      </c>
      <c r="O94" s="79"/>
      <c r="P94" s="211">
        <f>O94*H94</f>
        <v>0</v>
      </c>
      <c r="Q94" s="211">
        <v>0</v>
      </c>
      <c r="R94" s="211">
        <f>Q94*H94</f>
        <v>0</v>
      </c>
      <c r="S94" s="211">
        <v>0</v>
      </c>
      <c r="T94" s="212">
        <f>S94*H94</f>
        <v>0</v>
      </c>
      <c r="AR94" s="17" t="s">
        <v>155</v>
      </c>
      <c r="AT94" s="17" t="s">
        <v>174</v>
      </c>
      <c r="AU94" s="17" t="s">
        <v>78</v>
      </c>
      <c r="AY94" s="17" t="s">
        <v>154</v>
      </c>
      <c r="BE94" s="213">
        <f>IF(N94="základní",J94,0)</f>
        <v>0</v>
      </c>
      <c r="BF94" s="213">
        <f>IF(N94="snížená",J94,0)</f>
        <v>0</v>
      </c>
      <c r="BG94" s="213">
        <f>IF(N94="zákl. přenesená",J94,0)</f>
        <v>0</v>
      </c>
      <c r="BH94" s="213">
        <f>IF(N94="sníž. přenesená",J94,0)</f>
        <v>0</v>
      </c>
      <c r="BI94" s="213">
        <f>IF(N94="nulová",J94,0)</f>
        <v>0</v>
      </c>
      <c r="BJ94" s="17" t="s">
        <v>78</v>
      </c>
      <c r="BK94" s="213">
        <f>ROUND(I94*H94,2)</f>
        <v>0</v>
      </c>
      <c r="BL94" s="17" t="s">
        <v>155</v>
      </c>
      <c r="BM94" s="17" t="s">
        <v>1496</v>
      </c>
    </row>
    <row r="95" s="1" customFormat="1">
      <c r="B95" s="38"/>
      <c r="C95" s="39"/>
      <c r="D95" s="214" t="s">
        <v>157</v>
      </c>
      <c r="E95" s="39"/>
      <c r="F95" s="215" t="s">
        <v>1495</v>
      </c>
      <c r="G95" s="39"/>
      <c r="H95" s="39"/>
      <c r="I95" s="144"/>
      <c r="J95" s="39"/>
      <c r="K95" s="39"/>
      <c r="L95" s="43"/>
      <c r="M95" s="216"/>
      <c r="N95" s="79"/>
      <c r="O95" s="79"/>
      <c r="P95" s="79"/>
      <c r="Q95" s="79"/>
      <c r="R95" s="79"/>
      <c r="S95" s="79"/>
      <c r="T95" s="80"/>
      <c r="AT95" s="17" t="s">
        <v>157</v>
      </c>
      <c r="AU95" s="17" t="s">
        <v>78</v>
      </c>
    </row>
    <row r="96" s="1" customFormat="1" ht="16.5" customHeight="1">
      <c r="B96" s="38"/>
      <c r="C96" s="233" t="s">
        <v>182</v>
      </c>
      <c r="D96" s="233" t="s">
        <v>174</v>
      </c>
      <c r="E96" s="234" t="s">
        <v>1497</v>
      </c>
      <c r="F96" s="235" t="s">
        <v>1498</v>
      </c>
      <c r="G96" s="236" t="s">
        <v>1488</v>
      </c>
      <c r="H96" s="237">
        <v>2</v>
      </c>
      <c r="I96" s="238"/>
      <c r="J96" s="239">
        <f>ROUND(I96*H96,2)</f>
        <v>0</v>
      </c>
      <c r="K96" s="235" t="s">
        <v>1</v>
      </c>
      <c r="L96" s="43"/>
      <c r="M96" s="240" t="s">
        <v>1</v>
      </c>
      <c r="N96" s="241" t="s">
        <v>42</v>
      </c>
      <c r="O96" s="79"/>
      <c r="P96" s="211">
        <f>O96*H96</f>
        <v>0</v>
      </c>
      <c r="Q96" s="211">
        <v>0</v>
      </c>
      <c r="R96" s="211">
        <f>Q96*H96</f>
        <v>0</v>
      </c>
      <c r="S96" s="211">
        <v>0</v>
      </c>
      <c r="T96" s="212">
        <f>S96*H96</f>
        <v>0</v>
      </c>
      <c r="AR96" s="17" t="s">
        <v>155</v>
      </c>
      <c r="AT96" s="17" t="s">
        <v>174</v>
      </c>
      <c r="AU96" s="17" t="s">
        <v>78</v>
      </c>
      <c r="AY96" s="17" t="s">
        <v>154</v>
      </c>
      <c r="BE96" s="213">
        <f>IF(N96="základní",J96,0)</f>
        <v>0</v>
      </c>
      <c r="BF96" s="213">
        <f>IF(N96="snížená",J96,0)</f>
        <v>0</v>
      </c>
      <c r="BG96" s="213">
        <f>IF(N96="zákl. přenesená",J96,0)</f>
        <v>0</v>
      </c>
      <c r="BH96" s="213">
        <f>IF(N96="sníž. přenesená",J96,0)</f>
        <v>0</v>
      </c>
      <c r="BI96" s="213">
        <f>IF(N96="nulová",J96,0)</f>
        <v>0</v>
      </c>
      <c r="BJ96" s="17" t="s">
        <v>78</v>
      </c>
      <c r="BK96" s="213">
        <f>ROUND(I96*H96,2)</f>
        <v>0</v>
      </c>
      <c r="BL96" s="17" t="s">
        <v>155</v>
      </c>
      <c r="BM96" s="17" t="s">
        <v>1499</v>
      </c>
    </row>
    <row r="97" s="1" customFormat="1">
      <c r="B97" s="38"/>
      <c r="C97" s="39"/>
      <c r="D97" s="214" t="s">
        <v>157</v>
      </c>
      <c r="E97" s="39"/>
      <c r="F97" s="215" t="s">
        <v>1498</v>
      </c>
      <c r="G97" s="39"/>
      <c r="H97" s="39"/>
      <c r="I97" s="144"/>
      <c r="J97" s="39"/>
      <c r="K97" s="39"/>
      <c r="L97" s="43"/>
      <c r="M97" s="216"/>
      <c r="N97" s="79"/>
      <c r="O97" s="79"/>
      <c r="P97" s="79"/>
      <c r="Q97" s="79"/>
      <c r="R97" s="79"/>
      <c r="S97" s="79"/>
      <c r="T97" s="80"/>
      <c r="AT97" s="17" t="s">
        <v>157</v>
      </c>
      <c r="AU97" s="17" t="s">
        <v>78</v>
      </c>
    </row>
    <row r="98" s="1" customFormat="1" ht="16.5" customHeight="1">
      <c r="B98" s="38"/>
      <c r="C98" s="233" t="s">
        <v>153</v>
      </c>
      <c r="D98" s="233" t="s">
        <v>174</v>
      </c>
      <c r="E98" s="234" t="s">
        <v>1500</v>
      </c>
      <c r="F98" s="235" t="s">
        <v>1501</v>
      </c>
      <c r="G98" s="236" t="s">
        <v>1488</v>
      </c>
      <c r="H98" s="237">
        <v>1</v>
      </c>
      <c r="I98" s="238"/>
      <c r="J98" s="239">
        <f>ROUND(I98*H98,2)</f>
        <v>0</v>
      </c>
      <c r="K98" s="235" t="s">
        <v>1</v>
      </c>
      <c r="L98" s="43"/>
      <c r="M98" s="240" t="s">
        <v>1</v>
      </c>
      <c r="N98" s="241" t="s">
        <v>42</v>
      </c>
      <c r="O98" s="79"/>
      <c r="P98" s="211">
        <f>O98*H98</f>
        <v>0</v>
      </c>
      <c r="Q98" s="211">
        <v>0</v>
      </c>
      <c r="R98" s="211">
        <f>Q98*H98</f>
        <v>0</v>
      </c>
      <c r="S98" s="211">
        <v>0</v>
      </c>
      <c r="T98" s="212">
        <f>S98*H98</f>
        <v>0</v>
      </c>
      <c r="AR98" s="17" t="s">
        <v>155</v>
      </c>
      <c r="AT98" s="17" t="s">
        <v>174</v>
      </c>
      <c r="AU98" s="17" t="s">
        <v>78</v>
      </c>
      <c r="AY98" s="17" t="s">
        <v>154</v>
      </c>
      <c r="BE98" s="213">
        <f>IF(N98="základní",J98,0)</f>
        <v>0</v>
      </c>
      <c r="BF98" s="213">
        <f>IF(N98="snížená",J98,0)</f>
        <v>0</v>
      </c>
      <c r="BG98" s="213">
        <f>IF(N98="zákl. přenesená",J98,0)</f>
        <v>0</v>
      </c>
      <c r="BH98" s="213">
        <f>IF(N98="sníž. přenesená",J98,0)</f>
        <v>0</v>
      </c>
      <c r="BI98" s="213">
        <f>IF(N98="nulová",J98,0)</f>
        <v>0</v>
      </c>
      <c r="BJ98" s="17" t="s">
        <v>78</v>
      </c>
      <c r="BK98" s="213">
        <f>ROUND(I98*H98,2)</f>
        <v>0</v>
      </c>
      <c r="BL98" s="17" t="s">
        <v>155</v>
      </c>
      <c r="BM98" s="17" t="s">
        <v>1502</v>
      </c>
    </row>
    <row r="99" s="1" customFormat="1">
      <c r="B99" s="38"/>
      <c r="C99" s="39"/>
      <c r="D99" s="214" t="s">
        <v>157</v>
      </c>
      <c r="E99" s="39"/>
      <c r="F99" s="215" t="s">
        <v>1501</v>
      </c>
      <c r="G99" s="39"/>
      <c r="H99" s="39"/>
      <c r="I99" s="144"/>
      <c r="J99" s="39"/>
      <c r="K99" s="39"/>
      <c r="L99" s="43"/>
      <c r="M99" s="216"/>
      <c r="N99" s="79"/>
      <c r="O99" s="79"/>
      <c r="P99" s="79"/>
      <c r="Q99" s="79"/>
      <c r="R99" s="79"/>
      <c r="S99" s="79"/>
      <c r="T99" s="80"/>
      <c r="AT99" s="17" t="s">
        <v>157</v>
      </c>
      <c r="AU99" s="17" t="s">
        <v>78</v>
      </c>
    </row>
    <row r="100" s="1" customFormat="1" ht="16.5" customHeight="1">
      <c r="B100" s="38"/>
      <c r="C100" s="233" t="s">
        <v>193</v>
      </c>
      <c r="D100" s="233" t="s">
        <v>174</v>
      </c>
      <c r="E100" s="234" t="s">
        <v>1503</v>
      </c>
      <c r="F100" s="235" t="s">
        <v>1504</v>
      </c>
      <c r="G100" s="236" t="s">
        <v>1488</v>
      </c>
      <c r="H100" s="237">
        <v>10</v>
      </c>
      <c r="I100" s="238"/>
      <c r="J100" s="239">
        <f>ROUND(I100*H100,2)</f>
        <v>0</v>
      </c>
      <c r="K100" s="235" t="s">
        <v>1</v>
      </c>
      <c r="L100" s="43"/>
      <c r="M100" s="240" t="s">
        <v>1</v>
      </c>
      <c r="N100" s="241" t="s">
        <v>42</v>
      </c>
      <c r="O100" s="79"/>
      <c r="P100" s="211">
        <f>O100*H100</f>
        <v>0</v>
      </c>
      <c r="Q100" s="211">
        <v>0</v>
      </c>
      <c r="R100" s="211">
        <f>Q100*H100</f>
        <v>0</v>
      </c>
      <c r="S100" s="211">
        <v>0</v>
      </c>
      <c r="T100" s="212">
        <f>S100*H100</f>
        <v>0</v>
      </c>
      <c r="AR100" s="17" t="s">
        <v>155</v>
      </c>
      <c r="AT100" s="17" t="s">
        <v>174</v>
      </c>
      <c r="AU100" s="17" t="s">
        <v>78</v>
      </c>
      <c r="AY100" s="17" t="s">
        <v>154</v>
      </c>
      <c r="BE100" s="213">
        <f>IF(N100="základní",J100,0)</f>
        <v>0</v>
      </c>
      <c r="BF100" s="213">
        <f>IF(N100="snížená",J100,0)</f>
        <v>0</v>
      </c>
      <c r="BG100" s="213">
        <f>IF(N100="zákl. přenesená",J100,0)</f>
        <v>0</v>
      </c>
      <c r="BH100" s="213">
        <f>IF(N100="sníž. přenesená",J100,0)</f>
        <v>0</v>
      </c>
      <c r="BI100" s="213">
        <f>IF(N100="nulová",J100,0)</f>
        <v>0</v>
      </c>
      <c r="BJ100" s="17" t="s">
        <v>78</v>
      </c>
      <c r="BK100" s="213">
        <f>ROUND(I100*H100,2)</f>
        <v>0</v>
      </c>
      <c r="BL100" s="17" t="s">
        <v>155</v>
      </c>
      <c r="BM100" s="17" t="s">
        <v>1505</v>
      </c>
    </row>
    <row r="101" s="1" customFormat="1">
      <c r="B101" s="38"/>
      <c r="C101" s="39"/>
      <c r="D101" s="214" t="s">
        <v>157</v>
      </c>
      <c r="E101" s="39"/>
      <c r="F101" s="215" t="s">
        <v>1504</v>
      </c>
      <c r="G101" s="39"/>
      <c r="H101" s="39"/>
      <c r="I101" s="144"/>
      <c r="J101" s="39"/>
      <c r="K101" s="39"/>
      <c r="L101" s="43"/>
      <c r="M101" s="216"/>
      <c r="N101" s="79"/>
      <c r="O101" s="79"/>
      <c r="P101" s="79"/>
      <c r="Q101" s="79"/>
      <c r="R101" s="79"/>
      <c r="S101" s="79"/>
      <c r="T101" s="80"/>
      <c r="AT101" s="17" t="s">
        <v>157</v>
      </c>
      <c r="AU101" s="17" t="s">
        <v>78</v>
      </c>
    </row>
    <row r="102" s="1" customFormat="1" ht="16.5" customHeight="1">
      <c r="B102" s="38"/>
      <c r="C102" s="233" t="s">
        <v>198</v>
      </c>
      <c r="D102" s="233" t="s">
        <v>174</v>
      </c>
      <c r="E102" s="234" t="s">
        <v>1506</v>
      </c>
      <c r="F102" s="235" t="s">
        <v>1507</v>
      </c>
      <c r="G102" s="236" t="s">
        <v>177</v>
      </c>
      <c r="H102" s="237">
        <v>450</v>
      </c>
      <c r="I102" s="238"/>
      <c r="J102" s="239">
        <f>ROUND(I102*H102,2)</f>
        <v>0</v>
      </c>
      <c r="K102" s="235" t="s">
        <v>1</v>
      </c>
      <c r="L102" s="43"/>
      <c r="M102" s="240" t="s">
        <v>1</v>
      </c>
      <c r="N102" s="241" t="s">
        <v>42</v>
      </c>
      <c r="O102" s="79"/>
      <c r="P102" s="211">
        <f>O102*H102</f>
        <v>0</v>
      </c>
      <c r="Q102" s="211">
        <v>0</v>
      </c>
      <c r="R102" s="211">
        <f>Q102*H102</f>
        <v>0</v>
      </c>
      <c r="S102" s="211">
        <v>0</v>
      </c>
      <c r="T102" s="212">
        <f>S102*H102</f>
        <v>0</v>
      </c>
      <c r="AR102" s="17" t="s">
        <v>155</v>
      </c>
      <c r="AT102" s="17" t="s">
        <v>174</v>
      </c>
      <c r="AU102" s="17" t="s">
        <v>78</v>
      </c>
      <c r="AY102" s="17" t="s">
        <v>154</v>
      </c>
      <c r="BE102" s="213">
        <f>IF(N102="základní",J102,0)</f>
        <v>0</v>
      </c>
      <c r="BF102" s="213">
        <f>IF(N102="snížená",J102,0)</f>
        <v>0</v>
      </c>
      <c r="BG102" s="213">
        <f>IF(N102="zákl. přenesená",J102,0)</f>
        <v>0</v>
      </c>
      <c r="BH102" s="213">
        <f>IF(N102="sníž. přenesená",J102,0)</f>
        <v>0</v>
      </c>
      <c r="BI102" s="213">
        <f>IF(N102="nulová",J102,0)</f>
        <v>0</v>
      </c>
      <c r="BJ102" s="17" t="s">
        <v>78</v>
      </c>
      <c r="BK102" s="213">
        <f>ROUND(I102*H102,2)</f>
        <v>0</v>
      </c>
      <c r="BL102" s="17" t="s">
        <v>155</v>
      </c>
      <c r="BM102" s="17" t="s">
        <v>1508</v>
      </c>
    </row>
    <row r="103" s="1" customFormat="1">
      <c r="B103" s="38"/>
      <c r="C103" s="39"/>
      <c r="D103" s="214" t="s">
        <v>157</v>
      </c>
      <c r="E103" s="39"/>
      <c r="F103" s="215" t="s">
        <v>1507</v>
      </c>
      <c r="G103" s="39"/>
      <c r="H103" s="39"/>
      <c r="I103" s="144"/>
      <c r="J103" s="39"/>
      <c r="K103" s="39"/>
      <c r="L103" s="43"/>
      <c r="M103" s="216"/>
      <c r="N103" s="79"/>
      <c r="O103" s="79"/>
      <c r="P103" s="79"/>
      <c r="Q103" s="79"/>
      <c r="R103" s="79"/>
      <c r="S103" s="79"/>
      <c r="T103" s="80"/>
      <c r="AT103" s="17" t="s">
        <v>157</v>
      </c>
      <c r="AU103" s="17" t="s">
        <v>78</v>
      </c>
    </row>
    <row r="104" s="1" customFormat="1" ht="16.5" customHeight="1">
      <c r="B104" s="38"/>
      <c r="C104" s="233" t="s">
        <v>203</v>
      </c>
      <c r="D104" s="233" t="s">
        <v>174</v>
      </c>
      <c r="E104" s="234" t="s">
        <v>1509</v>
      </c>
      <c r="F104" s="235" t="s">
        <v>1510</v>
      </c>
      <c r="G104" s="236" t="s">
        <v>177</v>
      </c>
      <c r="H104" s="237">
        <v>400</v>
      </c>
      <c r="I104" s="238"/>
      <c r="J104" s="239">
        <f>ROUND(I104*H104,2)</f>
        <v>0</v>
      </c>
      <c r="K104" s="235" t="s">
        <v>1</v>
      </c>
      <c r="L104" s="43"/>
      <c r="M104" s="240" t="s">
        <v>1</v>
      </c>
      <c r="N104" s="241" t="s">
        <v>42</v>
      </c>
      <c r="O104" s="79"/>
      <c r="P104" s="211">
        <f>O104*H104</f>
        <v>0</v>
      </c>
      <c r="Q104" s="211">
        <v>0</v>
      </c>
      <c r="R104" s="211">
        <f>Q104*H104</f>
        <v>0</v>
      </c>
      <c r="S104" s="211">
        <v>0</v>
      </c>
      <c r="T104" s="212">
        <f>S104*H104</f>
        <v>0</v>
      </c>
      <c r="AR104" s="17" t="s">
        <v>155</v>
      </c>
      <c r="AT104" s="17" t="s">
        <v>174</v>
      </c>
      <c r="AU104" s="17" t="s">
        <v>78</v>
      </c>
      <c r="AY104" s="17" t="s">
        <v>154</v>
      </c>
      <c r="BE104" s="213">
        <f>IF(N104="základní",J104,0)</f>
        <v>0</v>
      </c>
      <c r="BF104" s="213">
        <f>IF(N104="snížená",J104,0)</f>
        <v>0</v>
      </c>
      <c r="BG104" s="213">
        <f>IF(N104="zákl. přenesená",J104,0)</f>
        <v>0</v>
      </c>
      <c r="BH104" s="213">
        <f>IF(N104="sníž. přenesená",J104,0)</f>
        <v>0</v>
      </c>
      <c r="BI104" s="213">
        <f>IF(N104="nulová",J104,0)</f>
        <v>0</v>
      </c>
      <c r="BJ104" s="17" t="s">
        <v>78</v>
      </c>
      <c r="BK104" s="213">
        <f>ROUND(I104*H104,2)</f>
        <v>0</v>
      </c>
      <c r="BL104" s="17" t="s">
        <v>155</v>
      </c>
      <c r="BM104" s="17" t="s">
        <v>1511</v>
      </c>
    </row>
    <row r="105" s="1" customFormat="1">
      <c r="B105" s="38"/>
      <c r="C105" s="39"/>
      <c r="D105" s="214" t="s">
        <v>157</v>
      </c>
      <c r="E105" s="39"/>
      <c r="F105" s="215" t="s">
        <v>1510</v>
      </c>
      <c r="G105" s="39"/>
      <c r="H105" s="39"/>
      <c r="I105" s="144"/>
      <c r="J105" s="39"/>
      <c r="K105" s="39"/>
      <c r="L105" s="43"/>
      <c r="M105" s="216"/>
      <c r="N105" s="79"/>
      <c r="O105" s="79"/>
      <c r="P105" s="79"/>
      <c r="Q105" s="79"/>
      <c r="R105" s="79"/>
      <c r="S105" s="79"/>
      <c r="T105" s="80"/>
      <c r="AT105" s="17" t="s">
        <v>157</v>
      </c>
      <c r="AU105" s="17" t="s">
        <v>78</v>
      </c>
    </row>
    <row r="106" s="1" customFormat="1" ht="16.5" customHeight="1">
      <c r="B106" s="38"/>
      <c r="C106" s="233" t="s">
        <v>207</v>
      </c>
      <c r="D106" s="233" t="s">
        <v>174</v>
      </c>
      <c r="E106" s="234" t="s">
        <v>1512</v>
      </c>
      <c r="F106" s="235" t="s">
        <v>1513</v>
      </c>
      <c r="G106" s="236" t="s">
        <v>177</v>
      </c>
      <c r="H106" s="237">
        <v>400</v>
      </c>
      <c r="I106" s="238"/>
      <c r="J106" s="239">
        <f>ROUND(I106*H106,2)</f>
        <v>0</v>
      </c>
      <c r="K106" s="235" t="s">
        <v>1</v>
      </c>
      <c r="L106" s="43"/>
      <c r="M106" s="240" t="s">
        <v>1</v>
      </c>
      <c r="N106" s="241" t="s">
        <v>42</v>
      </c>
      <c r="O106" s="79"/>
      <c r="P106" s="211">
        <f>O106*H106</f>
        <v>0</v>
      </c>
      <c r="Q106" s="211">
        <v>0</v>
      </c>
      <c r="R106" s="211">
        <f>Q106*H106</f>
        <v>0</v>
      </c>
      <c r="S106" s="211">
        <v>0</v>
      </c>
      <c r="T106" s="212">
        <f>S106*H106</f>
        <v>0</v>
      </c>
      <c r="AR106" s="17" t="s">
        <v>155</v>
      </c>
      <c r="AT106" s="17" t="s">
        <v>174</v>
      </c>
      <c r="AU106" s="17" t="s">
        <v>78</v>
      </c>
      <c r="AY106" s="17" t="s">
        <v>154</v>
      </c>
      <c r="BE106" s="213">
        <f>IF(N106="základní",J106,0)</f>
        <v>0</v>
      </c>
      <c r="BF106" s="213">
        <f>IF(N106="snížená",J106,0)</f>
        <v>0</v>
      </c>
      <c r="BG106" s="213">
        <f>IF(N106="zákl. přenesená",J106,0)</f>
        <v>0</v>
      </c>
      <c r="BH106" s="213">
        <f>IF(N106="sníž. přenesená",J106,0)</f>
        <v>0</v>
      </c>
      <c r="BI106" s="213">
        <f>IF(N106="nulová",J106,0)</f>
        <v>0</v>
      </c>
      <c r="BJ106" s="17" t="s">
        <v>78</v>
      </c>
      <c r="BK106" s="213">
        <f>ROUND(I106*H106,2)</f>
        <v>0</v>
      </c>
      <c r="BL106" s="17" t="s">
        <v>155</v>
      </c>
      <c r="BM106" s="17" t="s">
        <v>1514</v>
      </c>
    </row>
    <row r="107" s="1" customFormat="1">
      <c r="B107" s="38"/>
      <c r="C107" s="39"/>
      <c r="D107" s="214" t="s">
        <v>157</v>
      </c>
      <c r="E107" s="39"/>
      <c r="F107" s="215" t="s">
        <v>1513</v>
      </c>
      <c r="G107" s="39"/>
      <c r="H107" s="39"/>
      <c r="I107" s="144"/>
      <c r="J107" s="39"/>
      <c r="K107" s="39"/>
      <c r="L107" s="43"/>
      <c r="M107" s="216"/>
      <c r="N107" s="79"/>
      <c r="O107" s="79"/>
      <c r="P107" s="79"/>
      <c r="Q107" s="79"/>
      <c r="R107" s="79"/>
      <c r="S107" s="79"/>
      <c r="T107" s="80"/>
      <c r="AT107" s="17" t="s">
        <v>157</v>
      </c>
      <c r="AU107" s="17" t="s">
        <v>78</v>
      </c>
    </row>
    <row r="108" s="1" customFormat="1" ht="16.5" customHeight="1">
      <c r="B108" s="38"/>
      <c r="C108" s="233" t="s">
        <v>211</v>
      </c>
      <c r="D108" s="233" t="s">
        <v>174</v>
      </c>
      <c r="E108" s="234" t="s">
        <v>1515</v>
      </c>
      <c r="F108" s="235" t="s">
        <v>1516</v>
      </c>
      <c r="G108" s="236" t="s">
        <v>431</v>
      </c>
      <c r="H108" s="237">
        <v>400</v>
      </c>
      <c r="I108" s="238"/>
      <c r="J108" s="239">
        <f>ROUND(I108*H108,2)</f>
        <v>0</v>
      </c>
      <c r="K108" s="235" t="s">
        <v>1</v>
      </c>
      <c r="L108" s="43"/>
      <c r="M108" s="240" t="s">
        <v>1</v>
      </c>
      <c r="N108" s="241" t="s">
        <v>42</v>
      </c>
      <c r="O108" s="79"/>
      <c r="P108" s="211">
        <f>O108*H108</f>
        <v>0</v>
      </c>
      <c r="Q108" s="211">
        <v>0</v>
      </c>
      <c r="R108" s="211">
        <f>Q108*H108</f>
        <v>0</v>
      </c>
      <c r="S108" s="211">
        <v>0</v>
      </c>
      <c r="T108" s="212">
        <f>S108*H108</f>
        <v>0</v>
      </c>
      <c r="AR108" s="17" t="s">
        <v>155</v>
      </c>
      <c r="AT108" s="17" t="s">
        <v>174</v>
      </c>
      <c r="AU108" s="17" t="s">
        <v>78</v>
      </c>
      <c r="AY108" s="17" t="s">
        <v>154</v>
      </c>
      <c r="BE108" s="213">
        <f>IF(N108="základní",J108,0)</f>
        <v>0</v>
      </c>
      <c r="BF108" s="213">
        <f>IF(N108="snížená",J108,0)</f>
        <v>0</v>
      </c>
      <c r="BG108" s="213">
        <f>IF(N108="zákl. přenesená",J108,0)</f>
        <v>0</v>
      </c>
      <c r="BH108" s="213">
        <f>IF(N108="sníž. přenesená",J108,0)</f>
        <v>0</v>
      </c>
      <c r="BI108" s="213">
        <f>IF(N108="nulová",J108,0)</f>
        <v>0</v>
      </c>
      <c r="BJ108" s="17" t="s">
        <v>78</v>
      </c>
      <c r="BK108" s="213">
        <f>ROUND(I108*H108,2)</f>
        <v>0</v>
      </c>
      <c r="BL108" s="17" t="s">
        <v>155</v>
      </c>
      <c r="BM108" s="17" t="s">
        <v>1517</v>
      </c>
    </row>
    <row r="109" s="1" customFormat="1">
      <c r="B109" s="38"/>
      <c r="C109" s="39"/>
      <c r="D109" s="214" t="s">
        <v>157</v>
      </c>
      <c r="E109" s="39"/>
      <c r="F109" s="215" t="s">
        <v>1516</v>
      </c>
      <c r="G109" s="39"/>
      <c r="H109" s="39"/>
      <c r="I109" s="144"/>
      <c r="J109" s="39"/>
      <c r="K109" s="39"/>
      <c r="L109" s="43"/>
      <c r="M109" s="216"/>
      <c r="N109" s="79"/>
      <c r="O109" s="79"/>
      <c r="P109" s="79"/>
      <c r="Q109" s="79"/>
      <c r="R109" s="79"/>
      <c r="S109" s="79"/>
      <c r="T109" s="80"/>
      <c r="AT109" s="17" t="s">
        <v>157</v>
      </c>
      <c r="AU109" s="17" t="s">
        <v>78</v>
      </c>
    </row>
    <row r="110" s="1" customFormat="1" ht="16.5" customHeight="1">
      <c r="B110" s="38"/>
      <c r="C110" s="233" t="s">
        <v>215</v>
      </c>
      <c r="D110" s="233" t="s">
        <v>174</v>
      </c>
      <c r="E110" s="234" t="s">
        <v>1518</v>
      </c>
      <c r="F110" s="235" t="s">
        <v>1519</v>
      </c>
      <c r="G110" s="236" t="s">
        <v>177</v>
      </c>
      <c r="H110" s="237">
        <v>400</v>
      </c>
      <c r="I110" s="238"/>
      <c r="J110" s="239">
        <f>ROUND(I110*H110,2)</f>
        <v>0</v>
      </c>
      <c r="K110" s="235" t="s">
        <v>1</v>
      </c>
      <c r="L110" s="43"/>
      <c r="M110" s="240" t="s">
        <v>1</v>
      </c>
      <c r="N110" s="241" t="s">
        <v>42</v>
      </c>
      <c r="O110" s="79"/>
      <c r="P110" s="211">
        <f>O110*H110</f>
        <v>0</v>
      </c>
      <c r="Q110" s="211">
        <v>0</v>
      </c>
      <c r="R110" s="211">
        <f>Q110*H110</f>
        <v>0</v>
      </c>
      <c r="S110" s="211">
        <v>0</v>
      </c>
      <c r="T110" s="212">
        <f>S110*H110</f>
        <v>0</v>
      </c>
      <c r="AR110" s="17" t="s">
        <v>155</v>
      </c>
      <c r="AT110" s="17" t="s">
        <v>174</v>
      </c>
      <c r="AU110" s="17" t="s">
        <v>78</v>
      </c>
      <c r="AY110" s="17" t="s">
        <v>154</v>
      </c>
      <c r="BE110" s="213">
        <f>IF(N110="základní",J110,0)</f>
        <v>0</v>
      </c>
      <c r="BF110" s="213">
        <f>IF(N110="snížená",J110,0)</f>
        <v>0</v>
      </c>
      <c r="BG110" s="213">
        <f>IF(N110="zákl. přenesená",J110,0)</f>
        <v>0</v>
      </c>
      <c r="BH110" s="213">
        <f>IF(N110="sníž. přenesená",J110,0)</f>
        <v>0</v>
      </c>
      <c r="BI110" s="213">
        <f>IF(N110="nulová",J110,0)</f>
        <v>0</v>
      </c>
      <c r="BJ110" s="17" t="s">
        <v>78</v>
      </c>
      <c r="BK110" s="213">
        <f>ROUND(I110*H110,2)</f>
        <v>0</v>
      </c>
      <c r="BL110" s="17" t="s">
        <v>155</v>
      </c>
      <c r="BM110" s="17" t="s">
        <v>1520</v>
      </c>
    </row>
    <row r="111" s="1" customFormat="1">
      <c r="B111" s="38"/>
      <c r="C111" s="39"/>
      <c r="D111" s="214" t="s">
        <v>157</v>
      </c>
      <c r="E111" s="39"/>
      <c r="F111" s="215" t="s">
        <v>1519</v>
      </c>
      <c r="G111" s="39"/>
      <c r="H111" s="39"/>
      <c r="I111" s="144"/>
      <c r="J111" s="39"/>
      <c r="K111" s="39"/>
      <c r="L111" s="43"/>
      <c r="M111" s="243"/>
      <c r="N111" s="244"/>
      <c r="O111" s="244"/>
      <c r="P111" s="244"/>
      <c r="Q111" s="244"/>
      <c r="R111" s="244"/>
      <c r="S111" s="244"/>
      <c r="T111" s="245"/>
      <c r="AT111" s="17" t="s">
        <v>157</v>
      </c>
      <c r="AU111" s="17" t="s">
        <v>78</v>
      </c>
    </row>
    <row r="112" s="1" customFormat="1" ht="6.96" customHeight="1">
      <c r="B112" s="57"/>
      <c r="C112" s="58"/>
      <c r="D112" s="58"/>
      <c r="E112" s="58"/>
      <c r="F112" s="58"/>
      <c r="G112" s="58"/>
      <c r="H112" s="58"/>
      <c r="I112" s="168"/>
      <c r="J112" s="58"/>
      <c r="K112" s="58"/>
      <c r="L112" s="43"/>
    </row>
  </sheetData>
  <sheetProtection sheet="1" autoFilter="0" formatColumns="0" formatRows="0" objects="1" scenarios="1" spinCount="100000" saltValue="P2pRidgpXefH1ik6iixJy57qSEW5lIEGq+cs7C+KCCjXEyuBLFawZxt49k/7pcOoqEMn5djwGR5BLkPkwnQf7w==" hashValue="492rkXfKpkKt8mt+R3lj3TNmu+abPkzIDrIXhO7Ut+aW0DpPm2iegWr1W9JDnsuhfxmAecOy0y+xRtFF6zRx3w==" algorithmName="SHA-512" password="CC35"/>
  <autoFilter ref="C80:K11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85</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ht="12" customHeight="1">
      <c r="B8" s="20"/>
      <c r="D8" s="142" t="s">
        <v>123</v>
      </c>
      <c r="L8" s="20"/>
    </row>
    <row r="9" s="1" customFormat="1" ht="16.5" customHeight="1">
      <c r="B9" s="43"/>
      <c r="E9" s="143" t="s">
        <v>124</v>
      </c>
      <c r="F9" s="1"/>
      <c r="G9" s="1"/>
      <c r="H9" s="1"/>
      <c r="I9" s="144"/>
      <c r="L9" s="43"/>
    </row>
    <row r="10" s="1" customFormat="1" ht="12" customHeight="1">
      <c r="B10" s="43"/>
      <c r="D10" s="142" t="s">
        <v>125</v>
      </c>
      <c r="I10" s="144"/>
      <c r="L10" s="43"/>
    </row>
    <row r="11" s="1" customFormat="1" ht="36.96" customHeight="1">
      <c r="B11" s="43"/>
      <c r="E11" s="145" t="s">
        <v>126</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stavby'!AN8</f>
        <v>27. 11. 2018</v>
      </c>
      <c r="L14" s="43"/>
    </row>
    <row r="15" s="1" customFormat="1" ht="10.8" customHeight="1">
      <c r="B15" s="43"/>
      <c r="I15" s="144"/>
      <c r="L15" s="43"/>
    </row>
    <row r="16" s="1" customFormat="1" ht="12" customHeight="1">
      <c r="B16" s="43"/>
      <c r="D16" s="142" t="s">
        <v>24</v>
      </c>
      <c r="I16" s="146" t="s">
        <v>25</v>
      </c>
      <c r="J16" s="17" t="s">
        <v>26</v>
      </c>
      <c r="L16" s="43"/>
    </row>
    <row r="17" s="1" customFormat="1" ht="18" customHeight="1">
      <c r="B17" s="43"/>
      <c r="E17" s="17" t="s">
        <v>27</v>
      </c>
      <c r="I17" s="146" t="s">
        <v>28</v>
      </c>
      <c r="J17" s="17" t="s">
        <v>29</v>
      </c>
      <c r="L17" s="43"/>
    </row>
    <row r="18" s="1" customFormat="1" ht="6.96" customHeight="1">
      <c r="B18" s="43"/>
      <c r="I18" s="144"/>
      <c r="L18" s="43"/>
    </row>
    <row r="19" s="1" customFormat="1" ht="12" customHeight="1">
      <c r="B19" s="43"/>
      <c r="D19" s="142" t="s">
        <v>30</v>
      </c>
      <c r="I19" s="146" t="s">
        <v>25</v>
      </c>
      <c r="J19" s="33" t="str">
        <f>'Rekapitulace stavby'!AN13</f>
        <v>Vyplň údaj</v>
      </c>
      <c r="L19" s="43"/>
    </row>
    <row r="20" s="1" customFormat="1" ht="18" customHeight="1">
      <c r="B20" s="43"/>
      <c r="E20" s="33" t="str">
        <f>'Rekapitulace stavby'!E14</f>
        <v>Vyplň údaj</v>
      </c>
      <c r="F20" s="17"/>
      <c r="G20" s="17"/>
      <c r="H20" s="17"/>
      <c r="I20" s="146" t="s">
        <v>28</v>
      </c>
      <c r="J20" s="33" t="str">
        <f>'Rekapitulace stavby'!AN14</f>
        <v>Vyplň údaj</v>
      </c>
      <c r="L20" s="43"/>
    </row>
    <row r="21" s="1" customFormat="1" ht="6.96" customHeight="1">
      <c r="B21" s="43"/>
      <c r="I21" s="144"/>
      <c r="L21" s="43"/>
    </row>
    <row r="22" s="1" customFormat="1" ht="12" customHeight="1">
      <c r="B22" s="43"/>
      <c r="D22" s="142" t="s">
        <v>32</v>
      </c>
      <c r="I22" s="146" t="s">
        <v>25</v>
      </c>
      <c r="J22" s="17" t="str">
        <f>IF('Rekapitulace stavby'!AN16="","",'Rekapitulace stavby'!AN16)</f>
        <v/>
      </c>
      <c r="L22" s="43"/>
    </row>
    <row r="23" s="1" customFormat="1" ht="18" customHeight="1">
      <c r="B23" s="43"/>
      <c r="E23" s="17" t="str">
        <f>IF('Rekapitulace stavby'!E17="","",'Rekapitulace stavby'!E17)</f>
        <v xml:space="preserve"> </v>
      </c>
      <c r="I23" s="146" t="s">
        <v>28</v>
      </c>
      <c r="J23" s="17" t="str">
        <f>IF('Rekapitulace stavby'!AN17="","",'Rekapitulace stavby'!AN17)</f>
        <v/>
      </c>
      <c r="L23" s="43"/>
    </row>
    <row r="24" s="1" customFormat="1" ht="6.96" customHeight="1">
      <c r="B24" s="43"/>
      <c r="I24" s="144"/>
      <c r="L24" s="43"/>
    </row>
    <row r="25" s="1" customFormat="1" ht="12" customHeight="1">
      <c r="B25" s="43"/>
      <c r="D25" s="142" t="s">
        <v>35</v>
      </c>
      <c r="I25" s="146" t="s">
        <v>25</v>
      </c>
      <c r="J25" s="17" t="str">
        <f>IF('Rekapitulace stavby'!AN19="","",'Rekapitulace stavby'!AN19)</f>
        <v/>
      </c>
      <c r="L25" s="43"/>
    </row>
    <row r="26" s="1" customFormat="1" ht="18" customHeight="1">
      <c r="B26" s="43"/>
      <c r="E26" s="17" t="str">
        <f>IF('Rekapitulace stavby'!E20="","",'Rekapitulace stavby'!E20)</f>
        <v xml:space="preserve"> </v>
      </c>
      <c r="I26" s="146" t="s">
        <v>28</v>
      </c>
      <c r="J26" s="17" t="str">
        <f>IF('Rekapitulace stavby'!AN20="","",'Rekapitulace stavby'!AN20)</f>
        <v/>
      </c>
      <c r="L26" s="43"/>
    </row>
    <row r="27" s="1" customFormat="1" ht="6.96" customHeight="1">
      <c r="B27" s="43"/>
      <c r="I27" s="144"/>
      <c r="L27" s="43"/>
    </row>
    <row r="28" s="1" customFormat="1" ht="12" customHeight="1">
      <c r="B28" s="43"/>
      <c r="D28" s="142" t="s">
        <v>36</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37</v>
      </c>
      <c r="I32" s="144"/>
      <c r="J32" s="153">
        <f>ROUND(J89, 2)</f>
        <v>0</v>
      </c>
      <c r="L32" s="43"/>
    </row>
    <row r="33" s="1" customFormat="1" ht="6.96" customHeight="1">
      <c r="B33" s="43"/>
      <c r="D33" s="71"/>
      <c r="E33" s="71"/>
      <c r="F33" s="71"/>
      <c r="G33" s="71"/>
      <c r="H33" s="71"/>
      <c r="I33" s="151"/>
      <c r="J33" s="71"/>
      <c r="K33" s="71"/>
      <c r="L33" s="43"/>
    </row>
    <row r="34" s="1" customFormat="1" ht="14.4" customHeight="1">
      <c r="B34" s="43"/>
      <c r="F34" s="154" t="s">
        <v>39</v>
      </c>
      <c r="I34" s="155" t="s">
        <v>38</v>
      </c>
      <c r="J34" s="154" t="s">
        <v>40</v>
      </c>
      <c r="L34" s="43"/>
    </row>
    <row r="35" s="1" customFormat="1" ht="14.4" customHeight="1">
      <c r="B35" s="43"/>
      <c r="D35" s="142" t="s">
        <v>41</v>
      </c>
      <c r="E35" s="142" t="s">
        <v>42</v>
      </c>
      <c r="F35" s="156">
        <f>ROUND((SUM(BE89:BE160)),  2)</f>
        <v>0</v>
      </c>
      <c r="I35" s="157">
        <v>0.20999999999999999</v>
      </c>
      <c r="J35" s="156">
        <f>ROUND(((SUM(BE89:BE160))*I35),  2)</f>
        <v>0</v>
      </c>
      <c r="L35" s="43"/>
    </row>
    <row r="36" s="1" customFormat="1" ht="14.4" customHeight="1">
      <c r="B36" s="43"/>
      <c r="E36" s="142" t="s">
        <v>43</v>
      </c>
      <c r="F36" s="156">
        <f>ROUND((SUM(BF89:BF160)),  2)</f>
        <v>0</v>
      </c>
      <c r="I36" s="157">
        <v>0.14999999999999999</v>
      </c>
      <c r="J36" s="156">
        <f>ROUND(((SUM(BF89:BF160))*I36),  2)</f>
        <v>0</v>
      </c>
      <c r="L36" s="43"/>
    </row>
    <row r="37" hidden="1" s="1" customFormat="1" ht="14.4" customHeight="1">
      <c r="B37" s="43"/>
      <c r="E37" s="142" t="s">
        <v>44</v>
      </c>
      <c r="F37" s="156">
        <f>ROUND((SUM(BG89:BG160)),  2)</f>
        <v>0</v>
      </c>
      <c r="I37" s="157">
        <v>0.20999999999999999</v>
      </c>
      <c r="J37" s="156">
        <f>0</f>
        <v>0</v>
      </c>
      <c r="L37" s="43"/>
    </row>
    <row r="38" hidden="1" s="1" customFormat="1" ht="14.4" customHeight="1">
      <c r="B38" s="43"/>
      <c r="E38" s="142" t="s">
        <v>45</v>
      </c>
      <c r="F38" s="156">
        <f>ROUND((SUM(BH89:BH160)),  2)</f>
        <v>0</v>
      </c>
      <c r="I38" s="157">
        <v>0.14999999999999999</v>
      </c>
      <c r="J38" s="156">
        <f>0</f>
        <v>0</v>
      </c>
      <c r="L38" s="43"/>
    </row>
    <row r="39" hidden="1" s="1" customFormat="1" ht="14.4" customHeight="1">
      <c r="B39" s="43"/>
      <c r="E39" s="142" t="s">
        <v>46</v>
      </c>
      <c r="F39" s="156">
        <f>ROUND((SUM(BI89:BI160)),  2)</f>
        <v>0</v>
      </c>
      <c r="I39" s="157">
        <v>0</v>
      </c>
      <c r="J39" s="156">
        <f>0</f>
        <v>0</v>
      </c>
      <c r="L39" s="43"/>
    </row>
    <row r="40" s="1" customFormat="1" ht="6.96" customHeight="1">
      <c r="B40" s="43"/>
      <c r="I40" s="144"/>
      <c r="L40" s="43"/>
    </row>
    <row r="41" s="1" customFormat="1" ht="25.44" customHeight="1">
      <c r="B41" s="43"/>
      <c r="C41" s="158"/>
      <c r="D41" s="159" t="s">
        <v>47</v>
      </c>
      <c r="E41" s="160"/>
      <c r="F41" s="160"/>
      <c r="G41" s="161" t="s">
        <v>48</v>
      </c>
      <c r="H41" s="162" t="s">
        <v>49</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127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výhybek č.1 - 6 v žst. Dolní Žleb</v>
      </c>
      <c r="F50" s="32"/>
      <c r="G50" s="32"/>
      <c r="H50" s="32"/>
      <c r="I50" s="144"/>
      <c r="J50" s="39"/>
      <c r="K50" s="39"/>
      <c r="L50" s="43"/>
    </row>
    <row r="51" ht="12" customHeight="1">
      <c r="B51" s="21"/>
      <c r="C51" s="32" t="s">
        <v>123</v>
      </c>
      <c r="D51" s="22"/>
      <c r="E51" s="22"/>
      <c r="F51" s="22"/>
      <c r="G51" s="22"/>
      <c r="H51" s="22"/>
      <c r="I51" s="137"/>
      <c r="J51" s="22"/>
      <c r="K51" s="22"/>
      <c r="L51" s="20"/>
    </row>
    <row r="52" s="1" customFormat="1" ht="16.5" customHeight="1">
      <c r="B52" s="38"/>
      <c r="C52" s="39"/>
      <c r="D52" s="39"/>
      <c r="E52" s="172" t="s">
        <v>124</v>
      </c>
      <c r="F52" s="39"/>
      <c r="G52" s="39"/>
      <c r="H52" s="39"/>
      <c r="I52" s="144"/>
      <c r="J52" s="39"/>
      <c r="K52" s="39"/>
      <c r="L52" s="43"/>
    </row>
    <row r="53" s="1" customFormat="1" ht="12" customHeight="1">
      <c r="B53" s="38"/>
      <c r="C53" s="32" t="s">
        <v>125</v>
      </c>
      <c r="D53" s="39"/>
      <c r="E53" s="39"/>
      <c r="F53" s="39"/>
      <c r="G53" s="39"/>
      <c r="H53" s="39"/>
      <c r="I53" s="144"/>
      <c r="J53" s="39"/>
      <c r="K53" s="39"/>
      <c r="L53" s="43"/>
    </row>
    <row r="54" s="1" customFormat="1" ht="16.5" customHeight="1">
      <c r="B54" s="38"/>
      <c r="C54" s="39"/>
      <c r="D54" s="39"/>
      <c r="E54" s="64" t="str">
        <f>E11</f>
        <v>01.1 - Dodávky a práce ÚOŽI</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Dolní Žleb</v>
      </c>
      <c r="G56" s="39"/>
      <c r="H56" s="39"/>
      <c r="I56" s="146" t="s">
        <v>22</v>
      </c>
      <c r="J56" s="67" t="str">
        <f>IF(J14="","",J14)</f>
        <v>27. 11. 2018</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SŽDC s.o., OŘ Ústí n.L., ST Ústí n.L.</v>
      </c>
      <c r="G58" s="39"/>
      <c r="H58" s="39"/>
      <c r="I58" s="146" t="s">
        <v>32</v>
      </c>
      <c r="J58" s="36" t="str">
        <f>E23</f>
        <v xml:space="preserve"> </v>
      </c>
      <c r="K58" s="39"/>
      <c r="L58" s="43"/>
    </row>
    <row r="59" s="1" customFormat="1" ht="13.65" customHeight="1">
      <c r="B59" s="38"/>
      <c r="C59" s="32" t="s">
        <v>30</v>
      </c>
      <c r="D59" s="39"/>
      <c r="E59" s="39"/>
      <c r="F59" s="27" t="str">
        <f>IF(E20="","",E20)</f>
        <v>Vyplň údaj</v>
      </c>
      <c r="G59" s="39"/>
      <c r="H59" s="39"/>
      <c r="I59" s="146" t="s">
        <v>35</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128</v>
      </c>
      <c r="D61" s="174"/>
      <c r="E61" s="174"/>
      <c r="F61" s="174"/>
      <c r="G61" s="174"/>
      <c r="H61" s="174"/>
      <c r="I61" s="175"/>
      <c r="J61" s="176" t="s">
        <v>129</v>
      </c>
      <c r="K61" s="174"/>
      <c r="L61" s="43"/>
    </row>
    <row r="62" s="1" customFormat="1" ht="10.32" customHeight="1">
      <c r="B62" s="38"/>
      <c r="C62" s="39"/>
      <c r="D62" s="39"/>
      <c r="E62" s="39"/>
      <c r="F62" s="39"/>
      <c r="G62" s="39"/>
      <c r="H62" s="39"/>
      <c r="I62" s="144"/>
      <c r="J62" s="39"/>
      <c r="K62" s="39"/>
      <c r="L62" s="43"/>
    </row>
    <row r="63" s="1" customFormat="1" ht="22.8" customHeight="1">
      <c r="B63" s="38"/>
      <c r="C63" s="177" t="s">
        <v>130</v>
      </c>
      <c r="D63" s="39"/>
      <c r="E63" s="39"/>
      <c r="F63" s="39"/>
      <c r="G63" s="39"/>
      <c r="H63" s="39"/>
      <c r="I63" s="144"/>
      <c r="J63" s="98">
        <f>J89</f>
        <v>0</v>
      </c>
      <c r="K63" s="39"/>
      <c r="L63" s="43"/>
      <c r="AU63" s="17" t="s">
        <v>131</v>
      </c>
    </row>
    <row r="64" s="8" customFormat="1" ht="24.96" customHeight="1">
      <c r="B64" s="178"/>
      <c r="C64" s="179"/>
      <c r="D64" s="180" t="s">
        <v>132</v>
      </c>
      <c r="E64" s="181"/>
      <c r="F64" s="181"/>
      <c r="G64" s="181"/>
      <c r="H64" s="181"/>
      <c r="I64" s="182"/>
      <c r="J64" s="183">
        <f>J100</f>
        <v>0</v>
      </c>
      <c r="K64" s="179"/>
      <c r="L64" s="184"/>
    </row>
    <row r="65" s="9" customFormat="1" ht="19.92" customHeight="1">
      <c r="B65" s="185"/>
      <c r="C65" s="122"/>
      <c r="D65" s="186" t="s">
        <v>133</v>
      </c>
      <c r="E65" s="187"/>
      <c r="F65" s="187"/>
      <c r="G65" s="187"/>
      <c r="H65" s="187"/>
      <c r="I65" s="188"/>
      <c r="J65" s="189">
        <f>J101</f>
        <v>0</v>
      </c>
      <c r="K65" s="122"/>
      <c r="L65" s="190"/>
    </row>
    <row r="66" s="9" customFormat="1" ht="19.92" customHeight="1">
      <c r="B66" s="185"/>
      <c r="C66" s="122"/>
      <c r="D66" s="186" t="s">
        <v>134</v>
      </c>
      <c r="E66" s="187"/>
      <c r="F66" s="187"/>
      <c r="G66" s="187"/>
      <c r="H66" s="187"/>
      <c r="I66" s="188"/>
      <c r="J66" s="189">
        <f>J105</f>
        <v>0</v>
      </c>
      <c r="K66" s="122"/>
      <c r="L66" s="190"/>
    </row>
    <row r="67" s="8" customFormat="1" ht="24.96" customHeight="1">
      <c r="B67" s="178"/>
      <c r="C67" s="179"/>
      <c r="D67" s="180" t="s">
        <v>135</v>
      </c>
      <c r="E67" s="181"/>
      <c r="F67" s="181"/>
      <c r="G67" s="181"/>
      <c r="H67" s="181"/>
      <c r="I67" s="182"/>
      <c r="J67" s="183">
        <f>J110</f>
        <v>0</v>
      </c>
      <c r="K67" s="179"/>
      <c r="L67" s="184"/>
    </row>
    <row r="68" s="1" customFormat="1" ht="21.84" customHeight="1">
      <c r="B68" s="38"/>
      <c r="C68" s="39"/>
      <c r="D68" s="39"/>
      <c r="E68" s="39"/>
      <c r="F68" s="39"/>
      <c r="G68" s="39"/>
      <c r="H68" s="39"/>
      <c r="I68" s="144"/>
      <c r="J68" s="39"/>
      <c r="K68" s="39"/>
      <c r="L68" s="43"/>
    </row>
    <row r="69" s="1" customFormat="1" ht="6.96" customHeight="1">
      <c r="B69" s="57"/>
      <c r="C69" s="58"/>
      <c r="D69" s="58"/>
      <c r="E69" s="58"/>
      <c r="F69" s="58"/>
      <c r="G69" s="58"/>
      <c r="H69" s="58"/>
      <c r="I69" s="168"/>
      <c r="J69" s="58"/>
      <c r="K69" s="58"/>
      <c r="L69" s="43"/>
    </row>
    <row r="73" s="1" customFormat="1" ht="6.96" customHeight="1">
      <c r="B73" s="59"/>
      <c r="C73" s="60"/>
      <c r="D73" s="60"/>
      <c r="E73" s="60"/>
      <c r="F73" s="60"/>
      <c r="G73" s="60"/>
      <c r="H73" s="60"/>
      <c r="I73" s="171"/>
      <c r="J73" s="60"/>
      <c r="K73" s="60"/>
      <c r="L73" s="43"/>
    </row>
    <row r="74" s="1" customFormat="1" ht="24.96" customHeight="1">
      <c r="B74" s="38"/>
      <c r="C74" s="23" t="s">
        <v>136</v>
      </c>
      <c r="D74" s="39"/>
      <c r="E74" s="39"/>
      <c r="F74" s="39"/>
      <c r="G74" s="39"/>
      <c r="H74" s="39"/>
      <c r="I74" s="144"/>
      <c r="J74" s="39"/>
      <c r="K74" s="39"/>
      <c r="L74" s="43"/>
    </row>
    <row r="75" s="1" customFormat="1" ht="6.96" customHeight="1">
      <c r="B75" s="38"/>
      <c r="C75" s="39"/>
      <c r="D75" s="39"/>
      <c r="E75" s="39"/>
      <c r="F75" s="39"/>
      <c r="G75" s="39"/>
      <c r="H75" s="39"/>
      <c r="I75" s="144"/>
      <c r="J75" s="39"/>
      <c r="K75" s="39"/>
      <c r="L75" s="43"/>
    </row>
    <row r="76" s="1" customFormat="1" ht="12" customHeight="1">
      <c r="B76" s="38"/>
      <c r="C76" s="32" t="s">
        <v>16</v>
      </c>
      <c r="D76" s="39"/>
      <c r="E76" s="39"/>
      <c r="F76" s="39"/>
      <c r="G76" s="39"/>
      <c r="H76" s="39"/>
      <c r="I76" s="144"/>
      <c r="J76" s="39"/>
      <c r="K76" s="39"/>
      <c r="L76" s="43"/>
    </row>
    <row r="77" s="1" customFormat="1" ht="16.5" customHeight="1">
      <c r="B77" s="38"/>
      <c r="C77" s="39"/>
      <c r="D77" s="39"/>
      <c r="E77" s="172" t="str">
        <f>E7</f>
        <v>Oprava výhybek č.1 - 6 v žst. Dolní Žleb</v>
      </c>
      <c r="F77" s="32"/>
      <c r="G77" s="32"/>
      <c r="H77" s="32"/>
      <c r="I77" s="144"/>
      <c r="J77" s="39"/>
      <c r="K77" s="39"/>
      <c r="L77" s="43"/>
    </row>
    <row r="78" ht="12" customHeight="1">
      <c r="B78" s="21"/>
      <c r="C78" s="32" t="s">
        <v>123</v>
      </c>
      <c r="D78" s="22"/>
      <c r="E78" s="22"/>
      <c r="F78" s="22"/>
      <c r="G78" s="22"/>
      <c r="H78" s="22"/>
      <c r="I78" s="137"/>
      <c r="J78" s="22"/>
      <c r="K78" s="22"/>
      <c r="L78" s="20"/>
    </row>
    <row r="79" s="1" customFormat="1" ht="16.5" customHeight="1">
      <c r="B79" s="38"/>
      <c r="C79" s="39"/>
      <c r="D79" s="39"/>
      <c r="E79" s="172" t="s">
        <v>124</v>
      </c>
      <c r="F79" s="39"/>
      <c r="G79" s="39"/>
      <c r="H79" s="39"/>
      <c r="I79" s="144"/>
      <c r="J79" s="39"/>
      <c r="K79" s="39"/>
      <c r="L79" s="43"/>
    </row>
    <row r="80" s="1" customFormat="1" ht="12" customHeight="1">
      <c r="B80" s="38"/>
      <c r="C80" s="32" t="s">
        <v>125</v>
      </c>
      <c r="D80" s="39"/>
      <c r="E80" s="39"/>
      <c r="F80" s="39"/>
      <c r="G80" s="39"/>
      <c r="H80" s="39"/>
      <c r="I80" s="144"/>
      <c r="J80" s="39"/>
      <c r="K80" s="39"/>
      <c r="L80" s="43"/>
    </row>
    <row r="81" s="1" customFormat="1" ht="16.5" customHeight="1">
      <c r="B81" s="38"/>
      <c r="C81" s="39"/>
      <c r="D81" s="39"/>
      <c r="E81" s="64" t="str">
        <f>E11</f>
        <v>01.1 - Dodávky a práce ÚOŽI</v>
      </c>
      <c r="F81" s="39"/>
      <c r="G81" s="39"/>
      <c r="H81" s="39"/>
      <c r="I81" s="144"/>
      <c r="J81" s="39"/>
      <c r="K81" s="39"/>
      <c r="L81" s="43"/>
    </row>
    <row r="82" s="1" customFormat="1" ht="6.96" customHeight="1">
      <c r="B82" s="38"/>
      <c r="C82" s="39"/>
      <c r="D82" s="39"/>
      <c r="E82" s="39"/>
      <c r="F82" s="39"/>
      <c r="G82" s="39"/>
      <c r="H82" s="39"/>
      <c r="I82" s="144"/>
      <c r="J82" s="39"/>
      <c r="K82" s="39"/>
      <c r="L82" s="43"/>
    </row>
    <row r="83" s="1" customFormat="1" ht="12" customHeight="1">
      <c r="B83" s="38"/>
      <c r="C83" s="32" t="s">
        <v>20</v>
      </c>
      <c r="D83" s="39"/>
      <c r="E83" s="39"/>
      <c r="F83" s="27" t="str">
        <f>F14</f>
        <v>Dolní Žleb</v>
      </c>
      <c r="G83" s="39"/>
      <c r="H83" s="39"/>
      <c r="I83" s="146" t="s">
        <v>22</v>
      </c>
      <c r="J83" s="67" t="str">
        <f>IF(J14="","",J14)</f>
        <v>27. 11. 2018</v>
      </c>
      <c r="K83" s="39"/>
      <c r="L83" s="43"/>
    </row>
    <row r="84" s="1" customFormat="1" ht="6.96" customHeight="1">
      <c r="B84" s="38"/>
      <c r="C84" s="39"/>
      <c r="D84" s="39"/>
      <c r="E84" s="39"/>
      <c r="F84" s="39"/>
      <c r="G84" s="39"/>
      <c r="H84" s="39"/>
      <c r="I84" s="144"/>
      <c r="J84" s="39"/>
      <c r="K84" s="39"/>
      <c r="L84" s="43"/>
    </row>
    <row r="85" s="1" customFormat="1" ht="13.65" customHeight="1">
      <c r="B85" s="38"/>
      <c r="C85" s="32" t="s">
        <v>24</v>
      </c>
      <c r="D85" s="39"/>
      <c r="E85" s="39"/>
      <c r="F85" s="27" t="str">
        <f>E17</f>
        <v>SŽDC s.o., OŘ Ústí n.L., ST Ústí n.L.</v>
      </c>
      <c r="G85" s="39"/>
      <c r="H85" s="39"/>
      <c r="I85" s="146" t="s">
        <v>32</v>
      </c>
      <c r="J85" s="36" t="str">
        <f>E23</f>
        <v xml:space="preserve"> </v>
      </c>
      <c r="K85" s="39"/>
      <c r="L85" s="43"/>
    </row>
    <row r="86" s="1" customFormat="1" ht="13.65" customHeight="1">
      <c r="B86" s="38"/>
      <c r="C86" s="32" t="s">
        <v>30</v>
      </c>
      <c r="D86" s="39"/>
      <c r="E86" s="39"/>
      <c r="F86" s="27" t="str">
        <f>IF(E20="","",E20)</f>
        <v>Vyplň údaj</v>
      </c>
      <c r="G86" s="39"/>
      <c r="H86" s="39"/>
      <c r="I86" s="146" t="s">
        <v>35</v>
      </c>
      <c r="J86" s="36" t="str">
        <f>E26</f>
        <v xml:space="preserve"> </v>
      </c>
      <c r="K86" s="39"/>
      <c r="L86" s="43"/>
    </row>
    <row r="87" s="1" customFormat="1" ht="10.32" customHeight="1">
      <c r="B87" s="38"/>
      <c r="C87" s="39"/>
      <c r="D87" s="39"/>
      <c r="E87" s="39"/>
      <c r="F87" s="39"/>
      <c r="G87" s="39"/>
      <c r="H87" s="39"/>
      <c r="I87" s="144"/>
      <c r="J87" s="39"/>
      <c r="K87" s="39"/>
      <c r="L87" s="43"/>
    </row>
    <row r="88" s="10" customFormat="1" ht="29.28" customHeight="1">
      <c r="B88" s="191"/>
      <c r="C88" s="192" t="s">
        <v>137</v>
      </c>
      <c r="D88" s="193" t="s">
        <v>56</v>
      </c>
      <c r="E88" s="193" t="s">
        <v>52</v>
      </c>
      <c r="F88" s="193" t="s">
        <v>53</v>
      </c>
      <c r="G88" s="193" t="s">
        <v>138</v>
      </c>
      <c r="H88" s="193" t="s">
        <v>139</v>
      </c>
      <c r="I88" s="194" t="s">
        <v>140</v>
      </c>
      <c r="J88" s="193" t="s">
        <v>129</v>
      </c>
      <c r="K88" s="195" t="s">
        <v>141</v>
      </c>
      <c r="L88" s="196"/>
      <c r="M88" s="88" t="s">
        <v>1</v>
      </c>
      <c r="N88" s="89" t="s">
        <v>41</v>
      </c>
      <c r="O88" s="89" t="s">
        <v>142</v>
      </c>
      <c r="P88" s="89" t="s">
        <v>143</v>
      </c>
      <c r="Q88" s="89" t="s">
        <v>144</v>
      </c>
      <c r="R88" s="89" t="s">
        <v>145</v>
      </c>
      <c r="S88" s="89" t="s">
        <v>146</v>
      </c>
      <c r="T88" s="90" t="s">
        <v>147</v>
      </c>
    </row>
    <row r="89" s="1" customFormat="1" ht="22.8" customHeight="1">
      <c r="B89" s="38"/>
      <c r="C89" s="95" t="s">
        <v>148</v>
      </c>
      <c r="D89" s="39"/>
      <c r="E89" s="39"/>
      <c r="F89" s="39"/>
      <c r="G89" s="39"/>
      <c r="H89" s="39"/>
      <c r="I89" s="144"/>
      <c r="J89" s="197">
        <f>BK89</f>
        <v>0</v>
      </c>
      <c r="K89" s="39"/>
      <c r="L89" s="43"/>
      <c r="M89" s="91"/>
      <c r="N89" s="92"/>
      <c r="O89" s="92"/>
      <c r="P89" s="198">
        <f>P90+SUM(P91:P100)+P110</f>
        <v>0</v>
      </c>
      <c r="Q89" s="92"/>
      <c r="R89" s="198">
        <f>R90+SUM(R91:R100)+R110</f>
        <v>0</v>
      </c>
      <c r="S89" s="92"/>
      <c r="T89" s="199">
        <f>T90+SUM(T91:T100)+T110</f>
        <v>0</v>
      </c>
      <c r="AT89" s="17" t="s">
        <v>70</v>
      </c>
      <c r="AU89" s="17" t="s">
        <v>131</v>
      </c>
      <c r="BK89" s="200">
        <f>BK90+SUM(BK91:BK100)+BK110</f>
        <v>0</v>
      </c>
    </row>
    <row r="90" s="1" customFormat="1" ht="16.5" customHeight="1">
      <c r="B90" s="38"/>
      <c r="C90" s="201" t="s">
        <v>78</v>
      </c>
      <c r="D90" s="201" t="s">
        <v>149</v>
      </c>
      <c r="E90" s="202" t="s">
        <v>150</v>
      </c>
      <c r="F90" s="203" t="s">
        <v>151</v>
      </c>
      <c r="G90" s="204" t="s">
        <v>152</v>
      </c>
      <c r="H90" s="205">
        <v>6</v>
      </c>
      <c r="I90" s="206"/>
      <c r="J90" s="207">
        <f>ROUND(I90*H90,2)</f>
        <v>0</v>
      </c>
      <c r="K90" s="203" t="s">
        <v>1</v>
      </c>
      <c r="L90" s="208"/>
      <c r="M90" s="209" t="s">
        <v>1</v>
      </c>
      <c r="N90" s="210" t="s">
        <v>42</v>
      </c>
      <c r="O90" s="79"/>
      <c r="P90" s="211">
        <f>O90*H90</f>
        <v>0</v>
      </c>
      <c r="Q90" s="211">
        <v>0</v>
      </c>
      <c r="R90" s="211">
        <f>Q90*H90</f>
        <v>0</v>
      </c>
      <c r="S90" s="211">
        <v>0</v>
      </c>
      <c r="T90" s="212">
        <f>S90*H90</f>
        <v>0</v>
      </c>
      <c r="AR90" s="17" t="s">
        <v>153</v>
      </c>
      <c r="AT90" s="17" t="s">
        <v>149</v>
      </c>
      <c r="AU90" s="17" t="s">
        <v>71</v>
      </c>
      <c r="AY90" s="17" t="s">
        <v>154</v>
      </c>
      <c r="BE90" s="213">
        <f>IF(N90="základní",J90,0)</f>
        <v>0</v>
      </c>
      <c r="BF90" s="213">
        <f>IF(N90="snížená",J90,0)</f>
        <v>0</v>
      </c>
      <c r="BG90" s="213">
        <f>IF(N90="zákl. přenesená",J90,0)</f>
        <v>0</v>
      </c>
      <c r="BH90" s="213">
        <f>IF(N90="sníž. přenesená",J90,0)</f>
        <v>0</v>
      </c>
      <c r="BI90" s="213">
        <f>IF(N90="nulová",J90,0)</f>
        <v>0</v>
      </c>
      <c r="BJ90" s="17" t="s">
        <v>78</v>
      </c>
      <c r="BK90" s="213">
        <f>ROUND(I90*H90,2)</f>
        <v>0</v>
      </c>
      <c r="BL90" s="17" t="s">
        <v>155</v>
      </c>
      <c r="BM90" s="17" t="s">
        <v>156</v>
      </c>
    </row>
    <row r="91" s="1" customFormat="1">
      <c r="B91" s="38"/>
      <c r="C91" s="39"/>
      <c r="D91" s="214" t="s">
        <v>157</v>
      </c>
      <c r="E91" s="39"/>
      <c r="F91" s="215" t="s">
        <v>151</v>
      </c>
      <c r="G91" s="39"/>
      <c r="H91" s="39"/>
      <c r="I91" s="144"/>
      <c r="J91" s="39"/>
      <c r="K91" s="39"/>
      <c r="L91" s="43"/>
      <c r="M91" s="216"/>
      <c r="N91" s="79"/>
      <c r="O91" s="79"/>
      <c r="P91" s="79"/>
      <c r="Q91" s="79"/>
      <c r="R91" s="79"/>
      <c r="S91" s="79"/>
      <c r="T91" s="80"/>
      <c r="AT91" s="17" t="s">
        <v>157</v>
      </c>
      <c r="AU91" s="17" t="s">
        <v>71</v>
      </c>
    </row>
    <row r="92" s="1" customFormat="1" ht="16.5" customHeight="1">
      <c r="B92" s="38"/>
      <c r="C92" s="201" t="s">
        <v>80</v>
      </c>
      <c r="D92" s="201" t="s">
        <v>149</v>
      </c>
      <c r="E92" s="202" t="s">
        <v>158</v>
      </c>
      <c r="F92" s="203" t="s">
        <v>159</v>
      </c>
      <c r="G92" s="204" t="s">
        <v>152</v>
      </c>
      <c r="H92" s="205">
        <v>6</v>
      </c>
      <c r="I92" s="206"/>
      <c r="J92" s="207">
        <f>ROUND(I92*H92,2)</f>
        <v>0</v>
      </c>
      <c r="K92" s="203" t="s">
        <v>1</v>
      </c>
      <c r="L92" s="208"/>
      <c r="M92" s="209" t="s">
        <v>1</v>
      </c>
      <c r="N92" s="210" t="s">
        <v>42</v>
      </c>
      <c r="O92" s="79"/>
      <c r="P92" s="211">
        <f>O92*H92</f>
        <v>0</v>
      </c>
      <c r="Q92" s="211">
        <v>0</v>
      </c>
      <c r="R92" s="211">
        <f>Q92*H92</f>
        <v>0</v>
      </c>
      <c r="S92" s="211">
        <v>0</v>
      </c>
      <c r="T92" s="212">
        <f>S92*H92</f>
        <v>0</v>
      </c>
      <c r="AR92" s="17" t="s">
        <v>153</v>
      </c>
      <c r="AT92" s="17" t="s">
        <v>149</v>
      </c>
      <c r="AU92" s="17" t="s">
        <v>71</v>
      </c>
      <c r="AY92" s="17" t="s">
        <v>154</v>
      </c>
      <c r="BE92" s="213">
        <f>IF(N92="základní",J92,0)</f>
        <v>0</v>
      </c>
      <c r="BF92" s="213">
        <f>IF(N92="snížená",J92,0)</f>
        <v>0</v>
      </c>
      <c r="BG92" s="213">
        <f>IF(N92="zákl. přenesená",J92,0)</f>
        <v>0</v>
      </c>
      <c r="BH92" s="213">
        <f>IF(N92="sníž. přenesená",J92,0)</f>
        <v>0</v>
      </c>
      <c r="BI92" s="213">
        <f>IF(N92="nulová",J92,0)</f>
        <v>0</v>
      </c>
      <c r="BJ92" s="17" t="s">
        <v>78</v>
      </c>
      <c r="BK92" s="213">
        <f>ROUND(I92*H92,2)</f>
        <v>0</v>
      </c>
      <c r="BL92" s="17" t="s">
        <v>155</v>
      </c>
      <c r="BM92" s="17" t="s">
        <v>160</v>
      </c>
    </row>
    <row r="93" s="1" customFormat="1">
      <c r="B93" s="38"/>
      <c r="C93" s="39"/>
      <c r="D93" s="214" t="s">
        <v>157</v>
      </c>
      <c r="E93" s="39"/>
      <c r="F93" s="215" t="s">
        <v>159</v>
      </c>
      <c r="G93" s="39"/>
      <c r="H93" s="39"/>
      <c r="I93" s="144"/>
      <c r="J93" s="39"/>
      <c r="K93" s="39"/>
      <c r="L93" s="43"/>
      <c r="M93" s="216"/>
      <c r="N93" s="79"/>
      <c r="O93" s="79"/>
      <c r="P93" s="79"/>
      <c r="Q93" s="79"/>
      <c r="R93" s="79"/>
      <c r="S93" s="79"/>
      <c r="T93" s="80"/>
      <c r="AT93" s="17" t="s">
        <v>157</v>
      </c>
      <c r="AU93" s="17" t="s">
        <v>71</v>
      </c>
    </row>
    <row r="94" s="1" customFormat="1" ht="16.5" customHeight="1">
      <c r="B94" s="38"/>
      <c r="C94" s="201" t="s">
        <v>112</v>
      </c>
      <c r="D94" s="201" t="s">
        <v>149</v>
      </c>
      <c r="E94" s="202" t="s">
        <v>161</v>
      </c>
      <c r="F94" s="203" t="s">
        <v>162</v>
      </c>
      <c r="G94" s="204" t="s">
        <v>152</v>
      </c>
      <c r="H94" s="205">
        <v>6</v>
      </c>
      <c r="I94" s="206"/>
      <c r="J94" s="207">
        <f>ROUND(I94*H94,2)</f>
        <v>0</v>
      </c>
      <c r="K94" s="203" t="s">
        <v>1</v>
      </c>
      <c r="L94" s="208"/>
      <c r="M94" s="209" t="s">
        <v>1</v>
      </c>
      <c r="N94" s="210" t="s">
        <v>42</v>
      </c>
      <c r="O94" s="79"/>
      <c r="P94" s="211">
        <f>O94*H94</f>
        <v>0</v>
      </c>
      <c r="Q94" s="211">
        <v>0</v>
      </c>
      <c r="R94" s="211">
        <f>Q94*H94</f>
        <v>0</v>
      </c>
      <c r="S94" s="211">
        <v>0</v>
      </c>
      <c r="T94" s="212">
        <f>S94*H94</f>
        <v>0</v>
      </c>
      <c r="AR94" s="17" t="s">
        <v>153</v>
      </c>
      <c r="AT94" s="17" t="s">
        <v>149</v>
      </c>
      <c r="AU94" s="17" t="s">
        <v>71</v>
      </c>
      <c r="AY94" s="17" t="s">
        <v>154</v>
      </c>
      <c r="BE94" s="213">
        <f>IF(N94="základní",J94,0)</f>
        <v>0</v>
      </c>
      <c r="BF94" s="213">
        <f>IF(N94="snížená",J94,0)</f>
        <v>0</v>
      </c>
      <c r="BG94" s="213">
        <f>IF(N94="zákl. přenesená",J94,0)</f>
        <v>0</v>
      </c>
      <c r="BH94" s="213">
        <f>IF(N94="sníž. přenesená",J94,0)</f>
        <v>0</v>
      </c>
      <c r="BI94" s="213">
        <f>IF(N94="nulová",J94,0)</f>
        <v>0</v>
      </c>
      <c r="BJ94" s="17" t="s">
        <v>78</v>
      </c>
      <c r="BK94" s="213">
        <f>ROUND(I94*H94,2)</f>
        <v>0</v>
      </c>
      <c r="BL94" s="17" t="s">
        <v>155</v>
      </c>
      <c r="BM94" s="17" t="s">
        <v>163</v>
      </c>
    </row>
    <row r="95" s="1" customFormat="1">
      <c r="B95" s="38"/>
      <c r="C95" s="39"/>
      <c r="D95" s="214" t="s">
        <v>157</v>
      </c>
      <c r="E95" s="39"/>
      <c r="F95" s="215" t="s">
        <v>162</v>
      </c>
      <c r="G95" s="39"/>
      <c r="H95" s="39"/>
      <c r="I95" s="144"/>
      <c r="J95" s="39"/>
      <c r="K95" s="39"/>
      <c r="L95" s="43"/>
      <c r="M95" s="216"/>
      <c r="N95" s="79"/>
      <c r="O95" s="79"/>
      <c r="P95" s="79"/>
      <c r="Q95" s="79"/>
      <c r="R95" s="79"/>
      <c r="S95" s="79"/>
      <c r="T95" s="80"/>
      <c r="AT95" s="17" t="s">
        <v>157</v>
      </c>
      <c r="AU95" s="17" t="s">
        <v>71</v>
      </c>
    </row>
    <row r="96" s="1" customFormat="1" ht="22.5" customHeight="1">
      <c r="B96" s="38"/>
      <c r="C96" s="201" t="s">
        <v>155</v>
      </c>
      <c r="D96" s="201" t="s">
        <v>149</v>
      </c>
      <c r="E96" s="202" t="s">
        <v>164</v>
      </c>
      <c r="F96" s="203" t="s">
        <v>165</v>
      </c>
      <c r="G96" s="204" t="s">
        <v>152</v>
      </c>
      <c r="H96" s="205">
        <v>6</v>
      </c>
      <c r="I96" s="206"/>
      <c r="J96" s="207">
        <f>ROUND(I96*H96,2)</f>
        <v>0</v>
      </c>
      <c r="K96" s="203" t="s">
        <v>1</v>
      </c>
      <c r="L96" s="208"/>
      <c r="M96" s="209" t="s">
        <v>1</v>
      </c>
      <c r="N96" s="210" t="s">
        <v>42</v>
      </c>
      <c r="O96" s="79"/>
      <c r="P96" s="211">
        <f>O96*H96</f>
        <v>0</v>
      </c>
      <c r="Q96" s="211">
        <v>0</v>
      </c>
      <c r="R96" s="211">
        <f>Q96*H96</f>
        <v>0</v>
      </c>
      <c r="S96" s="211">
        <v>0</v>
      </c>
      <c r="T96" s="212">
        <f>S96*H96</f>
        <v>0</v>
      </c>
      <c r="AR96" s="17" t="s">
        <v>153</v>
      </c>
      <c r="AT96" s="17" t="s">
        <v>149</v>
      </c>
      <c r="AU96" s="17" t="s">
        <v>71</v>
      </c>
      <c r="AY96" s="17" t="s">
        <v>154</v>
      </c>
      <c r="BE96" s="213">
        <f>IF(N96="základní",J96,0)</f>
        <v>0</v>
      </c>
      <c r="BF96" s="213">
        <f>IF(N96="snížená",J96,0)</f>
        <v>0</v>
      </c>
      <c r="BG96" s="213">
        <f>IF(N96="zákl. přenesená",J96,0)</f>
        <v>0</v>
      </c>
      <c r="BH96" s="213">
        <f>IF(N96="sníž. přenesená",J96,0)</f>
        <v>0</v>
      </c>
      <c r="BI96" s="213">
        <f>IF(N96="nulová",J96,0)</f>
        <v>0</v>
      </c>
      <c r="BJ96" s="17" t="s">
        <v>78</v>
      </c>
      <c r="BK96" s="213">
        <f>ROUND(I96*H96,2)</f>
        <v>0</v>
      </c>
      <c r="BL96" s="17" t="s">
        <v>155</v>
      </c>
      <c r="BM96" s="17" t="s">
        <v>166</v>
      </c>
    </row>
    <row r="97" s="1" customFormat="1">
      <c r="B97" s="38"/>
      <c r="C97" s="39"/>
      <c r="D97" s="214" t="s">
        <v>157</v>
      </c>
      <c r="E97" s="39"/>
      <c r="F97" s="215" t="s">
        <v>165</v>
      </c>
      <c r="G97" s="39"/>
      <c r="H97" s="39"/>
      <c r="I97" s="144"/>
      <c r="J97" s="39"/>
      <c r="K97" s="39"/>
      <c r="L97" s="43"/>
      <c r="M97" s="216"/>
      <c r="N97" s="79"/>
      <c r="O97" s="79"/>
      <c r="P97" s="79"/>
      <c r="Q97" s="79"/>
      <c r="R97" s="79"/>
      <c r="S97" s="79"/>
      <c r="T97" s="80"/>
      <c r="AT97" s="17" t="s">
        <v>157</v>
      </c>
      <c r="AU97" s="17" t="s">
        <v>71</v>
      </c>
    </row>
    <row r="98" s="1" customFormat="1" ht="22.5" customHeight="1">
      <c r="B98" s="38"/>
      <c r="C98" s="201" t="s">
        <v>167</v>
      </c>
      <c r="D98" s="201" t="s">
        <v>149</v>
      </c>
      <c r="E98" s="202" t="s">
        <v>168</v>
      </c>
      <c r="F98" s="203" t="s">
        <v>169</v>
      </c>
      <c r="G98" s="204" t="s">
        <v>152</v>
      </c>
      <c r="H98" s="205">
        <v>6</v>
      </c>
      <c r="I98" s="206"/>
      <c r="J98" s="207">
        <f>ROUND(I98*H98,2)</f>
        <v>0</v>
      </c>
      <c r="K98" s="203" t="s">
        <v>1</v>
      </c>
      <c r="L98" s="208"/>
      <c r="M98" s="209" t="s">
        <v>1</v>
      </c>
      <c r="N98" s="210" t="s">
        <v>42</v>
      </c>
      <c r="O98" s="79"/>
      <c r="P98" s="211">
        <f>O98*H98</f>
        <v>0</v>
      </c>
      <c r="Q98" s="211">
        <v>0</v>
      </c>
      <c r="R98" s="211">
        <f>Q98*H98</f>
        <v>0</v>
      </c>
      <c r="S98" s="211">
        <v>0</v>
      </c>
      <c r="T98" s="212">
        <f>S98*H98</f>
        <v>0</v>
      </c>
      <c r="AR98" s="17" t="s">
        <v>153</v>
      </c>
      <c r="AT98" s="17" t="s">
        <v>149</v>
      </c>
      <c r="AU98" s="17" t="s">
        <v>71</v>
      </c>
      <c r="AY98" s="17" t="s">
        <v>154</v>
      </c>
      <c r="BE98" s="213">
        <f>IF(N98="základní",J98,0)</f>
        <v>0</v>
      </c>
      <c r="BF98" s="213">
        <f>IF(N98="snížená",J98,0)</f>
        <v>0</v>
      </c>
      <c r="BG98" s="213">
        <f>IF(N98="zákl. přenesená",J98,0)</f>
        <v>0</v>
      </c>
      <c r="BH98" s="213">
        <f>IF(N98="sníž. přenesená",J98,0)</f>
        <v>0</v>
      </c>
      <c r="BI98" s="213">
        <f>IF(N98="nulová",J98,0)</f>
        <v>0</v>
      </c>
      <c r="BJ98" s="17" t="s">
        <v>78</v>
      </c>
      <c r="BK98" s="213">
        <f>ROUND(I98*H98,2)</f>
        <v>0</v>
      </c>
      <c r="BL98" s="17" t="s">
        <v>155</v>
      </c>
      <c r="BM98" s="17" t="s">
        <v>170</v>
      </c>
    </row>
    <row r="99" s="1" customFormat="1">
      <c r="B99" s="38"/>
      <c r="C99" s="39"/>
      <c r="D99" s="214" t="s">
        <v>157</v>
      </c>
      <c r="E99" s="39"/>
      <c r="F99" s="215" t="s">
        <v>169</v>
      </c>
      <c r="G99" s="39"/>
      <c r="H99" s="39"/>
      <c r="I99" s="144"/>
      <c r="J99" s="39"/>
      <c r="K99" s="39"/>
      <c r="L99" s="43"/>
      <c r="M99" s="216"/>
      <c r="N99" s="79"/>
      <c r="O99" s="79"/>
      <c r="P99" s="79"/>
      <c r="Q99" s="79"/>
      <c r="R99" s="79"/>
      <c r="S99" s="79"/>
      <c r="T99" s="80"/>
      <c r="AT99" s="17" t="s">
        <v>157</v>
      </c>
      <c r="AU99" s="17" t="s">
        <v>71</v>
      </c>
    </row>
    <row r="100" s="11" customFormat="1" ht="25.92" customHeight="1">
      <c r="B100" s="217"/>
      <c r="C100" s="218"/>
      <c r="D100" s="219" t="s">
        <v>70</v>
      </c>
      <c r="E100" s="220" t="s">
        <v>171</v>
      </c>
      <c r="F100" s="220" t="s">
        <v>172</v>
      </c>
      <c r="G100" s="218"/>
      <c r="H100" s="218"/>
      <c r="I100" s="221"/>
      <c r="J100" s="222">
        <f>BK100</f>
        <v>0</v>
      </c>
      <c r="K100" s="218"/>
      <c r="L100" s="223"/>
      <c r="M100" s="224"/>
      <c r="N100" s="225"/>
      <c r="O100" s="225"/>
      <c r="P100" s="226">
        <f>P101+P105</f>
        <v>0</v>
      </c>
      <c r="Q100" s="225"/>
      <c r="R100" s="226">
        <f>R101+R105</f>
        <v>0</v>
      </c>
      <c r="S100" s="225"/>
      <c r="T100" s="227">
        <f>T101+T105</f>
        <v>0</v>
      </c>
      <c r="AR100" s="228" t="s">
        <v>78</v>
      </c>
      <c r="AT100" s="229" t="s">
        <v>70</v>
      </c>
      <c r="AU100" s="229" t="s">
        <v>71</v>
      </c>
      <c r="AY100" s="228" t="s">
        <v>154</v>
      </c>
      <c r="BK100" s="230">
        <f>BK101+BK105</f>
        <v>0</v>
      </c>
    </row>
    <row r="101" s="11" customFormat="1" ht="22.8" customHeight="1">
      <c r="B101" s="217"/>
      <c r="C101" s="218"/>
      <c r="D101" s="219" t="s">
        <v>70</v>
      </c>
      <c r="E101" s="231" t="s">
        <v>78</v>
      </c>
      <c r="F101" s="231" t="s">
        <v>115</v>
      </c>
      <c r="G101" s="218"/>
      <c r="H101" s="218"/>
      <c r="I101" s="221"/>
      <c r="J101" s="232">
        <f>BK101</f>
        <v>0</v>
      </c>
      <c r="K101" s="218"/>
      <c r="L101" s="223"/>
      <c r="M101" s="224"/>
      <c r="N101" s="225"/>
      <c r="O101" s="225"/>
      <c r="P101" s="226">
        <f>SUM(P102:P104)</f>
        <v>0</v>
      </c>
      <c r="Q101" s="225"/>
      <c r="R101" s="226">
        <f>SUM(R102:R104)</f>
        <v>0</v>
      </c>
      <c r="S101" s="225"/>
      <c r="T101" s="227">
        <f>SUM(T102:T104)</f>
        <v>0</v>
      </c>
      <c r="AR101" s="228" t="s">
        <v>78</v>
      </c>
      <c r="AT101" s="229" t="s">
        <v>70</v>
      </c>
      <c r="AU101" s="229" t="s">
        <v>78</v>
      </c>
      <c r="AY101" s="228" t="s">
        <v>154</v>
      </c>
      <c r="BK101" s="230">
        <f>SUM(BK102:BK104)</f>
        <v>0</v>
      </c>
    </row>
    <row r="102" s="1" customFormat="1" ht="16.5" customHeight="1">
      <c r="B102" s="38"/>
      <c r="C102" s="233" t="s">
        <v>173</v>
      </c>
      <c r="D102" s="233" t="s">
        <v>174</v>
      </c>
      <c r="E102" s="234" t="s">
        <v>175</v>
      </c>
      <c r="F102" s="235" t="s">
        <v>176</v>
      </c>
      <c r="G102" s="236" t="s">
        <v>177</v>
      </c>
      <c r="H102" s="237">
        <v>75</v>
      </c>
      <c r="I102" s="238"/>
      <c r="J102" s="239">
        <f>ROUND(I102*H102,2)</f>
        <v>0</v>
      </c>
      <c r="K102" s="235" t="s">
        <v>1</v>
      </c>
      <c r="L102" s="43"/>
      <c r="M102" s="240" t="s">
        <v>1</v>
      </c>
      <c r="N102" s="241" t="s">
        <v>42</v>
      </c>
      <c r="O102" s="79"/>
      <c r="P102" s="211">
        <f>O102*H102</f>
        <v>0</v>
      </c>
      <c r="Q102" s="211">
        <v>0</v>
      </c>
      <c r="R102" s="211">
        <f>Q102*H102</f>
        <v>0</v>
      </c>
      <c r="S102" s="211">
        <v>0</v>
      </c>
      <c r="T102" s="212">
        <f>S102*H102</f>
        <v>0</v>
      </c>
      <c r="AR102" s="17" t="s">
        <v>155</v>
      </c>
      <c r="AT102" s="17" t="s">
        <v>174</v>
      </c>
      <c r="AU102" s="17" t="s">
        <v>80</v>
      </c>
      <c r="AY102" s="17" t="s">
        <v>154</v>
      </c>
      <c r="BE102" s="213">
        <f>IF(N102="základní",J102,0)</f>
        <v>0</v>
      </c>
      <c r="BF102" s="213">
        <f>IF(N102="snížená",J102,0)</f>
        <v>0</v>
      </c>
      <c r="BG102" s="213">
        <f>IF(N102="zákl. přenesená",J102,0)</f>
        <v>0</v>
      </c>
      <c r="BH102" s="213">
        <f>IF(N102="sníž. přenesená",J102,0)</f>
        <v>0</v>
      </c>
      <c r="BI102" s="213">
        <f>IF(N102="nulová",J102,0)</f>
        <v>0</v>
      </c>
      <c r="BJ102" s="17" t="s">
        <v>78</v>
      </c>
      <c r="BK102" s="213">
        <f>ROUND(I102*H102,2)</f>
        <v>0</v>
      </c>
      <c r="BL102" s="17" t="s">
        <v>155</v>
      </c>
      <c r="BM102" s="17" t="s">
        <v>178</v>
      </c>
    </row>
    <row r="103" s="1" customFormat="1">
      <c r="B103" s="38"/>
      <c r="C103" s="39"/>
      <c r="D103" s="214" t="s">
        <v>157</v>
      </c>
      <c r="E103" s="39"/>
      <c r="F103" s="215" t="s">
        <v>176</v>
      </c>
      <c r="G103" s="39"/>
      <c r="H103" s="39"/>
      <c r="I103" s="144"/>
      <c r="J103" s="39"/>
      <c r="K103" s="39"/>
      <c r="L103" s="43"/>
      <c r="M103" s="216"/>
      <c r="N103" s="79"/>
      <c r="O103" s="79"/>
      <c r="P103" s="79"/>
      <c r="Q103" s="79"/>
      <c r="R103" s="79"/>
      <c r="S103" s="79"/>
      <c r="T103" s="80"/>
      <c r="AT103" s="17" t="s">
        <v>157</v>
      </c>
      <c r="AU103" s="17" t="s">
        <v>80</v>
      </c>
    </row>
    <row r="104" s="1" customFormat="1">
      <c r="B104" s="38"/>
      <c r="C104" s="39"/>
      <c r="D104" s="214" t="s">
        <v>179</v>
      </c>
      <c r="E104" s="39"/>
      <c r="F104" s="242" t="s">
        <v>180</v>
      </c>
      <c r="G104" s="39"/>
      <c r="H104" s="39"/>
      <c r="I104" s="144"/>
      <c r="J104" s="39"/>
      <c r="K104" s="39"/>
      <c r="L104" s="43"/>
      <c r="M104" s="216"/>
      <c r="N104" s="79"/>
      <c r="O104" s="79"/>
      <c r="P104" s="79"/>
      <c r="Q104" s="79"/>
      <c r="R104" s="79"/>
      <c r="S104" s="79"/>
      <c r="T104" s="80"/>
      <c r="AT104" s="17" t="s">
        <v>179</v>
      </c>
      <c r="AU104" s="17" t="s">
        <v>80</v>
      </c>
    </row>
    <row r="105" s="11" customFormat="1" ht="22.8" customHeight="1">
      <c r="B105" s="217"/>
      <c r="C105" s="218"/>
      <c r="D105" s="219" t="s">
        <v>70</v>
      </c>
      <c r="E105" s="231" t="s">
        <v>167</v>
      </c>
      <c r="F105" s="231" t="s">
        <v>181</v>
      </c>
      <c r="G105" s="218"/>
      <c r="H105" s="218"/>
      <c r="I105" s="221"/>
      <c r="J105" s="232">
        <f>BK105</f>
        <v>0</v>
      </c>
      <c r="K105" s="218"/>
      <c r="L105" s="223"/>
      <c r="M105" s="224"/>
      <c r="N105" s="225"/>
      <c r="O105" s="225"/>
      <c r="P105" s="226">
        <f>SUM(P106:P109)</f>
        <v>0</v>
      </c>
      <c r="Q105" s="225"/>
      <c r="R105" s="226">
        <f>SUM(R106:R109)</f>
        <v>0</v>
      </c>
      <c r="S105" s="225"/>
      <c r="T105" s="227">
        <f>SUM(T106:T109)</f>
        <v>0</v>
      </c>
      <c r="AR105" s="228" t="s">
        <v>78</v>
      </c>
      <c r="AT105" s="229" t="s">
        <v>70</v>
      </c>
      <c r="AU105" s="229" t="s">
        <v>78</v>
      </c>
      <c r="AY105" s="228" t="s">
        <v>154</v>
      </c>
      <c r="BK105" s="230">
        <f>SUM(BK106:BK109)</f>
        <v>0</v>
      </c>
    </row>
    <row r="106" s="1" customFormat="1" ht="33.75" customHeight="1">
      <c r="B106" s="38"/>
      <c r="C106" s="233" t="s">
        <v>182</v>
      </c>
      <c r="D106" s="233" t="s">
        <v>174</v>
      </c>
      <c r="E106" s="234" t="s">
        <v>183</v>
      </c>
      <c r="F106" s="235" t="s">
        <v>184</v>
      </c>
      <c r="G106" s="236" t="s">
        <v>152</v>
      </c>
      <c r="H106" s="237">
        <v>5</v>
      </c>
      <c r="I106" s="238"/>
      <c r="J106" s="239">
        <f>ROUND(I106*H106,2)</f>
        <v>0</v>
      </c>
      <c r="K106" s="235" t="s">
        <v>1</v>
      </c>
      <c r="L106" s="43"/>
      <c r="M106" s="240" t="s">
        <v>1</v>
      </c>
      <c r="N106" s="241" t="s">
        <v>42</v>
      </c>
      <c r="O106" s="79"/>
      <c r="P106" s="211">
        <f>O106*H106</f>
        <v>0</v>
      </c>
      <c r="Q106" s="211">
        <v>0</v>
      </c>
      <c r="R106" s="211">
        <f>Q106*H106</f>
        <v>0</v>
      </c>
      <c r="S106" s="211">
        <v>0</v>
      </c>
      <c r="T106" s="212">
        <f>S106*H106</f>
        <v>0</v>
      </c>
      <c r="AR106" s="17" t="s">
        <v>155</v>
      </c>
      <c r="AT106" s="17" t="s">
        <v>174</v>
      </c>
      <c r="AU106" s="17" t="s">
        <v>80</v>
      </c>
      <c r="AY106" s="17" t="s">
        <v>154</v>
      </c>
      <c r="BE106" s="213">
        <f>IF(N106="základní",J106,0)</f>
        <v>0</v>
      </c>
      <c r="BF106" s="213">
        <f>IF(N106="snížená",J106,0)</f>
        <v>0</v>
      </c>
      <c r="BG106" s="213">
        <f>IF(N106="zákl. přenesená",J106,0)</f>
        <v>0</v>
      </c>
      <c r="BH106" s="213">
        <f>IF(N106="sníž. přenesená",J106,0)</f>
        <v>0</v>
      </c>
      <c r="BI106" s="213">
        <f>IF(N106="nulová",J106,0)</f>
        <v>0</v>
      </c>
      <c r="BJ106" s="17" t="s">
        <v>78</v>
      </c>
      <c r="BK106" s="213">
        <f>ROUND(I106*H106,2)</f>
        <v>0</v>
      </c>
      <c r="BL106" s="17" t="s">
        <v>155</v>
      </c>
      <c r="BM106" s="17" t="s">
        <v>185</v>
      </c>
    </row>
    <row r="107" s="1" customFormat="1">
      <c r="B107" s="38"/>
      <c r="C107" s="39"/>
      <c r="D107" s="214" t="s">
        <v>157</v>
      </c>
      <c r="E107" s="39"/>
      <c r="F107" s="215" t="s">
        <v>186</v>
      </c>
      <c r="G107" s="39"/>
      <c r="H107" s="39"/>
      <c r="I107" s="144"/>
      <c r="J107" s="39"/>
      <c r="K107" s="39"/>
      <c r="L107" s="43"/>
      <c r="M107" s="216"/>
      <c r="N107" s="79"/>
      <c r="O107" s="79"/>
      <c r="P107" s="79"/>
      <c r="Q107" s="79"/>
      <c r="R107" s="79"/>
      <c r="S107" s="79"/>
      <c r="T107" s="80"/>
      <c r="AT107" s="17" t="s">
        <v>157</v>
      </c>
      <c r="AU107" s="17" t="s">
        <v>80</v>
      </c>
    </row>
    <row r="108" s="1" customFormat="1" ht="33.75" customHeight="1">
      <c r="B108" s="38"/>
      <c r="C108" s="233" t="s">
        <v>153</v>
      </c>
      <c r="D108" s="233" t="s">
        <v>174</v>
      </c>
      <c r="E108" s="234" t="s">
        <v>187</v>
      </c>
      <c r="F108" s="235" t="s">
        <v>188</v>
      </c>
      <c r="G108" s="236" t="s">
        <v>152</v>
      </c>
      <c r="H108" s="237">
        <v>1</v>
      </c>
      <c r="I108" s="238"/>
      <c r="J108" s="239">
        <f>ROUND(I108*H108,2)</f>
        <v>0</v>
      </c>
      <c r="K108" s="235" t="s">
        <v>1</v>
      </c>
      <c r="L108" s="43"/>
      <c r="M108" s="240" t="s">
        <v>1</v>
      </c>
      <c r="N108" s="241" t="s">
        <v>42</v>
      </c>
      <c r="O108" s="79"/>
      <c r="P108" s="211">
        <f>O108*H108</f>
        <v>0</v>
      </c>
      <c r="Q108" s="211">
        <v>0</v>
      </c>
      <c r="R108" s="211">
        <f>Q108*H108</f>
        <v>0</v>
      </c>
      <c r="S108" s="211">
        <v>0</v>
      </c>
      <c r="T108" s="212">
        <f>S108*H108</f>
        <v>0</v>
      </c>
      <c r="AR108" s="17" t="s">
        <v>155</v>
      </c>
      <c r="AT108" s="17" t="s">
        <v>174</v>
      </c>
      <c r="AU108" s="17" t="s">
        <v>80</v>
      </c>
      <c r="AY108" s="17" t="s">
        <v>154</v>
      </c>
      <c r="BE108" s="213">
        <f>IF(N108="základní",J108,0)</f>
        <v>0</v>
      </c>
      <c r="BF108" s="213">
        <f>IF(N108="snížená",J108,0)</f>
        <v>0</v>
      </c>
      <c r="BG108" s="213">
        <f>IF(N108="zákl. přenesená",J108,0)</f>
        <v>0</v>
      </c>
      <c r="BH108" s="213">
        <f>IF(N108="sníž. přenesená",J108,0)</f>
        <v>0</v>
      </c>
      <c r="BI108" s="213">
        <f>IF(N108="nulová",J108,0)</f>
        <v>0</v>
      </c>
      <c r="BJ108" s="17" t="s">
        <v>78</v>
      </c>
      <c r="BK108" s="213">
        <f>ROUND(I108*H108,2)</f>
        <v>0</v>
      </c>
      <c r="BL108" s="17" t="s">
        <v>155</v>
      </c>
      <c r="BM108" s="17" t="s">
        <v>189</v>
      </c>
    </row>
    <row r="109" s="1" customFormat="1">
      <c r="B109" s="38"/>
      <c r="C109" s="39"/>
      <c r="D109" s="214" t="s">
        <v>157</v>
      </c>
      <c r="E109" s="39"/>
      <c r="F109" s="215" t="s">
        <v>190</v>
      </c>
      <c r="G109" s="39"/>
      <c r="H109" s="39"/>
      <c r="I109" s="144"/>
      <c r="J109" s="39"/>
      <c r="K109" s="39"/>
      <c r="L109" s="43"/>
      <c r="M109" s="216"/>
      <c r="N109" s="79"/>
      <c r="O109" s="79"/>
      <c r="P109" s="79"/>
      <c r="Q109" s="79"/>
      <c r="R109" s="79"/>
      <c r="S109" s="79"/>
      <c r="T109" s="80"/>
      <c r="AT109" s="17" t="s">
        <v>157</v>
      </c>
      <c r="AU109" s="17" t="s">
        <v>80</v>
      </c>
    </row>
    <row r="110" s="11" customFormat="1" ht="25.92" customHeight="1">
      <c r="B110" s="217"/>
      <c r="C110" s="218"/>
      <c r="D110" s="219" t="s">
        <v>70</v>
      </c>
      <c r="E110" s="220" t="s">
        <v>191</v>
      </c>
      <c r="F110" s="220" t="s">
        <v>192</v>
      </c>
      <c r="G110" s="218"/>
      <c r="H110" s="218"/>
      <c r="I110" s="221"/>
      <c r="J110" s="222">
        <f>BK110</f>
        <v>0</v>
      </c>
      <c r="K110" s="218"/>
      <c r="L110" s="223"/>
      <c r="M110" s="224"/>
      <c r="N110" s="225"/>
      <c r="O110" s="225"/>
      <c r="P110" s="226">
        <f>SUM(P111:P160)</f>
        <v>0</v>
      </c>
      <c r="Q110" s="225"/>
      <c r="R110" s="226">
        <f>SUM(R111:R160)</f>
        <v>0</v>
      </c>
      <c r="S110" s="225"/>
      <c r="T110" s="227">
        <f>SUM(T111:T160)</f>
        <v>0</v>
      </c>
      <c r="AR110" s="228" t="s">
        <v>155</v>
      </c>
      <c r="AT110" s="229" t="s">
        <v>70</v>
      </c>
      <c r="AU110" s="229" t="s">
        <v>71</v>
      </c>
      <c r="AY110" s="228" t="s">
        <v>154</v>
      </c>
      <c r="BK110" s="230">
        <f>SUM(BK111:BK160)</f>
        <v>0</v>
      </c>
    </row>
    <row r="111" s="1" customFormat="1" ht="16.5" customHeight="1">
      <c r="B111" s="38"/>
      <c r="C111" s="233" t="s">
        <v>193</v>
      </c>
      <c r="D111" s="233" t="s">
        <v>174</v>
      </c>
      <c r="E111" s="234" t="s">
        <v>194</v>
      </c>
      <c r="F111" s="235" t="s">
        <v>195</v>
      </c>
      <c r="G111" s="236" t="s">
        <v>152</v>
      </c>
      <c r="H111" s="237">
        <v>6</v>
      </c>
      <c r="I111" s="238"/>
      <c r="J111" s="239">
        <f>ROUND(I111*H111,2)</f>
        <v>0</v>
      </c>
      <c r="K111" s="235" t="s">
        <v>1</v>
      </c>
      <c r="L111" s="43"/>
      <c r="M111" s="240" t="s">
        <v>1</v>
      </c>
      <c r="N111" s="241" t="s">
        <v>42</v>
      </c>
      <c r="O111" s="79"/>
      <c r="P111" s="211">
        <f>O111*H111</f>
        <v>0</v>
      </c>
      <c r="Q111" s="211">
        <v>0</v>
      </c>
      <c r="R111" s="211">
        <f>Q111*H111</f>
        <v>0</v>
      </c>
      <c r="S111" s="211">
        <v>0</v>
      </c>
      <c r="T111" s="212">
        <f>S111*H111</f>
        <v>0</v>
      </c>
      <c r="AR111" s="17" t="s">
        <v>196</v>
      </c>
      <c r="AT111" s="17" t="s">
        <v>174</v>
      </c>
      <c r="AU111" s="17" t="s">
        <v>78</v>
      </c>
      <c r="AY111" s="17" t="s">
        <v>154</v>
      </c>
      <c r="BE111" s="213">
        <f>IF(N111="základní",J111,0)</f>
        <v>0</v>
      </c>
      <c r="BF111" s="213">
        <f>IF(N111="snížená",J111,0)</f>
        <v>0</v>
      </c>
      <c r="BG111" s="213">
        <f>IF(N111="zákl. přenesená",J111,0)</f>
        <v>0</v>
      </c>
      <c r="BH111" s="213">
        <f>IF(N111="sníž. přenesená",J111,0)</f>
        <v>0</v>
      </c>
      <c r="BI111" s="213">
        <f>IF(N111="nulová",J111,0)</f>
        <v>0</v>
      </c>
      <c r="BJ111" s="17" t="s">
        <v>78</v>
      </c>
      <c r="BK111" s="213">
        <f>ROUND(I111*H111,2)</f>
        <v>0</v>
      </c>
      <c r="BL111" s="17" t="s">
        <v>196</v>
      </c>
      <c r="BM111" s="17" t="s">
        <v>197</v>
      </c>
    </row>
    <row r="112" s="1" customFormat="1">
      <c r="B112" s="38"/>
      <c r="C112" s="39"/>
      <c r="D112" s="214" t="s">
        <v>157</v>
      </c>
      <c r="E112" s="39"/>
      <c r="F112" s="215" t="s">
        <v>195</v>
      </c>
      <c r="G112" s="39"/>
      <c r="H112" s="39"/>
      <c r="I112" s="144"/>
      <c r="J112" s="39"/>
      <c r="K112" s="39"/>
      <c r="L112" s="43"/>
      <c r="M112" s="216"/>
      <c r="N112" s="79"/>
      <c r="O112" s="79"/>
      <c r="P112" s="79"/>
      <c r="Q112" s="79"/>
      <c r="R112" s="79"/>
      <c r="S112" s="79"/>
      <c r="T112" s="80"/>
      <c r="AT112" s="17" t="s">
        <v>157</v>
      </c>
      <c r="AU112" s="17" t="s">
        <v>78</v>
      </c>
    </row>
    <row r="113" s="1" customFormat="1" ht="33.75" customHeight="1">
      <c r="B113" s="38"/>
      <c r="C113" s="233" t="s">
        <v>198</v>
      </c>
      <c r="D113" s="233" t="s">
        <v>174</v>
      </c>
      <c r="E113" s="234" t="s">
        <v>199</v>
      </c>
      <c r="F113" s="235" t="s">
        <v>200</v>
      </c>
      <c r="G113" s="236" t="s">
        <v>152</v>
      </c>
      <c r="H113" s="237">
        <v>6</v>
      </c>
      <c r="I113" s="238"/>
      <c r="J113" s="239">
        <f>ROUND(I113*H113,2)</f>
        <v>0</v>
      </c>
      <c r="K113" s="235" t="s">
        <v>1</v>
      </c>
      <c r="L113" s="43"/>
      <c r="M113" s="240" t="s">
        <v>1</v>
      </c>
      <c r="N113" s="241" t="s">
        <v>42</v>
      </c>
      <c r="O113" s="79"/>
      <c r="P113" s="211">
        <f>O113*H113</f>
        <v>0</v>
      </c>
      <c r="Q113" s="211">
        <v>0</v>
      </c>
      <c r="R113" s="211">
        <f>Q113*H113</f>
        <v>0</v>
      </c>
      <c r="S113" s="211">
        <v>0</v>
      </c>
      <c r="T113" s="212">
        <f>S113*H113</f>
        <v>0</v>
      </c>
      <c r="AR113" s="17" t="s">
        <v>196</v>
      </c>
      <c r="AT113" s="17" t="s">
        <v>174</v>
      </c>
      <c r="AU113" s="17" t="s">
        <v>78</v>
      </c>
      <c r="AY113" s="17" t="s">
        <v>154</v>
      </c>
      <c r="BE113" s="213">
        <f>IF(N113="základní",J113,0)</f>
        <v>0</v>
      </c>
      <c r="BF113" s="213">
        <f>IF(N113="snížená",J113,0)</f>
        <v>0</v>
      </c>
      <c r="BG113" s="213">
        <f>IF(N113="zákl. přenesená",J113,0)</f>
        <v>0</v>
      </c>
      <c r="BH113" s="213">
        <f>IF(N113="sníž. přenesená",J113,0)</f>
        <v>0</v>
      </c>
      <c r="BI113" s="213">
        <f>IF(N113="nulová",J113,0)</f>
        <v>0</v>
      </c>
      <c r="BJ113" s="17" t="s">
        <v>78</v>
      </c>
      <c r="BK113" s="213">
        <f>ROUND(I113*H113,2)</f>
        <v>0</v>
      </c>
      <c r="BL113" s="17" t="s">
        <v>196</v>
      </c>
      <c r="BM113" s="17" t="s">
        <v>201</v>
      </c>
    </row>
    <row r="114" s="1" customFormat="1">
      <c r="B114" s="38"/>
      <c r="C114" s="39"/>
      <c r="D114" s="214" t="s">
        <v>157</v>
      </c>
      <c r="E114" s="39"/>
      <c r="F114" s="215" t="s">
        <v>202</v>
      </c>
      <c r="G114" s="39"/>
      <c r="H114" s="39"/>
      <c r="I114" s="144"/>
      <c r="J114" s="39"/>
      <c r="K114" s="39"/>
      <c r="L114" s="43"/>
      <c r="M114" s="216"/>
      <c r="N114" s="79"/>
      <c r="O114" s="79"/>
      <c r="P114" s="79"/>
      <c r="Q114" s="79"/>
      <c r="R114" s="79"/>
      <c r="S114" s="79"/>
      <c r="T114" s="80"/>
      <c r="AT114" s="17" t="s">
        <v>157</v>
      </c>
      <c r="AU114" s="17" t="s">
        <v>78</v>
      </c>
    </row>
    <row r="115" s="1" customFormat="1" ht="22.5" customHeight="1">
      <c r="B115" s="38"/>
      <c r="C115" s="233" t="s">
        <v>203</v>
      </c>
      <c r="D115" s="233" t="s">
        <v>174</v>
      </c>
      <c r="E115" s="234" t="s">
        <v>204</v>
      </c>
      <c r="F115" s="235" t="s">
        <v>205</v>
      </c>
      <c r="G115" s="236" t="s">
        <v>152</v>
      </c>
      <c r="H115" s="237">
        <v>6</v>
      </c>
      <c r="I115" s="238"/>
      <c r="J115" s="239">
        <f>ROUND(I115*H115,2)</f>
        <v>0</v>
      </c>
      <c r="K115" s="235" t="s">
        <v>1</v>
      </c>
      <c r="L115" s="43"/>
      <c r="M115" s="240" t="s">
        <v>1</v>
      </c>
      <c r="N115" s="241" t="s">
        <v>42</v>
      </c>
      <c r="O115" s="79"/>
      <c r="P115" s="211">
        <f>O115*H115</f>
        <v>0</v>
      </c>
      <c r="Q115" s="211">
        <v>0</v>
      </c>
      <c r="R115" s="211">
        <f>Q115*H115</f>
        <v>0</v>
      </c>
      <c r="S115" s="211">
        <v>0</v>
      </c>
      <c r="T115" s="212">
        <f>S115*H115</f>
        <v>0</v>
      </c>
      <c r="AR115" s="17" t="s">
        <v>196</v>
      </c>
      <c r="AT115" s="17" t="s">
        <v>174</v>
      </c>
      <c r="AU115" s="17" t="s">
        <v>78</v>
      </c>
      <c r="AY115" s="17" t="s">
        <v>154</v>
      </c>
      <c r="BE115" s="213">
        <f>IF(N115="základní",J115,0)</f>
        <v>0</v>
      </c>
      <c r="BF115" s="213">
        <f>IF(N115="snížená",J115,0)</f>
        <v>0</v>
      </c>
      <c r="BG115" s="213">
        <f>IF(N115="zákl. přenesená",J115,0)</f>
        <v>0</v>
      </c>
      <c r="BH115" s="213">
        <f>IF(N115="sníž. přenesená",J115,0)</f>
        <v>0</v>
      </c>
      <c r="BI115" s="213">
        <f>IF(N115="nulová",J115,0)</f>
        <v>0</v>
      </c>
      <c r="BJ115" s="17" t="s">
        <v>78</v>
      </c>
      <c r="BK115" s="213">
        <f>ROUND(I115*H115,2)</f>
        <v>0</v>
      </c>
      <c r="BL115" s="17" t="s">
        <v>196</v>
      </c>
      <c r="BM115" s="17" t="s">
        <v>206</v>
      </c>
    </row>
    <row r="116" s="1" customFormat="1">
      <c r="B116" s="38"/>
      <c r="C116" s="39"/>
      <c r="D116" s="214" t="s">
        <v>157</v>
      </c>
      <c r="E116" s="39"/>
      <c r="F116" s="215" t="s">
        <v>205</v>
      </c>
      <c r="G116" s="39"/>
      <c r="H116" s="39"/>
      <c r="I116" s="144"/>
      <c r="J116" s="39"/>
      <c r="K116" s="39"/>
      <c r="L116" s="43"/>
      <c r="M116" s="216"/>
      <c r="N116" s="79"/>
      <c r="O116" s="79"/>
      <c r="P116" s="79"/>
      <c r="Q116" s="79"/>
      <c r="R116" s="79"/>
      <c r="S116" s="79"/>
      <c r="T116" s="80"/>
      <c r="AT116" s="17" t="s">
        <v>157</v>
      </c>
      <c r="AU116" s="17" t="s">
        <v>78</v>
      </c>
    </row>
    <row r="117" s="1" customFormat="1" ht="16.5" customHeight="1">
      <c r="B117" s="38"/>
      <c r="C117" s="233" t="s">
        <v>207</v>
      </c>
      <c r="D117" s="233" t="s">
        <v>174</v>
      </c>
      <c r="E117" s="234" t="s">
        <v>208</v>
      </c>
      <c r="F117" s="235" t="s">
        <v>209</v>
      </c>
      <c r="G117" s="236" t="s">
        <v>152</v>
      </c>
      <c r="H117" s="237">
        <v>6</v>
      </c>
      <c r="I117" s="238"/>
      <c r="J117" s="239">
        <f>ROUND(I117*H117,2)</f>
        <v>0</v>
      </c>
      <c r="K117" s="235" t="s">
        <v>1</v>
      </c>
      <c r="L117" s="43"/>
      <c r="M117" s="240" t="s">
        <v>1</v>
      </c>
      <c r="N117" s="241" t="s">
        <v>42</v>
      </c>
      <c r="O117" s="79"/>
      <c r="P117" s="211">
        <f>O117*H117</f>
        <v>0</v>
      </c>
      <c r="Q117" s="211">
        <v>0</v>
      </c>
      <c r="R117" s="211">
        <f>Q117*H117</f>
        <v>0</v>
      </c>
      <c r="S117" s="211">
        <v>0</v>
      </c>
      <c r="T117" s="212">
        <f>S117*H117</f>
        <v>0</v>
      </c>
      <c r="AR117" s="17" t="s">
        <v>196</v>
      </c>
      <c r="AT117" s="17" t="s">
        <v>174</v>
      </c>
      <c r="AU117" s="17" t="s">
        <v>78</v>
      </c>
      <c r="AY117" s="17" t="s">
        <v>154</v>
      </c>
      <c r="BE117" s="213">
        <f>IF(N117="základní",J117,0)</f>
        <v>0</v>
      </c>
      <c r="BF117" s="213">
        <f>IF(N117="snížená",J117,0)</f>
        <v>0</v>
      </c>
      <c r="BG117" s="213">
        <f>IF(N117="zákl. přenesená",J117,0)</f>
        <v>0</v>
      </c>
      <c r="BH117" s="213">
        <f>IF(N117="sníž. přenesená",J117,0)</f>
        <v>0</v>
      </c>
      <c r="BI117" s="213">
        <f>IF(N117="nulová",J117,0)</f>
        <v>0</v>
      </c>
      <c r="BJ117" s="17" t="s">
        <v>78</v>
      </c>
      <c r="BK117" s="213">
        <f>ROUND(I117*H117,2)</f>
        <v>0</v>
      </c>
      <c r="BL117" s="17" t="s">
        <v>196</v>
      </c>
      <c r="BM117" s="17" t="s">
        <v>210</v>
      </c>
    </row>
    <row r="118" s="1" customFormat="1">
      <c r="B118" s="38"/>
      <c r="C118" s="39"/>
      <c r="D118" s="214" t="s">
        <v>157</v>
      </c>
      <c r="E118" s="39"/>
      <c r="F118" s="215" t="s">
        <v>209</v>
      </c>
      <c r="G118" s="39"/>
      <c r="H118" s="39"/>
      <c r="I118" s="144"/>
      <c r="J118" s="39"/>
      <c r="K118" s="39"/>
      <c r="L118" s="43"/>
      <c r="M118" s="216"/>
      <c r="N118" s="79"/>
      <c r="O118" s="79"/>
      <c r="P118" s="79"/>
      <c r="Q118" s="79"/>
      <c r="R118" s="79"/>
      <c r="S118" s="79"/>
      <c r="T118" s="80"/>
      <c r="AT118" s="17" t="s">
        <v>157</v>
      </c>
      <c r="AU118" s="17" t="s">
        <v>78</v>
      </c>
    </row>
    <row r="119" s="1" customFormat="1" ht="16.5" customHeight="1">
      <c r="B119" s="38"/>
      <c r="C119" s="233" t="s">
        <v>211</v>
      </c>
      <c r="D119" s="233" t="s">
        <v>174</v>
      </c>
      <c r="E119" s="234" t="s">
        <v>212</v>
      </c>
      <c r="F119" s="235" t="s">
        <v>213</v>
      </c>
      <c r="G119" s="236" t="s">
        <v>152</v>
      </c>
      <c r="H119" s="237">
        <v>6</v>
      </c>
      <c r="I119" s="238"/>
      <c r="J119" s="239">
        <f>ROUND(I119*H119,2)</f>
        <v>0</v>
      </c>
      <c r="K119" s="235" t="s">
        <v>1</v>
      </c>
      <c r="L119" s="43"/>
      <c r="M119" s="240" t="s">
        <v>1</v>
      </c>
      <c r="N119" s="241" t="s">
        <v>42</v>
      </c>
      <c r="O119" s="79"/>
      <c r="P119" s="211">
        <f>O119*H119</f>
        <v>0</v>
      </c>
      <c r="Q119" s="211">
        <v>0</v>
      </c>
      <c r="R119" s="211">
        <f>Q119*H119</f>
        <v>0</v>
      </c>
      <c r="S119" s="211">
        <v>0</v>
      </c>
      <c r="T119" s="212">
        <f>S119*H119</f>
        <v>0</v>
      </c>
      <c r="AR119" s="17" t="s">
        <v>196</v>
      </c>
      <c r="AT119" s="17" t="s">
        <v>174</v>
      </c>
      <c r="AU119" s="17" t="s">
        <v>78</v>
      </c>
      <c r="AY119" s="17" t="s">
        <v>154</v>
      </c>
      <c r="BE119" s="213">
        <f>IF(N119="základní",J119,0)</f>
        <v>0</v>
      </c>
      <c r="BF119" s="213">
        <f>IF(N119="snížená",J119,0)</f>
        <v>0</v>
      </c>
      <c r="BG119" s="213">
        <f>IF(N119="zákl. přenesená",J119,0)</f>
        <v>0</v>
      </c>
      <c r="BH119" s="213">
        <f>IF(N119="sníž. přenesená",J119,0)</f>
        <v>0</v>
      </c>
      <c r="BI119" s="213">
        <f>IF(N119="nulová",J119,0)</f>
        <v>0</v>
      </c>
      <c r="BJ119" s="17" t="s">
        <v>78</v>
      </c>
      <c r="BK119" s="213">
        <f>ROUND(I119*H119,2)</f>
        <v>0</v>
      </c>
      <c r="BL119" s="17" t="s">
        <v>196</v>
      </c>
      <c r="BM119" s="17" t="s">
        <v>214</v>
      </c>
    </row>
    <row r="120" s="1" customFormat="1">
      <c r="B120" s="38"/>
      <c r="C120" s="39"/>
      <c r="D120" s="214" t="s">
        <v>157</v>
      </c>
      <c r="E120" s="39"/>
      <c r="F120" s="215" t="s">
        <v>213</v>
      </c>
      <c r="G120" s="39"/>
      <c r="H120" s="39"/>
      <c r="I120" s="144"/>
      <c r="J120" s="39"/>
      <c r="K120" s="39"/>
      <c r="L120" s="43"/>
      <c r="M120" s="216"/>
      <c r="N120" s="79"/>
      <c r="O120" s="79"/>
      <c r="P120" s="79"/>
      <c r="Q120" s="79"/>
      <c r="R120" s="79"/>
      <c r="S120" s="79"/>
      <c r="T120" s="80"/>
      <c r="AT120" s="17" t="s">
        <v>157</v>
      </c>
      <c r="AU120" s="17" t="s">
        <v>78</v>
      </c>
    </row>
    <row r="121" s="1" customFormat="1" ht="16.5" customHeight="1">
      <c r="B121" s="38"/>
      <c r="C121" s="233" t="s">
        <v>215</v>
      </c>
      <c r="D121" s="233" t="s">
        <v>174</v>
      </c>
      <c r="E121" s="234" t="s">
        <v>216</v>
      </c>
      <c r="F121" s="235" t="s">
        <v>217</v>
      </c>
      <c r="G121" s="236" t="s">
        <v>152</v>
      </c>
      <c r="H121" s="237">
        <v>6</v>
      </c>
      <c r="I121" s="238"/>
      <c r="J121" s="239">
        <f>ROUND(I121*H121,2)</f>
        <v>0</v>
      </c>
      <c r="K121" s="235" t="s">
        <v>1</v>
      </c>
      <c r="L121" s="43"/>
      <c r="M121" s="240" t="s">
        <v>1</v>
      </c>
      <c r="N121" s="241" t="s">
        <v>42</v>
      </c>
      <c r="O121" s="79"/>
      <c r="P121" s="211">
        <f>O121*H121</f>
        <v>0</v>
      </c>
      <c r="Q121" s="211">
        <v>0</v>
      </c>
      <c r="R121" s="211">
        <f>Q121*H121</f>
        <v>0</v>
      </c>
      <c r="S121" s="211">
        <v>0</v>
      </c>
      <c r="T121" s="212">
        <f>S121*H121</f>
        <v>0</v>
      </c>
      <c r="AR121" s="17" t="s">
        <v>196</v>
      </c>
      <c r="AT121" s="17" t="s">
        <v>174</v>
      </c>
      <c r="AU121" s="17" t="s">
        <v>78</v>
      </c>
      <c r="AY121" s="17" t="s">
        <v>154</v>
      </c>
      <c r="BE121" s="213">
        <f>IF(N121="základní",J121,0)</f>
        <v>0</v>
      </c>
      <c r="BF121" s="213">
        <f>IF(N121="snížená",J121,0)</f>
        <v>0</v>
      </c>
      <c r="BG121" s="213">
        <f>IF(N121="zákl. přenesená",J121,0)</f>
        <v>0</v>
      </c>
      <c r="BH121" s="213">
        <f>IF(N121="sníž. přenesená",J121,0)</f>
        <v>0</v>
      </c>
      <c r="BI121" s="213">
        <f>IF(N121="nulová",J121,0)</f>
        <v>0</v>
      </c>
      <c r="BJ121" s="17" t="s">
        <v>78</v>
      </c>
      <c r="BK121" s="213">
        <f>ROUND(I121*H121,2)</f>
        <v>0</v>
      </c>
      <c r="BL121" s="17" t="s">
        <v>196</v>
      </c>
      <c r="BM121" s="17" t="s">
        <v>218</v>
      </c>
    </row>
    <row r="122" s="1" customFormat="1">
      <c r="B122" s="38"/>
      <c r="C122" s="39"/>
      <c r="D122" s="214" t="s">
        <v>157</v>
      </c>
      <c r="E122" s="39"/>
      <c r="F122" s="215" t="s">
        <v>217</v>
      </c>
      <c r="G122" s="39"/>
      <c r="H122" s="39"/>
      <c r="I122" s="144"/>
      <c r="J122" s="39"/>
      <c r="K122" s="39"/>
      <c r="L122" s="43"/>
      <c r="M122" s="216"/>
      <c r="N122" s="79"/>
      <c r="O122" s="79"/>
      <c r="P122" s="79"/>
      <c r="Q122" s="79"/>
      <c r="R122" s="79"/>
      <c r="S122" s="79"/>
      <c r="T122" s="80"/>
      <c r="AT122" s="17" t="s">
        <v>157</v>
      </c>
      <c r="AU122" s="17" t="s">
        <v>78</v>
      </c>
    </row>
    <row r="123" s="1" customFormat="1" ht="16.5" customHeight="1">
      <c r="B123" s="38"/>
      <c r="C123" s="233" t="s">
        <v>8</v>
      </c>
      <c r="D123" s="233" t="s">
        <v>174</v>
      </c>
      <c r="E123" s="234" t="s">
        <v>219</v>
      </c>
      <c r="F123" s="235" t="s">
        <v>220</v>
      </c>
      <c r="G123" s="236" t="s">
        <v>152</v>
      </c>
      <c r="H123" s="237">
        <v>6</v>
      </c>
      <c r="I123" s="238"/>
      <c r="J123" s="239">
        <f>ROUND(I123*H123,2)</f>
        <v>0</v>
      </c>
      <c r="K123" s="235" t="s">
        <v>1</v>
      </c>
      <c r="L123" s="43"/>
      <c r="M123" s="240" t="s">
        <v>1</v>
      </c>
      <c r="N123" s="241" t="s">
        <v>42</v>
      </c>
      <c r="O123" s="79"/>
      <c r="P123" s="211">
        <f>O123*H123</f>
        <v>0</v>
      </c>
      <c r="Q123" s="211">
        <v>0</v>
      </c>
      <c r="R123" s="211">
        <f>Q123*H123</f>
        <v>0</v>
      </c>
      <c r="S123" s="211">
        <v>0</v>
      </c>
      <c r="T123" s="212">
        <f>S123*H123</f>
        <v>0</v>
      </c>
      <c r="AR123" s="17" t="s">
        <v>196</v>
      </c>
      <c r="AT123" s="17" t="s">
        <v>174</v>
      </c>
      <c r="AU123" s="17" t="s">
        <v>78</v>
      </c>
      <c r="AY123" s="17" t="s">
        <v>154</v>
      </c>
      <c r="BE123" s="213">
        <f>IF(N123="základní",J123,0)</f>
        <v>0</v>
      </c>
      <c r="BF123" s="213">
        <f>IF(N123="snížená",J123,0)</f>
        <v>0</v>
      </c>
      <c r="BG123" s="213">
        <f>IF(N123="zákl. přenesená",J123,0)</f>
        <v>0</v>
      </c>
      <c r="BH123" s="213">
        <f>IF(N123="sníž. přenesená",J123,0)</f>
        <v>0</v>
      </c>
      <c r="BI123" s="213">
        <f>IF(N123="nulová",J123,0)</f>
        <v>0</v>
      </c>
      <c r="BJ123" s="17" t="s">
        <v>78</v>
      </c>
      <c r="BK123" s="213">
        <f>ROUND(I123*H123,2)</f>
        <v>0</v>
      </c>
      <c r="BL123" s="17" t="s">
        <v>196</v>
      </c>
      <c r="BM123" s="17" t="s">
        <v>221</v>
      </c>
    </row>
    <row r="124" s="1" customFormat="1">
      <c r="B124" s="38"/>
      <c r="C124" s="39"/>
      <c r="D124" s="214" t="s">
        <v>157</v>
      </c>
      <c r="E124" s="39"/>
      <c r="F124" s="215" t="s">
        <v>220</v>
      </c>
      <c r="G124" s="39"/>
      <c r="H124" s="39"/>
      <c r="I124" s="144"/>
      <c r="J124" s="39"/>
      <c r="K124" s="39"/>
      <c r="L124" s="43"/>
      <c r="M124" s="216"/>
      <c r="N124" s="79"/>
      <c r="O124" s="79"/>
      <c r="P124" s="79"/>
      <c r="Q124" s="79"/>
      <c r="R124" s="79"/>
      <c r="S124" s="79"/>
      <c r="T124" s="80"/>
      <c r="AT124" s="17" t="s">
        <v>157</v>
      </c>
      <c r="AU124" s="17" t="s">
        <v>78</v>
      </c>
    </row>
    <row r="125" s="1" customFormat="1" ht="16.5" customHeight="1">
      <c r="B125" s="38"/>
      <c r="C125" s="233" t="s">
        <v>222</v>
      </c>
      <c r="D125" s="233" t="s">
        <v>174</v>
      </c>
      <c r="E125" s="234" t="s">
        <v>223</v>
      </c>
      <c r="F125" s="235" t="s">
        <v>224</v>
      </c>
      <c r="G125" s="236" t="s">
        <v>152</v>
      </c>
      <c r="H125" s="237">
        <v>6</v>
      </c>
      <c r="I125" s="238"/>
      <c r="J125" s="239">
        <f>ROUND(I125*H125,2)</f>
        <v>0</v>
      </c>
      <c r="K125" s="235" t="s">
        <v>1</v>
      </c>
      <c r="L125" s="43"/>
      <c r="M125" s="240" t="s">
        <v>1</v>
      </c>
      <c r="N125" s="241" t="s">
        <v>42</v>
      </c>
      <c r="O125" s="79"/>
      <c r="P125" s="211">
        <f>O125*H125</f>
        <v>0</v>
      </c>
      <c r="Q125" s="211">
        <v>0</v>
      </c>
      <c r="R125" s="211">
        <f>Q125*H125</f>
        <v>0</v>
      </c>
      <c r="S125" s="211">
        <v>0</v>
      </c>
      <c r="T125" s="212">
        <f>S125*H125</f>
        <v>0</v>
      </c>
      <c r="AR125" s="17" t="s">
        <v>196</v>
      </c>
      <c r="AT125" s="17" t="s">
        <v>174</v>
      </c>
      <c r="AU125" s="17" t="s">
        <v>78</v>
      </c>
      <c r="AY125" s="17" t="s">
        <v>154</v>
      </c>
      <c r="BE125" s="213">
        <f>IF(N125="základní",J125,0)</f>
        <v>0</v>
      </c>
      <c r="BF125" s="213">
        <f>IF(N125="snížená",J125,0)</f>
        <v>0</v>
      </c>
      <c r="BG125" s="213">
        <f>IF(N125="zákl. přenesená",J125,0)</f>
        <v>0</v>
      </c>
      <c r="BH125" s="213">
        <f>IF(N125="sníž. přenesená",J125,0)</f>
        <v>0</v>
      </c>
      <c r="BI125" s="213">
        <f>IF(N125="nulová",J125,0)</f>
        <v>0</v>
      </c>
      <c r="BJ125" s="17" t="s">
        <v>78</v>
      </c>
      <c r="BK125" s="213">
        <f>ROUND(I125*H125,2)</f>
        <v>0</v>
      </c>
      <c r="BL125" s="17" t="s">
        <v>196</v>
      </c>
      <c r="BM125" s="17" t="s">
        <v>225</v>
      </c>
    </row>
    <row r="126" s="1" customFormat="1">
      <c r="B126" s="38"/>
      <c r="C126" s="39"/>
      <c r="D126" s="214" t="s">
        <v>157</v>
      </c>
      <c r="E126" s="39"/>
      <c r="F126" s="215" t="s">
        <v>224</v>
      </c>
      <c r="G126" s="39"/>
      <c r="H126" s="39"/>
      <c r="I126" s="144"/>
      <c r="J126" s="39"/>
      <c r="K126" s="39"/>
      <c r="L126" s="43"/>
      <c r="M126" s="216"/>
      <c r="N126" s="79"/>
      <c r="O126" s="79"/>
      <c r="P126" s="79"/>
      <c r="Q126" s="79"/>
      <c r="R126" s="79"/>
      <c r="S126" s="79"/>
      <c r="T126" s="80"/>
      <c r="AT126" s="17" t="s">
        <v>157</v>
      </c>
      <c r="AU126" s="17" t="s">
        <v>78</v>
      </c>
    </row>
    <row r="127" s="1" customFormat="1" ht="16.5" customHeight="1">
      <c r="B127" s="38"/>
      <c r="C127" s="233" t="s">
        <v>226</v>
      </c>
      <c r="D127" s="233" t="s">
        <v>174</v>
      </c>
      <c r="E127" s="234" t="s">
        <v>227</v>
      </c>
      <c r="F127" s="235" t="s">
        <v>228</v>
      </c>
      <c r="G127" s="236" t="s">
        <v>152</v>
      </c>
      <c r="H127" s="237">
        <v>6</v>
      </c>
      <c r="I127" s="238"/>
      <c r="J127" s="239">
        <f>ROUND(I127*H127,2)</f>
        <v>0</v>
      </c>
      <c r="K127" s="235" t="s">
        <v>1</v>
      </c>
      <c r="L127" s="43"/>
      <c r="M127" s="240" t="s">
        <v>1</v>
      </c>
      <c r="N127" s="241" t="s">
        <v>42</v>
      </c>
      <c r="O127" s="79"/>
      <c r="P127" s="211">
        <f>O127*H127</f>
        <v>0</v>
      </c>
      <c r="Q127" s="211">
        <v>0</v>
      </c>
      <c r="R127" s="211">
        <f>Q127*H127</f>
        <v>0</v>
      </c>
      <c r="S127" s="211">
        <v>0</v>
      </c>
      <c r="T127" s="212">
        <f>S127*H127</f>
        <v>0</v>
      </c>
      <c r="AR127" s="17" t="s">
        <v>196</v>
      </c>
      <c r="AT127" s="17" t="s">
        <v>174</v>
      </c>
      <c r="AU127" s="17" t="s">
        <v>78</v>
      </c>
      <c r="AY127" s="17" t="s">
        <v>154</v>
      </c>
      <c r="BE127" s="213">
        <f>IF(N127="základní",J127,0)</f>
        <v>0</v>
      </c>
      <c r="BF127" s="213">
        <f>IF(N127="snížená",J127,0)</f>
        <v>0</v>
      </c>
      <c r="BG127" s="213">
        <f>IF(N127="zákl. přenesená",J127,0)</f>
        <v>0</v>
      </c>
      <c r="BH127" s="213">
        <f>IF(N127="sníž. přenesená",J127,0)</f>
        <v>0</v>
      </c>
      <c r="BI127" s="213">
        <f>IF(N127="nulová",J127,0)</f>
        <v>0</v>
      </c>
      <c r="BJ127" s="17" t="s">
        <v>78</v>
      </c>
      <c r="BK127" s="213">
        <f>ROUND(I127*H127,2)</f>
        <v>0</v>
      </c>
      <c r="BL127" s="17" t="s">
        <v>196</v>
      </c>
      <c r="BM127" s="17" t="s">
        <v>229</v>
      </c>
    </row>
    <row r="128" s="1" customFormat="1">
      <c r="B128" s="38"/>
      <c r="C128" s="39"/>
      <c r="D128" s="214" t="s">
        <v>157</v>
      </c>
      <c r="E128" s="39"/>
      <c r="F128" s="215" t="s">
        <v>228</v>
      </c>
      <c r="G128" s="39"/>
      <c r="H128" s="39"/>
      <c r="I128" s="144"/>
      <c r="J128" s="39"/>
      <c r="K128" s="39"/>
      <c r="L128" s="43"/>
      <c r="M128" s="216"/>
      <c r="N128" s="79"/>
      <c r="O128" s="79"/>
      <c r="P128" s="79"/>
      <c r="Q128" s="79"/>
      <c r="R128" s="79"/>
      <c r="S128" s="79"/>
      <c r="T128" s="80"/>
      <c r="AT128" s="17" t="s">
        <v>157</v>
      </c>
      <c r="AU128" s="17" t="s">
        <v>78</v>
      </c>
    </row>
    <row r="129" s="1" customFormat="1" ht="16.5" customHeight="1">
      <c r="B129" s="38"/>
      <c r="C129" s="233" t="s">
        <v>230</v>
      </c>
      <c r="D129" s="233" t="s">
        <v>174</v>
      </c>
      <c r="E129" s="234" t="s">
        <v>231</v>
      </c>
      <c r="F129" s="235" t="s">
        <v>232</v>
      </c>
      <c r="G129" s="236" t="s">
        <v>152</v>
      </c>
      <c r="H129" s="237">
        <v>6</v>
      </c>
      <c r="I129" s="238"/>
      <c r="J129" s="239">
        <f>ROUND(I129*H129,2)</f>
        <v>0</v>
      </c>
      <c r="K129" s="235" t="s">
        <v>1</v>
      </c>
      <c r="L129" s="43"/>
      <c r="M129" s="240" t="s">
        <v>1</v>
      </c>
      <c r="N129" s="241" t="s">
        <v>42</v>
      </c>
      <c r="O129" s="79"/>
      <c r="P129" s="211">
        <f>O129*H129</f>
        <v>0</v>
      </c>
      <c r="Q129" s="211">
        <v>0</v>
      </c>
      <c r="R129" s="211">
        <f>Q129*H129</f>
        <v>0</v>
      </c>
      <c r="S129" s="211">
        <v>0</v>
      </c>
      <c r="T129" s="212">
        <f>S129*H129</f>
        <v>0</v>
      </c>
      <c r="AR129" s="17" t="s">
        <v>196</v>
      </c>
      <c r="AT129" s="17" t="s">
        <v>174</v>
      </c>
      <c r="AU129" s="17" t="s">
        <v>78</v>
      </c>
      <c r="AY129" s="17" t="s">
        <v>154</v>
      </c>
      <c r="BE129" s="213">
        <f>IF(N129="základní",J129,0)</f>
        <v>0</v>
      </c>
      <c r="BF129" s="213">
        <f>IF(N129="snížená",J129,0)</f>
        <v>0</v>
      </c>
      <c r="BG129" s="213">
        <f>IF(N129="zákl. přenesená",J129,0)</f>
        <v>0</v>
      </c>
      <c r="BH129" s="213">
        <f>IF(N129="sníž. přenesená",J129,0)</f>
        <v>0</v>
      </c>
      <c r="BI129" s="213">
        <f>IF(N129="nulová",J129,0)</f>
        <v>0</v>
      </c>
      <c r="BJ129" s="17" t="s">
        <v>78</v>
      </c>
      <c r="BK129" s="213">
        <f>ROUND(I129*H129,2)</f>
        <v>0</v>
      </c>
      <c r="BL129" s="17" t="s">
        <v>196</v>
      </c>
      <c r="BM129" s="17" t="s">
        <v>233</v>
      </c>
    </row>
    <row r="130" s="1" customFormat="1">
      <c r="B130" s="38"/>
      <c r="C130" s="39"/>
      <c r="D130" s="214" t="s">
        <v>157</v>
      </c>
      <c r="E130" s="39"/>
      <c r="F130" s="215" t="s">
        <v>232</v>
      </c>
      <c r="G130" s="39"/>
      <c r="H130" s="39"/>
      <c r="I130" s="144"/>
      <c r="J130" s="39"/>
      <c r="K130" s="39"/>
      <c r="L130" s="43"/>
      <c r="M130" s="216"/>
      <c r="N130" s="79"/>
      <c r="O130" s="79"/>
      <c r="P130" s="79"/>
      <c r="Q130" s="79"/>
      <c r="R130" s="79"/>
      <c r="S130" s="79"/>
      <c r="T130" s="80"/>
      <c r="AT130" s="17" t="s">
        <v>157</v>
      </c>
      <c r="AU130" s="17" t="s">
        <v>78</v>
      </c>
    </row>
    <row r="131" s="1" customFormat="1" ht="16.5" customHeight="1">
      <c r="B131" s="38"/>
      <c r="C131" s="233" t="s">
        <v>234</v>
      </c>
      <c r="D131" s="233" t="s">
        <v>174</v>
      </c>
      <c r="E131" s="234" t="s">
        <v>235</v>
      </c>
      <c r="F131" s="235" t="s">
        <v>236</v>
      </c>
      <c r="G131" s="236" t="s">
        <v>152</v>
      </c>
      <c r="H131" s="237">
        <v>6</v>
      </c>
      <c r="I131" s="238"/>
      <c r="J131" s="239">
        <f>ROUND(I131*H131,2)</f>
        <v>0</v>
      </c>
      <c r="K131" s="235" t="s">
        <v>1</v>
      </c>
      <c r="L131" s="43"/>
      <c r="M131" s="240" t="s">
        <v>1</v>
      </c>
      <c r="N131" s="241" t="s">
        <v>42</v>
      </c>
      <c r="O131" s="79"/>
      <c r="P131" s="211">
        <f>O131*H131</f>
        <v>0</v>
      </c>
      <c r="Q131" s="211">
        <v>0</v>
      </c>
      <c r="R131" s="211">
        <f>Q131*H131</f>
        <v>0</v>
      </c>
      <c r="S131" s="211">
        <v>0</v>
      </c>
      <c r="T131" s="212">
        <f>S131*H131</f>
        <v>0</v>
      </c>
      <c r="AR131" s="17" t="s">
        <v>196</v>
      </c>
      <c r="AT131" s="17" t="s">
        <v>174</v>
      </c>
      <c r="AU131" s="17" t="s">
        <v>78</v>
      </c>
      <c r="AY131" s="17" t="s">
        <v>154</v>
      </c>
      <c r="BE131" s="213">
        <f>IF(N131="základní",J131,0)</f>
        <v>0</v>
      </c>
      <c r="BF131" s="213">
        <f>IF(N131="snížená",J131,0)</f>
        <v>0</v>
      </c>
      <c r="BG131" s="213">
        <f>IF(N131="zákl. přenesená",J131,0)</f>
        <v>0</v>
      </c>
      <c r="BH131" s="213">
        <f>IF(N131="sníž. přenesená",J131,0)</f>
        <v>0</v>
      </c>
      <c r="BI131" s="213">
        <f>IF(N131="nulová",J131,0)</f>
        <v>0</v>
      </c>
      <c r="BJ131" s="17" t="s">
        <v>78</v>
      </c>
      <c r="BK131" s="213">
        <f>ROUND(I131*H131,2)</f>
        <v>0</v>
      </c>
      <c r="BL131" s="17" t="s">
        <v>196</v>
      </c>
      <c r="BM131" s="17" t="s">
        <v>237</v>
      </c>
    </row>
    <row r="132" s="1" customFormat="1">
      <c r="B132" s="38"/>
      <c r="C132" s="39"/>
      <c r="D132" s="214" t="s">
        <v>157</v>
      </c>
      <c r="E132" s="39"/>
      <c r="F132" s="215" t="s">
        <v>236</v>
      </c>
      <c r="G132" s="39"/>
      <c r="H132" s="39"/>
      <c r="I132" s="144"/>
      <c r="J132" s="39"/>
      <c r="K132" s="39"/>
      <c r="L132" s="43"/>
      <c r="M132" s="216"/>
      <c r="N132" s="79"/>
      <c r="O132" s="79"/>
      <c r="P132" s="79"/>
      <c r="Q132" s="79"/>
      <c r="R132" s="79"/>
      <c r="S132" s="79"/>
      <c r="T132" s="80"/>
      <c r="AT132" s="17" t="s">
        <v>157</v>
      </c>
      <c r="AU132" s="17" t="s">
        <v>78</v>
      </c>
    </row>
    <row r="133" s="1" customFormat="1" ht="16.5" customHeight="1">
      <c r="B133" s="38"/>
      <c r="C133" s="233" t="s">
        <v>238</v>
      </c>
      <c r="D133" s="233" t="s">
        <v>174</v>
      </c>
      <c r="E133" s="234" t="s">
        <v>239</v>
      </c>
      <c r="F133" s="235" t="s">
        <v>240</v>
      </c>
      <c r="G133" s="236" t="s">
        <v>152</v>
      </c>
      <c r="H133" s="237">
        <v>6</v>
      </c>
      <c r="I133" s="238"/>
      <c r="J133" s="239">
        <f>ROUND(I133*H133,2)</f>
        <v>0</v>
      </c>
      <c r="K133" s="235" t="s">
        <v>1</v>
      </c>
      <c r="L133" s="43"/>
      <c r="M133" s="240" t="s">
        <v>1</v>
      </c>
      <c r="N133" s="241" t="s">
        <v>42</v>
      </c>
      <c r="O133" s="79"/>
      <c r="P133" s="211">
        <f>O133*H133</f>
        <v>0</v>
      </c>
      <c r="Q133" s="211">
        <v>0</v>
      </c>
      <c r="R133" s="211">
        <f>Q133*H133</f>
        <v>0</v>
      </c>
      <c r="S133" s="211">
        <v>0</v>
      </c>
      <c r="T133" s="212">
        <f>S133*H133</f>
        <v>0</v>
      </c>
      <c r="AR133" s="17" t="s">
        <v>196</v>
      </c>
      <c r="AT133" s="17" t="s">
        <v>174</v>
      </c>
      <c r="AU133" s="17" t="s">
        <v>78</v>
      </c>
      <c r="AY133" s="17" t="s">
        <v>154</v>
      </c>
      <c r="BE133" s="213">
        <f>IF(N133="základní",J133,0)</f>
        <v>0</v>
      </c>
      <c r="BF133" s="213">
        <f>IF(N133="snížená",J133,0)</f>
        <v>0</v>
      </c>
      <c r="BG133" s="213">
        <f>IF(N133="zákl. přenesená",J133,0)</f>
        <v>0</v>
      </c>
      <c r="BH133" s="213">
        <f>IF(N133="sníž. přenesená",J133,0)</f>
        <v>0</v>
      </c>
      <c r="BI133" s="213">
        <f>IF(N133="nulová",J133,0)</f>
        <v>0</v>
      </c>
      <c r="BJ133" s="17" t="s">
        <v>78</v>
      </c>
      <c r="BK133" s="213">
        <f>ROUND(I133*H133,2)</f>
        <v>0</v>
      </c>
      <c r="BL133" s="17" t="s">
        <v>196</v>
      </c>
      <c r="BM133" s="17" t="s">
        <v>241</v>
      </c>
    </row>
    <row r="134" s="1" customFormat="1">
      <c r="B134" s="38"/>
      <c r="C134" s="39"/>
      <c r="D134" s="214" t="s">
        <v>157</v>
      </c>
      <c r="E134" s="39"/>
      <c r="F134" s="215" t="s">
        <v>240</v>
      </c>
      <c r="G134" s="39"/>
      <c r="H134" s="39"/>
      <c r="I134" s="144"/>
      <c r="J134" s="39"/>
      <c r="K134" s="39"/>
      <c r="L134" s="43"/>
      <c r="M134" s="216"/>
      <c r="N134" s="79"/>
      <c r="O134" s="79"/>
      <c r="P134" s="79"/>
      <c r="Q134" s="79"/>
      <c r="R134" s="79"/>
      <c r="S134" s="79"/>
      <c r="T134" s="80"/>
      <c r="AT134" s="17" t="s">
        <v>157</v>
      </c>
      <c r="AU134" s="17" t="s">
        <v>78</v>
      </c>
    </row>
    <row r="135" s="1" customFormat="1" ht="16.5" customHeight="1">
      <c r="B135" s="38"/>
      <c r="C135" s="233" t="s">
        <v>7</v>
      </c>
      <c r="D135" s="233" t="s">
        <v>174</v>
      </c>
      <c r="E135" s="234" t="s">
        <v>242</v>
      </c>
      <c r="F135" s="235" t="s">
        <v>243</v>
      </c>
      <c r="G135" s="236" t="s">
        <v>152</v>
      </c>
      <c r="H135" s="237">
        <v>6</v>
      </c>
      <c r="I135" s="238"/>
      <c r="J135" s="239">
        <f>ROUND(I135*H135,2)</f>
        <v>0</v>
      </c>
      <c r="K135" s="235" t="s">
        <v>1</v>
      </c>
      <c r="L135" s="43"/>
      <c r="M135" s="240" t="s">
        <v>1</v>
      </c>
      <c r="N135" s="241" t="s">
        <v>42</v>
      </c>
      <c r="O135" s="79"/>
      <c r="P135" s="211">
        <f>O135*H135</f>
        <v>0</v>
      </c>
      <c r="Q135" s="211">
        <v>0</v>
      </c>
      <c r="R135" s="211">
        <f>Q135*H135</f>
        <v>0</v>
      </c>
      <c r="S135" s="211">
        <v>0</v>
      </c>
      <c r="T135" s="212">
        <f>S135*H135</f>
        <v>0</v>
      </c>
      <c r="AR135" s="17" t="s">
        <v>196</v>
      </c>
      <c r="AT135" s="17" t="s">
        <v>174</v>
      </c>
      <c r="AU135" s="17" t="s">
        <v>78</v>
      </c>
      <c r="AY135" s="17" t="s">
        <v>154</v>
      </c>
      <c r="BE135" s="213">
        <f>IF(N135="základní",J135,0)</f>
        <v>0</v>
      </c>
      <c r="BF135" s="213">
        <f>IF(N135="snížená",J135,0)</f>
        <v>0</v>
      </c>
      <c r="BG135" s="213">
        <f>IF(N135="zákl. přenesená",J135,0)</f>
        <v>0</v>
      </c>
      <c r="BH135" s="213">
        <f>IF(N135="sníž. přenesená",J135,0)</f>
        <v>0</v>
      </c>
      <c r="BI135" s="213">
        <f>IF(N135="nulová",J135,0)</f>
        <v>0</v>
      </c>
      <c r="BJ135" s="17" t="s">
        <v>78</v>
      </c>
      <c r="BK135" s="213">
        <f>ROUND(I135*H135,2)</f>
        <v>0</v>
      </c>
      <c r="BL135" s="17" t="s">
        <v>196</v>
      </c>
      <c r="BM135" s="17" t="s">
        <v>244</v>
      </c>
    </row>
    <row r="136" s="1" customFormat="1">
      <c r="B136" s="38"/>
      <c r="C136" s="39"/>
      <c r="D136" s="214" t="s">
        <v>157</v>
      </c>
      <c r="E136" s="39"/>
      <c r="F136" s="215" t="s">
        <v>243</v>
      </c>
      <c r="G136" s="39"/>
      <c r="H136" s="39"/>
      <c r="I136" s="144"/>
      <c r="J136" s="39"/>
      <c r="K136" s="39"/>
      <c r="L136" s="43"/>
      <c r="M136" s="216"/>
      <c r="N136" s="79"/>
      <c r="O136" s="79"/>
      <c r="P136" s="79"/>
      <c r="Q136" s="79"/>
      <c r="R136" s="79"/>
      <c r="S136" s="79"/>
      <c r="T136" s="80"/>
      <c r="AT136" s="17" t="s">
        <v>157</v>
      </c>
      <c r="AU136" s="17" t="s">
        <v>78</v>
      </c>
    </row>
    <row r="137" s="1" customFormat="1" ht="22.5" customHeight="1">
      <c r="B137" s="38"/>
      <c r="C137" s="233" t="s">
        <v>245</v>
      </c>
      <c r="D137" s="233" t="s">
        <v>174</v>
      </c>
      <c r="E137" s="234" t="s">
        <v>246</v>
      </c>
      <c r="F137" s="235" t="s">
        <v>247</v>
      </c>
      <c r="G137" s="236" t="s">
        <v>152</v>
      </c>
      <c r="H137" s="237">
        <v>14</v>
      </c>
      <c r="I137" s="238"/>
      <c r="J137" s="239">
        <f>ROUND(I137*H137,2)</f>
        <v>0</v>
      </c>
      <c r="K137" s="235" t="s">
        <v>1</v>
      </c>
      <c r="L137" s="43"/>
      <c r="M137" s="240" t="s">
        <v>1</v>
      </c>
      <c r="N137" s="241" t="s">
        <v>42</v>
      </c>
      <c r="O137" s="79"/>
      <c r="P137" s="211">
        <f>O137*H137</f>
        <v>0</v>
      </c>
      <c r="Q137" s="211">
        <v>0</v>
      </c>
      <c r="R137" s="211">
        <f>Q137*H137</f>
        <v>0</v>
      </c>
      <c r="S137" s="211">
        <v>0</v>
      </c>
      <c r="T137" s="212">
        <f>S137*H137</f>
        <v>0</v>
      </c>
      <c r="AR137" s="17" t="s">
        <v>196</v>
      </c>
      <c r="AT137" s="17" t="s">
        <v>174</v>
      </c>
      <c r="AU137" s="17" t="s">
        <v>78</v>
      </c>
      <c r="AY137" s="17" t="s">
        <v>154</v>
      </c>
      <c r="BE137" s="213">
        <f>IF(N137="základní",J137,0)</f>
        <v>0</v>
      </c>
      <c r="BF137" s="213">
        <f>IF(N137="snížená",J137,0)</f>
        <v>0</v>
      </c>
      <c r="BG137" s="213">
        <f>IF(N137="zákl. přenesená",J137,0)</f>
        <v>0</v>
      </c>
      <c r="BH137" s="213">
        <f>IF(N137="sníž. přenesená",J137,0)</f>
        <v>0</v>
      </c>
      <c r="BI137" s="213">
        <f>IF(N137="nulová",J137,0)</f>
        <v>0</v>
      </c>
      <c r="BJ137" s="17" t="s">
        <v>78</v>
      </c>
      <c r="BK137" s="213">
        <f>ROUND(I137*H137,2)</f>
        <v>0</v>
      </c>
      <c r="BL137" s="17" t="s">
        <v>196</v>
      </c>
      <c r="BM137" s="17" t="s">
        <v>248</v>
      </c>
    </row>
    <row r="138" s="1" customFormat="1">
      <c r="B138" s="38"/>
      <c r="C138" s="39"/>
      <c r="D138" s="214" t="s">
        <v>157</v>
      </c>
      <c r="E138" s="39"/>
      <c r="F138" s="215" t="s">
        <v>247</v>
      </c>
      <c r="G138" s="39"/>
      <c r="H138" s="39"/>
      <c r="I138" s="144"/>
      <c r="J138" s="39"/>
      <c r="K138" s="39"/>
      <c r="L138" s="43"/>
      <c r="M138" s="216"/>
      <c r="N138" s="79"/>
      <c r="O138" s="79"/>
      <c r="P138" s="79"/>
      <c r="Q138" s="79"/>
      <c r="R138" s="79"/>
      <c r="S138" s="79"/>
      <c r="T138" s="80"/>
      <c r="AT138" s="17" t="s">
        <v>157</v>
      </c>
      <c r="AU138" s="17" t="s">
        <v>78</v>
      </c>
    </row>
    <row r="139" s="1" customFormat="1" ht="33.75" customHeight="1">
      <c r="B139" s="38"/>
      <c r="C139" s="233" t="s">
        <v>249</v>
      </c>
      <c r="D139" s="233" t="s">
        <v>174</v>
      </c>
      <c r="E139" s="234" t="s">
        <v>250</v>
      </c>
      <c r="F139" s="235" t="s">
        <v>251</v>
      </c>
      <c r="G139" s="236" t="s">
        <v>152</v>
      </c>
      <c r="H139" s="237">
        <v>3</v>
      </c>
      <c r="I139" s="238"/>
      <c r="J139" s="239">
        <f>ROUND(I139*H139,2)</f>
        <v>0</v>
      </c>
      <c r="K139" s="235" t="s">
        <v>1</v>
      </c>
      <c r="L139" s="43"/>
      <c r="M139" s="240" t="s">
        <v>1</v>
      </c>
      <c r="N139" s="241" t="s">
        <v>42</v>
      </c>
      <c r="O139" s="79"/>
      <c r="P139" s="211">
        <f>O139*H139</f>
        <v>0</v>
      </c>
      <c r="Q139" s="211">
        <v>0</v>
      </c>
      <c r="R139" s="211">
        <f>Q139*H139</f>
        <v>0</v>
      </c>
      <c r="S139" s="211">
        <v>0</v>
      </c>
      <c r="T139" s="212">
        <f>S139*H139</f>
        <v>0</v>
      </c>
      <c r="AR139" s="17" t="s">
        <v>196</v>
      </c>
      <c r="AT139" s="17" t="s">
        <v>174</v>
      </c>
      <c r="AU139" s="17" t="s">
        <v>78</v>
      </c>
      <c r="AY139" s="17" t="s">
        <v>154</v>
      </c>
      <c r="BE139" s="213">
        <f>IF(N139="základní",J139,0)</f>
        <v>0</v>
      </c>
      <c r="BF139" s="213">
        <f>IF(N139="snížená",J139,0)</f>
        <v>0</v>
      </c>
      <c r="BG139" s="213">
        <f>IF(N139="zákl. přenesená",J139,0)</f>
        <v>0</v>
      </c>
      <c r="BH139" s="213">
        <f>IF(N139="sníž. přenesená",J139,0)</f>
        <v>0</v>
      </c>
      <c r="BI139" s="213">
        <f>IF(N139="nulová",J139,0)</f>
        <v>0</v>
      </c>
      <c r="BJ139" s="17" t="s">
        <v>78</v>
      </c>
      <c r="BK139" s="213">
        <f>ROUND(I139*H139,2)</f>
        <v>0</v>
      </c>
      <c r="BL139" s="17" t="s">
        <v>196</v>
      </c>
      <c r="BM139" s="17" t="s">
        <v>252</v>
      </c>
    </row>
    <row r="140" s="1" customFormat="1">
      <c r="B140" s="38"/>
      <c r="C140" s="39"/>
      <c r="D140" s="214" t="s">
        <v>157</v>
      </c>
      <c r="E140" s="39"/>
      <c r="F140" s="215" t="s">
        <v>253</v>
      </c>
      <c r="G140" s="39"/>
      <c r="H140" s="39"/>
      <c r="I140" s="144"/>
      <c r="J140" s="39"/>
      <c r="K140" s="39"/>
      <c r="L140" s="43"/>
      <c r="M140" s="216"/>
      <c r="N140" s="79"/>
      <c r="O140" s="79"/>
      <c r="P140" s="79"/>
      <c r="Q140" s="79"/>
      <c r="R140" s="79"/>
      <c r="S140" s="79"/>
      <c r="T140" s="80"/>
      <c r="AT140" s="17" t="s">
        <v>157</v>
      </c>
      <c r="AU140" s="17" t="s">
        <v>78</v>
      </c>
    </row>
    <row r="141" s="1" customFormat="1" ht="22.5" customHeight="1">
      <c r="B141" s="38"/>
      <c r="C141" s="233" t="s">
        <v>254</v>
      </c>
      <c r="D141" s="233" t="s">
        <v>174</v>
      </c>
      <c r="E141" s="234" t="s">
        <v>255</v>
      </c>
      <c r="F141" s="235" t="s">
        <v>256</v>
      </c>
      <c r="G141" s="236" t="s">
        <v>152</v>
      </c>
      <c r="H141" s="237">
        <v>6</v>
      </c>
      <c r="I141" s="238"/>
      <c r="J141" s="239">
        <f>ROUND(I141*H141,2)</f>
        <v>0</v>
      </c>
      <c r="K141" s="235" t="s">
        <v>1</v>
      </c>
      <c r="L141" s="43"/>
      <c r="M141" s="240" t="s">
        <v>1</v>
      </c>
      <c r="N141" s="241" t="s">
        <v>42</v>
      </c>
      <c r="O141" s="79"/>
      <c r="P141" s="211">
        <f>O141*H141</f>
        <v>0</v>
      </c>
      <c r="Q141" s="211">
        <v>0</v>
      </c>
      <c r="R141" s="211">
        <f>Q141*H141</f>
        <v>0</v>
      </c>
      <c r="S141" s="211">
        <v>0</v>
      </c>
      <c r="T141" s="212">
        <f>S141*H141</f>
        <v>0</v>
      </c>
      <c r="AR141" s="17" t="s">
        <v>196</v>
      </c>
      <c r="AT141" s="17" t="s">
        <v>174</v>
      </c>
      <c r="AU141" s="17" t="s">
        <v>78</v>
      </c>
      <c r="AY141" s="17" t="s">
        <v>154</v>
      </c>
      <c r="BE141" s="213">
        <f>IF(N141="základní",J141,0)</f>
        <v>0</v>
      </c>
      <c r="BF141" s="213">
        <f>IF(N141="snížená",J141,0)</f>
        <v>0</v>
      </c>
      <c r="BG141" s="213">
        <f>IF(N141="zákl. přenesená",J141,0)</f>
        <v>0</v>
      </c>
      <c r="BH141" s="213">
        <f>IF(N141="sníž. přenesená",J141,0)</f>
        <v>0</v>
      </c>
      <c r="BI141" s="213">
        <f>IF(N141="nulová",J141,0)</f>
        <v>0</v>
      </c>
      <c r="BJ141" s="17" t="s">
        <v>78</v>
      </c>
      <c r="BK141" s="213">
        <f>ROUND(I141*H141,2)</f>
        <v>0</v>
      </c>
      <c r="BL141" s="17" t="s">
        <v>196</v>
      </c>
      <c r="BM141" s="17" t="s">
        <v>257</v>
      </c>
    </row>
    <row r="142" s="1" customFormat="1">
      <c r="B142" s="38"/>
      <c r="C142" s="39"/>
      <c r="D142" s="214" t="s">
        <v>157</v>
      </c>
      <c r="E142" s="39"/>
      <c r="F142" s="215" t="s">
        <v>256</v>
      </c>
      <c r="G142" s="39"/>
      <c r="H142" s="39"/>
      <c r="I142" s="144"/>
      <c r="J142" s="39"/>
      <c r="K142" s="39"/>
      <c r="L142" s="43"/>
      <c r="M142" s="216"/>
      <c r="N142" s="79"/>
      <c r="O142" s="79"/>
      <c r="P142" s="79"/>
      <c r="Q142" s="79"/>
      <c r="R142" s="79"/>
      <c r="S142" s="79"/>
      <c r="T142" s="80"/>
      <c r="AT142" s="17" t="s">
        <v>157</v>
      </c>
      <c r="AU142" s="17" t="s">
        <v>78</v>
      </c>
    </row>
    <row r="143" s="1" customFormat="1" ht="16.5" customHeight="1">
      <c r="B143" s="38"/>
      <c r="C143" s="233" t="s">
        <v>258</v>
      </c>
      <c r="D143" s="233" t="s">
        <v>174</v>
      </c>
      <c r="E143" s="234" t="s">
        <v>259</v>
      </c>
      <c r="F143" s="235" t="s">
        <v>260</v>
      </c>
      <c r="G143" s="236" t="s">
        <v>152</v>
      </c>
      <c r="H143" s="237">
        <v>3</v>
      </c>
      <c r="I143" s="238"/>
      <c r="J143" s="239">
        <f>ROUND(I143*H143,2)</f>
        <v>0</v>
      </c>
      <c r="K143" s="235" t="s">
        <v>1</v>
      </c>
      <c r="L143" s="43"/>
      <c r="M143" s="240" t="s">
        <v>1</v>
      </c>
      <c r="N143" s="241" t="s">
        <v>42</v>
      </c>
      <c r="O143" s="79"/>
      <c r="P143" s="211">
        <f>O143*H143</f>
        <v>0</v>
      </c>
      <c r="Q143" s="211">
        <v>0</v>
      </c>
      <c r="R143" s="211">
        <f>Q143*H143</f>
        <v>0</v>
      </c>
      <c r="S143" s="211">
        <v>0</v>
      </c>
      <c r="T143" s="212">
        <f>S143*H143</f>
        <v>0</v>
      </c>
      <c r="AR143" s="17" t="s">
        <v>196</v>
      </c>
      <c r="AT143" s="17" t="s">
        <v>174</v>
      </c>
      <c r="AU143" s="17" t="s">
        <v>78</v>
      </c>
      <c r="AY143" s="17" t="s">
        <v>154</v>
      </c>
      <c r="BE143" s="213">
        <f>IF(N143="základní",J143,0)</f>
        <v>0</v>
      </c>
      <c r="BF143" s="213">
        <f>IF(N143="snížená",J143,0)</f>
        <v>0</v>
      </c>
      <c r="BG143" s="213">
        <f>IF(N143="zákl. přenesená",J143,0)</f>
        <v>0</v>
      </c>
      <c r="BH143" s="213">
        <f>IF(N143="sníž. přenesená",J143,0)</f>
        <v>0</v>
      </c>
      <c r="BI143" s="213">
        <f>IF(N143="nulová",J143,0)</f>
        <v>0</v>
      </c>
      <c r="BJ143" s="17" t="s">
        <v>78</v>
      </c>
      <c r="BK143" s="213">
        <f>ROUND(I143*H143,2)</f>
        <v>0</v>
      </c>
      <c r="BL143" s="17" t="s">
        <v>196</v>
      </c>
      <c r="BM143" s="17" t="s">
        <v>261</v>
      </c>
    </row>
    <row r="144" s="1" customFormat="1">
      <c r="B144" s="38"/>
      <c r="C144" s="39"/>
      <c r="D144" s="214" t="s">
        <v>157</v>
      </c>
      <c r="E144" s="39"/>
      <c r="F144" s="215" t="s">
        <v>260</v>
      </c>
      <c r="G144" s="39"/>
      <c r="H144" s="39"/>
      <c r="I144" s="144"/>
      <c r="J144" s="39"/>
      <c r="K144" s="39"/>
      <c r="L144" s="43"/>
      <c r="M144" s="216"/>
      <c r="N144" s="79"/>
      <c r="O144" s="79"/>
      <c r="P144" s="79"/>
      <c r="Q144" s="79"/>
      <c r="R144" s="79"/>
      <c r="S144" s="79"/>
      <c r="T144" s="80"/>
      <c r="AT144" s="17" t="s">
        <v>157</v>
      </c>
      <c r="AU144" s="17" t="s">
        <v>78</v>
      </c>
    </row>
    <row r="145" s="1" customFormat="1" ht="16.5" customHeight="1">
      <c r="B145" s="38"/>
      <c r="C145" s="233" t="s">
        <v>262</v>
      </c>
      <c r="D145" s="233" t="s">
        <v>174</v>
      </c>
      <c r="E145" s="234" t="s">
        <v>263</v>
      </c>
      <c r="F145" s="235" t="s">
        <v>264</v>
      </c>
      <c r="G145" s="236" t="s">
        <v>152</v>
      </c>
      <c r="H145" s="237">
        <v>6</v>
      </c>
      <c r="I145" s="238"/>
      <c r="J145" s="239">
        <f>ROUND(I145*H145,2)</f>
        <v>0</v>
      </c>
      <c r="K145" s="235" t="s">
        <v>1</v>
      </c>
      <c r="L145" s="43"/>
      <c r="M145" s="240" t="s">
        <v>1</v>
      </c>
      <c r="N145" s="241" t="s">
        <v>42</v>
      </c>
      <c r="O145" s="79"/>
      <c r="P145" s="211">
        <f>O145*H145</f>
        <v>0</v>
      </c>
      <c r="Q145" s="211">
        <v>0</v>
      </c>
      <c r="R145" s="211">
        <f>Q145*H145</f>
        <v>0</v>
      </c>
      <c r="S145" s="211">
        <v>0</v>
      </c>
      <c r="T145" s="212">
        <f>S145*H145</f>
        <v>0</v>
      </c>
      <c r="AR145" s="17" t="s">
        <v>196</v>
      </c>
      <c r="AT145" s="17" t="s">
        <v>174</v>
      </c>
      <c r="AU145" s="17" t="s">
        <v>78</v>
      </c>
      <c r="AY145" s="17" t="s">
        <v>154</v>
      </c>
      <c r="BE145" s="213">
        <f>IF(N145="základní",J145,0)</f>
        <v>0</v>
      </c>
      <c r="BF145" s="213">
        <f>IF(N145="snížená",J145,0)</f>
        <v>0</v>
      </c>
      <c r="BG145" s="213">
        <f>IF(N145="zákl. přenesená",J145,0)</f>
        <v>0</v>
      </c>
      <c r="BH145" s="213">
        <f>IF(N145="sníž. přenesená",J145,0)</f>
        <v>0</v>
      </c>
      <c r="BI145" s="213">
        <f>IF(N145="nulová",J145,0)</f>
        <v>0</v>
      </c>
      <c r="BJ145" s="17" t="s">
        <v>78</v>
      </c>
      <c r="BK145" s="213">
        <f>ROUND(I145*H145,2)</f>
        <v>0</v>
      </c>
      <c r="BL145" s="17" t="s">
        <v>196</v>
      </c>
      <c r="BM145" s="17" t="s">
        <v>265</v>
      </c>
    </row>
    <row r="146" s="1" customFormat="1">
      <c r="B146" s="38"/>
      <c r="C146" s="39"/>
      <c r="D146" s="214" t="s">
        <v>157</v>
      </c>
      <c r="E146" s="39"/>
      <c r="F146" s="215" t="s">
        <v>264</v>
      </c>
      <c r="G146" s="39"/>
      <c r="H146" s="39"/>
      <c r="I146" s="144"/>
      <c r="J146" s="39"/>
      <c r="K146" s="39"/>
      <c r="L146" s="43"/>
      <c r="M146" s="216"/>
      <c r="N146" s="79"/>
      <c r="O146" s="79"/>
      <c r="P146" s="79"/>
      <c r="Q146" s="79"/>
      <c r="R146" s="79"/>
      <c r="S146" s="79"/>
      <c r="T146" s="80"/>
      <c r="AT146" s="17" t="s">
        <v>157</v>
      </c>
      <c r="AU146" s="17" t="s">
        <v>78</v>
      </c>
    </row>
    <row r="147" s="1" customFormat="1" ht="33.75" customHeight="1">
      <c r="B147" s="38"/>
      <c r="C147" s="233" t="s">
        <v>266</v>
      </c>
      <c r="D147" s="233" t="s">
        <v>174</v>
      </c>
      <c r="E147" s="234" t="s">
        <v>267</v>
      </c>
      <c r="F147" s="235" t="s">
        <v>268</v>
      </c>
      <c r="G147" s="236" t="s">
        <v>152</v>
      </c>
      <c r="H147" s="237">
        <v>14</v>
      </c>
      <c r="I147" s="238"/>
      <c r="J147" s="239">
        <f>ROUND(I147*H147,2)</f>
        <v>0</v>
      </c>
      <c r="K147" s="235" t="s">
        <v>1</v>
      </c>
      <c r="L147" s="43"/>
      <c r="M147" s="240" t="s">
        <v>1</v>
      </c>
      <c r="N147" s="241" t="s">
        <v>42</v>
      </c>
      <c r="O147" s="79"/>
      <c r="P147" s="211">
        <f>O147*H147</f>
        <v>0</v>
      </c>
      <c r="Q147" s="211">
        <v>0</v>
      </c>
      <c r="R147" s="211">
        <f>Q147*H147</f>
        <v>0</v>
      </c>
      <c r="S147" s="211">
        <v>0</v>
      </c>
      <c r="T147" s="212">
        <f>S147*H147</f>
        <v>0</v>
      </c>
      <c r="AR147" s="17" t="s">
        <v>196</v>
      </c>
      <c r="AT147" s="17" t="s">
        <v>174</v>
      </c>
      <c r="AU147" s="17" t="s">
        <v>78</v>
      </c>
      <c r="AY147" s="17" t="s">
        <v>154</v>
      </c>
      <c r="BE147" s="213">
        <f>IF(N147="základní",J147,0)</f>
        <v>0</v>
      </c>
      <c r="BF147" s="213">
        <f>IF(N147="snížená",J147,0)</f>
        <v>0</v>
      </c>
      <c r="BG147" s="213">
        <f>IF(N147="zákl. přenesená",J147,0)</f>
        <v>0</v>
      </c>
      <c r="BH147" s="213">
        <f>IF(N147="sníž. přenesená",J147,0)</f>
        <v>0</v>
      </c>
      <c r="BI147" s="213">
        <f>IF(N147="nulová",J147,0)</f>
        <v>0</v>
      </c>
      <c r="BJ147" s="17" t="s">
        <v>78</v>
      </c>
      <c r="BK147" s="213">
        <f>ROUND(I147*H147,2)</f>
        <v>0</v>
      </c>
      <c r="BL147" s="17" t="s">
        <v>196</v>
      </c>
      <c r="BM147" s="17" t="s">
        <v>269</v>
      </c>
    </row>
    <row r="148" s="1" customFormat="1">
      <c r="B148" s="38"/>
      <c r="C148" s="39"/>
      <c r="D148" s="214" t="s">
        <v>157</v>
      </c>
      <c r="E148" s="39"/>
      <c r="F148" s="215" t="s">
        <v>270</v>
      </c>
      <c r="G148" s="39"/>
      <c r="H148" s="39"/>
      <c r="I148" s="144"/>
      <c r="J148" s="39"/>
      <c r="K148" s="39"/>
      <c r="L148" s="43"/>
      <c r="M148" s="216"/>
      <c r="N148" s="79"/>
      <c r="O148" s="79"/>
      <c r="P148" s="79"/>
      <c r="Q148" s="79"/>
      <c r="R148" s="79"/>
      <c r="S148" s="79"/>
      <c r="T148" s="80"/>
      <c r="AT148" s="17" t="s">
        <v>157</v>
      </c>
      <c r="AU148" s="17" t="s">
        <v>78</v>
      </c>
    </row>
    <row r="149" s="1" customFormat="1" ht="16.5" customHeight="1">
      <c r="B149" s="38"/>
      <c r="C149" s="233" t="s">
        <v>271</v>
      </c>
      <c r="D149" s="233" t="s">
        <v>174</v>
      </c>
      <c r="E149" s="234" t="s">
        <v>272</v>
      </c>
      <c r="F149" s="235" t="s">
        <v>273</v>
      </c>
      <c r="G149" s="236" t="s">
        <v>152</v>
      </c>
      <c r="H149" s="237">
        <v>14</v>
      </c>
      <c r="I149" s="238"/>
      <c r="J149" s="239">
        <f>ROUND(I149*H149,2)</f>
        <v>0</v>
      </c>
      <c r="K149" s="235" t="s">
        <v>1</v>
      </c>
      <c r="L149" s="43"/>
      <c r="M149" s="240" t="s">
        <v>1</v>
      </c>
      <c r="N149" s="241" t="s">
        <v>42</v>
      </c>
      <c r="O149" s="79"/>
      <c r="P149" s="211">
        <f>O149*H149</f>
        <v>0</v>
      </c>
      <c r="Q149" s="211">
        <v>0</v>
      </c>
      <c r="R149" s="211">
        <f>Q149*H149</f>
        <v>0</v>
      </c>
      <c r="S149" s="211">
        <v>0</v>
      </c>
      <c r="T149" s="212">
        <f>S149*H149</f>
        <v>0</v>
      </c>
      <c r="AR149" s="17" t="s">
        <v>196</v>
      </c>
      <c r="AT149" s="17" t="s">
        <v>174</v>
      </c>
      <c r="AU149" s="17" t="s">
        <v>78</v>
      </c>
      <c r="AY149" s="17" t="s">
        <v>154</v>
      </c>
      <c r="BE149" s="213">
        <f>IF(N149="základní",J149,0)</f>
        <v>0</v>
      </c>
      <c r="BF149" s="213">
        <f>IF(N149="snížená",J149,0)</f>
        <v>0</v>
      </c>
      <c r="BG149" s="213">
        <f>IF(N149="zákl. přenesená",J149,0)</f>
        <v>0</v>
      </c>
      <c r="BH149" s="213">
        <f>IF(N149="sníž. přenesená",J149,0)</f>
        <v>0</v>
      </c>
      <c r="BI149" s="213">
        <f>IF(N149="nulová",J149,0)</f>
        <v>0</v>
      </c>
      <c r="BJ149" s="17" t="s">
        <v>78</v>
      </c>
      <c r="BK149" s="213">
        <f>ROUND(I149*H149,2)</f>
        <v>0</v>
      </c>
      <c r="BL149" s="17" t="s">
        <v>196</v>
      </c>
      <c r="BM149" s="17" t="s">
        <v>274</v>
      </c>
    </row>
    <row r="150" s="1" customFormat="1">
      <c r="B150" s="38"/>
      <c r="C150" s="39"/>
      <c r="D150" s="214" t="s">
        <v>157</v>
      </c>
      <c r="E150" s="39"/>
      <c r="F150" s="215" t="s">
        <v>273</v>
      </c>
      <c r="G150" s="39"/>
      <c r="H150" s="39"/>
      <c r="I150" s="144"/>
      <c r="J150" s="39"/>
      <c r="K150" s="39"/>
      <c r="L150" s="43"/>
      <c r="M150" s="216"/>
      <c r="N150" s="79"/>
      <c r="O150" s="79"/>
      <c r="P150" s="79"/>
      <c r="Q150" s="79"/>
      <c r="R150" s="79"/>
      <c r="S150" s="79"/>
      <c r="T150" s="80"/>
      <c r="AT150" s="17" t="s">
        <v>157</v>
      </c>
      <c r="AU150" s="17" t="s">
        <v>78</v>
      </c>
    </row>
    <row r="151" s="1" customFormat="1" ht="22.5" customHeight="1">
      <c r="B151" s="38"/>
      <c r="C151" s="233" t="s">
        <v>275</v>
      </c>
      <c r="D151" s="233" t="s">
        <v>174</v>
      </c>
      <c r="E151" s="234" t="s">
        <v>276</v>
      </c>
      <c r="F151" s="235" t="s">
        <v>277</v>
      </c>
      <c r="G151" s="236" t="s">
        <v>152</v>
      </c>
      <c r="H151" s="237">
        <v>6</v>
      </c>
      <c r="I151" s="238"/>
      <c r="J151" s="239">
        <f>ROUND(I151*H151,2)</f>
        <v>0</v>
      </c>
      <c r="K151" s="235" t="s">
        <v>1</v>
      </c>
      <c r="L151" s="43"/>
      <c r="M151" s="240" t="s">
        <v>1</v>
      </c>
      <c r="N151" s="241" t="s">
        <v>42</v>
      </c>
      <c r="O151" s="79"/>
      <c r="P151" s="211">
        <f>O151*H151</f>
        <v>0</v>
      </c>
      <c r="Q151" s="211">
        <v>0</v>
      </c>
      <c r="R151" s="211">
        <f>Q151*H151</f>
        <v>0</v>
      </c>
      <c r="S151" s="211">
        <v>0</v>
      </c>
      <c r="T151" s="212">
        <f>S151*H151</f>
        <v>0</v>
      </c>
      <c r="AR151" s="17" t="s">
        <v>196</v>
      </c>
      <c r="AT151" s="17" t="s">
        <v>174</v>
      </c>
      <c r="AU151" s="17" t="s">
        <v>78</v>
      </c>
      <c r="AY151" s="17" t="s">
        <v>154</v>
      </c>
      <c r="BE151" s="213">
        <f>IF(N151="základní",J151,0)</f>
        <v>0</v>
      </c>
      <c r="BF151" s="213">
        <f>IF(N151="snížená",J151,0)</f>
        <v>0</v>
      </c>
      <c r="BG151" s="213">
        <f>IF(N151="zákl. přenesená",J151,0)</f>
        <v>0</v>
      </c>
      <c r="BH151" s="213">
        <f>IF(N151="sníž. přenesená",J151,0)</f>
        <v>0</v>
      </c>
      <c r="BI151" s="213">
        <f>IF(N151="nulová",J151,0)</f>
        <v>0</v>
      </c>
      <c r="BJ151" s="17" t="s">
        <v>78</v>
      </c>
      <c r="BK151" s="213">
        <f>ROUND(I151*H151,2)</f>
        <v>0</v>
      </c>
      <c r="BL151" s="17" t="s">
        <v>196</v>
      </c>
      <c r="BM151" s="17" t="s">
        <v>278</v>
      </c>
    </row>
    <row r="152" s="1" customFormat="1">
      <c r="B152" s="38"/>
      <c r="C152" s="39"/>
      <c r="D152" s="214" t="s">
        <v>157</v>
      </c>
      <c r="E152" s="39"/>
      <c r="F152" s="215" t="s">
        <v>277</v>
      </c>
      <c r="G152" s="39"/>
      <c r="H152" s="39"/>
      <c r="I152" s="144"/>
      <c r="J152" s="39"/>
      <c r="K152" s="39"/>
      <c r="L152" s="43"/>
      <c r="M152" s="216"/>
      <c r="N152" s="79"/>
      <c r="O152" s="79"/>
      <c r="P152" s="79"/>
      <c r="Q152" s="79"/>
      <c r="R152" s="79"/>
      <c r="S152" s="79"/>
      <c r="T152" s="80"/>
      <c r="AT152" s="17" t="s">
        <v>157</v>
      </c>
      <c r="AU152" s="17" t="s">
        <v>78</v>
      </c>
    </row>
    <row r="153" s="1" customFormat="1" ht="16.5" customHeight="1">
      <c r="B153" s="38"/>
      <c r="C153" s="233" t="s">
        <v>279</v>
      </c>
      <c r="D153" s="233" t="s">
        <v>174</v>
      </c>
      <c r="E153" s="234" t="s">
        <v>280</v>
      </c>
      <c r="F153" s="235" t="s">
        <v>281</v>
      </c>
      <c r="G153" s="236" t="s">
        <v>152</v>
      </c>
      <c r="H153" s="237">
        <v>6</v>
      </c>
      <c r="I153" s="238"/>
      <c r="J153" s="239">
        <f>ROUND(I153*H153,2)</f>
        <v>0</v>
      </c>
      <c r="K153" s="235" t="s">
        <v>1</v>
      </c>
      <c r="L153" s="43"/>
      <c r="M153" s="240" t="s">
        <v>1</v>
      </c>
      <c r="N153" s="241" t="s">
        <v>42</v>
      </c>
      <c r="O153" s="79"/>
      <c r="P153" s="211">
        <f>O153*H153</f>
        <v>0</v>
      </c>
      <c r="Q153" s="211">
        <v>0</v>
      </c>
      <c r="R153" s="211">
        <f>Q153*H153</f>
        <v>0</v>
      </c>
      <c r="S153" s="211">
        <v>0</v>
      </c>
      <c r="T153" s="212">
        <f>S153*H153</f>
        <v>0</v>
      </c>
      <c r="AR153" s="17" t="s">
        <v>196</v>
      </c>
      <c r="AT153" s="17" t="s">
        <v>174</v>
      </c>
      <c r="AU153" s="17" t="s">
        <v>78</v>
      </c>
      <c r="AY153" s="17" t="s">
        <v>154</v>
      </c>
      <c r="BE153" s="213">
        <f>IF(N153="základní",J153,0)</f>
        <v>0</v>
      </c>
      <c r="BF153" s="213">
        <f>IF(N153="snížená",J153,0)</f>
        <v>0</v>
      </c>
      <c r="BG153" s="213">
        <f>IF(N153="zákl. přenesená",J153,0)</f>
        <v>0</v>
      </c>
      <c r="BH153" s="213">
        <f>IF(N153="sníž. přenesená",J153,0)</f>
        <v>0</v>
      </c>
      <c r="BI153" s="213">
        <f>IF(N153="nulová",J153,0)</f>
        <v>0</v>
      </c>
      <c r="BJ153" s="17" t="s">
        <v>78</v>
      </c>
      <c r="BK153" s="213">
        <f>ROUND(I153*H153,2)</f>
        <v>0</v>
      </c>
      <c r="BL153" s="17" t="s">
        <v>196</v>
      </c>
      <c r="BM153" s="17" t="s">
        <v>282</v>
      </c>
    </row>
    <row r="154" s="1" customFormat="1">
      <c r="B154" s="38"/>
      <c r="C154" s="39"/>
      <c r="D154" s="214" t="s">
        <v>157</v>
      </c>
      <c r="E154" s="39"/>
      <c r="F154" s="215" t="s">
        <v>281</v>
      </c>
      <c r="G154" s="39"/>
      <c r="H154" s="39"/>
      <c r="I154" s="144"/>
      <c r="J154" s="39"/>
      <c r="K154" s="39"/>
      <c r="L154" s="43"/>
      <c r="M154" s="216"/>
      <c r="N154" s="79"/>
      <c r="O154" s="79"/>
      <c r="P154" s="79"/>
      <c r="Q154" s="79"/>
      <c r="R154" s="79"/>
      <c r="S154" s="79"/>
      <c r="T154" s="80"/>
      <c r="AT154" s="17" t="s">
        <v>157</v>
      </c>
      <c r="AU154" s="17" t="s">
        <v>78</v>
      </c>
    </row>
    <row r="155" s="1" customFormat="1" ht="33.75" customHeight="1">
      <c r="B155" s="38"/>
      <c r="C155" s="233" t="s">
        <v>283</v>
      </c>
      <c r="D155" s="233" t="s">
        <v>174</v>
      </c>
      <c r="E155" s="234" t="s">
        <v>284</v>
      </c>
      <c r="F155" s="235" t="s">
        <v>285</v>
      </c>
      <c r="G155" s="236" t="s">
        <v>152</v>
      </c>
      <c r="H155" s="237">
        <v>6</v>
      </c>
      <c r="I155" s="238"/>
      <c r="J155" s="239">
        <f>ROUND(I155*H155,2)</f>
        <v>0</v>
      </c>
      <c r="K155" s="235" t="s">
        <v>1</v>
      </c>
      <c r="L155" s="43"/>
      <c r="M155" s="240" t="s">
        <v>1</v>
      </c>
      <c r="N155" s="241" t="s">
        <v>42</v>
      </c>
      <c r="O155" s="79"/>
      <c r="P155" s="211">
        <f>O155*H155</f>
        <v>0</v>
      </c>
      <c r="Q155" s="211">
        <v>0</v>
      </c>
      <c r="R155" s="211">
        <f>Q155*H155</f>
        <v>0</v>
      </c>
      <c r="S155" s="211">
        <v>0</v>
      </c>
      <c r="T155" s="212">
        <f>S155*H155</f>
        <v>0</v>
      </c>
      <c r="AR155" s="17" t="s">
        <v>196</v>
      </c>
      <c r="AT155" s="17" t="s">
        <v>174</v>
      </c>
      <c r="AU155" s="17" t="s">
        <v>78</v>
      </c>
      <c r="AY155" s="17" t="s">
        <v>154</v>
      </c>
      <c r="BE155" s="213">
        <f>IF(N155="základní",J155,0)</f>
        <v>0</v>
      </c>
      <c r="BF155" s="213">
        <f>IF(N155="snížená",J155,0)</f>
        <v>0</v>
      </c>
      <c r="BG155" s="213">
        <f>IF(N155="zákl. přenesená",J155,0)</f>
        <v>0</v>
      </c>
      <c r="BH155" s="213">
        <f>IF(N155="sníž. přenesená",J155,0)</f>
        <v>0</v>
      </c>
      <c r="BI155" s="213">
        <f>IF(N155="nulová",J155,0)</f>
        <v>0</v>
      </c>
      <c r="BJ155" s="17" t="s">
        <v>78</v>
      </c>
      <c r="BK155" s="213">
        <f>ROUND(I155*H155,2)</f>
        <v>0</v>
      </c>
      <c r="BL155" s="17" t="s">
        <v>196</v>
      </c>
      <c r="BM155" s="17" t="s">
        <v>286</v>
      </c>
    </row>
    <row r="156" s="1" customFormat="1">
      <c r="B156" s="38"/>
      <c r="C156" s="39"/>
      <c r="D156" s="214" t="s">
        <v>157</v>
      </c>
      <c r="E156" s="39"/>
      <c r="F156" s="215" t="s">
        <v>287</v>
      </c>
      <c r="G156" s="39"/>
      <c r="H156" s="39"/>
      <c r="I156" s="144"/>
      <c r="J156" s="39"/>
      <c r="K156" s="39"/>
      <c r="L156" s="43"/>
      <c r="M156" s="216"/>
      <c r="N156" s="79"/>
      <c r="O156" s="79"/>
      <c r="P156" s="79"/>
      <c r="Q156" s="79"/>
      <c r="R156" s="79"/>
      <c r="S156" s="79"/>
      <c r="T156" s="80"/>
      <c r="AT156" s="17" t="s">
        <v>157</v>
      </c>
      <c r="AU156" s="17" t="s">
        <v>78</v>
      </c>
    </row>
    <row r="157" s="1" customFormat="1" ht="22.5" customHeight="1">
      <c r="B157" s="38"/>
      <c r="C157" s="233" t="s">
        <v>288</v>
      </c>
      <c r="D157" s="233" t="s">
        <v>174</v>
      </c>
      <c r="E157" s="234" t="s">
        <v>289</v>
      </c>
      <c r="F157" s="235" t="s">
        <v>290</v>
      </c>
      <c r="G157" s="236" t="s">
        <v>152</v>
      </c>
      <c r="H157" s="237">
        <v>5</v>
      </c>
      <c r="I157" s="238"/>
      <c r="J157" s="239">
        <f>ROUND(I157*H157,2)</f>
        <v>0</v>
      </c>
      <c r="K157" s="235" t="s">
        <v>1</v>
      </c>
      <c r="L157" s="43"/>
      <c r="M157" s="240" t="s">
        <v>1</v>
      </c>
      <c r="N157" s="241" t="s">
        <v>42</v>
      </c>
      <c r="O157" s="79"/>
      <c r="P157" s="211">
        <f>O157*H157</f>
        <v>0</v>
      </c>
      <c r="Q157" s="211">
        <v>0</v>
      </c>
      <c r="R157" s="211">
        <f>Q157*H157</f>
        <v>0</v>
      </c>
      <c r="S157" s="211">
        <v>0</v>
      </c>
      <c r="T157" s="212">
        <f>S157*H157</f>
        <v>0</v>
      </c>
      <c r="AR157" s="17" t="s">
        <v>196</v>
      </c>
      <c r="AT157" s="17" t="s">
        <v>174</v>
      </c>
      <c r="AU157" s="17" t="s">
        <v>78</v>
      </c>
      <c r="AY157" s="17" t="s">
        <v>154</v>
      </c>
      <c r="BE157" s="213">
        <f>IF(N157="základní",J157,0)</f>
        <v>0</v>
      </c>
      <c r="BF157" s="213">
        <f>IF(N157="snížená",J157,0)</f>
        <v>0</v>
      </c>
      <c r="BG157" s="213">
        <f>IF(N157="zákl. přenesená",J157,0)</f>
        <v>0</v>
      </c>
      <c r="BH157" s="213">
        <f>IF(N157="sníž. přenesená",J157,0)</f>
        <v>0</v>
      </c>
      <c r="BI157" s="213">
        <f>IF(N157="nulová",J157,0)</f>
        <v>0</v>
      </c>
      <c r="BJ157" s="17" t="s">
        <v>78</v>
      </c>
      <c r="BK157" s="213">
        <f>ROUND(I157*H157,2)</f>
        <v>0</v>
      </c>
      <c r="BL157" s="17" t="s">
        <v>196</v>
      </c>
      <c r="BM157" s="17" t="s">
        <v>291</v>
      </c>
    </row>
    <row r="158" s="1" customFormat="1">
      <c r="B158" s="38"/>
      <c r="C158" s="39"/>
      <c r="D158" s="214" t="s">
        <v>157</v>
      </c>
      <c r="E158" s="39"/>
      <c r="F158" s="215" t="s">
        <v>290</v>
      </c>
      <c r="G158" s="39"/>
      <c r="H158" s="39"/>
      <c r="I158" s="144"/>
      <c r="J158" s="39"/>
      <c r="K158" s="39"/>
      <c r="L158" s="43"/>
      <c r="M158" s="216"/>
      <c r="N158" s="79"/>
      <c r="O158" s="79"/>
      <c r="P158" s="79"/>
      <c r="Q158" s="79"/>
      <c r="R158" s="79"/>
      <c r="S158" s="79"/>
      <c r="T158" s="80"/>
      <c r="AT158" s="17" t="s">
        <v>157</v>
      </c>
      <c r="AU158" s="17" t="s">
        <v>78</v>
      </c>
    </row>
    <row r="159" s="1" customFormat="1" ht="33.75" customHeight="1">
      <c r="B159" s="38"/>
      <c r="C159" s="233" t="s">
        <v>292</v>
      </c>
      <c r="D159" s="233" t="s">
        <v>174</v>
      </c>
      <c r="E159" s="234" t="s">
        <v>293</v>
      </c>
      <c r="F159" s="235" t="s">
        <v>294</v>
      </c>
      <c r="G159" s="236" t="s">
        <v>152</v>
      </c>
      <c r="H159" s="237">
        <v>1</v>
      </c>
      <c r="I159" s="238"/>
      <c r="J159" s="239">
        <f>ROUND(I159*H159,2)</f>
        <v>0</v>
      </c>
      <c r="K159" s="235" t="s">
        <v>1</v>
      </c>
      <c r="L159" s="43"/>
      <c r="M159" s="240" t="s">
        <v>1</v>
      </c>
      <c r="N159" s="241" t="s">
        <v>42</v>
      </c>
      <c r="O159" s="79"/>
      <c r="P159" s="211">
        <f>O159*H159</f>
        <v>0</v>
      </c>
      <c r="Q159" s="211">
        <v>0</v>
      </c>
      <c r="R159" s="211">
        <f>Q159*H159</f>
        <v>0</v>
      </c>
      <c r="S159" s="211">
        <v>0</v>
      </c>
      <c r="T159" s="212">
        <f>S159*H159</f>
        <v>0</v>
      </c>
      <c r="AR159" s="17" t="s">
        <v>196</v>
      </c>
      <c r="AT159" s="17" t="s">
        <v>174</v>
      </c>
      <c r="AU159" s="17" t="s">
        <v>78</v>
      </c>
      <c r="AY159" s="17" t="s">
        <v>154</v>
      </c>
      <c r="BE159" s="213">
        <f>IF(N159="základní",J159,0)</f>
        <v>0</v>
      </c>
      <c r="BF159" s="213">
        <f>IF(N159="snížená",J159,0)</f>
        <v>0</v>
      </c>
      <c r="BG159" s="213">
        <f>IF(N159="zákl. přenesená",J159,0)</f>
        <v>0</v>
      </c>
      <c r="BH159" s="213">
        <f>IF(N159="sníž. přenesená",J159,0)</f>
        <v>0</v>
      </c>
      <c r="BI159" s="213">
        <f>IF(N159="nulová",J159,0)</f>
        <v>0</v>
      </c>
      <c r="BJ159" s="17" t="s">
        <v>78</v>
      </c>
      <c r="BK159" s="213">
        <f>ROUND(I159*H159,2)</f>
        <v>0</v>
      </c>
      <c r="BL159" s="17" t="s">
        <v>196</v>
      </c>
      <c r="BM159" s="17" t="s">
        <v>295</v>
      </c>
    </row>
    <row r="160" s="1" customFormat="1">
      <c r="B160" s="38"/>
      <c r="C160" s="39"/>
      <c r="D160" s="214" t="s">
        <v>157</v>
      </c>
      <c r="E160" s="39"/>
      <c r="F160" s="215" t="s">
        <v>296</v>
      </c>
      <c r="G160" s="39"/>
      <c r="H160" s="39"/>
      <c r="I160" s="144"/>
      <c r="J160" s="39"/>
      <c r="K160" s="39"/>
      <c r="L160" s="43"/>
      <c r="M160" s="243"/>
      <c r="N160" s="244"/>
      <c r="O160" s="244"/>
      <c r="P160" s="244"/>
      <c r="Q160" s="244"/>
      <c r="R160" s="244"/>
      <c r="S160" s="244"/>
      <c r="T160" s="245"/>
      <c r="AT160" s="17" t="s">
        <v>157</v>
      </c>
      <c r="AU160" s="17" t="s">
        <v>78</v>
      </c>
    </row>
    <row r="161" s="1" customFormat="1" ht="6.96" customHeight="1">
      <c r="B161" s="57"/>
      <c r="C161" s="58"/>
      <c r="D161" s="58"/>
      <c r="E161" s="58"/>
      <c r="F161" s="58"/>
      <c r="G161" s="58"/>
      <c r="H161" s="58"/>
      <c r="I161" s="168"/>
      <c r="J161" s="58"/>
      <c r="K161" s="58"/>
      <c r="L161" s="43"/>
    </row>
  </sheetData>
  <sheetProtection sheet="1" autoFilter="0" formatColumns="0" formatRows="0" objects="1" scenarios="1" spinCount="100000" saltValue="sz0TskTWNGKHc6YOUYb2+gdXWGRYJ5la/ErwfeMaTX9yKk2tzJeHSZaGUJJTCFBH+15X3Pw0/AiHWHMm/hKCIQ==" hashValue="N7Rgb0slTN5dWweDKSGEF+yR3AKsMEgVT7Kg+ydteo9VeJAPGOENWzG0cMN0MzJeceza8bwoJ1fUP2XRLfTLFw==" algorithmName="SHA-512" password="CC35"/>
  <autoFilter ref="C88:K160"/>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88</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ht="12" customHeight="1">
      <c r="B8" s="20"/>
      <c r="D8" s="142" t="s">
        <v>123</v>
      </c>
      <c r="L8" s="20"/>
    </row>
    <row r="9" s="1" customFormat="1" ht="16.5" customHeight="1">
      <c r="B9" s="43"/>
      <c r="E9" s="143" t="s">
        <v>124</v>
      </c>
      <c r="F9" s="1"/>
      <c r="G9" s="1"/>
      <c r="H9" s="1"/>
      <c r="I9" s="144"/>
      <c r="L9" s="43"/>
    </row>
    <row r="10" s="1" customFormat="1" ht="12" customHeight="1">
      <c r="B10" s="43"/>
      <c r="D10" s="142" t="s">
        <v>125</v>
      </c>
      <c r="I10" s="144"/>
      <c r="L10" s="43"/>
    </row>
    <row r="11" s="1" customFormat="1" ht="36.96" customHeight="1">
      <c r="B11" s="43"/>
      <c r="E11" s="145" t="s">
        <v>297</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stavby'!AN8</f>
        <v>27. 11. 2018</v>
      </c>
      <c r="L14" s="43"/>
    </row>
    <row r="15" s="1" customFormat="1" ht="10.8" customHeight="1">
      <c r="B15" s="43"/>
      <c r="I15" s="144"/>
      <c r="L15" s="43"/>
    </row>
    <row r="16" s="1" customFormat="1" ht="12" customHeight="1">
      <c r="B16" s="43"/>
      <c r="D16" s="142" t="s">
        <v>24</v>
      </c>
      <c r="I16" s="146" t="s">
        <v>25</v>
      </c>
      <c r="J16" s="17" t="s">
        <v>26</v>
      </c>
      <c r="L16" s="43"/>
    </row>
    <row r="17" s="1" customFormat="1" ht="18" customHeight="1">
      <c r="B17" s="43"/>
      <c r="E17" s="17" t="s">
        <v>27</v>
      </c>
      <c r="I17" s="146" t="s">
        <v>28</v>
      </c>
      <c r="J17" s="17" t="s">
        <v>29</v>
      </c>
      <c r="L17" s="43"/>
    </row>
    <row r="18" s="1" customFormat="1" ht="6.96" customHeight="1">
      <c r="B18" s="43"/>
      <c r="I18" s="144"/>
      <c r="L18" s="43"/>
    </row>
    <row r="19" s="1" customFormat="1" ht="12" customHeight="1">
      <c r="B19" s="43"/>
      <c r="D19" s="142" t="s">
        <v>30</v>
      </c>
      <c r="I19" s="146" t="s">
        <v>25</v>
      </c>
      <c r="J19" s="33" t="str">
        <f>'Rekapitulace stavby'!AN13</f>
        <v>Vyplň údaj</v>
      </c>
      <c r="L19" s="43"/>
    </row>
    <row r="20" s="1" customFormat="1" ht="18" customHeight="1">
      <c r="B20" s="43"/>
      <c r="E20" s="33" t="str">
        <f>'Rekapitulace stavby'!E14</f>
        <v>Vyplň údaj</v>
      </c>
      <c r="F20" s="17"/>
      <c r="G20" s="17"/>
      <c r="H20" s="17"/>
      <c r="I20" s="146" t="s">
        <v>28</v>
      </c>
      <c r="J20" s="33" t="str">
        <f>'Rekapitulace stavby'!AN14</f>
        <v>Vyplň údaj</v>
      </c>
      <c r="L20" s="43"/>
    </row>
    <row r="21" s="1" customFormat="1" ht="6.96" customHeight="1">
      <c r="B21" s="43"/>
      <c r="I21" s="144"/>
      <c r="L21" s="43"/>
    </row>
    <row r="22" s="1" customFormat="1" ht="12" customHeight="1">
      <c r="B22" s="43"/>
      <c r="D22" s="142" t="s">
        <v>32</v>
      </c>
      <c r="I22" s="146" t="s">
        <v>25</v>
      </c>
      <c r="J22" s="17" t="str">
        <f>IF('Rekapitulace stavby'!AN16="","",'Rekapitulace stavby'!AN16)</f>
        <v/>
      </c>
      <c r="L22" s="43"/>
    </row>
    <row r="23" s="1" customFormat="1" ht="18" customHeight="1">
      <c r="B23" s="43"/>
      <c r="E23" s="17" t="str">
        <f>IF('Rekapitulace stavby'!E17="","",'Rekapitulace stavby'!E17)</f>
        <v xml:space="preserve"> </v>
      </c>
      <c r="I23" s="146" t="s">
        <v>28</v>
      </c>
      <c r="J23" s="17" t="str">
        <f>IF('Rekapitulace stavby'!AN17="","",'Rekapitulace stavby'!AN17)</f>
        <v/>
      </c>
      <c r="L23" s="43"/>
    </row>
    <row r="24" s="1" customFormat="1" ht="6.96" customHeight="1">
      <c r="B24" s="43"/>
      <c r="I24" s="144"/>
      <c r="L24" s="43"/>
    </row>
    <row r="25" s="1" customFormat="1" ht="12" customHeight="1">
      <c r="B25" s="43"/>
      <c r="D25" s="142" t="s">
        <v>35</v>
      </c>
      <c r="I25" s="146" t="s">
        <v>25</v>
      </c>
      <c r="J25" s="17" t="str">
        <f>IF('Rekapitulace stavby'!AN19="","",'Rekapitulace stavby'!AN19)</f>
        <v/>
      </c>
      <c r="L25" s="43"/>
    </row>
    <row r="26" s="1" customFormat="1" ht="18" customHeight="1">
      <c r="B26" s="43"/>
      <c r="E26" s="17" t="str">
        <f>IF('Rekapitulace stavby'!E20="","",'Rekapitulace stavby'!E20)</f>
        <v xml:space="preserve"> </v>
      </c>
      <c r="I26" s="146" t="s">
        <v>28</v>
      </c>
      <c r="J26" s="17" t="str">
        <f>IF('Rekapitulace stavby'!AN20="","",'Rekapitulace stavby'!AN20)</f>
        <v/>
      </c>
      <c r="L26" s="43"/>
    </row>
    <row r="27" s="1" customFormat="1" ht="6.96" customHeight="1">
      <c r="B27" s="43"/>
      <c r="I27" s="144"/>
      <c r="L27" s="43"/>
    </row>
    <row r="28" s="1" customFormat="1" ht="12" customHeight="1">
      <c r="B28" s="43"/>
      <c r="D28" s="142" t="s">
        <v>36</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37</v>
      </c>
      <c r="I32" s="144"/>
      <c r="J32" s="153">
        <f>ROUND(J87, 2)</f>
        <v>0</v>
      </c>
      <c r="L32" s="43"/>
    </row>
    <row r="33" s="1" customFormat="1" ht="6.96" customHeight="1">
      <c r="B33" s="43"/>
      <c r="D33" s="71"/>
      <c r="E33" s="71"/>
      <c r="F33" s="71"/>
      <c r="G33" s="71"/>
      <c r="H33" s="71"/>
      <c r="I33" s="151"/>
      <c r="J33" s="71"/>
      <c r="K33" s="71"/>
      <c r="L33" s="43"/>
    </row>
    <row r="34" s="1" customFormat="1" ht="14.4" customHeight="1">
      <c r="B34" s="43"/>
      <c r="F34" s="154" t="s">
        <v>39</v>
      </c>
      <c r="I34" s="155" t="s">
        <v>38</v>
      </c>
      <c r="J34" s="154" t="s">
        <v>40</v>
      </c>
      <c r="L34" s="43"/>
    </row>
    <row r="35" s="1" customFormat="1" ht="14.4" customHeight="1">
      <c r="B35" s="43"/>
      <c r="D35" s="142" t="s">
        <v>41</v>
      </c>
      <c r="E35" s="142" t="s">
        <v>42</v>
      </c>
      <c r="F35" s="156">
        <f>ROUND((SUM(BE87:BE94)),  2)</f>
        <v>0</v>
      </c>
      <c r="I35" s="157">
        <v>0.20999999999999999</v>
      </c>
      <c r="J35" s="156">
        <f>ROUND(((SUM(BE87:BE94))*I35),  2)</f>
        <v>0</v>
      </c>
      <c r="L35" s="43"/>
    </row>
    <row r="36" s="1" customFormat="1" ht="14.4" customHeight="1">
      <c r="B36" s="43"/>
      <c r="E36" s="142" t="s">
        <v>43</v>
      </c>
      <c r="F36" s="156">
        <f>ROUND((SUM(BF87:BF94)),  2)</f>
        <v>0</v>
      </c>
      <c r="I36" s="157">
        <v>0.14999999999999999</v>
      </c>
      <c r="J36" s="156">
        <f>ROUND(((SUM(BF87:BF94))*I36),  2)</f>
        <v>0</v>
      </c>
      <c r="L36" s="43"/>
    </row>
    <row r="37" hidden="1" s="1" customFormat="1" ht="14.4" customHeight="1">
      <c r="B37" s="43"/>
      <c r="E37" s="142" t="s">
        <v>44</v>
      </c>
      <c r="F37" s="156">
        <f>ROUND((SUM(BG87:BG94)),  2)</f>
        <v>0</v>
      </c>
      <c r="I37" s="157">
        <v>0.20999999999999999</v>
      </c>
      <c r="J37" s="156">
        <f>0</f>
        <v>0</v>
      </c>
      <c r="L37" s="43"/>
    </row>
    <row r="38" hidden="1" s="1" customFormat="1" ht="14.4" customHeight="1">
      <c r="B38" s="43"/>
      <c r="E38" s="142" t="s">
        <v>45</v>
      </c>
      <c r="F38" s="156">
        <f>ROUND((SUM(BH87:BH94)),  2)</f>
        <v>0</v>
      </c>
      <c r="I38" s="157">
        <v>0.14999999999999999</v>
      </c>
      <c r="J38" s="156">
        <f>0</f>
        <v>0</v>
      </c>
      <c r="L38" s="43"/>
    </row>
    <row r="39" hidden="1" s="1" customFormat="1" ht="14.4" customHeight="1">
      <c r="B39" s="43"/>
      <c r="E39" s="142" t="s">
        <v>46</v>
      </c>
      <c r="F39" s="156">
        <f>ROUND((SUM(BI87:BI94)),  2)</f>
        <v>0</v>
      </c>
      <c r="I39" s="157">
        <v>0</v>
      </c>
      <c r="J39" s="156">
        <f>0</f>
        <v>0</v>
      </c>
      <c r="L39" s="43"/>
    </row>
    <row r="40" s="1" customFormat="1" ht="6.96" customHeight="1">
      <c r="B40" s="43"/>
      <c r="I40" s="144"/>
      <c r="L40" s="43"/>
    </row>
    <row r="41" s="1" customFormat="1" ht="25.44" customHeight="1">
      <c r="B41" s="43"/>
      <c r="C41" s="158"/>
      <c r="D41" s="159" t="s">
        <v>47</v>
      </c>
      <c r="E41" s="160"/>
      <c r="F41" s="160"/>
      <c r="G41" s="161" t="s">
        <v>48</v>
      </c>
      <c r="H41" s="162" t="s">
        <v>49</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127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výhybek č.1 - 6 v žst. Dolní Žleb</v>
      </c>
      <c r="F50" s="32"/>
      <c r="G50" s="32"/>
      <c r="H50" s="32"/>
      <c r="I50" s="144"/>
      <c r="J50" s="39"/>
      <c r="K50" s="39"/>
      <c r="L50" s="43"/>
    </row>
    <row r="51" ht="12" customHeight="1">
      <c r="B51" s="21"/>
      <c r="C51" s="32" t="s">
        <v>123</v>
      </c>
      <c r="D51" s="22"/>
      <c r="E51" s="22"/>
      <c r="F51" s="22"/>
      <c r="G51" s="22"/>
      <c r="H51" s="22"/>
      <c r="I51" s="137"/>
      <c r="J51" s="22"/>
      <c r="K51" s="22"/>
      <c r="L51" s="20"/>
    </row>
    <row r="52" s="1" customFormat="1" ht="16.5" customHeight="1">
      <c r="B52" s="38"/>
      <c r="C52" s="39"/>
      <c r="D52" s="39"/>
      <c r="E52" s="172" t="s">
        <v>124</v>
      </c>
      <c r="F52" s="39"/>
      <c r="G52" s="39"/>
      <c r="H52" s="39"/>
      <c r="I52" s="144"/>
      <c r="J52" s="39"/>
      <c r="K52" s="39"/>
      <c r="L52" s="43"/>
    </row>
    <row r="53" s="1" customFormat="1" ht="12" customHeight="1">
      <c r="B53" s="38"/>
      <c r="C53" s="32" t="s">
        <v>125</v>
      </c>
      <c r="D53" s="39"/>
      <c r="E53" s="39"/>
      <c r="F53" s="39"/>
      <c r="G53" s="39"/>
      <c r="H53" s="39"/>
      <c r="I53" s="144"/>
      <c r="J53" s="39"/>
      <c r="K53" s="39"/>
      <c r="L53" s="43"/>
    </row>
    <row r="54" s="1" customFormat="1" ht="16.5" customHeight="1">
      <c r="B54" s="38"/>
      <c r="C54" s="39"/>
      <c r="D54" s="39"/>
      <c r="E54" s="64" t="str">
        <f>E11</f>
        <v>01.2 - Práce ÚRS</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Dolní Žleb</v>
      </c>
      <c r="G56" s="39"/>
      <c r="H56" s="39"/>
      <c r="I56" s="146" t="s">
        <v>22</v>
      </c>
      <c r="J56" s="67" t="str">
        <f>IF(J14="","",J14)</f>
        <v>27. 11. 2018</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SŽDC s.o., OŘ Ústí n.L., ST Ústí n.L.</v>
      </c>
      <c r="G58" s="39"/>
      <c r="H58" s="39"/>
      <c r="I58" s="146" t="s">
        <v>32</v>
      </c>
      <c r="J58" s="36" t="str">
        <f>E23</f>
        <v xml:space="preserve"> </v>
      </c>
      <c r="K58" s="39"/>
      <c r="L58" s="43"/>
    </row>
    <row r="59" s="1" customFormat="1" ht="13.65" customHeight="1">
      <c r="B59" s="38"/>
      <c r="C59" s="32" t="s">
        <v>30</v>
      </c>
      <c r="D59" s="39"/>
      <c r="E59" s="39"/>
      <c r="F59" s="27" t="str">
        <f>IF(E20="","",E20)</f>
        <v>Vyplň údaj</v>
      </c>
      <c r="G59" s="39"/>
      <c r="H59" s="39"/>
      <c r="I59" s="146" t="s">
        <v>35</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128</v>
      </c>
      <c r="D61" s="174"/>
      <c r="E61" s="174"/>
      <c r="F61" s="174"/>
      <c r="G61" s="174"/>
      <c r="H61" s="174"/>
      <c r="I61" s="175"/>
      <c r="J61" s="176" t="s">
        <v>129</v>
      </c>
      <c r="K61" s="174"/>
      <c r="L61" s="43"/>
    </row>
    <row r="62" s="1" customFormat="1" ht="10.32" customHeight="1">
      <c r="B62" s="38"/>
      <c r="C62" s="39"/>
      <c r="D62" s="39"/>
      <c r="E62" s="39"/>
      <c r="F62" s="39"/>
      <c r="G62" s="39"/>
      <c r="H62" s="39"/>
      <c r="I62" s="144"/>
      <c r="J62" s="39"/>
      <c r="K62" s="39"/>
      <c r="L62" s="43"/>
    </row>
    <row r="63" s="1" customFormat="1" ht="22.8" customHeight="1">
      <c r="B63" s="38"/>
      <c r="C63" s="177" t="s">
        <v>130</v>
      </c>
      <c r="D63" s="39"/>
      <c r="E63" s="39"/>
      <c r="F63" s="39"/>
      <c r="G63" s="39"/>
      <c r="H63" s="39"/>
      <c r="I63" s="144"/>
      <c r="J63" s="98">
        <f>J87</f>
        <v>0</v>
      </c>
      <c r="K63" s="39"/>
      <c r="L63" s="43"/>
      <c r="AU63" s="17" t="s">
        <v>131</v>
      </c>
    </row>
    <row r="64" s="8" customFormat="1" ht="24.96" customHeight="1">
      <c r="B64" s="178"/>
      <c r="C64" s="179"/>
      <c r="D64" s="180" t="s">
        <v>132</v>
      </c>
      <c r="E64" s="181"/>
      <c r="F64" s="181"/>
      <c r="G64" s="181"/>
      <c r="H64" s="181"/>
      <c r="I64" s="182"/>
      <c r="J64" s="183">
        <f>J88</f>
        <v>0</v>
      </c>
      <c r="K64" s="179"/>
      <c r="L64" s="184"/>
    </row>
    <row r="65" s="9" customFormat="1" ht="19.92" customHeight="1">
      <c r="B65" s="185"/>
      <c r="C65" s="122"/>
      <c r="D65" s="186" t="s">
        <v>133</v>
      </c>
      <c r="E65" s="187"/>
      <c r="F65" s="187"/>
      <c r="G65" s="187"/>
      <c r="H65" s="187"/>
      <c r="I65" s="188"/>
      <c r="J65" s="189">
        <f>J89</f>
        <v>0</v>
      </c>
      <c r="K65" s="122"/>
      <c r="L65" s="190"/>
    </row>
    <row r="66" s="1" customFormat="1" ht="21.84" customHeight="1">
      <c r="B66" s="38"/>
      <c r="C66" s="39"/>
      <c r="D66" s="39"/>
      <c r="E66" s="39"/>
      <c r="F66" s="39"/>
      <c r="G66" s="39"/>
      <c r="H66" s="39"/>
      <c r="I66" s="144"/>
      <c r="J66" s="39"/>
      <c r="K66" s="39"/>
      <c r="L66" s="43"/>
    </row>
    <row r="67" s="1" customFormat="1" ht="6.96" customHeight="1">
      <c r="B67" s="57"/>
      <c r="C67" s="58"/>
      <c r="D67" s="58"/>
      <c r="E67" s="58"/>
      <c r="F67" s="58"/>
      <c r="G67" s="58"/>
      <c r="H67" s="58"/>
      <c r="I67" s="168"/>
      <c r="J67" s="58"/>
      <c r="K67" s="58"/>
      <c r="L67" s="43"/>
    </row>
    <row r="71" s="1" customFormat="1" ht="6.96" customHeight="1">
      <c r="B71" s="59"/>
      <c r="C71" s="60"/>
      <c r="D71" s="60"/>
      <c r="E71" s="60"/>
      <c r="F71" s="60"/>
      <c r="G71" s="60"/>
      <c r="H71" s="60"/>
      <c r="I71" s="171"/>
      <c r="J71" s="60"/>
      <c r="K71" s="60"/>
      <c r="L71" s="43"/>
    </row>
    <row r="72" s="1" customFormat="1" ht="24.96" customHeight="1">
      <c r="B72" s="38"/>
      <c r="C72" s="23" t="s">
        <v>136</v>
      </c>
      <c r="D72" s="39"/>
      <c r="E72" s="39"/>
      <c r="F72" s="39"/>
      <c r="G72" s="39"/>
      <c r="H72" s="39"/>
      <c r="I72" s="144"/>
      <c r="J72" s="39"/>
      <c r="K72" s="39"/>
      <c r="L72" s="43"/>
    </row>
    <row r="73" s="1" customFormat="1" ht="6.96" customHeight="1">
      <c r="B73" s="38"/>
      <c r="C73" s="39"/>
      <c r="D73" s="39"/>
      <c r="E73" s="39"/>
      <c r="F73" s="39"/>
      <c r="G73" s="39"/>
      <c r="H73" s="39"/>
      <c r="I73" s="144"/>
      <c r="J73" s="39"/>
      <c r="K73" s="39"/>
      <c r="L73" s="43"/>
    </row>
    <row r="74" s="1" customFormat="1" ht="12" customHeight="1">
      <c r="B74" s="38"/>
      <c r="C74" s="32" t="s">
        <v>16</v>
      </c>
      <c r="D74" s="39"/>
      <c r="E74" s="39"/>
      <c r="F74" s="39"/>
      <c r="G74" s="39"/>
      <c r="H74" s="39"/>
      <c r="I74" s="144"/>
      <c r="J74" s="39"/>
      <c r="K74" s="39"/>
      <c r="L74" s="43"/>
    </row>
    <row r="75" s="1" customFormat="1" ht="16.5" customHeight="1">
      <c r="B75" s="38"/>
      <c r="C75" s="39"/>
      <c r="D75" s="39"/>
      <c r="E75" s="172" t="str">
        <f>E7</f>
        <v>Oprava výhybek č.1 - 6 v žst. Dolní Žleb</v>
      </c>
      <c r="F75" s="32"/>
      <c r="G75" s="32"/>
      <c r="H75" s="32"/>
      <c r="I75" s="144"/>
      <c r="J75" s="39"/>
      <c r="K75" s="39"/>
      <c r="L75" s="43"/>
    </row>
    <row r="76" ht="12" customHeight="1">
      <c r="B76" s="21"/>
      <c r="C76" s="32" t="s">
        <v>123</v>
      </c>
      <c r="D76" s="22"/>
      <c r="E76" s="22"/>
      <c r="F76" s="22"/>
      <c r="G76" s="22"/>
      <c r="H76" s="22"/>
      <c r="I76" s="137"/>
      <c r="J76" s="22"/>
      <c r="K76" s="22"/>
      <c r="L76" s="20"/>
    </row>
    <row r="77" s="1" customFormat="1" ht="16.5" customHeight="1">
      <c r="B77" s="38"/>
      <c r="C77" s="39"/>
      <c r="D77" s="39"/>
      <c r="E77" s="172" t="s">
        <v>124</v>
      </c>
      <c r="F77" s="39"/>
      <c r="G77" s="39"/>
      <c r="H77" s="39"/>
      <c r="I77" s="144"/>
      <c r="J77" s="39"/>
      <c r="K77" s="39"/>
      <c r="L77" s="43"/>
    </row>
    <row r="78" s="1" customFormat="1" ht="12" customHeight="1">
      <c r="B78" s="38"/>
      <c r="C78" s="32" t="s">
        <v>125</v>
      </c>
      <c r="D78" s="39"/>
      <c r="E78" s="39"/>
      <c r="F78" s="39"/>
      <c r="G78" s="39"/>
      <c r="H78" s="39"/>
      <c r="I78" s="144"/>
      <c r="J78" s="39"/>
      <c r="K78" s="39"/>
      <c r="L78" s="43"/>
    </row>
    <row r="79" s="1" customFormat="1" ht="16.5" customHeight="1">
      <c r="B79" s="38"/>
      <c r="C79" s="39"/>
      <c r="D79" s="39"/>
      <c r="E79" s="64" t="str">
        <f>E11</f>
        <v>01.2 - Práce ÚRS</v>
      </c>
      <c r="F79" s="39"/>
      <c r="G79" s="39"/>
      <c r="H79" s="39"/>
      <c r="I79" s="144"/>
      <c r="J79" s="39"/>
      <c r="K79" s="39"/>
      <c r="L79" s="43"/>
    </row>
    <row r="80" s="1" customFormat="1" ht="6.96" customHeight="1">
      <c r="B80" s="38"/>
      <c r="C80" s="39"/>
      <c r="D80" s="39"/>
      <c r="E80" s="39"/>
      <c r="F80" s="39"/>
      <c r="G80" s="39"/>
      <c r="H80" s="39"/>
      <c r="I80" s="144"/>
      <c r="J80" s="39"/>
      <c r="K80" s="39"/>
      <c r="L80" s="43"/>
    </row>
    <row r="81" s="1" customFormat="1" ht="12" customHeight="1">
      <c r="B81" s="38"/>
      <c r="C81" s="32" t="s">
        <v>20</v>
      </c>
      <c r="D81" s="39"/>
      <c r="E81" s="39"/>
      <c r="F81" s="27" t="str">
        <f>F14</f>
        <v>Dolní Žleb</v>
      </c>
      <c r="G81" s="39"/>
      <c r="H81" s="39"/>
      <c r="I81" s="146" t="s">
        <v>22</v>
      </c>
      <c r="J81" s="67" t="str">
        <f>IF(J14="","",J14)</f>
        <v>27. 11. 2018</v>
      </c>
      <c r="K81" s="39"/>
      <c r="L81" s="43"/>
    </row>
    <row r="82" s="1" customFormat="1" ht="6.96" customHeight="1">
      <c r="B82" s="38"/>
      <c r="C82" s="39"/>
      <c r="D82" s="39"/>
      <c r="E82" s="39"/>
      <c r="F82" s="39"/>
      <c r="G82" s="39"/>
      <c r="H82" s="39"/>
      <c r="I82" s="144"/>
      <c r="J82" s="39"/>
      <c r="K82" s="39"/>
      <c r="L82" s="43"/>
    </row>
    <row r="83" s="1" customFormat="1" ht="13.65" customHeight="1">
      <c r="B83" s="38"/>
      <c r="C83" s="32" t="s">
        <v>24</v>
      </c>
      <c r="D83" s="39"/>
      <c r="E83" s="39"/>
      <c r="F83" s="27" t="str">
        <f>E17</f>
        <v>SŽDC s.o., OŘ Ústí n.L., ST Ústí n.L.</v>
      </c>
      <c r="G83" s="39"/>
      <c r="H83" s="39"/>
      <c r="I83" s="146" t="s">
        <v>32</v>
      </c>
      <c r="J83" s="36" t="str">
        <f>E23</f>
        <v xml:space="preserve"> </v>
      </c>
      <c r="K83" s="39"/>
      <c r="L83" s="43"/>
    </row>
    <row r="84" s="1" customFormat="1" ht="13.65" customHeight="1">
      <c r="B84" s="38"/>
      <c r="C84" s="32" t="s">
        <v>30</v>
      </c>
      <c r="D84" s="39"/>
      <c r="E84" s="39"/>
      <c r="F84" s="27" t="str">
        <f>IF(E20="","",E20)</f>
        <v>Vyplň údaj</v>
      </c>
      <c r="G84" s="39"/>
      <c r="H84" s="39"/>
      <c r="I84" s="146" t="s">
        <v>35</v>
      </c>
      <c r="J84" s="36" t="str">
        <f>E26</f>
        <v xml:space="preserve"> </v>
      </c>
      <c r="K84" s="39"/>
      <c r="L84" s="43"/>
    </row>
    <row r="85" s="1" customFormat="1" ht="10.32" customHeight="1">
      <c r="B85" s="38"/>
      <c r="C85" s="39"/>
      <c r="D85" s="39"/>
      <c r="E85" s="39"/>
      <c r="F85" s="39"/>
      <c r="G85" s="39"/>
      <c r="H85" s="39"/>
      <c r="I85" s="144"/>
      <c r="J85" s="39"/>
      <c r="K85" s="39"/>
      <c r="L85" s="43"/>
    </row>
    <row r="86" s="10" customFormat="1" ht="29.28" customHeight="1">
      <c r="B86" s="191"/>
      <c r="C86" s="192" t="s">
        <v>137</v>
      </c>
      <c r="D86" s="193" t="s">
        <v>56</v>
      </c>
      <c r="E86" s="193" t="s">
        <v>52</v>
      </c>
      <c r="F86" s="193" t="s">
        <v>53</v>
      </c>
      <c r="G86" s="193" t="s">
        <v>138</v>
      </c>
      <c r="H86" s="193" t="s">
        <v>139</v>
      </c>
      <c r="I86" s="194" t="s">
        <v>140</v>
      </c>
      <c r="J86" s="193" t="s">
        <v>129</v>
      </c>
      <c r="K86" s="195" t="s">
        <v>141</v>
      </c>
      <c r="L86" s="196"/>
      <c r="M86" s="88" t="s">
        <v>1</v>
      </c>
      <c r="N86" s="89" t="s">
        <v>41</v>
      </c>
      <c r="O86" s="89" t="s">
        <v>142</v>
      </c>
      <c r="P86" s="89" t="s">
        <v>143</v>
      </c>
      <c r="Q86" s="89" t="s">
        <v>144</v>
      </c>
      <c r="R86" s="89" t="s">
        <v>145</v>
      </c>
      <c r="S86" s="89" t="s">
        <v>146</v>
      </c>
      <c r="T86" s="90" t="s">
        <v>147</v>
      </c>
    </row>
    <row r="87" s="1" customFormat="1" ht="22.8" customHeight="1">
      <c r="B87" s="38"/>
      <c r="C87" s="95" t="s">
        <v>148</v>
      </c>
      <c r="D87" s="39"/>
      <c r="E87" s="39"/>
      <c r="F87" s="39"/>
      <c r="G87" s="39"/>
      <c r="H87" s="39"/>
      <c r="I87" s="144"/>
      <c r="J87" s="197">
        <f>BK87</f>
        <v>0</v>
      </c>
      <c r="K87" s="39"/>
      <c r="L87" s="43"/>
      <c r="M87" s="91"/>
      <c r="N87" s="92"/>
      <c r="O87" s="92"/>
      <c r="P87" s="198">
        <f>P88</f>
        <v>0</v>
      </c>
      <c r="Q87" s="92"/>
      <c r="R87" s="198">
        <f>R88</f>
        <v>46.332499999999996</v>
      </c>
      <c r="S87" s="92"/>
      <c r="T87" s="199">
        <f>T88</f>
        <v>0</v>
      </c>
      <c r="AT87" s="17" t="s">
        <v>70</v>
      </c>
      <c r="AU87" s="17" t="s">
        <v>131</v>
      </c>
      <c r="BK87" s="200">
        <f>BK88</f>
        <v>0</v>
      </c>
    </row>
    <row r="88" s="11" customFormat="1" ht="25.92" customHeight="1">
      <c r="B88" s="217"/>
      <c r="C88" s="218"/>
      <c r="D88" s="219" t="s">
        <v>70</v>
      </c>
      <c r="E88" s="220" t="s">
        <v>171</v>
      </c>
      <c r="F88" s="220" t="s">
        <v>172</v>
      </c>
      <c r="G88" s="218"/>
      <c r="H88" s="218"/>
      <c r="I88" s="221"/>
      <c r="J88" s="222">
        <f>BK88</f>
        <v>0</v>
      </c>
      <c r="K88" s="218"/>
      <c r="L88" s="223"/>
      <c r="M88" s="224"/>
      <c r="N88" s="225"/>
      <c r="O88" s="225"/>
      <c r="P88" s="226">
        <f>P89</f>
        <v>0</v>
      </c>
      <c r="Q88" s="225"/>
      <c r="R88" s="226">
        <f>R89</f>
        <v>46.332499999999996</v>
      </c>
      <c r="S88" s="225"/>
      <c r="T88" s="227">
        <f>T89</f>
        <v>0</v>
      </c>
      <c r="AR88" s="228" t="s">
        <v>78</v>
      </c>
      <c r="AT88" s="229" t="s">
        <v>70</v>
      </c>
      <c r="AU88" s="229" t="s">
        <v>71</v>
      </c>
      <c r="AY88" s="228" t="s">
        <v>154</v>
      </c>
      <c r="BK88" s="230">
        <f>BK89</f>
        <v>0</v>
      </c>
    </row>
    <row r="89" s="11" customFormat="1" ht="22.8" customHeight="1">
      <c r="B89" s="217"/>
      <c r="C89" s="218"/>
      <c r="D89" s="219" t="s">
        <v>70</v>
      </c>
      <c r="E89" s="231" t="s">
        <v>78</v>
      </c>
      <c r="F89" s="231" t="s">
        <v>115</v>
      </c>
      <c r="G89" s="218"/>
      <c r="H89" s="218"/>
      <c r="I89" s="221"/>
      <c r="J89" s="232">
        <f>BK89</f>
        <v>0</v>
      </c>
      <c r="K89" s="218"/>
      <c r="L89" s="223"/>
      <c r="M89" s="224"/>
      <c r="N89" s="225"/>
      <c r="O89" s="225"/>
      <c r="P89" s="226">
        <f>SUM(P90:P94)</f>
        <v>0</v>
      </c>
      <c r="Q89" s="225"/>
      <c r="R89" s="226">
        <f>SUM(R90:R94)</f>
        <v>46.332499999999996</v>
      </c>
      <c r="S89" s="225"/>
      <c r="T89" s="227">
        <f>SUM(T90:T94)</f>
        <v>0</v>
      </c>
      <c r="AR89" s="228" t="s">
        <v>78</v>
      </c>
      <c r="AT89" s="229" t="s">
        <v>70</v>
      </c>
      <c r="AU89" s="229" t="s">
        <v>78</v>
      </c>
      <c r="AY89" s="228" t="s">
        <v>154</v>
      </c>
      <c r="BK89" s="230">
        <f>SUM(BK90:BK94)</f>
        <v>0</v>
      </c>
    </row>
    <row r="90" s="1" customFormat="1" ht="33.75" customHeight="1">
      <c r="B90" s="38"/>
      <c r="C90" s="233" t="s">
        <v>78</v>
      </c>
      <c r="D90" s="233" t="s">
        <v>174</v>
      </c>
      <c r="E90" s="234" t="s">
        <v>298</v>
      </c>
      <c r="F90" s="235" t="s">
        <v>299</v>
      </c>
      <c r="G90" s="236" t="s">
        <v>177</v>
      </c>
      <c r="H90" s="237">
        <v>430</v>
      </c>
      <c r="I90" s="238"/>
      <c r="J90" s="239">
        <f>ROUND(I90*H90,2)</f>
        <v>0</v>
      </c>
      <c r="K90" s="235" t="s">
        <v>1</v>
      </c>
      <c r="L90" s="43"/>
      <c r="M90" s="240" t="s">
        <v>1</v>
      </c>
      <c r="N90" s="241" t="s">
        <v>42</v>
      </c>
      <c r="O90" s="79"/>
      <c r="P90" s="211">
        <f>O90*H90</f>
        <v>0</v>
      </c>
      <c r="Q90" s="211">
        <v>0.10775</v>
      </c>
      <c r="R90" s="211">
        <f>Q90*H90</f>
        <v>46.332499999999996</v>
      </c>
      <c r="S90" s="211">
        <v>0</v>
      </c>
      <c r="T90" s="212">
        <f>S90*H90</f>
        <v>0</v>
      </c>
      <c r="AR90" s="17" t="s">
        <v>155</v>
      </c>
      <c r="AT90" s="17" t="s">
        <v>174</v>
      </c>
      <c r="AU90" s="17" t="s">
        <v>80</v>
      </c>
      <c r="AY90" s="17" t="s">
        <v>154</v>
      </c>
      <c r="BE90" s="213">
        <f>IF(N90="základní",J90,0)</f>
        <v>0</v>
      </c>
      <c r="BF90" s="213">
        <f>IF(N90="snížená",J90,0)</f>
        <v>0</v>
      </c>
      <c r="BG90" s="213">
        <f>IF(N90="zákl. přenesená",J90,0)</f>
        <v>0</v>
      </c>
      <c r="BH90" s="213">
        <f>IF(N90="sníž. přenesená",J90,0)</f>
        <v>0</v>
      </c>
      <c r="BI90" s="213">
        <f>IF(N90="nulová",J90,0)</f>
        <v>0</v>
      </c>
      <c r="BJ90" s="17" t="s">
        <v>78</v>
      </c>
      <c r="BK90" s="213">
        <f>ROUND(I90*H90,2)</f>
        <v>0</v>
      </c>
      <c r="BL90" s="17" t="s">
        <v>155</v>
      </c>
      <c r="BM90" s="17" t="s">
        <v>300</v>
      </c>
    </row>
    <row r="91" s="1" customFormat="1">
      <c r="B91" s="38"/>
      <c r="C91" s="39"/>
      <c r="D91" s="214" t="s">
        <v>157</v>
      </c>
      <c r="E91" s="39"/>
      <c r="F91" s="215" t="s">
        <v>301</v>
      </c>
      <c r="G91" s="39"/>
      <c r="H91" s="39"/>
      <c r="I91" s="144"/>
      <c r="J91" s="39"/>
      <c r="K91" s="39"/>
      <c r="L91" s="43"/>
      <c r="M91" s="216"/>
      <c r="N91" s="79"/>
      <c r="O91" s="79"/>
      <c r="P91" s="79"/>
      <c r="Q91" s="79"/>
      <c r="R91" s="79"/>
      <c r="S91" s="79"/>
      <c r="T91" s="80"/>
      <c r="AT91" s="17" t="s">
        <v>157</v>
      </c>
      <c r="AU91" s="17" t="s">
        <v>80</v>
      </c>
    </row>
    <row r="92" s="1" customFormat="1">
      <c r="B92" s="38"/>
      <c r="C92" s="39"/>
      <c r="D92" s="214" t="s">
        <v>179</v>
      </c>
      <c r="E92" s="39"/>
      <c r="F92" s="242" t="s">
        <v>302</v>
      </c>
      <c r="G92" s="39"/>
      <c r="H92" s="39"/>
      <c r="I92" s="144"/>
      <c r="J92" s="39"/>
      <c r="K92" s="39"/>
      <c r="L92" s="43"/>
      <c r="M92" s="216"/>
      <c r="N92" s="79"/>
      <c r="O92" s="79"/>
      <c r="P92" s="79"/>
      <c r="Q92" s="79"/>
      <c r="R92" s="79"/>
      <c r="S92" s="79"/>
      <c r="T92" s="80"/>
      <c r="AT92" s="17" t="s">
        <v>179</v>
      </c>
      <c r="AU92" s="17" t="s">
        <v>80</v>
      </c>
    </row>
    <row r="93" s="1" customFormat="1" ht="22.5" customHeight="1">
      <c r="B93" s="38"/>
      <c r="C93" s="233" t="s">
        <v>80</v>
      </c>
      <c r="D93" s="233" t="s">
        <v>174</v>
      </c>
      <c r="E93" s="234" t="s">
        <v>303</v>
      </c>
      <c r="F93" s="235" t="s">
        <v>304</v>
      </c>
      <c r="G93" s="236" t="s">
        <v>305</v>
      </c>
      <c r="H93" s="237">
        <v>1.5</v>
      </c>
      <c r="I93" s="238"/>
      <c r="J93" s="239">
        <f>ROUND(I93*H93,2)</f>
        <v>0</v>
      </c>
      <c r="K93" s="235" t="s">
        <v>1</v>
      </c>
      <c r="L93" s="43"/>
      <c r="M93" s="240" t="s">
        <v>1</v>
      </c>
      <c r="N93" s="241" t="s">
        <v>42</v>
      </c>
      <c r="O93" s="79"/>
      <c r="P93" s="211">
        <f>O93*H93</f>
        <v>0</v>
      </c>
      <c r="Q93" s="211">
        <v>0</v>
      </c>
      <c r="R93" s="211">
        <f>Q93*H93</f>
        <v>0</v>
      </c>
      <c r="S93" s="211">
        <v>0</v>
      </c>
      <c r="T93" s="212">
        <f>S93*H93</f>
        <v>0</v>
      </c>
      <c r="AR93" s="17" t="s">
        <v>155</v>
      </c>
      <c r="AT93" s="17" t="s">
        <v>174</v>
      </c>
      <c r="AU93" s="17" t="s">
        <v>80</v>
      </c>
      <c r="AY93" s="17" t="s">
        <v>154</v>
      </c>
      <c r="BE93" s="213">
        <f>IF(N93="základní",J93,0)</f>
        <v>0</v>
      </c>
      <c r="BF93" s="213">
        <f>IF(N93="snížená",J93,0)</f>
        <v>0</v>
      </c>
      <c r="BG93" s="213">
        <f>IF(N93="zákl. přenesená",J93,0)</f>
        <v>0</v>
      </c>
      <c r="BH93" s="213">
        <f>IF(N93="sníž. přenesená",J93,0)</f>
        <v>0</v>
      </c>
      <c r="BI93" s="213">
        <f>IF(N93="nulová",J93,0)</f>
        <v>0</v>
      </c>
      <c r="BJ93" s="17" t="s">
        <v>78</v>
      </c>
      <c r="BK93" s="213">
        <f>ROUND(I93*H93,2)</f>
        <v>0</v>
      </c>
      <c r="BL93" s="17" t="s">
        <v>155</v>
      </c>
      <c r="BM93" s="17" t="s">
        <v>306</v>
      </c>
    </row>
    <row r="94" s="1" customFormat="1">
      <c r="B94" s="38"/>
      <c r="C94" s="39"/>
      <c r="D94" s="214" t="s">
        <v>157</v>
      </c>
      <c r="E94" s="39"/>
      <c r="F94" s="215" t="s">
        <v>304</v>
      </c>
      <c r="G94" s="39"/>
      <c r="H94" s="39"/>
      <c r="I94" s="144"/>
      <c r="J94" s="39"/>
      <c r="K94" s="39"/>
      <c r="L94" s="43"/>
      <c r="M94" s="243"/>
      <c r="N94" s="244"/>
      <c r="O94" s="244"/>
      <c r="P94" s="244"/>
      <c r="Q94" s="244"/>
      <c r="R94" s="244"/>
      <c r="S94" s="244"/>
      <c r="T94" s="245"/>
      <c r="AT94" s="17" t="s">
        <v>157</v>
      </c>
      <c r="AU94" s="17" t="s">
        <v>80</v>
      </c>
    </row>
    <row r="95" s="1" customFormat="1" ht="6.96" customHeight="1">
      <c r="B95" s="57"/>
      <c r="C95" s="58"/>
      <c r="D95" s="58"/>
      <c r="E95" s="58"/>
      <c r="F95" s="58"/>
      <c r="G95" s="58"/>
      <c r="H95" s="58"/>
      <c r="I95" s="168"/>
      <c r="J95" s="58"/>
      <c r="K95" s="58"/>
      <c r="L95" s="43"/>
    </row>
  </sheetData>
  <sheetProtection sheet="1" autoFilter="0" formatColumns="0" formatRows="0" objects="1" scenarios="1" spinCount="100000" saltValue="M5b8yHh9NtU4nIQLyeCm/DDPFitg27fQVG/8vVLDYTSZS8N4Wu/qrgLvev60CLpgTUMLyYLqFfVMtGmduN41UQ==" hashValue="PDMSKfZMOjaIcCAGKy6AV6Z86KWdBfV43ZcpgCGX2GHm2yY/6/TcHkpwUYsIvf19fAQH+ZQsxjSAbODSeS56kQ==" algorithmName="SHA-512" password="CC35"/>
  <autoFilter ref="C86:K94"/>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91</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s="1" customFormat="1" ht="12" customHeight="1">
      <c r="B8" s="43"/>
      <c r="D8" s="142" t="s">
        <v>123</v>
      </c>
      <c r="I8" s="144"/>
      <c r="L8" s="43"/>
    </row>
    <row r="9" s="1" customFormat="1" ht="36.96" customHeight="1">
      <c r="B9" s="43"/>
      <c r="E9" s="145" t="s">
        <v>307</v>
      </c>
      <c r="F9" s="1"/>
      <c r="G9" s="1"/>
      <c r="H9" s="1"/>
      <c r="I9" s="144"/>
      <c r="L9" s="43"/>
    </row>
    <row r="10" s="1" customFormat="1">
      <c r="B10" s="43"/>
      <c r="I10" s="144"/>
      <c r="L10" s="43"/>
    </row>
    <row r="11" s="1" customFormat="1" ht="12" customHeight="1">
      <c r="B11" s="43"/>
      <c r="D11" s="142" t="s">
        <v>18</v>
      </c>
      <c r="F11" s="17" t="s">
        <v>1</v>
      </c>
      <c r="I11" s="146" t="s">
        <v>19</v>
      </c>
      <c r="J11" s="17" t="s">
        <v>1</v>
      </c>
      <c r="L11" s="43"/>
    </row>
    <row r="12" s="1" customFormat="1" ht="12" customHeight="1">
      <c r="B12" s="43"/>
      <c r="D12" s="142" t="s">
        <v>20</v>
      </c>
      <c r="F12" s="17" t="s">
        <v>21</v>
      </c>
      <c r="I12" s="146" t="s">
        <v>22</v>
      </c>
      <c r="J12" s="147" t="str">
        <f>'Rekapitulace stavby'!AN8</f>
        <v>27. 11. 2018</v>
      </c>
      <c r="L12" s="43"/>
    </row>
    <row r="13" s="1" customFormat="1" ht="10.8" customHeight="1">
      <c r="B13" s="43"/>
      <c r="I13" s="144"/>
      <c r="L13" s="43"/>
    </row>
    <row r="14" s="1" customFormat="1" ht="12" customHeight="1">
      <c r="B14" s="43"/>
      <c r="D14" s="142" t="s">
        <v>24</v>
      </c>
      <c r="I14" s="146" t="s">
        <v>25</v>
      </c>
      <c r="J14" s="17" t="s">
        <v>26</v>
      </c>
      <c r="L14" s="43"/>
    </row>
    <row r="15" s="1" customFormat="1" ht="18" customHeight="1">
      <c r="B15" s="43"/>
      <c r="E15" s="17" t="s">
        <v>27</v>
      </c>
      <c r="I15" s="146" t="s">
        <v>28</v>
      </c>
      <c r="J15" s="17" t="s">
        <v>29</v>
      </c>
      <c r="L15" s="43"/>
    </row>
    <row r="16" s="1" customFormat="1" ht="6.96" customHeight="1">
      <c r="B16" s="43"/>
      <c r="I16" s="144"/>
      <c r="L16" s="43"/>
    </row>
    <row r="17" s="1" customFormat="1" ht="12" customHeight="1">
      <c r="B17" s="43"/>
      <c r="D17" s="142" t="s">
        <v>30</v>
      </c>
      <c r="I17" s="146" t="s">
        <v>25</v>
      </c>
      <c r="J17" s="33" t="str">
        <f>'Rekapitulace stavby'!AN13</f>
        <v>Vyplň údaj</v>
      </c>
      <c r="L17" s="43"/>
    </row>
    <row r="18" s="1" customFormat="1" ht="18" customHeight="1">
      <c r="B18" s="43"/>
      <c r="E18" s="33" t="str">
        <f>'Rekapitulace stavby'!E14</f>
        <v>Vyplň údaj</v>
      </c>
      <c r="F18" s="17"/>
      <c r="G18" s="17"/>
      <c r="H18" s="17"/>
      <c r="I18" s="146" t="s">
        <v>28</v>
      </c>
      <c r="J18" s="33" t="str">
        <f>'Rekapitulace stavby'!AN14</f>
        <v>Vyplň údaj</v>
      </c>
      <c r="L18" s="43"/>
    </row>
    <row r="19" s="1" customFormat="1" ht="6.96" customHeight="1">
      <c r="B19" s="43"/>
      <c r="I19" s="144"/>
      <c r="L19" s="43"/>
    </row>
    <row r="20" s="1" customFormat="1" ht="12" customHeight="1">
      <c r="B20" s="43"/>
      <c r="D20" s="142" t="s">
        <v>32</v>
      </c>
      <c r="I20" s="146" t="s">
        <v>25</v>
      </c>
      <c r="J20" s="17" t="str">
        <f>IF('Rekapitulace stavby'!AN16="","",'Rekapitulace stavby'!AN16)</f>
        <v/>
      </c>
      <c r="L20" s="43"/>
    </row>
    <row r="21" s="1" customFormat="1" ht="18" customHeight="1">
      <c r="B21" s="43"/>
      <c r="E21" s="17" t="str">
        <f>IF('Rekapitulace stavby'!E17="","",'Rekapitulace stavby'!E17)</f>
        <v xml:space="preserve"> </v>
      </c>
      <c r="I21" s="146" t="s">
        <v>28</v>
      </c>
      <c r="J21" s="17" t="str">
        <f>IF('Rekapitulace stavby'!AN17="","",'Rekapitulace stavby'!AN17)</f>
        <v/>
      </c>
      <c r="L21" s="43"/>
    </row>
    <row r="22" s="1" customFormat="1" ht="6.96" customHeight="1">
      <c r="B22" s="43"/>
      <c r="I22" s="144"/>
      <c r="L22" s="43"/>
    </row>
    <row r="23" s="1" customFormat="1" ht="12" customHeight="1">
      <c r="B23" s="43"/>
      <c r="D23" s="142" t="s">
        <v>35</v>
      </c>
      <c r="I23" s="146" t="s">
        <v>25</v>
      </c>
      <c r="J23" s="17" t="str">
        <f>IF('Rekapitulace stavby'!AN19="","",'Rekapitulace stavby'!AN19)</f>
        <v/>
      </c>
      <c r="L23" s="43"/>
    </row>
    <row r="24" s="1" customFormat="1" ht="18" customHeight="1">
      <c r="B24" s="43"/>
      <c r="E24" s="17" t="str">
        <f>IF('Rekapitulace stavby'!E20="","",'Rekapitulace stavby'!E20)</f>
        <v xml:space="preserve"> </v>
      </c>
      <c r="I24" s="146" t="s">
        <v>28</v>
      </c>
      <c r="J24" s="17" t="str">
        <f>IF('Rekapitulace stavby'!AN20="","",'Rekapitulace stavby'!AN20)</f>
        <v/>
      </c>
      <c r="L24" s="43"/>
    </row>
    <row r="25" s="1" customFormat="1" ht="6.96" customHeight="1">
      <c r="B25" s="43"/>
      <c r="I25" s="144"/>
      <c r="L25" s="43"/>
    </row>
    <row r="26" s="1" customFormat="1" ht="12" customHeight="1">
      <c r="B26" s="43"/>
      <c r="D26" s="142" t="s">
        <v>36</v>
      </c>
      <c r="I26" s="144"/>
      <c r="L26" s="43"/>
    </row>
    <row r="27" s="7" customFormat="1" ht="16.5" customHeight="1">
      <c r="B27" s="148"/>
      <c r="E27" s="149" t="s">
        <v>1</v>
      </c>
      <c r="F27" s="149"/>
      <c r="G27" s="149"/>
      <c r="H27" s="149"/>
      <c r="I27" s="150"/>
      <c r="L27" s="148"/>
    </row>
    <row r="28" s="1" customFormat="1" ht="6.96" customHeight="1">
      <c r="B28" s="43"/>
      <c r="I28" s="144"/>
      <c r="L28" s="43"/>
    </row>
    <row r="29" s="1" customFormat="1" ht="6.96" customHeight="1">
      <c r="B29" s="43"/>
      <c r="D29" s="71"/>
      <c r="E29" s="71"/>
      <c r="F29" s="71"/>
      <c r="G29" s="71"/>
      <c r="H29" s="71"/>
      <c r="I29" s="151"/>
      <c r="J29" s="71"/>
      <c r="K29" s="71"/>
      <c r="L29" s="43"/>
    </row>
    <row r="30" s="1" customFormat="1" ht="25.44" customHeight="1">
      <c r="B30" s="43"/>
      <c r="D30" s="152" t="s">
        <v>37</v>
      </c>
      <c r="I30" s="144"/>
      <c r="J30" s="153">
        <f>ROUND(J83, 2)</f>
        <v>0</v>
      </c>
      <c r="L30" s="43"/>
    </row>
    <row r="31" s="1" customFormat="1" ht="6.96" customHeight="1">
      <c r="B31" s="43"/>
      <c r="D31" s="71"/>
      <c r="E31" s="71"/>
      <c r="F31" s="71"/>
      <c r="G31" s="71"/>
      <c r="H31" s="71"/>
      <c r="I31" s="151"/>
      <c r="J31" s="71"/>
      <c r="K31" s="71"/>
      <c r="L31" s="43"/>
    </row>
    <row r="32" s="1" customFormat="1" ht="14.4" customHeight="1">
      <c r="B32" s="43"/>
      <c r="F32" s="154" t="s">
        <v>39</v>
      </c>
      <c r="I32" s="155" t="s">
        <v>38</v>
      </c>
      <c r="J32" s="154" t="s">
        <v>40</v>
      </c>
      <c r="L32" s="43"/>
    </row>
    <row r="33" s="1" customFormat="1" ht="14.4" customHeight="1">
      <c r="B33" s="43"/>
      <c r="D33" s="142" t="s">
        <v>41</v>
      </c>
      <c r="E33" s="142" t="s">
        <v>42</v>
      </c>
      <c r="F33" s="156">
        <f>ROUND((SUM(BE83:BE694)),  2)</f>
        <v>0</v>
      </c>
      <c r="I33" s="157">
        <v>0.20999999999999999</v>
      </c>
      <c r="J33" s="156">
        <f>ROUND(((SUM(BE83:BE694))*I33),  2)</f>
        <v>0</v>
      </c>
      <c r="L33" s="43"/>
    </row>
    <row r="34" s="1" customFormat="1" ht="14.4" customHeight="1">
      <c r="B34" s="43"/>
      <c r="E34" s="142" t="s">
        <v>43</v>
      </c>
      <c r="F34" s="156">
        <f>ROUND((SUM(BF83:BF694)),  2)</f>
        <v>0</v>
      </c>
      <c r="I34" s="157">
        <v>0.14999999999999999</v>
      </c>
      <c r="J34" s="156">
        <f>ROUND(((SUM(BF83:BF694))*I34),  2)</f>
        <v>0</v>
      </c>
      <c r="L34" s="43"/>
    </row>
    <row r="35" hidden="1" s="1" customFormat="1" ht="14.4" customHeight="1">
      <c r="B35" s="43"/>
      <c r="E35" s="142" t="s">
        <v>44</v>
      </c>
      <c r="F35" s="156">
        <f>ROUND((SUM(BG83:BG694)),  2)</f>
        <v>0</v>
      </c>
      <c r="I35" s="157">
        <v>0.20999999999999999</v>
      </c>
      <c r="J35" s="156">
        <f>0</f>
        <v>0</v>
      </c>
      <c r="L35" s="43"/>
    </row>
    <row r="36" hidden="1" s="1" customFormat="1" ht="14.4" customHeight="1">
      <c r="B36" s="43"/>
      <c r="E36" s="142" t="s">
        <v>45</v>
      </c>
      <c r="F36" s="156">
        <f>ROUND((SUM(BH83:BH694)),  2)</f>
        <v>0</v>
      </c>
      <c r="I36" s="157">
        <v>0.14999999999999999</v>
      </c>
      <c r="J36" s="156">
        <f>0</f>
        <v>0</v>
      </c>
      <c r="L36" s="43"/>
    </row>
    <row r="37" hidden="1" s="1" customFormat="1" ht="14.4" customHeight="1">
      <c r="B37" s="43"/>
      <c r="E37" s="142" t="s">
        <v>46</v>
      </c>
      <c r="F37" s="156">
        <f>ROUND((SUM(BI83:BI694)),  2)</f>
        <v>0</v>
      </c>
      <c r="I37" s="157">
        <v>0</v>
      </c>
      <c r="J37" s="156">
        <f>0</f>
        <v>0</v>
      </c>
      <c r="L37" s="43"/>
    </row>
    <row r="38" s="1" customFormat="1" ht="6.96" customHeight="1">
      <c r="B38" s="43"/>
      <c r="I38" s="144"/>
      <c r="L38" s="43"/>
    </row>
    <row r="39" s="1" customFormat="1" ht="25.44" customHeight="1">
      <c r="B39" s="43"/>
      <c r="C39" s="158"/>
      <c r="D39" s="159" t="s">
        <v>47</v>
      </c>
      <c r="E39" s="160"/>
      <c r="F39" s="160"/>
      <c r="G39" s="161" t="s">
        <v>48</v>
      </c>
      <c r="H39" s="162" t="s">
        <v>49</v>
      </c>
      <c r="I39" s="163"/>
      <c r="J39" s="164">
        <f>SUM(J30:J37)</f>
        <v>0</v>
      </c>
      <c r="K39" s="165"/>
      <c r="L39" s="43"/>
    </row>
    <row r="40" s="1" customFormat="1" ht="14.4" customHeight="1">
      <c r="B40" s="166"/>
      <c r="C40" s="167"/>
      <c r="D40" s="167"/>
      <c r="E40" s="167"/>
      <c r="F40" s="167"/>
      <c r="G40" s="167"/>
      <c r="H40" s="167"/>
      <c r="I40" s="168"/>
      <c r="J40" s="167"/>
      <c r="K40" s="167"/>
      <c r="L40" s="43"/>
    </row>
    <row r="44" s="1" customFormat="1" ht="6.96" customHeight="1">
      <c r="B44" s="169"/>
      <c r="C44" s="170"/>
      <c r="D44" s="170"/>
      <c r="E44" s="170"/>
      <c r="F44" s="170"/>
      <c r="G44" s="170"/>
      <c r="H44" s="170"/>
      <c r="I44" s="171"/>
      <c r="J44" s="170"/>
      <c r="K44" s="170"/>
      <c r="L44" s="43"/>
    </row>
    <row r="45" s="1" customFormat="1" ht="24.96" customHeight="1">
      <c r="B45" s="38"/>
      <c r="C45" s="23" t="s">
        <v>127</v>
      </c>
      <c r="D45" s="39"/>
      <c r="E45" s="39"/>
      <c r="F45" s="39"/>
      <c r="G45" s="39"/>
      <c r="H45" s="39"/>
      <c r="I45" s="144"/>
      <c r="J45" s="39"/>
      <c r="K45" s="39"/>
      <c r="L45" s="43"/>
    </row>
    <row r="46" s="1" customFormat="1" ht="6.96" customHeight="1">
      <c r="B46" s="38"/>
      <c r="C46" s="39"/>
      <c r="D46" s="39"/>
      <c r="E46" s="39"/>
      <c r="F46" s="39"/>
      <c r="G46" s="39"/>
      <c r="H46" s="39"/>
      <c r="I46" s="144"/>
      <c r="J46" s="39"/>
      <c r="K46" s="39"/>
      <c r="L46" s="43"/>
    </row>
    <row r="47" s="1" customFormat="1" ht="12" customHeight="1">
      <c r="B47" s="38"/>
      <c r="C47" s="32" t="s">
        <v>16</v>
      </c>
      <c r="D47" s="39"/>
      <c r="E47" s="39"/>
      <c r="F47" s="39"/>
      <c r="G47" s="39"/>
      <c r="H47" s="39"/>
      <c r="I47" s="144"/>
      <c r="J47" s="39"/>
      <c r="K47" s="39"/>
      <c r="L47" s="43"/>
    </row>
    <row r="48" s="1" customFormat="1" ht="16.5" customHeight="1">
      <c r="B48" s="38"/>
      <c r="C48" s="39"/>
      <c r="D48" s="39"/>
      <c r="E48" s="172" t="str">
        <f>E7</f>
        <v>Oprava výhybek č.1 - 6 v žst. Dolní Žleb</v>
      </c>
      <c r="F48" s="32"/>
      <c r="G48" s="32"/>
      <c r="H48" s="32"/>
      <c r="I48" s="144"/>
      <c r="J48" s="39"/>
      <c r="K48" s="39"/>
      <c r="L48" s="43"/>
    </row>
    <row r="49" s="1" customFormat="1" ht="12" customHeight="1">
      <c r="B49" s="38"/>
      <c r="C49" s="32" t="s">
        <v>123</v>
      </c>
      <c r="D49" s="39"/>
      <c r="E49" s="39"/>
      <c r="F49" s="39"/>
      <c r="G49" s="39"/>
      <c r="H49" s="39"/>
      <c r="I49" s="144"/>
      <c r="J49" s="39"/>
      <c r="K49" s="39"/>
      <c r="L49" s="43"/>
    </row>
    <row r="50" s="1" customFormat="1" ht="16.5" customHeight="1">
      <c r="B50" s="38"/>
      <c r="C50" s="39"/>
      <c r="D50" s="39"/>
      <c r="E50" s="64" t="str">
        <f>E9</f>
        <v>SO 01 - Úpravy železničního svršku</v>
      </c>
      <c r="F50" s="39"/>
      <c r="G50" s="39"/>
      <c r="H50" s="39"/>
      <c r="I50" s="144"/>
      <c r="J50" s="39"/>
      <c r="K50" s="39"/>
      <c r="L50" s="43"/>
    </row>
    <row r="51" s="1" customFormat="1" ht="6.96" customHeight="1">
      <c r="B51" s="38"/>
      <c r="C51" s="39"/>
      <c r="D51" s="39"/>
      <c r="E51" s="39"/>
      <c r="F51" s="39"/>
      <c r="G51" s="39"/>
      <c r="H51" s="39"/>
      <c r="I51" s="144"/>
      <c r="J51" s="39"/>
      <c r="K51" s="39"/>
      <c r="L51" s="43"/>
    </row>
    <row r="52" s="1" customFormat="1" ht="12" customHeight="1">
      <c r="B52" s="38"/>
      <c r="C52" s="32" t="s">
        <v>20</v>
      </c>
      <c r="D52" s="39"/>
      <c r="E52" s="39"/>
      <c r="F52" s="27" t="str">
        <f>F12</f>
        <v>Dolní Žleb</v>
      </c>
      <c r="G52" s="39"/>
      <c r="H52" s="39"/>
      <c r="I52" s="146" t="s">
        <v>22</v>
      </c>
      <c r="J52" s="67" t="str">
        <f>IF(J12="","",J12)</f>
        <v>27. 11. 2018</v>
      </c>
      <c r="K52" s="39"/>
      <c r="L52" s="43"/>
    </row>
    <row r="53" s="1" customFormat="1" ht="6.96" customHeight="1">
      <c r="B53" s="38"/>
      <c r="C53" s="39"/>
      <c r="D53" s="39"/>
      <c r="E53" s="39"/>
      <c r="F53" s="39"/>
      <c r="G53" s="39"/>
      <c r="H53" s="39"/>
      <c r="I53" s="144"/>
      <c r="J53" s="39"/>
      <c r="K53" s="39"/>
      <c r="L53" s="43"/>
    </row>
    <row r="54" s="1" customFormat="1" ht="13.65" customHeight="1">
      <c r="B54" s="38"/>
      <c r="C54" s="32" t="s">
        <v>24</v>
      </c>
      <c r="D54" s="39"/>
      <c r="E54" s="39"/>
      <c r="F54" s="27" t="str">
        <f>E15</f>
        <v>SŽDC s.o., OŘ Ústí n.L., ST Ústí n.L.</v>
      </c>
      <c r="G54" s="39"/>
      <c r="H54" s="39"/>
      <c r="I54" s="146" t="s">
        <v>32</v>
      </c>
      <c r="J54" s="36" t="str">
        <f>E21</f>
        <v xml:space="preserve"> </v>
      </c>
      <c r="K54" s="39"/>
      <c r="L54" s="43"/>
    </row>
    <row r="55" s="1" customFormat="1" ht="13.65" customHeight="1">
      <c r="B55" s="38"/>
      <c r="C55" s="32" t="s">
        <v>30</v>
      </c>
      <c r="D55" s="39"/>
      <c r="E55" s="39"/>
      <c r="F55" s="27" t="str">
        <f>IF(E18="","",E18)</f>
        <v>Vyplň údaj</v>
      </c>
      <c r="G55" s="39"/>
      <c r="H55" s="39"/>
      <c r="I55" s="146" t="s">
        <v>35</v>
      </c>
      <c r="J55" s="36" t="str">
        <f>E24</f>
        <v xml:space="preserve"> </v>
      </c>
      <c r="K55" s="39"/>
      <c r="L55" s="43"/>
    </row>
    <row r="56" s="1" customFormat="1" ht="10.32" customHeight="1">
      <c r="B56" s="38"/>
      <c r="C56" s="39"/>
      <c r="D56" s="39"/>
      <c r="E56" s="39"/>
      <c r="F56" s="39"/>
      <c r="G56" s="39"/>
      <c r="H56" s="39"/>
      <c r="I56" s="144"/>
      <c r="J56" s="39"/>
      <c r="K56" s="39"/>
      <c r="L56" s="43"/>
    </row>
    <row r="57" s="1" customFormat="1" ht="29.28" customHeight="1">
      <c r="B57" s="38"/>
      <c r="C57" s="173" t="s">
        <v>128</v>
      </c>
      <c r="D57" s="174"/>
      <c r="E57" s="174"/>
      <c r="F57" s="174"/>
      <c r="G57" s="174"/>
      <c r="H57" s="174"/>
      <c r="I57" s="175"/>
      <c r="J57" s="176" t="s">
        <v>129</v>
      </c>
      <c r="K57" s="174"/>
      <c r="L57" s="43"/>
    </row>
    <row r="58" s="1" customFormat="1" ht="10.32" customHeight="1">
      <c r="B58" s="38"/>
      <c r="C58" s="39"/>
      <c r="D58" s="39"/>
      <c r="E58" s="39"/>
      <c r="F58" s="39"/>
      <c r="G58" s="39"/>
      <c r="H58" s="39"/>
      <c r="I58" s="144"/>
      <c r="J58" s="39"/>
      <c r="K58" s="39"/>
      <c r="L58" s="43"/>
    </row>
    <row r="59" s="1" customFormat="1" ht="22.8" customHeight="1">
      <c r="B59" s="38"/>
      <c r="C59" s="177" t="s">
        <v>130</v>
      </c>
      <c r="D59" s="39"/>
      <c r="E59" s="39"/>
      <c r="F59" s="39"/>
      <c r="G59" s="39"/>
      <c r="H59" s="39"/>
      <c r="I59" s="144"/>
      <c r="J59" s="98">
        <f>J83</f>
        <v>0</v>
      </c>
      <c r="K59" s="39"/>
      <c r="L59" s="43"/>
      <c r="AU59" s="17" t="s">
        <v>131</v>
      </c>
    </row>
    <row r="60" s="8" customFormat="1" ht="24.96" customHeight="1">
      <c r="B60" s="178"/>
      <c r="C60" s="179"/>
      <c r="D60" s="180" t="s">
        <v>132</v>
      </c>
      <c r="E60" s="181"/>
      <c r="F60" s="181"/>
      <c r="G60" s="181"/>
      <c r="H60" s="181"/>
      <c r="I60" s="182"/>
      <c r="J60" s="183">
        <f>J84</f>
        <v>0</v>
      </c>
      <c r="K60" s="179"/>
      <c r="L60" s="184"/>
    </row>
    <row r="61" s="9" customFormat="1" ht="19.92" customHeight="1">
      <c r="B61" s="185"/>
      <c r="C61" s="122"/>
      <c r="D61" s="186" t="s">
        <v>134</v>
      </c>
      <c r="E61" s="187"/>
      <c r="F61" s="187"/>
      <c r="G61" s="187"/>
      <c r="H61" s="187"/>
      <c r="I61" s="188"/>
      <c r="J61" s="189">
        <f>J85</f>
        <v>0</v>
      </c>
      <c r="K61" s="122"/>
      <c r="L61" s="190"/>
    </row>
    <row r="62" s="8" customFormat="1" ht="24.96" customHeight="1">
      <c r="B62" s="178"/>
      <c r="C62" s="179"/>
      <c r="D62" s="180" t="s">
        <v>135</v>
      </c>
      <c r="E62" s="181"/>
      <c r="F62" s="181"/>
      <c r="G62" s="181"/>
      <c r="H62" s="181"/>
      <c r="I62" s="182"/>
      <c r="J62" s="183">
        <f>J508</f>
        <v>0</v>
      </c>
      <c r="K62" s="179"/>
      <c r="L62" s="184"/>
    </row>
    <row r="63" s="8" customFormat="1" ht="24.96" customHeight="1">
      <c r="B63" s="178"/>
      <c r="C63" s="179"/>
      <c r="D63" s="180" t="s">
        <v>308</v>
      </c>
      <c r="E63" s="181"/>
      <c r="F63" s="181"/>
      <c r="G63" s="181"/>
      <c r="H63" s="181"/>
      <c r="I63" s="182"/>
      <c r="J63" s="183">
        <f>J677</f>
        <v>0</v>
      </c>
      <c r="K63" s="179"/>
      <c r="L63" s="184"/>
    </row>
    <row r="64" s="1" customFormat="1" ht="21.84" customHeight="1">
      <c r="B64" s="38"/>
      <c r="C64" s="39"/>
      <c r="D64" s="39"/>
      <c r="E64" s="39"/>
      <c r="F64" s="39"/>
      <c r="G64" s="39"/>
      <c r="H64" s="39"/>
      <c r="I64" s="144"/>
      <c r="J64" s="39"/>
      <c r="K64" s="39"/>
      <c r="L64" s="43"/>
    </row>
    <row r="65" s="1" customFormat="1" ht="6.96" customHeight="1">
      <c r="B65" s="57"/>
      <c r="C65" s="58"/>
      <c r="D65" s="58"/>
      <c r="E65" s="58"/>
      <c r="F65" s="58"/>
      <c r="G65" s="58"/>
      <c r="H65" s="58"/>
      <c r="I65" s="168"/>
      <c r="J65" s="58"/>
      <c r="K65" s="58"/>
      <c r="L65" s="43"/>
    </row>
    <row r="69" s="1" customFormat="1" ht="6.96" customHeight="1">
      <c r="B69" s="59"/>
      <c r="C69" s="60"/>
      <c r="D69" s="60"/>
      <c r="E69" s="60"/>
      <c r="F69" s="60"/>
      <c r="G69" s="60"/>
      <c r="H69" s="60"/>
      <c r="I69" s="171"/>
      <c r="J69" s="60"/>
      <c r="K69" s="60"/>
      <c r="L69" s="43"/>
    </row>
    <row r="70" s="1" customFormat="1" ht="24.96" customHeight="1">
      <c r="B70" s="38"/>
      <c r="C70" s="23" t="s">
        <v>136</v>
      </c>
      <c r="D70" s="39"/>
      <c r="E70" s="39"/>
      <c r="F70" s="39"/>
      <c r="G70" s="39"/>
      <c r="H70" s="39"/>
      <c r="I70" s="144"/>
      <c r="J70" s="39"/>
      <c r="K70" s="39"/>
      <c r="L70" s="43"/>
    </row>
    <row r="71" s="1" customFormat="1" ht="6.96" customHeight="1">
      <c r="B71" s="38"/>
      <c r="C71" s="39"/>
      <c r="D71" s="39"/>
      <c r="E71" s="39"/>
      <c r="F71" s="39"/>
      <c r="G71" s="39"/>
      <c r="H71" s="39"/>
      <c r="I71" s="144"/>
      <c r="J71" s="39"/>
      <c r="K71" s="39"/>
      <c r="L71" s="43"/>
    </row>
    <row r="72" s="1" customFormat="1" ht="12" customHeight="1">
      <c r="B72" s="38"/>
      <c r="C72" s="32" t="s">
        <v>16</v>
      </c>
      <c r="D72" s="39"/>
      <c r="E72" s="39"/>
      <c r="F72" s="39"/>
      <c r="G72" s="39"/>
      <c r="H72" s="39"/>
      <c r="I72" s="144"/>
      <c r="J72" s="39"/>
      <c r="K72" s="39"/>
      <c r="L72" s="43"/>
    </row>
    <row r="73" s="1" customFormat="1" ht="16.5" customHeight="1">
      <c r="B73" s="38"/>
      <c r="C73" s="39"/>
      <c r="D73" s="39"/>
      <c r="E73" s="172" t="str">
        <f>E7</f>
        <v>Oprava výhybek č.1 - 6 v žst. Dolní Žleb</v>
      </c>
      <c r="F73" s="32"/>
      <c r="G73" s="32"/>
      <c r="H73" s="32"/>
      <c r="I73" s="144"/>
      <c r="J73" s="39"/>
      <c r="K73" s="39"/>
      <c r="L73" s="43"/>
    </row>
    <row r="74" s="1" customFormat="1" ht="12" customHeight="1">
      <c r="B74" s="38"/>
      <c r="C74" s="32" t="s">
        <v>123</v>
      </c>
      <c r="D74" s="39"/>
      <c r="E74" s="39"/>
      <c r="F74" s="39"/>
      <c r="G74" s="39"/>
      <c r="H74" s="39"/>
      <c r="I74" s="144"/>
      <c r="J74" s="39"/>
      <c r="K74" s="39"/>
      <c r="L74" s="43"/>
    </row>
    <row r="75" s="1" customFormat="1" ht="16.5" customHeight="1">
      <c r="B75" s="38"/>
      <c r="C75" s="39"/>
      <c r="D75" s="39"/>
      <c r="E75" s="64" t="str">
        <f>E9</f>
        <v>SO 01 - Úpravy železničního svršku</v>
      </c>
      <c r="F75" s="39"/>
      <c r="G75" s="39"/>
      <c r="H75" s="39"/>
      <c r="I75" s="144"/>
      <c r="J75" s="39"/>
      <c r="K75" s="39"/>
      <c r="L75" s="43"/>
    </row>
    <row r="76" s="1" customFormat="1" ht="6.96" customHeight="1">
      <c r="B76" s="38"/>
      <c r="C76" s="39"/>
      <c r="D76" s="39"/>
      <c r="E76" s="39"/>
      <c r="F76" s="39"/>
      <c r="G76" s="39"/>
      <c r="H76" s="39"/>
      <c r="I76" s="144"/>
      <c r="J76" s="39"/>
      <c r="K76" s="39"/>
      <c r="L76" s="43"/>
    </row>
    <row r="77" s="1" customFormat="1" ht="12" customHeight="1">
      <c r="B77" s="38"/>
      <c r="C77" s="32" t="s">
        <v>20</v>
      </c>
      <c r="D77" s="39"/>
      <c r="E77" s="39"/>
      <c r="F77" s="27" t="str">
        <f>F12</f>
        <v>Dolní Žleb</v>
      </c>
      <c r="G77" s="39"/>
      <c r="H77" s="39"/>
      <c r="I77" s="146" t="s">
        <v>22</v>
      </c>
      <c r="J77" s="67" t="str">
        <f>IF(J12="","",J12)</f>
        <v>27. 11. 2018</v>
      </c>
      <c r="K77" s="39"/>
      <c r="L77" s="43"/>
    </row>
    <row r="78" s="1" customFormat="1" ht="6.96" customHeight="1">
      <c r="B78" s="38"/>
      <c r="C78" s="39"/>
      <c r="D78" s="39"/>
      <c r="E78" s="39"/>
      <c r="F78" s="39"/>
      <c r="G78" s="39"/>
      <c r="H78" s="39"/>
      <c r="I78" s="144"/>
      <c r="J78" s="39"/>
      <c r="K78" s="39"/>
      <c r="L78" s="43"/>
    </row>
    <row r="79" s="1" customFormat="1" ht="13.65" customHeight="1">
      <c r="B79" s="38"/>
      <c r="C79" s="32" t="s">
        <v>24</v>
      </c>
      <c r="D79" s="39"/>
      <c r="E79" s="39"/>
      <c r="F79" s="27" t="str">
        <f>E15</f>
        <v>SŽDC s.o., OŘ Ústí n.L., ST Ústí n.L.</v>
      </c>
      <c r="G79" s="39"/>
      <c r="H79" s="39"/>
      <c r="I79" s="146" t="s">
        <v>32</v>
      </c>
      <c r="J79" s="36" t="str">
        <f>E21</f>
        <v xml:space="preserve"> </v>
      </c>
      <c r="K79" s="39"/>
      <c r="L79" s="43"/>
    </row>
    <row r="80" s="1" customFormat="1" ht="13.65" customHeight="1">
      <c r="B80" s="38"/>
      <c r="C80" s="32" t="s">
        <v>30</v>
      </c>
      <c r="D80" s="39"/>
      <c r="E80" s="39"/>
      <c r="F80" s="27" t="str">
        <f>IF(E18="","",E18)</f>
        <v>Vyplň údaj</v>
      </c>
      <c r="G80" s="39"/>
      <c r="H80" s="39"/>
      <c r="I80" s="146" t="s">
        <v>35</v>
      </c>
      <c r="J80" s="36" t="str">
        <f>E24</f>
        <v xml:space="preserve"> </v>
      </c>
      <c r="K80" s="39"/>
      <c r="L80" s="43"/>
    </row>
    <row r="81" s="1" customFormat="1" ht="10.32" customHeight="1">
      <c r="B81" s="38"/>
      <c r="C81" s="39"/>
      <c r="D81" s="39"/>
      <c r="E81" s="39"/>
      <c r="F81" s="39"/>
      <c r="G81" s="39"/>
      <c r="H81" s="39"/>
      <c r="I81" s="144"/>
      <c r="J81" s="39"/>
      <c r="K81" s="39"/>
      <c r="L81" s="43"/>
    </row>
    <row r="82" s="10" customFormat="1" ht="29.28" customHeight="1">
      <c r="B82" s="191"/>
      <c r="C82" s="192" t="s">
        <v>137</v>
      </c>
      <c r="D82" s="193" t="s">
        <v>56</v>
      </c>
      <c r="E82" s="193" t="s">
        <v>52</v>
      </c>
      <c r="F82" s="193" t="s">
        <v>53</v>
      </c>
      <c r="G82" s="193" t="s">
        <v>138</v>
      </c>
      <c r="H82" s="193" t="s">
        <v>139</v>
      </c>
      <c r="I82" s="194" t="s">
        <v>140</v>
      </c>
      <c r="J82" s="193" t="s">
        <v>129</v>
      </c>
      <c r="K82" s="195" t="s">
        <v>141</v>
      </c>
      <c r="L82" s="196"/>
      <c r="M82" s="88" t="s">
        <v>1</v>
      </c>
      <c r="N82" s="89" t="s">
        <v>41</v>
      </c>
      <c r="O82" s="89" t="s">
        <v>142</v>
      </c>
      <c r="P82" s="89" t="s">
        <v>143</v>
      </c>
      <c r="Q82" s="89" t="s">
        <v>144</v>
      </c>
      <c r="R82" s="89" t="s">
        <v>145</v>
      </c>
      <c r="S82" s="89" t="s">
        <v>146</v>
      </c>
      <c r="T82" s="90" t="s">
        <v>147</v>
      </c>
    </row>
    <row r="83" s="1" customFormat="1" ht="22.8" customHeight="1">
      <c r="B83" s="38"/>
      <c r="C83" s="95" t="s">
        <v>148</v>
      </c>
      <c r="D83" s="39"/>
      <c r="E83" s="39"/>
      <c r="F83" s="39"/>
      <c r="G83" s="39"/>
      <c r="H83" s="39"/>
      <c r="I83" s="144"/>
      <c r="J83" s="197">
        <f>BK83</f>
        <v>0</v>
      </c>
      <c r="K83" s="39"/>
      <c r="L83" s="43"/>
      <c r="M83" s="91"/>
      <c r="N83" s="92"/>
      <c r="O83" s="92"/>
      <c r="P83" s="198">
        <f>P84+P508+P677</f>
        <v>0</v>
      </c>
      <c r="Q83" s="92"/>
      <c r="R83" s="198">
        <f>R84+R508+R677</f>
        <v>3240.5135699999996</v>
      </c>
      <c r="S83" s="92"/>
      <c r="T83" s="199">
        <f>T84+T508+T677</f>
        <v>0</v>
      </c>
      <c r="AT83" s="17" t="s">
        <v>70</v>
      </c>
      <c r="AU83" s="17" t="s">
        <v>131</v>
      </c>
      <c r="BK83" s="200">
        <f>BK84+BK508+BK677</f>
        <v>0</v>
      </c>
    </row>
    <row r="84" s="11" customFormat="1" ht="25.92" customHeight="1">
      <c r="B84" s="217"/>
      <c r="C84" s="218"/>
      <c r="D84" s="219" t="s">
        <v>70</v>
      </c>
      <c r="E84" s="220" t="s">
        <v>171</v>
      </c>
      <c r="F84" s="220" t="s">
        <v>172</v>
      </c>
      <c r="G84" s="218"/>
      <c r="H84" s="218"/>
      <c r="I84" s="221"/>
      <c r="J84" s="222">
        <f>BK84</f>
        <v>0</v>
      </c>
      <c r="K84" s="218"/>
      <c r="L84" s="223"/>
      <c r="M84" s="224"/>
      <c r="N84" s="225"/>
      <c r="O84" s="225"/>
      <c r="P84" s="226">
        <f>P85</f>
        <v>0</v>
      </c>
      <c r="Q84" s="225"/>
      <c r="R84" s="226">
        <f>R85</f>
        <v>3240.5135699999996</v>
      </c>
      <c r="S84" s="225"/>
      <c r="T84" s="227">
        <f>T85</f>
        <v>0</v>
      </c>
      <c r="AR84" s="228" t="s">
        <v>78</v>
      </c>
      <c r="AT84" s="229" t="s">
        <v>70</v>
      </c>
      <c r="AU84" s="229" t="s">
        <v>71</v>
      </c>
      <c r="AY84" s="228" t="s">
        <v>154</v>
      </c>
      <c r="BK84" s="230">
        <f>BK85</f>
        <v>0</v>
      </c>
    </row>
    <row r="85" s="11" customFormat="1" ht="22.8" customHeight="1">
      <c r="B85" s="217"/>
      <c r="C85" s="218"/>
      <c r="D85" s="219" t="s">
        <v>70</v>
      </c>
      <c r="E85" s="231" t="s">
        <v>167</v>
      </c>
      <c r="F85" s="231" t="s">
        <v>181</v>
      </c>
      <c r="G85" s="218"/>
      <c r="H85" s="218"/>
      <c r="I85" s="221"/>
      <c r="J85" s="232">
        <f>BK85</f>
        <v>0</v>
      </c>
      <c r="K85" s="218"/>
      <c r="L85" s="223"/>
      <c r="M85" s="224"/>
      <c r="N85" s="225"/>
      <c r="O85" s="225"/>
      <c r="P85" s="226">
        <f>SUM(P86:P507)</f>
        <v>0</v>
      </c>
      <c r="Q85" s="225"/>
      <c r="R85" s="226">
        <f>SUM(R86:R507)</f>
        <v>3240.5135699999996</v>
      </c>
      <c r="S85" s="225"/>
      <c r="T85" s="227">
        <f>SUM(T86:T507)</f>
        <v>0</v>
      </c>
      <c r="AR85" s="228" t="s">
        <v>78</v>
      </c>
      <c r="AT85" s="229" t="s">
        <v>70</v>
      </c>
      <c r="AU85" s="229" t="s">
        <v>78</v>
      </c>
      <c r="AY85" s="228" t="s">
        <v>154</v>
      </c>
      <c r="BK85" s="230">
        <f>SUM(BK86:BK507)</f>
        <v>0</v>
      </c>
    </row>
    <row r="86" s="1" customFormat="1" ht="22.5" customHeight="1">
      <c r="B86" s="38"/>
      <c r="C86" s="201" t="s">
        <v>78</v>
      </c>
      <c r="D86" s="201" t="s">
        <v>149</v>
      </c>
      <c r="E86" s="202" t="s">
        <v>309</v>
      </c>
      <c r="F86" s="203" t="s">
        <v>310</v>
      </c>
      <c r="G86" s="204" t="s">
        <v>152</v>
      </c>
      <c r="H86" s="205">
        <v>1</v>
      </c>
      <c r="I86" s="206"/>
      <c r="J86" s="207">
        <f>ROUND(I86*H86,2)</f>
        <v>0</v>
      </c>
      <c r="K86" s="203" t="s">
        <v>311</v>
      </c>
      <c r="L86" s="208"/>
      <c r="M86" s="209" t="s">
        <v>1</v>
      </c>
      <c r="N86" s="210" t="s">
        <v>42</v>
      </c>
      <c r="O86" s="79"/>
      <c r="P86" s="211">
        <f>O86*H86</f>
        <v>0</v>
      </c>
      <c r="Q86" s="211">
        <v>14.829000000000001</v>
      </c>
      <c r="R86" s="211">
        <f>Q86*H86</f>
        <v>14.829000000000001</v>
      </c>
      <c r="S86" s="211">
        <v>0</v>
      </c>
      <c r="T86" s="212">
        <f>S86*H86</f>
        <v>0</v>
      </c>
      <c r="AR86" s="17" t="s">
        <v>153</v>
      </c>
      <c r="AT86" s="17" t="s">
        <v>149</v>
      </c>
      <c r="AU86" s="17" t="s">
        <v>80</v>
      </c>
      <c r="AY86" s="17" t="s">
        <v>154</v>
      </c>
      <c r="BE86" s="213">
        <f>IF(N86="základní",J86,0)</f>
        <v>0</v>
      </c>
      <c r="BF86" s="213">
        <f>IF(N86="snížená",J86,0)</f>
        <v>0</v>
      </c>
      <c r="BG86" s="213">
        <f>IF(N86="zákl. přenesená",J86,0)</f>
        <v>0</v>
      </c>
      <c r="BH86" s="213">
        <f>IF(N86="sníž. přenesená",J86,0)</f>
        <v>0</v>
      </c>
      <c r="BI86" s="213">
        <f>IF(N86="nulová",J86,0)</f>
        <v>0</v>
      </c>
      <c r="BJ86" s="17" t="s">
        <v>78</v>
      </c>
      <c r="BK86" s="213">
        <f>ROUND(I86*H86,2)</f>
        <v>0</v>
      </c>
      <c r="BL86" s="17" t="s">
        <v>155</v>
      </c>
      <c r="BM86" s="17" t="s">
        <v>312</v>
      </c>
    </row>
    <row r="87" s="1" customFormat="1">
      <c r="B87" s="38"/>
      <c r="C87" s="39"/>
      <c r="D87" s="214" t="s">
        <v>157</v>
      </c>
      <c r="E87" s="39"/>
      <c r="F87" s="215" t="s">
        <v>310</v>
      </c>
      <c r="G87" s="39"/>
      <c r="H87" s="39"/>
      <c r="I87" s="144"/>
      <c r="J87" s="39"/>
      <c r="K87" s="39"/>
      <c r="L87" s="43"/>
      <c r="M87" s="216"/>
      <c r="N87" s="79"/>
      <c r="O87" s="79"/>
      <c r="P87" s="79"/>
      <c r="Q87" s="79"/>
      <c r="R87" s="79"/>
      <c r="S87" s="79"/>
      <c r="T87" s="80"/>
      <c r="AT87" s="17" t="s">
        <v>157</v>
      </c>
      <c r="AU87" s="17" t="s">
        <v>80</v>
      </c>
    </row>
    <row r="88" s="1" customFormat="1">
      <c r="B88" s="38"/>
      <c r="C88" s="39"/>
      <c r="D88" s="214" t="s">
        <v>179</v>
      </c>
      <c r="E88" s="39"/>
      <c r="F88" s="242" t="s">
        <v>313</v>
      </c>
      <c r="G88" s="39"/>
      <c r="H88" s="39"/>
      <c r="I88" s="144"/>
      <c r="J88" s="39"/>
      <c r="K88" s="39"/>
      <c r="L88" s="43"/>
      <c r="M88" s="216"/>
      <c r="N88" s="79"/>
      <c r="O88" s="79"/>
      <c r="P88" s="79"/>
      <c r="Q88" s="79"/>
      <c r="R88" s="79"/>
      <c r="S88" s="79"/>
      <c r="T88" s="80"/>
      <c r="AT88" s="17" t="s">
        <v>179</v>
      </c>
      <c r="AU88" s="17" t="s">
        <v>80</v>
      </c>
    </row>
    <row r="89" s="1" customFormat="1" ht="22.5" customHeight="1">
      <c r="B89" s="38"/>
      <c r="C89" s="201" t="s">
        <v>80</v>
      </c>
      <c r="D89" s="201" t="s">
        <v>149</v>
      </c>
      <c r="E89" s="202" t="s">
        <v>314</v>
      </c>
      <c r="F89" s="203" t="s">
        <v>315</v>
      </c>
      <c r="G89" s="204" t="s">
        <v>152</v>
      </c>
      <c r="H89" s="205">
        <v>2</v>
      </c>
      <c r="I89" s="206"/>
      <c r="J89" s="207">
        <f>ROUND(I89*H89,2)</f>
        <v>0</v>
      </c>
      <c r="K89" s="203" t="s">
        <v>311</v>
      </c>
      <c r="L89" s="208"/>
      <c r="M89" s="209" t="s">
        <v>1</v>
      </c>
      <c r="N89" s="210" t="s">
        <v>42</v>
      </c>
      <c r="O89" s="79"/>
      <c r="P89" s="211">
        <f>O89*H89</f>
        <v>0</v>
      </c>
      <c r="Q89" s="211">
        <v>17.913</v>
      </c>
      <c r="R89" s="211">
        <f>Q89*H89</f>
        <v>35.826000000000001</v>
      </c>
      <c r="S89" s="211">
        <v>0</v>
      </c>
      <c r="T89" s="212">
        <f>S89*H89</f>
        <v>0</v>
      </c>
      <c r="AR89" s="17" t="s">
        <v>153</v>
      </c>
      <c r="AT89" s="17" t="s">
        <v>149</v>
      </c>
      <c r="AU89" s="17" t="s">
        <v>80</v>
      </c>
      <c r="AY89" s="17" t="s">
        <v>154</v>
      </c>
      <c r="BE89" s="213">
        <f>IF(N89="základní",J89,0)</f>
        <v>0</v>
      </c>
      <c r="BF89" s="213">
        <f>IF(N89="snížená",J89,0)</f>
        <v>0</v>
      </c>
      <c r="BG89" s="213">
        <f>IF(N89="zákl. přenesená",J89,0)</f>
        <v>0</v>
      </c>
      <c r="BH89" s="213">
        <f>IF(N89="sníž. přenesená",J89,0)</f>
        <v>0</v>
      </c>
      <c r="BI89" s="213">
        <f>IF(N89="nulová",J89,0)</f>
        <v>0</v>
      </c>
      <c r="BJ89" s="17" t="s">
        <v>78</v>
      </c>
      <c r="BK89" s="213">
        <f>ROUND(I89*H89,2)</f>
        <v>0</v>
      </c>
      <c r="BL89" s="17" t="s">
        <v>155</v>
      </c>
      <c r="BM89" s="17" t="s">
        <v>316</v>
      </c>
    </row>
    <row r="90" s="1" customFormat="1">
      <c r="B90" s="38"/>
      <c r="C90" s="39"/>
      <c r="D90" s="214" t="s">
        <v>157</v>
      </c>
      <c r="E90" s="39"/>
      <c r="F90" s="215" t="s">
        <v>315</v>
      </c>
      <c r="G90" s="39"/>
      <c r="H90" s="39"/>
      <c r="I90" s="144"/>
      <c r="J90" s="39"/>
      <c r="K90" s="39"/>
      <c r="L90" s="43"/>
      <c r="M90" s="216"/>
      <c r="N90" s="79"/>
      <c r="O90" s="79"/>
      <c r="P90" s="79"/>
      <c r="Q90" s="79"/>
      <c r="R90" s="79"/>
      <c r="S90" s="79"/>
      <c r="T90" s="80"/>
      <c r="AT90" s="17" t="s">
        <v>157</v>
      </c>
      <c r="AU90" s="17" t="s">
        <v>80</v>
      </c>
    </row>
    <row r="91" s="1" customFormat="1">
      <c r="B91" s="38"/>
      <c r="C91" s="39"/>
      <c r="D91" s="214" t="s">
        <v>179</v>
      </c>
      <c r="E91" s="39"/>
      <c r="F91" s="242" t="s">
        <v>317</v>
      </c>
      <c r="G91" s="39"/>
      <c r="H91" s="39"/>
      <c r="I91" s="144"/>
      <c r="J91" s="39"/>
      <c r="K91" s="39"/>
      <c r="L91" s="43"/>
      <c r="M91" s="216"/>
      <c r="N91" s="79"/>
      <c r="O91" s="79"/>
      <c r="P91" s="79"/>
      <c r="Q91" s="79"/>
      <c r="R91" s="79"/>
      <c r="S91" s="79"/>
      <c r="T91" s="80"/>
      <c r="AT91" s="17" t="s">
        <v>179</v>
      </c>
      <c r="AU91" s="17" t="s">
        <v>80</v>
      </c>
    </row>
    <row r="92" s="1" customFormat="1" ht="22.5" customHeight="1">
      <c r="B92" s="38"/>
      <c r="C92" s="201" t="s">
        <v>112</v>
      </c>
      <c r="D92" s="201" t="s">
        <v>149</v>
      </c>
      <c r="E92" s="202" t="s">
        <v>318</v>
      </c>
      <c r="F92" s="203" t="s">
        <v>319</v>
      </c>
      <c r="G92" s="204" t="s">
        <v>152</v>
      </c>
      <c r="H92" s="205">
        <v>2</v>
      </c>
      <c r="I92" s="206"/>
      <c r="J92" s="207">
        <f>ROUND(I92*H92,2)</f>
        <v>0</v>
      </c>
      <c r="K92" s="203" t="s">
        <v>311</v>
      </c>
      <c r="L92" s="208"/>
      <c r="M92" s="209" t="s">
        <v>1</v>
      </c>
      <c r="N92" s="210" t="s">
        <v>42</v>
      </c>
      <c r="O92" s="79"/>
      <c r="P92" s="211">
        <f>O92*H92</f>
        <v>0</v>
      </c>
      <c r="Q92" s="211">
        <v>17.913</v>
      </c>
      <c r="R92" s="211">
        <f>Q92*H92</f>
        <v>35.826000000000001</v>
      </c>
      <c r="S92" s="211">
        <v>0</v>
      </c>
      <c r="T92" s="212">
        <f>S92*H92</f>
        <v>0</v>
      </c>
      <c r="AR92" s="17" t="s">
        <v>153</v>
      </c>
      <c r="AT92" s="17" t="s">
        <v>149</v>
      </c>
      <c r="AU92" s="17" t="s">
        <v>80</v>
      </c>
      <c r="AY92" s="17" t="s">
        <v>154</v>
      </c>
      <c r="BE92" s="213">
        <f>IF(N92="základní",J92,0)</f>
        <v>0</v>
      </c>
      <c r="BF92" s="213">
        <f>IF(N92="snížená",J92,0)</f>
        <v>0</v>
      </c>
      <c r="BG92" s="213">
        <f>IF(N92="zákl. přenesená",J92,0)</f>
        <v>0</v>
      </c>
      <c r="BH92" s="213">
        <f>IF(N92="sníž. přenesená",J92,0)</f>
        <v>0</v>
      </c>
      <c r="BI92" s="213">
        <f>IF(N92="nulová",J92,0)</f>
        <v>0</v>
      </c>
      <c r="BJ92" s="17" t="s">
        <v>78</v>
      </c>
      <c r="BK92" s="213">
        <f>ROUND(I92*H92,2)</f>
        <v>0</v>
      </c>
      <c r="BL92" s="17" t="s">
        <v>155</v>
      </c>
      <c r="BM92" s="17" t="s">
        <v>320</v>
      </c>
    </row>
    <row r="93" s="1" customFormat="1">
      <c r="B93" s="38"/>
      <c r="C93" s="39"/>
      <c r="D93" s="214" t="s">
        <v>157</v>
      </c>
      <c r="E93" s="39"/>
      <c r="F93" s="215" t="s">
        <v>319</v>
      </c>
      <c r="G93" s="39"/>
      <c r="H93" s="39"/>
      <c r="I93" s="144"/>
      <c r="J93" s="39"/>
      <c r="K93" s="39"/>
      <c r="L93" s="43"/>
      <c r="M93" s="216"/>
      <c r="N93" s="79"/>
      <c r="O93" s="79"/>
      <c r="P93" s="79"/>
      <c r="Q93" s="79"/>
      <c r="R93" s="79"/>
      <c r="S93" s="79"/>
      <c r="T93" s="80"/>
      <c r="AT93" s="17" t="s">
        <v>157</v>
      </c>
      <c r="AU93" s="17" t="s">
        <v>80</v>
      </c>
    </row>
    <row r="94" s="1" customFormat="1">
      <c r="B94" s="38"/>
      <c r="C94" s="39"/>
      <c r="D94" s="214" t="s">
        <v>179</v>
      </c>
      <c r="E94" s="39"/>
      <c r="F94" s="242" t="s">
        <v>321</v>
      </c>
      <c r="G94" s="39"/>
      <c r="H94" s="39"/>
      <c r="I94" s="144"/>
      <c r="J94" s="39"/>
      <c r="K94" s="39"/>
      <c r="L94" s="43"/>
      <c r="M94" s="216"/>
      <c r="N94" s="79"/>
      <c r="O94" s="79"/>
      <c r="P94" s="79"/>
      <c r="Q94" s="79"/>
      <c r="R94" s="79"/>
      <c r="S94" s="79"/>
      <c r="T94" s="80"/>
      <c r="AT94" s="17" t="s">
        <v>179</v>
      </c>
      <c r="AU94" s="17" t="s">
        <v>80</v>
      </c>
    </row>
    <row r="95" s="1" customFormat="1" ht="22.5" customHeight="1">
      <c r="B95" s="38"/>
      <c r="C95" s="201" t="s">
        <v>155</v>
      </c>
      <c r="D95" s="201" t="s">
        <v>149</v>
      </c>
      <c r="E95" s="202" t="s">
        <v>322</v>
      </c>
      <c r="F95" s="203" t="s">
        <v>323</v>
      </c>
      <c r="G95" s="204" t="s">
        <v>152</v>
      </c>
      <c r="H95" s="205">
        <v>4</v>
      </c>
      <c r="I95" s="206"/>
      <c r="J95" s="207">
        <f>ROUND(I95*H95,2)</f>
        <v>0</v>
      </c>
      <c r="K95" s="203" t="s">
        <v>311</v>
      </c>
      <c r="L95" s="208"/>
      <c r="M95" s="209" t="s">
        <v>1</v>
      </c>
      <c r="N95" s="210" t="s">
        <v>42</v>
      </c>
      <c r="O95" s="79"/>
      <c r="P95" s="211">
        <f>O95*H95</f>
        <v>0</v>
      </c>
      <c r="Q95" s="211">
        <v>0</v>
      </c>
      <c r="R95" s="211">
        <f>Q95*H95</f>
        <v>0</v>
      </c>
      <c r="S95" s="211">
        <v>0</v>
      </c>
      <c r="T95" s="212">
        <f>S95*H95</f>
        <v>0</v>
      </c>
      <c r="AR95" s="17" t="s">
        <v>196</v>
      </c>
      <c r="AT95" s="17" t="s">
        <v>149</v>
      </c>
      <c r="AU95" s="17" t="s">
        <v>80</v>
      </c>
      <c r="AY95" s="17" t="s">
        <v>154</v>
      </c>
      <c r="BE95" s="213">
        <f>IF(N95="základní",J95,0)</f>
        <v>0</v>
      </c>
      <c r="BF95" s="213">
        <f>IF(N95="snížená",J95,0)</f>
        <v>0</v>
      </c>
      <c r="BG95" s="213">
        <f>IF(N95="zákl. přenesená",J95,0)</f>
        <v>0</v>
      </c>
      <c r="BH95" s="213">
        <f>IF(N95="sníž. přenesená",J95,0)</f>
        <v>0</v>
      </c>
      <c r="BI95" s="213">
        <f>IF(N95="nulová",J95,0)</f>
        <v>0</v>
      </c>
      <c r="BJ95" s="17" t="s">
        <v>78</v>
      </c>
      <c r="BK95" s="213">
        <f>ROUND(I95*H95,2)</f>
        <v>0</v>
      </c>
      <c r="BL95" s="17" t="s">
        <v>196</v>
      </c>
      <c r="BM95" s="17" t="s">
        <v>324</v>
      </c>
    </row>
    <row r="96" s="1" customFormat="1">
      <c r="B96" s="38"/>
      <c r="C96" s="39"/>
      <c r="D96" s="214" t="s">
        <v>157</v>
      </c>
      <c r="E96" s="39"/>
      <c r="F96" s="215" t="s">
        <v>323</v>
      </c>
      <c r="G96" s="39"/>
      <c r="H96" s="39"/>
      <c r="I96" s="144"/>
      <c r="J96" s="39"/>
      <c r="K96" s="39"/>
      <c r="L96" s="43"/>
      <c r="M96" s="216"/>
      <c r="N96" s="79"/>
      <c r="O96" s="79"/>
      <c r="P96" s="79"/>
      <c r="Q96" s="79"/>
      <c r="R96" s="79"/>
      <c r="S96" s="79"/>
      <c r="T96" s="80"/>
      <c r="AT96" s="17" t="s">
        <v>157</v>
      </c>
      <c r="AU96" s="17" t="s">
        <v>80</v>
      </c>
    </row>
    <row r="97" s="12" customFormat="1">
      <c r="B97" s="246"/>
      <c r="C97" s="247"/>
      <c r="D97" s="214" t="s">
        <v>325</v>
      </c>
      <c r="E97" s="248" t="s">
        <v>1</v>
      </c>
      <c r="F97" s="249" t="s">
        <v>326</v>
      </c>
      <c r="G97" s="247"/>
      <c r="H97" s="248" t="s">
        <v>1</v>
      </c>
      <c r="I97" s="250"/>
      <c r="J97" s="247"/>
      <c r="K97" s="247"/>
      <c r="L97" s="251"/>
      <c r="M97" s="252"/>
      <c r="N97" s="253"/>
      <c r="O97" s="253"/>
      <c r="P97" s="253"/>
      <c r="Q97" s="253"/>
      <c r="R97" s="253"/>
      <c r="S97" s="253"/>
      <c r="T97" s="254"/>
      <c r="AT97" s="255" t="s">
        <v>325</v>
      </c>
      <c r="AU97" s="255" t="s">
        <v>80</v>
      </c>
      <c r="AV97" s="12" t="s">
        <v>78</v>
      </c>
      <c r="AW97" s="12" t="s">
        <v>34</v>
      </c>
      <c r="AX97" s="12" t="s">
        <v>71</v>
      </c>
      <c r="AY97" s="255" t="s">
        <v>154</v>
      </c>
    </row>
    <row r="98" s="12" customFormat="1">
      <c r="B98" s="246"/>
      <c r="C98" s="247"/>
      <c r="D98" s="214" t="s">
        <v>325</v>
      </c>
      <c r="E98" s="248" t="s">
        <v>1</v>
      </c>
      <c r="F98" s="249" t="s">
        <v>327</v>
      </c>
      <c r="G98" s="247"/>
      <c r="H98" s="248" t="s">
        <v>1</v>
      </c>
      <c r="I98" s="250"/>
      <c r="J98" s="247"/>
      <c r="K98" s="247"/>
      <c r="L98" s="251"/>
      <c r="M98" s="252"/>
      <c r="N98" s="253"/>
      <c r="O98" s="253"/>
      <c r="P98" s="253"/>
      <c r="Q98" s="253"/>
      <c r="R98" s="253"/>
      <c r="S98" s="253"/>
      <c r="T98" s="254"/>
      <c r="AT98" s="255" t="s">
        <v>325</v>
      </c>
      <c r="AU98" s="255" t="s">
        <v>80</v>
      </c>
      <c r="AV98" s="12" t="s">
        <v>78</v>
      </c>
      <c r="AW98" s="12" t="s">
        <v>34</v>
      </c>
      <c r="AX98" s="12" t="s">
        <v>71</v>
      </c>
      <c r="AY98" s="255" t="s">
        <v>154</v>
      </c>
    </row>
    <row r="99" s="13" customFormat="1">
      <c r="B99" s="256"/>
      <c r="C99" s="257"/>
      <c r="D99" s="214" t="s">
        <v>325</v>
      </c>
      <c r="E99" s="258" t="s">
        <v>1</v>
      </c>
      <c r="F99" s="259" t="s">
        <v>80</v>
      </c>
      <c r="G99" s="257"/>
      <c r="H99" s="260">
        <v>2</v>
      </c>
      <c r="I99" s="261"/>
      <c r="J99" s="257"/>
      <c r="K99" s="257"/>
      <c r="L99" s="262"/>
      <c r="M99" s="263"/>
      <c r="N99" s="264"/>
      <c r="O99" s="264"/>
      <c r="P99" s="264"/>
      <c r="Q99" s="264"/>
      <c r="R99" s="264"/>
      <c r="S99" s="264"/>
      <c r="T99" s="265"/>
      <c r="AT99" s="266" t="s">
        <v>325</v>
      </c>
      <c r="AU99" s="266" t="s">
        <v>80</v>
      </c>
      <c r="AV99" s="13" t="s">
        <v>80</v>
      </c>
      <c r="AW99" s="13" t="s">
        <v>34</v>
      </c>
      <c r="AX99" s="13" t="s">
        <v>71</v>
      </c>
      <c r="AY99" s="266" t="s">
        <v>154</v>
      </c>
    </row>
    <row r="100" s="12" customFormat="1">
      <c r="B100" s="246"/>
      <c r="C100" s="247"/>
      <c r="D100" s="214" t="s">
        <v>325</v>
      </c>
      <c r="E100" s="248" t="s">
        <v>1</v>
      </c>
      <c r="F100" s="249" t="s">
        <v>328</v>
      </c>
      <c r="G100" s="247"/>
      <c r="H100" s="248" t="s">
        <v>1</v>
      </c>
      <c r="I100" s="250"/>
      <c r="J100" s="247"/>
      <c r="K100" s="247"/>
      <c r="L100" s="251"/>
      <c r="M100" s="252"/>
      <c r="N100" s="253"/>
      <c r="O100" s="253"/>
      <c r="P100" s="253"/>
      <c r="Q100" s="253"/>
      <c r="R100" s="253"/>
      <c r="S100" s="253"/>
      <c r="T100" s="254"/>
      <c r="AT100" s="255" t="s">
        <v>325</v>
      </c>
      <c r="AU100" s="255" t="s">
        <v>80</v>
      </c>
      <c r="AV100" s="12" t="s">
        <v>78</v>
      </c>
      <c r="AW100" s="12" t="s">
        <v>34</v>
      </c>
      <c r="AX100" s="12" t="s">
        <v>71</v>
      </c>
      <c r="AY100" s="255" t="s">
        <v>154</v>
      </c>
    </row>
    <row r="101" s="13" customFormat="1">
      <c r="B101" s="256"/>
      <c r="C101" s="257"/>
      <c r="D101" s="214" t="s">
        <v>325</v>
      </c>
      <c r="E101" s="258" t="s">
        <v>1</v>
      </c>
      <c r="F101" s="259" t="s">
        <v>80</v>
      </c>
      <c r="G101" s="257"/>
      <c r="H101" s="260">
        <v>2</v>
      </c>
      <c r="I101" s="261"/>
      <c r="J101" s="257"/>
      <c r="K101" s="257"/>
      <c r="L101" s="262"/>
      <c r="M101" s="263"/>
      <c r="N101" s="264"/>
      <c r="O101" s="264"/>
      <c r="P101" s="264"/>
      <c r="Q101" s="264"/>
      <c r="R101" s="264"/>
      <c r="S101" s="264"/>
      <c r="T101" s="265"/>
      <c r="AT101" s="266" t="s">
        <v>325</v>
      </c>
      <c r="AU101" s="266" t="s">
        <v>80</v>
      </c>
      <c r="AV101" s="13" t="s">
        <v>80</v>
      </c>
      <c r="AW101" s="13" t="s">
        <v>34</v>
      </c>
      <c r="AX101" s="13" t="s">
        <v>71</v>
      </c>
      <c r="AY101" s="266" t="s">
        <v>154</v>
      </c>
    </row>
    <row r="102" s="14" customFormat="1">
      <c r="B102" s="267"/>
      <c r="C102" s="268"/>
      <c r="D102" s="214" t="s">
        <v>325</v>
      </c>
      <c r="E102" s="269" t="s">
        <v>1</v>
      </c>
      <c r="F102" s="270" t="s">
        <v>329</v>
      </c>
      <c r="G102" s="268"/>
      <c r="H102" s="271">
        <v>4</v>
      </c>
      <c r="I102" s="272"/>
      <c r="J102" s="268"/>
      <c r="K102" s="268"/>
      <c r="L102" s="273"/>
      <c r="M102" s="274"/>
      <c r="N102" s="275"/>
      <c r="O102" s="275"/>
      <c r="P102" s="275"/>
      <c r="Q102" s="275"/>
      <c r="R102" s="275"/>
      <c r="S102" s="275"/>
      <c r="T102" s="276"/>
      <c r="AT102" s="277" t="s">
        <v>325</v>
      </c>
      <c r="AU102" s="277" t="s">
        <v>80</v>
      </c>
      <c r="AV102" s="14" t="s">
        <v>155</v>
      </c>
      <c r="AW102" s="14" t="s">
        <v>34</v>
      </c>
      <c r="AX102" s="14" t="s">
        <v>78</v>
      </c>
      <c r="AY102" s="277" t="s">
        <v>154</v>
      </c>
    </row>
    <row r="103" s="1" customFormat="1" ht="22.5" customHeight="1">
      <c r="B103" s="38"/>
      <c r="C103" s="201" t="s">
        <v>167</v>
      </c>
      <c r="D103" s="201" t="s">
        <v>149</v>
      </c>
      <c r="E103" s="202" t="s">
        <v>330</v>
      </c>
      <c r="F103" s="203" t="s">
        <v>331</v>
      </c>
      <c r="G103" s="204" t="s">
        <v>305</v>
      </c>
      <c r="H103" s="205">
        <v>6.75</v>
      </c>
      <c r="I103" s="206"/>
      <c r="J103" s="207">
        <f>ROUND(I103*H103,2)</f>
        <v>0</v>
      </c>
      <c r="K103" s="203" t="s">
        <v>311</v>
      </c>
      <c r="L103" s="208"/>
      <c r="M103" s="209" t="s">
        <v>1</v>
      </c>
      <c r="N103" s="210" t="s">
        <v>42</v>
      </c>
      <c r="O103" s="79"/>
      <c r="P103" s="211">
        <f>O103*H103</f>
        <v>0</v>
      </c>
      <c r="Q103" s="211">
        <v>0.95499999999999996</v>
      </c>
      <c r="R103" s="211">
        <f>Q103*H103</f>
        <v>6.44625</v>
      </c>
      <c r="S103" s="211">
        <v>0</v>
      </c>
      <c r="T103" s="212">
        <f>S103*H103</f>
        <v>0</v>
      </c>
      <c r="AR103" s="17" t="s">
        <v>153</v>
      </c>
      <c r="AT103" s="17" t="s">
        <v>149</v>
      </c>
      <c r="AU103" s="17" t="s">
        <v>80</v>
      </c>
      <c r="AY103" s="17" t="s">
        <v>154</v>
      </c>
      <c r="BE103" s="213">
        <f>IF(N103="základní",J103,0)</f>
        <v>0</v>
      </c>
      <c r="BF103" s="213">
        <f>IF(N103="snížená",J103,0)</f>
        <v>0</v>
      </c>
      <c r="BG103" s="213">
        <f>IF(N103="zákl. přenesená",J103,0)</f>
        <v>0</v>
      </c>
      <c r="BH103" s="213">
        <f>IF(N103="sníž. přenesená",J103,0)</f>
        <v>0</v>
      </c>
      <c r="BI103" s="213">
        <f>IF(N103="nulová",J103,0)</f>
        <v>0</v>
      </c>
      <c r="BJ103" s="17" t="s">
        <v>78</v>
      </c>
      <c r="BK103" s="213">
        <f>ROUND(I103*H103,2)</f>
        <v>0</v>
      </c>
      <c r="BL103" s="17" t="s">
        <v>155</v>
      </c>
      <c r="BM103" s="17" t="s">
        <v>332</v>
      </c>
    </row>
    <row r="104" s="1" customFormat="1">
      <c r="B104" s="38"/>
      <c r="C104" s="39"/>
      <c r="D104" s="214" t="s">
        <v>157</v>
      </c>
      <c r="E104" s="39"/>
      <c r="F104" s="215" t="s">
        <v>331</v>
      </c>
      <c r="G104" s="39"/>
      <c r="H104" s="39"/>
      <c r="I104" s="144"/>
      <c r="J104" s="39"/>
      <c r="K104" s="39"/>
      <c r="L104" s="43"/>
      <c r="M104" s="216"/>
      <c r="N104" s="79"/>
      <c r="O104" s="79"/>
      <c r="P104" s="79"/>
      <c r="Q104" s="79"/>
      <c r="R104" s="79"/>
      <c r="S104" s="79"/>
      <c r="T104" s="80"/>
      <c r="AT104" s="17" t="s">
        <v>157</v>
      </c>
      <c r="AU104" s="17" t="s">
        <v>80</v>
      </c>
    </row>
    <row r="105" s="1" customFormat="1">
      <c r="B105" s="38"/>
      <c r="C105" s="39"/>
      <c r="D105" s="214" t="s">
        <v>179</v>
      </c>
      <c r="E105" s="39"/>
      <c r="F105" s="242" t="s">
        <v>333</v>
      </c>
      <c r="G105" s="39"/>
      <c r="H105" s="39"/>
      <c r="I105" s="144"/>
      <c r="J105" s="39"/>
      <c r="K105" s="39"/>
      <c r="L105" s="43"/>
      <c r="M105" s="216"/>
      <c r="N105" s="79"/>
      <c r="O105" s="79"/>
      <c r="P105" s="79"/>
      <c r="Q105" s="79"/>
      <c r="R105" s="79"/>
      <c r="S105" s="79"/>
      <c r="T105" s="80"/>
      <c r="AT105" s="17" t="s">
        <v>179</v>
      </c>
      <c r="AU105" s="17" t="s">
        <v>80</v>
      </c>
    </row>
    <row r="106" s="12" customFormat="1">
      <c r="B106" s="246"/>
      <c r="C106" s="247"/>
      <c r="D106" s="214" t="s">
        <v>325</v>
      </c>
      <c r="E106" s="248" t="s">
        <v>1</v>
      </c>
      <c r="F106" s="249" t="s">
        <v>326</v>
      </c>
      <c r="G106" s="247"/>
      <c r="H106" s="248" t="s">
        <v>1</v>
      </c>
      <c r="I106" s="250"/>
      <c r="J106" s="247"/>
      <c r="K106" s="247"/>
      <c r="L106" s="251"/>
      <c r="M106" s="252"/>
      <c r="N106" s="253"/>
      <c r="O106" s="253"/>
      <c r="P106" s="253"/>
      <c r="Q106" s="253"/>
      <c r="R106" s="253"/>
      <c r="S106" s="253"/>
      <c r="T106" s="254"/>
      <c r="AT106" s="255" t="s">
        <v>325</v>
      </c>
      <c r="AU106" s="255" t="s">
        <v>80</v>
      </c>
      <c r="AV106" s="12" t="s">
        <v>78</v>
      </c>
      <c r="AW106" s="12" t="s">
        <v>34</v>
      </c>
      <c r="AX106" s="12" t="s">
        <v>71</v>
      </c>
      <c r="AY106" s="255" t="s">
        <v>154</v>
      </c>
    </row>
    <row r="107" s="13" customFormat="1">
      <c r="B107" s="256"/>
      <c r="C107" s="257"/>
      <c r="D107" s="214" t="s">
        <v>325</v>
      </c>
      <c r="E107" s="258" t="s">
        <v>1</v>
      </c>
      <c r="F107" s="259" t="s">
        <v>334</v>
      </c>
      <c r="G107" s="257"/>
      <c r="H107" s="260">
        <v>6.75</v>
      </c>
      <c r="I107" s="261"/>
      <c r="J107" s="257"/>
      <c r="K107" s="257"/>
      <c r="L107" s="262"/>
      <c r="M107" s="263"/>
      <c r="N107" s="264"/>
      <c r="O107" s="264"/>
      <c r="P107" s="264"/>
      <c r="Q107" s="264"/>
      <c r="R107" s="264"/>
      <c r="S107" s="264"/>
      <c r="T107" s="265"/>
      <c r="AT107" s="266" t="s">
        <v>325</v>
      </c>
      <c r="AU107" s="266" t="s">
        <v>80</v>
      </c>
      <c r="AV107" s="13" t="s">
        <v>80</v>
      </c>
      <c r="AW107" s="13" t="s">
        <v>34</v>
      </c>
      <c r="AX107" s="13" t="s">
        <v>71</v>
      </c>
      <c r="AY107" s="266" t="s">
        <v>154</v>
      </c>
    </row>
    <row r="108" s="14" customFormat="1">
      <c r="B108" s="267"/>
      <c r="C108" s="268"/>
      <c r="D108" s="214" t="s">
        <v>325</v>
      </c>
      <c r="E108" s="269" t="s">
        <v>1</v>
      </c>
      <c r="F108" s="270" t="s">
        <v>329</v>
      </c>
      <c r="G108" s="268"/>
      <c r="H108" s="271">
        <v>6.75</v>
      </c>
      <c r="I108" s="272"/>
      <c r="J108" s="268"/>
      <c r="K108" s="268"/>
      <c r="L108" s="273"/>
      <c r="M108" s="274"/>
      <c r="N108" s="275"/>
      <c r="O108" s="275"/>
      <c r="P108" s="275"/>
      <c r="Q108" s="275"/>
      <c r="R108" s="275"/>
      <c r="S108" s="275"/>
      <c r="T108" s="276"/>
      <c r="AT108" s="277" t="s">
        <v>325</v>
      </c>
      <c r="AU108" s="277" t="s">
        <v>80</v>
      </c>
      <c r="AV108" s="14" t="s">
        <v>155</v>
      </c>
      <c r="AW108" s="14" t="s">
        <v>34</v>
      </c>
      <c r="AX108" s="14" t="s">
        <v>78</v>
      </c>
      <c r="AY108" s="277" t="s">
        <v>154</v>
      </c>
    </row>
    <row r="109" s="1" customFormat="1" ht="22.5" customHeight="1">
      <c r="B109" s="38"/>
      <c r="C109" s="201" t="s">
        <v>173</v>
      </c>
      <c r="D109" s="201" t="s">
        <v>149</v>
      </c>
      <c r="E109" s="202" t="s">
        <v>335</v>
      </c>
      <c r="F109" s="203" t="s">
        <v>336</v>
      </c>
      <c r="G109" s="204" t="s">
        <v>152</v>
      </c>
      <c r="H109" s="205">
        <v>470</v>
      </c>
      <c r="I109" s="206"/>
      <c r="J109" s="207">
        <f>ROUND(I109*H109,2)</f>
        <v>0</v>
      </c>
      <c r="K109" s="203" t="s">
        <v>311</v>
      </c>
      <c r="L109" s="208"/>
      <c r="M109" s="209" t="s">
        <v>1</v>
      </c>
      <c r="N109" s="210" t="s">
        <v>42</v>
      </c>
      <c r="O109" s="79"/>
      <c r="P109" s="211">
        <f>O109*H109</f>
        <v>0</v>
      </c>
      <c r="Q109" s="211">
        <v>0.00051999999999999995</v>
      </c>
      <c r="R109" s="211">
        <f>Q109*H109</f>
        <v>0.24439999999999998</v>
      </c>
      <c r="S109" s="211">
        <v>0</v>
      </c>
      <c r="T109" s="212">
        <f>S109*H109</f>
        <v>0</v>
      </c>
      <c r="AR109" s="17" t="s">
        <v>153</v>
      </c>
      <c r="AT109" s="17" t="s">
        <v>149</v>
      </c>
      <c r="AU109" s="17" t="s">
        <v>80</v>
      </c>
      <c r="AY109" s="17" t="s">
        <v>154</v>
      </c>
      <c r="BE109" s="213">
        <f>IF(N109="základní",J109,0)</f>
        <v>0</v>
      </c>
      <c r="BF109" s="213">
        <f>IF(N109="snížená",J109,0)</f>
        <v>0</v>
      </c>
      <c r="BG109" s="213">
        <f>IF(N109="zákl. přenesená",J109,0)</f>
        <v>0</v>
      </c>
      <c r="BH109" s="213">
        <f>IF(N109="sníž. přenesená",J109,0)</f>
        <v>0</v>
      </c>
      <c r="BI109" s="213">
        <f>IF(N109="nulová",J109,0)</f>
        <v>0</v>
      </c>
      <c r="BJ109" s="17" t="s">
        <v>78</v>
      </c>
      <c r="BK109" s="213">
        <f>ROUND(I109*H109,2)</f>
        <v>0</v>
      </c>
      <c r="BL109" s="17" t="s">
        <v>155</v>
      </c>
      <c r="BM109" s="17" t="s">
        <v>337</v>
      </c>
    </row>
    <row r="110" s="1" customFormat="1">
      <c r="B110" s="38"/>
      <c r="C110" s="39"/>
      <c r="D110" s="214" t="s">
        <v>157</v>
      </c>
      <c r="E110" s="39"/>
      <c r="F110" s="215" t="s">
        <v>336</v>
      </c>
      <c r="G110" s="39"/>
      <c r="H110" s="39"/>
      <c r="I110" s="144"/>
      <c r="J110" s="39"/>
      <c r="K110" s="39"/>
      <c r="L110" s="43"/>
      <c r="M110" s="216"/>
      <c r="N110" s="79"/>
      <c r="O110" s="79"/>
      <c r="P110" s="79"/>
      <c r="Q110" s="79"/>
      <c r="R110" s="79"/>
      <c r="S110" s="79"/>
      <c r="T110" s="80"/>
      <c r="AT110" s="17" t="s">
        <v>157</v>
      </c>
      <c r="AU110" s="17" t="s">
        <v>80</v>
      </c>
    </row>
    <row r="111" s="12" customFormat="1">
      <c r="B111" s="246"/>
      <c r="C111" s="247"/>
      <c r="D111" s="214" t="s">
        <v>325</v>
      </c>
      <c r="E111" s="248" t="s">
        <v>1</v>
      </c>
      <c r="F111" s="249" t="s">
        <v>326</v>
      </c>
      <c r="G111" s="247"/>
      <c r="H111" s="248" t="s">
        <v>1</v>
      </c>
      <c r="I111" s="250"/>
      <c r="J111" s="247"/>
      <c r="K111" s="247"/>
      <c r="L111" s="251"/>
      <c r="M111" s="252"/>
      <c r="N111" s="253"/>
      <c r="O111" s="253"/>
      <c r="P111" s="253"/>
      <c r="Q111" s="253"/>
      <c r="R111" s="253"/>
      <c r="S111" s="253"/>
      <c r="T111" s="254"/>
      <c r="AT111" s="255" t="s">
        <v>325</v>
      </c>
      <c r="AU111" s="255" t="s">
        <v>80</v>
      </c>
      <c r="AV111" s="12" t="s">
        <v>78</v>
      </c>
      <c r="AW111" s="12" t="s">
        <v>34</v>
      </c>
      <c r="AX111" s="12" t="s">
        <v>71</v>
      </c>
      <c r="AY111" s="255" t="s">
        <v>154</v>
      </c>
    </row>
    <row r="112" s="13" customFormat="1">
      <c r="B112" s="256"/>
      <c r="C112" s="257"/>
      <c r="D112" s="214" t="s">
        <v>325</v>
      </c>
      <c r="E112" s="258" t="s">
        <v>1</v>
      </c>
      <c r="F112" s="259" t="s">
        <v>338</v>
      </c>
      <c r="G112" s="257"/>
      <c r="H112" s="260">
        <v>470</v>
      </c>
      <c r="I112" s="261"/>
      <c r="J112" s="257"/>
      <c r="K112" s="257"/>
      <c r="L112" s="262"/>
      <c r="M112" s="263"/>
      <c r="N112" s="264"/>
      <c r="O112" s="264"/>
      <c r="P112" s="264"/>
      <c r="Q112" s="264"/>
      <c r="R112" s="264"/>
      <c r="S112" s="264"/>
      <c r="T112" s="265"/>
      <c r="AT112" s="266" t="s">
        <v>325</v>
      </c>
      <c r="AU112" s="266" t="s">
        <v>80</v>
      </c>
      <c r="AV112" s="13" t="s">
        <v>80</v>
      </c>
      <c r="AW112" s="13" t="s">
        <v>34</v>
      </c>
      <c r="AX112" s="13" t="s">
        <v>71</v>
      </c>
      <c r="AY112" s="266" t="s">
        <v>154</v>
      </c>
    </row>
    <row r="113" s="14" customFormat="1">
      <c r="B113" s="267"/>
      <c r="C113" s="268"/>
      <c r="D113" s="214" t="s">
        <v>325</v>
      </c>
      <c r="E113" s="269" t="s">
        <v>1</v>
      </c>
      <c r="F113" s="270" t="s">
        <v>329</v>
      </c>
      <c r="G113" s="268"/>
      <c r="H113" s="271">
        <v>470</v>
      </c>
      <c r="I113" s="272"/>
      <c r="J113" s="268"/>
      <c r="K113" s="268"/>
      <c r="L113" s="273"/>
      <c r="M113" s="274"/>
      <c r="N113" s="275"/>
      <c r="O113" s="275"/>
      <c r="P113" s="275"/>
      <c r="Q113" s="275"/>
      <c r="R113" s="275"/>
      <c r="S113" s="275"/>
      <c r="T113" s="276"/>
      <c r="AT113" s="277" t="s">
        <v>325</v>
      </c>
      <c r="AU113" s="277" t="s">
        <v>80</v>
      </c>
      <c r="AV113" s="14" t="s">
        <v>155</v>
      </c>
      <c r="AW113" s="14" t="s">
        <v>34</v>
      </c>
      <c r="AX113" s="14" t="s">
        <v>78</v>
      </c>
      <c r="AY113" s="277" t="s">
        <v>154</v>
      </c>
    </row>
    <row r="114" s="1" customFormat="1" ht="22.5" customHeight="1">
      <c r="B114" s="38"/>
      <c r="C114" s="201" t="s">
        <v>182</v>
      </c>
      <c r="D114" s="201" t="s">
        <v>149</v>
      </c>
      <c r="E114" s="202" t="s">
        <v>339</v>
      </c>
      <c r="F114" s="203" t="s">
        <v>340</v>
      </c>
      <c r="G114" s="204" t="s">
        <v>152</v>
      </c>
      <c r="H114" s="205">
        <v>232</v>
      </c>
      <c r="I114" s="206"/>
      <c r="J114" s="207">
        <f>ROUND(I114*H114,2)</f>
        <v>0</v>
      </c>
      <c r="K114" s="203" t="s">
        <v>311</v>
      </c>
      <c r="L114" s="208"/>
      <c r="M114" s="209" t="s">
        <v>1</v>
      </c>
      <c r="N114" s="210" t="s">
        <v>42</v>
      </c>
      <c r="O114" s="79"/>
      <c r="P114" s="211">
        <f>O114*H114</f>
        <v>0</v>
      </c>
      <c r="Q114" s="211">
        <v>0.00056999999999999998</v>
      </c>
      <c r="R114" s="211">
        <f>Q114*H114</f>
        <v>0.13224</v>
      </c>
      <c r="S114" s="211">
        <v>0</v>
      </c>
      <c r="T114" s="212">
        <f>S114*H114</f>
        <v>0</v>
      </c>
      <c r="AR114" s="17" t="s">
        <v>153</v>
      </c>
      <c r="AT114" s="17" t="s">
        <v>149</v>
      </c>
      <c r="AU114" s="17" t="s">
        <v>80</v>
      </c>
      <c r="AY114" s="17" t="s">
        <v>154</v>
      </c>
      <c r="BE114" s="213">
        <f>IF(N114="základní",J114,0)</f>
        <v>0</v>
      </c>
      <c r="BF114" s="213">
        <f>IF(N114="snížená",J114,0)</f>
        <v>0</v>
      </c>
      <c r="BG114" s="213">
        <f>IF(N114="zákl. přenesená",J114,0)</f>
        <v>0</v>
      </c>
      <c r="BH114" s="213">
        <f>IF(N114="sníž. přenesená",J114,0)</f>
        <v>0</v>
      </c>
      <c r="BI114" s="213">
        <f>IF(N114="nulová",J114,0)</f>
        <v>0</v>
      </c>
      <c r="BJ114" s="17" t="s">
        <v>78</v>
      </c>
      <c r="BK114" s="213">
        <f>ROUND(I114*H114,2)</f>
        <v>0</v>
      </c>
      <c r="BL114" s="17" t="s">
        <v>155</v>
      </c>
      <c r="BM114" s="17" t="s">
        <v>341</v>
      </c>
    </row>
    <row r="115" s="1" customFormat="1">
      <c r="B115" s="38"/>
      <c r="C115" s="39"/>
      <c r="D115" s="214" t="s">
        <v>157</v>
      </c>
      <c r="E115" s="39"/>
      <c r="F115" s="215" t="s">
        <v>340</v>
      </c>
      <c r="G115" s="39"/>
      <c r="H115" s="39"/>
      <c r="I115" s="144"/>
      <c r="J115" s="39"/>
      <c r="K115" s="39"/>
      <c r="L115" s="43"/>
      <c r="M115" s="216"/>
      <c r="N115" s="79"/>
      <c r="O115" s="79"/>
      <c r="P115" s="79"/>
      <c r="Q115" s="79"/>
      <c r="R115" s="79"/>
      <c r="S115" s="79"/>
      <c r="T115" s="80"/>
      <c r="AT115" s="17" t="s">
        <v>157</v>
      </c>
      <c r="AU115" s="17" t="s">
        <v>80</v>
      </c>
    </row>
    <row r="116" s="12" customFormat="1">
      <c r="B116" s="246"/>
      <c r="C116" s="247"/>
      <c r="D116" s="214" t="s">
        <v>325</v>
      </c>
      <c r="E116" s="248" t="s">
        <v>1</v>
      </c>
      <c r="F116" s="249" t="s">
        <v>326</v>
      </c>
      <c r="G116" s="247"/>
      <c r="H116" s="248" t="s">
        <v>1</v>
      </c>
      <c r="I116" s="250"/>
      <c r="J116" s="247"/>
      <c r="K116" s="247"/>
      <c r="L116" s="251"/>
      <c r="M116" s="252"/>
      <c r="N116" s="253"/>
      <c r="O116" s="253"/>
      <c r="P116" s="253"/>
      <c r="Q116" s="253"/>
      <c r="R116" s="253"/>
      <c r="S116" s="253"/>
      <c r="T116" s="254"/>
      <c r="AT116" s="255" t="s">
        <v>325</v>
      </c>
      <c r="AU116" s="255" t="s">
        <v>80</v>
      </c>
      <c r="AV116" s="12" t="s">
        <v>78</v>
      </c>
      <c r="AW116" s="12" t="s">
        <v>34</v>
      </c>
      <c r="AX116" s="12" t="s">
        <v>71</v>
      </c>
      <c r="AY116" s="255" t="s">
        <v>154</v>
      </c>
    </row>
    <row r="117" s="13" customFormat="1">
      <c r="B117" s="256"/>
      <c r="C117" s="257"/>
      <c r="D117" s="214" t="s">
        <v>325</v>
      </c>
      <c r="E117" s="258" t="s">
        <v>1</v>
      </c>
      <c r="F117" s="259" t="s">
        <v>342</v>
      </c>
      <c r="G117" s="257"/>
      <c r="H117" s="260">
        <v>232</v>
      </c>
      <c r="I117" s="261"/>
      <c r="J117" s="257"/>
      <c r="K117" s="257"/>
      <c r="L117" s="262"/>
      <c r="M117" s="263"/>
      <c r="N117" s="264"/>
      <c r="O117" s="264"/>
      <c r="P117" s="264"/>
      <c r="Q117" s="264"/>
      <c r="R117" s="264"/>
      <c r="S117" s="264"/>
      <c r="T117" s="265"/>
      <c r="AT117" s="266" t="s">
        <v>325</v>
      </c>
      <c r="AU117" s="266" t="s">
        <v>80</v>
      </c>
      <c r="AV117" s="13" t="s">
        <v>80</v>
      </c>
      <c r="AW117" s="13" t="s">
        <v>34</v>
      </c>
      <c r="AX117" s="13" t="s">
        <v>71</v>
      </c>
      <c r="AY117" s="266" t="s">
        <v>154</v>
      </c>
    </row>
    <row r="118" s="14" customFormat="1">
      <c r="B118" s="267"/>
      <c r="C118" s="268"/>
      <c r="D118" s="214" t="s">
        <v>325</v>
      </c>
      <c r="E118" s="269" t="s">
        <v>1</v>
      </c>
      <c r="F118" s="270" t="s">
        <v>329</v>
      </c>
      <c r="G118" s="268"/>
      <c r="H118" s="271">
        <v>232</v>
      </c>
      <c r="I118" s="272"/>
      <c r="J118" s="268"/>
      <c r="K118" s="268"/>
      <c r="L118" s="273"/>
      <c r="M118" s="274"/>
      <c r="N118" s="275"/>
      <c r="O118" s="275"/>
      <c r="P118" s="275"/>
      <c r="Q118" s="275"/>
      <c r="R118" s="275"/>
      <c r="S118" s="275"/>
      <c r="T118" s="276"/>
      <c r="AT118" s="277" t="s">
        <v>325</v>
      </c>
      <c r="AU118" s="277" t="s">
        <v>80</v>
      </c>
      <c r="AV118" s="14" t="s">
        <v>155</v>
      </c>
      <c r="AW118" s="14" t="s">
        <v>34</v>
      </c>
      <c r="AX118" s="14" t="s">
        <v>78</v>
      </c>
      <c r="AY118" s="277" t="s">
        <v>154</v>
      </c>
    </row>
    <row r="119" s="1" customFormat="1" ht="22.5" customHeight="1">
      <c r="B119" s="38"/>
      <c r="C119" s="201" t="s">
        <v>153</v>
      </c>
      <c r="D119" s="201" t="s">
        <v>149</v>
      </c>
      <c r="E119" s="202" t="s">
        <v>343</v>
      </c>
      <c r="F119" s="203" t="s">
        <v>344</v>
      </c>
      <c r="G119" s="204" t="s">
        <v>152</v>
      </c>
      <c r="H119" s="205">
        <v>702</v>
      </c>
      <c r="I119" s="206"/>
      <c r="J119" s="207">
        <f>ROUND(I119*H119,2)</f>
        <v>0</v>
      </c>
      <c r="K119" s="203" t="s">
        <v>311</v>
      </c>
      <c r="L119" s="208"/>
      <c r="M119" s="209" t="s">
        <v>1</v>
      </c>
      <c r="N119" s="210" t="s">
        <v>42</v>
      </c>
      <c r="O119" s="79"/>
      <c r="P119" s="211">
        <f>O119*H119</f>
        <v>0</v>
      </c>
      <c r="Q119" s="211">
        <v>9.0000000000000006E-05</v>
      </c>
      <c r="R119" s="211">
        <f>Q119*H119</f>
        <v>0.06318</v>
      </c>
      <c r="S119" s="211">
        <v>0</v>
      </c>
      <c r="T119" s="212">
        <f>S119*H119</f>
        <v>0</v>
      </c>
      <c r="AR119" s="17" t="s">
        <v>153</v>
      </c>
      <c r="AT119" s="17" t="s">
        <v>149</v>
      </c>
      <c r="AU119" s="17" t="s">
        <v>80</v>
      </c>
      <c r="AY119" s="17" t="s">
        <v>154</v>
      </c>
      <c r="BE119" s="213">
        <f>IF(N119="základní",J119,0)</f>
        <v>0</v>
      </c>
      <c r="BF119" s="213">
        <f>IF(N119="snížená",J119,0)</f>
        <v>0</v>
      </c>
      <c r="BG119" s="213">
        <f>IF(N119="zákl. přenesená",J119,0)</f>
        <v>0</v>
      </c>
      <c r="BH119" s="213">
        <f>IF(N119="sníž. přenesená",J119,0)</f>
        <v>0</v>
      </c>
      <c r="BI119" s="213">
        <f>IF(N119="nulová",J119,0)</f>
        <v>0</v>
      </c>
      <c r="BJ119" s="17" t="s">
        <v>78</v>
      </c>
      <c r="BK119" s="213">
        <f>ROUND(I119*H119,2)</f>
        <v>0</v>
      </c>
      <c r="BL119" s="17" t="s">
        <v>155</v>
      </c>
      <c r="BM119" s="17" t="s">
        <v>345</v>
      </c>
    </row>
    <row r="120" s="1" customFormat="1">
      <c r="B120" s="38"/>
      <c r="C120" s="39"/>
      <c r="D120" s="214" t="s">
        <v>157</v>
      </c>
      <c r="E120" s="39"/>
      <c r="F120" s="215" t="s">
        <v>344</v>
      </c>
      <c r="G120" s="39"/>
      <c r="H120" s="39"/>
      <c r="I120" s="144"/>
      <c r="J120" s="39"/>
      <c r="K120" s="39"/>
      <c r="L120" s="43"/>
      <c r="M120" s="216"/>
      <c r="N120" s="79"/>
      <c r="O120" s="79"/>
      <c r="P120" s="79"/>
      <c r="Q120" s="79"/>
      <c r="R120" s="79"/>
      <c r="S120" s="79"/>
      <c r="T120" s="80"/>
      <c r="AT120" s="17" t="s">
        <v>157</v>
      </c>
      <c r="AU120" s="17" t="s">
        <v>80</v>
      </c>
    </row>
    <row r="121" s="12" customFormat="1">
      <c r="B121" s="246"/>
      <c r="C121" s="247"/>
      <c r="D121" s="214" t="s">
        <v>325</v>
      </c>
      <c r="E121" s="248" t="s">
        <v>1</v>
      </c>
      <c r="F121" s="249" t="s">
        <v>326</v>
      </c>
      <c r="G121" s="247"/>
      <c r="H121" s="248" t="s">
        <v>1</v>
      </c>
      <c r="I121" s="250"/>
      <c r="J121" s="247"/>
      <c r="K121" s="247"/>
      <c r="L121" s="251"/>
      <c r="M121" s="252"/>
      <c r="N121" s="253"/>
      <c r="O121" s="253"/>
      <c r="P121" s="253"/>
      <c r="Q121" s="253"/>
      <c r="R121" s="253"/>
      <c r="S121" s="253"/>
      <c r="T121" s="254"/>
      <c r="AT121" s="255" t="s">
        <v>325</v>
      </c>
      <c r="AU121" s="255" t="s">
        <v>80</v>
      </c>
      <c r="AV121" s="12" t="s">
        <v>78</v>
      </c>
      <c r="AW121" s="12" t="s">
        <v>34</v>
      </c>
      <c r="AX121" s="12" t="s">
        <v>71</v>
      </c>
      <c r="AY121" s="255" t="s">
        <v>154</v>
      </c>
    </row>
    <row r="122" s="13" customFormat="1">
      <c r="B122" s="256"/>
      <c r="C122" s="257"/>
      <c r="D122" s="214" t="s">
        <v>325</v>
      </c>
      <c r="E122" s="258" t="s">
        <v>1</v>
      </c>
      <c r="F122" s="259" t="s">
        <v>346</v>
      </c>
      <c r="G122" s="257"/>
      <c r="H122" s="260">
        <v>702</v>
      </c>
      <c r="I122" s="261"/>
      <c r="J122" s="257"/>
      <c r="K122" s="257"/>
      <c r="L122" s="262"/>
      <c r="M122" s="263"/>
      <c r="N122" s="264"/>
      <c r="O122" s="264"/>
      <c r="P122" s="264"/>
      <c r="Q122" s="264"/>
      <c r="R122" s="264"/>
      <c r="S122" s="264"/>
      <c r="T122" s="265"/>
      <c r="AT122" s="266" t="s">
        <v>325</v>
      </c>
      <c r="AU122" s="266" t="s">
        <v>80</v>
      </c>
      <c r="AV122" s="13" t="s">
        <v>80</v>
      </c>
      <c r="AW122" s="13" t="s">
        <v>34</v>
      </c>
      <c r="AX122" s="13" t="s">
        <v>71</v>
      </c>
      <c r="AY122" s="266" t="s">
        <v>154</v>
      </c>
    </row>
    <row r="123" s="14" customFormat="1">
      <c r="B123" s="267"/>
      <c r="C123" s="268"/>
      <c r="D123" s="214" t="s">
        <v>325</v>
      </c>
      <c r="E123" s="269" t="s">
        <v>1</v>
      </c>
      <c r="F123" s="270" t="s">
        <v>329</v>
      </c>
      <c r="G123" s="268"/>
      <c r="H123" s="271">
        <v>702</v>
      </c>
      <c r="I123" s="272"/>
      <c r="J123" s="268"/>
      <c r="K123" s="268"/>
      <c r="L123" s="273"/>
      <c r="M123" s="274"/>
      <c r="N123" s="275"/>
      <c r="O123" s="275"/>
      <c r="P123" s="275"/>
      <c r="Q123" s="275"/>
      <c r="R123" s="275"/>
      <c r="S123" s="275"/>
      <c r="T123" s="276"/>
      <c r="AT123" s="277" t="s">
        <v>325</v>
      </c>
      <c r="AU123" s="277" t="s">
        <v>80</v>
      </c>
      <c r="AV123" s="14" t="s">
        <v>155</v>
      </c>
      <c r="AW123" s="14" t="s">
        <v>34</v>
      </c>
      <c r="AX123" s="14" t="s">
        <v>78</v>
      </c>
      <c r="AY123" s="277" t="s">
        <v>154</v>
      </c>
    </row>
    <row r="124" s="1" customFormat="1" ht="22.5" customHeight="1">
      <c r="B124" s="38"/>
      <c r="C124" s="201" t="s">
        <v>193</v>
      </c>
      <c r="D124" s="201" t="s">
        <v>149</v>
      </c>
      <c r="E124" s="202" t="s">
        <v>347</v>
      </c>
      <c r="F124" s="203" t="s">
        <v>348</v>
      </c>
      <c r="G124" s="204" t="s">
        <v>152</v>
      </c>
      <c r="H124" s="205">
        <v>220</v>
      </c>
      <c r="I124" s="206"/>
      <c r="J124" s="207">
        <f>ROUND(I124*H124,2)</f>
        <v>0</v>
      </c>
      <c r="K124" s="203" t="s">
        <v>311</v>
      </c>
      <c r="L124" s="208"/>
      <c r="M124" s="209" t="s">
        <v>1</v>
      </c>
      <c r="N124" s="210" t="s">
        <v>42</v>
      </c>
      <c r="O124" s="79"/>
      <c r="P124" s="211">
        <f>O124*H124</f>
        <v>0</v>
      </c>
      <c r="Q124" s="211">
        <v>0.00123</v>
      </c>
      <c r="R124" s="211">
        <f>Q124*H124</f>
        <v>0.27060000000000001</v>
      </c>
      <c r="S124" s="211">
        <v>0</v>
      </c>
      <c r="T124" s="212">
        <f>S124*H124</f>
        <v>0</v>
      </c>
      <c r="AR124" s="17" t="s">
        <v>153</v>
      </c>
      <c r="AT124" s="17" t="s">
        <v>149</v>
      </c>
      <c r="AU124" s="17" t="s">
        <v>80</v>
      </c>
      <c r="AY124" s="17" t="s">
        <v>154</v>
      </c>
      <c r="BE124" s="213">
        <f>IF(N124="základní",J124,0)</f>
        <v>0</v>
      </c>
      <c r="BF124" s="213">
        <f>IF(N124="snížená",J124,0)</f>
        <v>0</v>
      </c>
      <c r="BG124" s="213">
        <f>IF(N124="zákl. přenesená",J124,0)</f>
        <v>0</v>
      </c>
      <c r="BH124" s="213">
        <f>IF(N124="sníž. přenesená",J124,0)</f>
        <v>0</v>
      </c>
      <c r="BI124" s="213">
        <f>IF(N124="nulová",J124,0)</f>
        <v>0</v>
      </c>
      <c r="BJ124" s="17" t="s">
        <v>78</v>
      </c>
      <c r="BK124" s="213">
        <f>ROUND(I124*H124,2)</f>
        <v>0</v>
      </c>
      <c r="BL124" s="17" t="s">
        <v>155</v>
      </c>
      <c r="BM124" s="17" t="s">
        <v>349</v>
      </c>
    </row>
    <row r="125" s="1" customFormat="1">
      <c r="B125" s="38"/>
      <c r="C125" s="39"/>
      <c r="D125" s="214" t="s">
        <v>157</v>
      </c>
      <c r="E125" s="39"/>
      <c r="F125" s="215" t="s">
        <v>348</v>
      </c>
      <c r="G125" s="39"/>
      <c r="H125" s="39"/>
      <c r="I125" s="144"/>
      <c r="J125" s="39"/>
      <c r="K125" s="39"/>
      <c r="L125" s="43"/>
      <c r="M125" s="216"/>
      <c r="N125" s="79"/>
      <c r="O125" s="79"/>
      <c r="P125" s="79"/>
      <c r="Q125" s="79"/>
      <c r="R125" s="79"/>
      <c r="S125" s="79"/>
      <c r="T125" s="80"/>
      <c r="AT125" s="17" t="s">
        <v>157</v>
      </c>
      <c r="AU125" s="17" t="s">
        <v>80</v>
      </c>
    </row>
    <row r="126" s="12" customFormat="1">
      <c r="B126" s="246"/>
      <c r="C126" s="247"/>
      <c r="D126" s="214" t="s">
        <v>325</v>
      </c>
      <c r="E126" s="248" t="s">
        <v>1</v>
      </c>
      <c r="F126" s="249" t="s">
        <v>326</v>
      </c>
      <c r="G126" s="247"/>
      <c r="H126" s="248" t="s">
        <v>1</v>
      </c>
      <c r="I126" s="250"/>
      <c r="J126" s="247"/>
      <c r="K126" s="247"/>
      <c r="L126" s="251"/>
      <c r="M126" s="252"/>
      <c r="N126" s="253"/>
      <c r="O126" s="253"/>
      <c r="P126" s="253"/>
      <c r="Q126" s="253"/>
      <c r="R126" s="253"/>
      <c r="S126" s="253"/>
      <c r="T126" s="254"/>
      <c r="AT126" s="255" t="s">
        <v>325</v>
      </c>
      <c r="AU126" s="255" t="s">
        <v>80</v>
      </c>
      <c r="AV126" s="12" t="s">
        <v>78</v>
      </c>
      <c r="AW126" s="12" t="s">
        <v>34</v>
      </c>
      <c r="AX126" s="12" t="s">
        <v>71</v>
      </c>
      <c r="AY126" s="255" t="s">
        <v>154</v>
      </c>
    </row>
    <row r="127" s="13" customFormat="1">
      <c r="B127" s="256"/>
      <c r="C127" s="257"/>
      <c r="D127" s="214" t="s">
        <v>325</v>
      </c>
      <c r="E127" s="258" t="s">
        <v>1</v>
      </c>
      <c r="F127" s="259" t="s">
        <v>350</v>
      </c>
      <c r="G127" s="257"/>
      <c r="H127" s="260">
        <v>220</v>
      </c>
      <c r="I127" s="261"/>
      <c r="J127" s="257"/>
      <c r="K127" s="257"/>
      <c r="L127" s="262"/>
      <c r="M127" s="263"/>
      <c r="N127" s="264"/>
      <c r="O127" s="264"/>
      <c r="P127" s="264"/>
      <c r="Q127" s="264"/>
      <c r="R127" s="264"/>
      <c r="S127" s="264"/>
      <c r="T127" s="265"/>
      <c r="AT127" s="266" t="s">
        <v>325</v>
      </c>
      <c r="AU127" s="266" t="s">
        <v>80</v>
      </c>
      <c r="AV127" s="13" t="s">
        <v>80</v>
      </c>
      <c r="AW127" s="13" t="s">
        <v>34</v>
      </c>
      <c r="AX127" s="13" t="s">
        <v>71</v>
      </c>
      <c r="AY127" s="266" t="s">
        <v>154</v>
      </c>
    </row>
    <row r="128" s="14" customFormat="1">
      <c r="B128" s="267"/>
      <c r="C128" s="268"/>
      <c r="D128" s="214" t="s">
        <v>325</v>
      </c>
      <c r="E128" s="269" t="s">
        <v>1</v>
      </c>
      <c r="F128" s="270" t="s">
        <v>329</v>
      </c>
      <c r="G128" s="268"/>
      <c r="H128" s="271">
        <v>220</v>
      </c>
      <c r="I128" s="272"/>
      <c r="J128" s="268"/>
      <c r="K128" s="268"/>
      <c r="L128" s="273"/>
      <c r="M128" s="274"/>
      <c r="N128" s="275"/>
      <c r="O128" s="275"/>
      <c r="P128" s="275"/>
      <c r="Q128" s="275"/>
      <c r="R128" s="275"/>
      <c r="S128" s="275"/>
      <c r="T128" s="276"/>
      <c r="AT128" s="277" t="s">
        <v>325</v>
      </c>
      <c r="AU128" s="277" t="s">
        <v>80</v>
      </c>
      <c r="AV128" s="14" t="s">
        <v>155</v>
      </c>
      <c r="AW128" s="14" t="s">
        <v>34</v>
      </c>
      <c r="AX128" s="14" t="s">
        <v>78</v>
      </c>
      <c r="AY128" s="277" t="s">
        <v>154</v>
      </c>
    </row>
    <row r="129" s="1" customFormat="1" ht="22.5" customHeight="1">
      <c r="B129" s="38"/>
      <c r="C129" s="201" t="s">
        <v>198</v>
      </c>
      <c r="D129" s="201" t="s">
        <v>149</v>
      </c>
      <c r="E129" s="202" t="s">
        <v>351</v>
      </c>
      <c r="F129" s="203" t="s">
        <v>352</v>
      </c>
      <c r="G129" s="204" t="s">
        <v>353</v>
      </c>
      <c r="H129" s="205">
        <v>2901.3359999999998</v>
      </c>
      <c r="I129" s="206"/>
      <c r="J129" s="207">
        <f>ROUND(I129*H129,2)</f>
        <v>0</v>
      </c>
      <c r="K129" s="203" t="s">
        <v>311</v>
      </c>
      <c r="L129" s="208"/>
      <c r="M129" s="209" t="s">
        <v>1</v>
      </c>
      <c r="N129" s="210" t="s">
        <v>42</v>
      </c>
      <c r="O129" s="79"/>
      <c r="P129" s="211">
        <f>O129*H129</f>
        <v>0</v>
      </c>
      <c r="Q129" s="211">
        <v>1</v>
      </c>
      <c r="R129" s="211">
        <f>Q129*H129</f>
        <v>2901.3359999999998</v>
      </c>
      <c r="S129" s="211">
        <v>0</v>
      </c>
      <c r="T129" s="212">
        <f>S129*H129</f>
        <v>0</v>
      </c>
      <c r="AR129" s="17" t="s">
        <v>196</v>
      </c>
      <c r="AT129" s="17" t="s">
        <v>149</v>
      </c>
      <c r="AU129" s="17" t="s">
        <v>80</v>
      </c>
      <c r="AY129" s="17" t="s">
        <v>154</v>
      </c>
      <c r="BE129" s="213">
        <f>IF(N129="základní",J129,0)</f>
        <v>0</v>
      </c>
      <c r="BF129" s="213">
        <f>IF(N129="snížená",J129,0)</f>
        <v>0</v>
      </c>
      <c r="BG129" s="213">
        <f>IF(N129="zákl. přenesená",J129,0)</f>
        <v>0</v>
      </c>
      <c r="BH129" s="213">
        <f>IF(N129="sníž. přenesená",J129,0)</f>
        <v>0</v>
      </c>
      <c r="BI129" s="213">
        <f>IF(N129="nulová",J129,0)</f>
        <v>0</v>
      </c>
      <c r="BJ129" s="17" t="s">
        <v>78</v>
      </c>
      <c r="BK129" s="213">
        <f>ROUND(I129*H129,2)</f>
        <v>0</v>
      </c>
      <c r="BL129" s="17" t="s">
        <v>196</v>
      </c>
      <c r="BM129" s="17" t="s">
        <v>354</v>
      </c>
    </row>
    <row r="130" s="1" customFormat="1">
      <c r="B130" s="38"/>
      <c r="C130" s="39"/>
      <c r="D130" s="214" t="s">
        <v>157</v>
      </c>
      <c r="E130" s="39"/>
      <c r="F130" s="215" t="s">
        <v>352</v>
      </c>
      <c r="G130" s="39"/>
      <c r="H130" s="39"/>
      <c r="I130" s="144"/>
      <c r="J130" s="39"/>
      <c r="K130" s="39"/>
      <c r="L130" s="43"/>
      <c r="M130" s="216"/>
      <c r="N130" s="79"/>
      <c r="O130" s="79"/>
      <c r="P130" s="79"/>
      <c r="Q130" s="79"/>
      <c r="R130" s="79"/>
      <c r="S130" s="79"/>
      <c r="T130" s="80"/>
      <c r="AT130" s="17" t="s">
        <v>157</v>
      </c>
      <c r="AU130" s="17" t="s">
        <v>80</v>
      </c>
    </row>
    <row r="131" s="12" customFormat="1">
      <c r="B131" s="246"/>
      <c r="C131" s="247"/>
      <c r="D131" s="214" t="s">
        <v>325</v>
      </c>
      <c r="E131" s="248" t="s">
        <v>1</v>
      </c>
      <c r="F131" s="249" t="s">
        <v>355</v>
      </c>
      <c r="G131" s="247"/>
      <c r="H131" s="248" t="s">
        <v>1</v>
      </c>
      <c r="I131" s="250"/>
      <c r="J131" s="247"/>
      <c r="K131" s="247"/>
      <c r="L131" s="251"/>
      <c r="M131" s="252"/>
      <c r="N131" s="253"/>
      <c r="O131" s="253"/>
      <c r="P131" s="253"/>
      <c r="Q131" s="253"/>
      <c r="R131" s="253"/>
      <c r="S131" s="253"/>
      <c r="T131" s="254"/>
      <c r="AT131" s="255" t="s">
        <v>325</v>
      </c>
      <c r="AU131" s="255" t="s">
        <v>80</v>
      </c>
      <c r="AV131" s="12" t="s">
        <v>78</v>
      </c>
      <c r="AW131" s="12" t="s">
        <v>34</v>
      </c>
      <c r="AX131" s="12" t="s">
        <v>71</v>
      </c>
      <c r="AY131" s="255" t="s">
        <v>154</v>
      </c>
    </row>
    <row r="132" s="13" customFormat="1">
      <c r="B132" s="256"/>
      <c r="C132" s="257"/>
      <c r="D132" s="214" t="s">
        <v>325</v>
      </c>
      <c r="E132" s="258" t="s">
        <v>1</v>
      </c>
      <c r="F132" s="259" t="s">
        <v>356</v>
      </c>
      <c r="G132" s="257"/>
      <c r="H132" s="260">
        <v>2787.3000000000002</v>
      </c>
      <c r="I132" s="261"/>
      <c r="J132" s="257"/>
      <c r="K132" s="257"/>
      <c r="L132" s="262"/>
      <c r="M132" s="263"/>
      <c r="N132" s="264"/>
      <c r="O132" s="264"/>
      <c r="P132" s="264"/>
      <c r="Q132" s="264"/>
      <c r="R132" s="264"/>
      <c r="S132" s="264"/>
      <c r="T132" s="265"/>
      <c r="AT132" s="266" t="s">
        <v>325</v>
      </c>
      <c r="AU132" s="266" t="s">
        <v>80</v>
      </c>
      <c r="AV132" s="13" t="s">
        <v>80</v>
      </c>
      <c r="AW132" s="13" t="s">
        <v>34</v>
      </c>
      <c r="AX132" s="13" t="s">
        <v>71</v>
      </c>
      <c r="AY132" s="266" t="s">
        <v>154</v>
      </c>
    </row>
    <row r="133" s="12" customFormat="1">
      <c r="B133" s="246"/>
      <c r="C133" s="247"/>
      <c r="D133" s="214" t="s">
        <v>325</v>
      </c>
      <c r="E133" s="248" t="s">
        <v>1</v>
      </c>
      <c r="F133" s="249" t="s">
        <v>357</v>
      </c>
      <c r="G133" s="247"/>
      <c r="H133" s="248" t="s">
        <v>1</v>
      </c>
      <c r="I133" s="250"/>
      <c r="J133" s="247"/>
      <c r="K133" s="247"/>
      <c r="L133" s="251"/>
      <c r="M133" s="252"/>
      <c r="N133" s="253"/>
      <c r="O133" s="253"/>
      <c r="P133" s="253"/>
      <c r="Q133" s="253"/>
      <c r="R133" s="253"/>
      <c r="S133" s="253"/>
      <c r="T133" s="254"/>
      <c r="AT133" s="255" t="s">
        <v>325</v>
      </c>
      <c r="AU133" s="255" t="s">
        <v>80</v>
      </c>
      <c r="AV133" s="12" t="s">
        <v>78</v>
      </c>
      <c r="AW133" s="12" t="s">
        <v>34</v>
      </c>
      <c r="AX133" s="12" t="s">
        <v>71</v>
      </c>
      <c r="AY133" s="255" t="s">
        <v>154</v>
      </c>
    </row>
    <row r="134" s="13" customFormat="1">
      <c r="B134" s="256"/>
      <c r="C134" s="257"/>
      <c r="D134" s="214" t="s">
        <v>325</v>
      </c>
      <c r="E134" s="258" t="s">
        <v>1</v>
      </c>
      <c r="F134" s="259" t="s">
        <v>358</v>
      </c>
      <c r="G134" s="257"/>
      <c r="H134" s="260">
        <v>114.036</v>
      </c>
      <c r="I134" s="261"/>
      <c r="J134" s="257"/>
      <c r="K134" s="257"/>
      <c r="L134" s="262"/>
      <c r="M134" s="263"/>
      <c r="N134" s="264"/>
      <c r="O134" s="264"/>
      <c r="P134" s="264"/>
      <c r="Q134" s="264"/>
      <c r="R134" s="264"/>
      <c r="S134" s="264"/>
      <c r="T134" s="265"/>
      <c r="AT134" s="266" t="s">
        <v>325</v>
      </c>
      <c r="AU134" s="266" t="s">
        <v>80</v>
      </c>
      <c r="AV134" s="13" t="s">
        <v>80</v>
      </c>
      <c r="AW134" s="13" t="s">
        <v>34</v>
      </c>
      <c r="AX134" s="13" t="s">
        <v>71</v>
      </c>
      <c r="AY134" s="266" t="s">
        <v>154</v>
      </c>
    </row>
    <row r="135" s="14" customFormat="1">
      <c r="B135" s="267"/>
      <c r="C135" s="268"/>
      <c r="D135" s="214" t="s">
        <v>325</v>
      </c>
      <c r="E135" s="269" t="s">
        <v>1</v>
      </c>
      <c r="F135" s="270" t="s">
        <v>329</v>
      </c>
      <c r="G135" s="268"/>
      <c r="H135" s="271">
        <v>2901.3360000000002</v>
      </c>
      <c r="I135" s="272"/>
      <c r="J135" s="268"/>
      <c r="K135" s="268"/>
      <c r="L135" s="273"/>
      <c r="M135" s="274"/>
      <c r="N135" s="275"/>
      <c r="O135" s="275"/>
      <c r="P135" s="275"/>
      <c r="Q135" s="275"/>
      <c r="R135" s="275"/>
      <c r="S135" s="275"/>
      <c r="T135" s="276"/>
      <c r="AT135" s="277" t="s">
        <v>325</v>
      </c>
      <c r="AU135" s="277" t="s">
        <v>80</v>
      </c>
      <c r="AV135" s="14" t="s">
        <v>155</v>
      </c>
      <c r="AW135" s="14" t="s">
        <v>34</v>
      </c>
      <c r="AX135" s="14" t="s">
        <v>78</v>
      </c>
      <c r="AY135" s="277" t="s">
        <v>154</v>
      </c>
    </row>
    <row r="136" s="1" customFormat="1" ht="16.5" customHeight="1">
      <c r="B136" s="38"/>
      <c r="C136" s="201" t="s">
        <v>203</v>
      </c>
      <c r="D136" s="201" t="s">
        <v>149</v>
      </c>
      <c r="E136" s="202" t="s">
        <v>359</v>
      </c>
      <c r="F136" s="203" t="s">
        <v>360</v>
      </c>
      <c r="G136" s="204" t="s">
        <v>353</v>
      </c>
      <c r="H136" s="205">
        <v>60.957000000000001</v>
      </c>
      <c r="I136" s="206"/>
      <c r="J136" s="207">
        <f>ROUND(I136*H136,2)</f>
        <v>0</v>
      </c>
      <c r="K136" s="203" t="s">
        <v>1</v>
      </c>
      <c r="L136" s="208"/>
      <c r="M136" s="209" t="s">
        <v>1</v>
      </c>
      <c r="N136" s="210" t="s">
        <v>42</v>
      </c>
      <c r="O136" s="79"/>
      <c r="P136" s="211">
        <f>O136*H136</f>
        <v>0</v>
      </c>
      <c r="Q136" s="211">
        <v>1</v>
      </c>
      <c r="R136" s="211">
        <f>Q136*H136</f>
        <v>60.957000000000001</v>
      </c>
      <c r="S136" s="211">
        <v>0</v>
      </c>
      <c r="T136" s="212">
        <f>S136*H136</f>
        <v>0</v>
      </c>
      <c r="AR136" s="17" t="s">
        <v>196</v>
      </c>
      <c r="AT136" s="17" t="s">
        <v>149</v>
      </c>
      <c r="AU136" s="17" t="s">
        <v>80</v>
      </c>
      <c r="AY136" s="17" t="s">
        <v>154</v>
      </c>
      <c r="BE136" s="213">
        <f>IF(N136="základní",J136,0)</f>
        <v>0</v>
      </c>
      <c r="BF136" s="213">
        <f>IF(N136="snížená",J136,0)</f>
        <v>0</v>
      </c>
      <c r="BG136" s="213">
        <f>IF(N136="zákl. přenesená",J136,0)</f>
        <v>0</v>
      </c>
      <c r="BH136" s="213">
        <f>IF(N136="sníž. přenesená",J136,0)</f>
        <v>0</v>
      </c>
      <c r="BI136" s="213">
        <f>IF(N136="nulová",J136,0)</f>
        <v>0</v>
      </c>
      <c r="BJ136" s="17" t="s">
        <v>78</v>
      </c>
      <c r="BK136" s="213">
        <f>ROUND(I136*H136,2)</f>
        <v>0</v>
      </c>
      <c r="BL136" s="17" t="s">
        <v>196</v>
      </c>
      <c r="BM136" s="17" t="s">
        <v>361</v>
      </c>
    </row>
    <row r="137" s="1" customFormat="1">
      <c r="B137" s="38"/>
      <c r="C137" s="39"/>
      <c r="D137" s="214" t="s">
        <v>157</v>
      </c>
      <c r="E137" s="39"/>
      <c r="F137" s="215" t="s">
        <v>360</v>
      </c>
      <c r="G137" s="39"/>
      <c r="H137" s="39"/>
      <c r="I137" s="144"/>
      <c r="J137" s="39"/>
      <c r="K137" s="39"/>
      <c r="L137" s="43"/>
      <c r="M137" s="216"/>
      <c r="N137" s="79"/>
      <c r="O137" s="79"/>
      <c r="P137" s="79"/>
      <c r="Q137" s="79"/>
      <c r="R137" s="79"/>
      <c r="S137" s="79"/>
      <c r="T137" s="80"/>
      <c r="AT137" s="17" t="s">
        <v>157</v>
      </c>
      <c r="AU137" s="17" t="s">
        <v>80</v>
      </c>
    </row>
    <row r="138" s="13" customFormat="1">
      <c r="B138" s="256"/>
      <c r="C138" s="257"/>
      <c r="D138" s="214" t="s">
        <v>325</v>
      </c>
      <c r="E138" s="258" t="s">
        <v>1</v>
      </c>
      <c r="F138" s="259" t="s">
        <v>362</v>
      </c>
      <c r="G138" s="257"/>
      <c r="H138" s="260">
        <v>60.957000000000001</v>
      </c>
      <c r="I138" s="261"/>
      <c r="J138" s="257"/>
      <c r="K138" s="257"/>
      <c r="L138" s="262"/>
      <c r="M138" s="263"/>
      <c r="N138" s="264"/>
      <c r="O138" s="264"/>
      <c r="P138" s="264"/>
      <c r="Q138" s="264"/>
      <c r="R138" s="264"/>
      <c r="S138" s="264"/>
      <c r="T138" s="265"/>
      <c r="AT138" s="266" t="s">
        <v>325</v>
      </c>
      <c r="AU138" s="266" t="s">
        <v>80</v>
      </c>
      <c r="AV138" s="13" t="s">
        <v>80</v>
      </c>
      <c r="AW138" s="13" t="s">
        <v>34</v>
      </c>
      <c r="AX138" s="13" t="s">
        <v>71</v>
      </c>
      <c r="AY138" s="266" t="s">
        <v>154</v>
      </c>
    </row>
    <row r="139" s="14" customFormat="1">
      <c r="B139" s="267"/>
      <c r="C139" s="268"/>
      <c r="D139" s="214" t="s">
        <v>325</v>
      </c>
      <c r="E139" s="269" t="s">
        <v>1</v>
      </c>
      <c r="F139" s="270" t="s">
        <v>329</v>
      </c>
      <c r="G139" s="268"/>
      <c r="H139" s="271">
        <v>60.957000000000001</v>
      </c>
      <c r="I139" s="272"/>
      <c r="J139" s="268"/>
      <c r="K139" s="268"/>
      <c r="L139" s="273"/>
      <c r="M139" s="274"/>
      <c r="N139" s="275"/>
      <c r="O139" s="275"/>
      <c r="P139" s="275"/>
      <c r="Q139" s="275"/>
      <c r="R139" s="275"/>
      <c r="S139" s="275"/>
      <c r="T139" s="276"/>
      <c r="AT139" s="277" t="s">
        <v>325</v>
      </c>
      <c r="AU139" s="277" t="s">
        <v>80</v>
      </c>
      <c r="AV139" s="14" t="s">
        <v>155</v>
      </c>
      <c r="AW139" s="14" t="s">
        <v>34</v>
      </c>
      <c r="AX139" s="14" t="s">
        <v>78</v>
      </c>
      <c r="AY139" s="277" t="s">
        <v>154</v>
      </c>
    </row>
    <row r="140" s="1" customFormat="1" ht="22.5" customHeight="1">
      <c r="B140" s="38"/>
      <c r="C140" s="201" t="s">
        <v>207</v>
      </c>
      <c r="D140" s="201" t="s">
        <v>149</v>
      </c>
      <c r="E140" s="202" t="s">
        <v>363</v>
      </c>
      <c r="F140" s="203" t="s">
        <v>364</v>
      </c>
      <c r="G140" s="204" t="s">
        <v>152</v>
      </c>
      <c r="H140" s="205">
        <v>5</v>
      </c>
      <c r="I140" s="206"/>
      <c r="J140" s="207">
        <f>ROUND(I140*H140,2)</f>
        <v>0</v>
      </c>
      <c r="K140" s="203" t="s">
        <v>311</v>
      </c>
      <c r="L140" s="208"/>
      <c r="M140" s="209" t="s">
        <v>1</v>
      </c>
      <c r="N140" s="210" t="s">
        <v>42</v>
      </c>
      <c r="O140" s="79"/>
      <c r="P140" s="211">
        <f>O140*H140</f>
        <v>0</v>
      </c>
      <c r="Q140" s="211">
        <v>0</v>
      </c>
      <c r="R140" s="211">
        <f>Q140*H140</f>
        <v>0</v>
      </c>
      <c r="S140" s="211">
        <v>0</v>
      </c>
      <c r="T140" s="212">
        <f>S140*H140</f>
        <v>0</v>
      </c>
      <c r="AR140" s="17" t="s">
        <v>153</v>
      </c>
      <c r="AT140" s="17" t="s">
        <v>149</v>
      </c>
      <c r="AU140" s="17" t="s">
        <v>80</v>
      </c>
      <c r="AY140" s="17" t="s">
        <v>154</v>
      </c>
      <c r="BE140" s="213">
        <f>IF(N140="základní",J140,0)</f>
        <v>0</v>
      </c>
      <c r="BF140" s="213">
        <f>IF(N140="snížená",J140,0)</f>
        <v>0</v>
      </c>
      <c r="BG140" s="213">
        <f>IF(N140="zákl. přenesená",J140,0)</f>
        <v>0</v>
      </c>
      <c r="BH140" s="213">
        <f>IF(N140="sníž. přenesená",J140,0)</f>
        <v>0</v>
      </c>
      <c r="BI140" s="213">
        <f>IF(N140="nulová",J140,0)</f>
        <v>0</v>
      </c>
      <c r="BJ140" s="17" t="s">
        <v>78</v>
      </c>
      <c r="BK140" s="213">
        <f>ROUND(I140*H140,2)</f>
        <v>0</v>
      </c>
      <c r="BL140" s="17" t="s">
        <v>155</v>
      </c>
      <c r="BM140" s="17" t="s">
        <v>365</v>
      </c>
    </row>
    <row r="141" s="1" customFormat="1">
      <c r="B141" s="38"/>
      <c r="C141" s="39"/>
      <c r="D141" s="214" t="s">
        <v>157</v>
      </c>
      <c r="E141" s="39"/>
      <c r="F141" s="215" t="s">
        <v>364</v>
      </c>
      <c r="G141" s="39"/>
      <c r="H141" s="39"/>
      <c r="I141" s="144"/>
      <c r="J141" s="39"/>
      <c r="K141" s="39"/>
      <c r="L141" s="43"/>
      <c r="M141" s="216"/>
      <c r="N141" s="79"/>
      <c r="O141" s="79"/>
      <c r="P141" s="79"/>
      <c r="Q141" s="79"/>
      <c r="R141" s="79"/>
      <c r="S141" s="79"/>
      <c r="T141" s="80"/>
      <c r="AT141" s="17" t="s">
        <v>157</v>
      </c>
      <c r="AU141" s="17" t="s">
        <v>80</v>
      </c>
    </row>
    <row r="142" s="1" customFormat="1" ht="22.5" customHeight="1">
      <c r="B142" s="38"/>
      <c r="C142" s="201" t="s">
        <v>211</v>
      </c>
      <c r="D142" s="201" t="s">
        <v>149</v>
      </c>
      <c r="E142" s="202" t="s">
        <v>366</v>
      </c>
      <c r="F142" s="203" t="s">
        <v>367</v>
      </c>
      <c r="G142" s="204" t="s">
        <v>152</v>
      </c>
      <c r="H142" s="205">
        <v>15</v>
      </c>
      <c r="I142" s="206"/>
      <c r="J142" s="207">
        <f>ROUND(I142*H142,2)</f>
        <v>0</v>
      </c>
      <c r="K142" s="203" t="s">
        <v>311</v>
      </c>
      <c r="L142" s="208"/>
      <c r="M142" s="209" t="s">
        <v>1</v>
      </c>
      <c r="N142" s="210" t="s">
        <v>42</v>
      </c>
      <c r="O142" s="79"/>
      <c r="P142" s="211">
        <f>O142*H142</f>
        <v>0</v>
      </c>
      <c r="Q142" s="211">
        <v>0.39700000000000002</v>
      </c>
      <c r="R142" s="211">
        <f>Q142*H142</f>
        <v>5.9550000000000001</v>
      </c>
      <c r="S142" s="211">
        <v>0</v>
      </c>
      <c r="T142" s="212">
        <f>S142*H142</f>
        <v>0</v>
      </c>
      <c r="AR142" s="17" t="s">
        <v>153</v>
      </c>
      <c r="AT142" s="17" t="s">
        <v>149</v>
      </c>
      <c r="AU142" s="17" t="s">
        <v>80</v>
      </c>
      <c r="AY142" s="17" t="s">
        <v>154</v>
      </c>
      <c r="BE142" s="213">
        <f>IF(N142="základní",J142,0)</f>
        <v>0</v>
      </c>
      <c r="BF142" s="213">
        <f>IF(N142="snížená",J142,0)</f>
        <v>0</v>
      </c>
      <c r="BG142" s="213">
        <f>IF(N142="zákl. přenesená",J142,0)</f>
        <v>0</v>
      </c>
      <c r="BH142" s="213">
        <f>IF(N142="sníž. přenesená",J142,0)</f>
        <v>0</v>
      </c>
      <c r="BI142" s="213">
        <f>IF(N142="nulová",J142,0)</f>
        <v>0</v>
      </c>
      <c r="BJ142" s="17" t="s">
        <v>78</v>
      </c>
      <c r="BK142" s="213">
        <f>ROUND(I142*H142,2)</f>
        <v>0</v>
      </c>
      <c r="BL142" s="17" t="s">
        <v>155</v>
      </c>
      <c r="BM142" s="17" t="s">
        <v>368</v>
      </c>
    </row>
    <row r="143" s="1" customFormat="1">
      <c r="B143" s="38"/>
      <c r="C143" s="39"/>
      <c r="D143" s="214" t="s">
        <v>157</v>
      </c>
      <c r="E143" s="39"/>
      <c r="F143" s="215" t="s">
        <v>367</v>
      </c>
      <c r="G143" s="39"/>
      <c r="H143" s="39"/>
      <c r="I143" s="144"/>
      <c r="J143" s="39"/>
      <c r="K143" s="39"/>
      <c r="L143" s="43"/>
      <c r="M143" s="216"/>
      <c r="N143" s="79"/>
      <c r="O143" s="79"/>
      <c r="P143" s="79"/>
      <c r="Q143" s="79"/>
      <c r="R143" s="79"/>
      <c r="S143" s="79"/>
      <c r="T143" s="80"/>
      <c r="AT143" s="17" t="s">
        <v>157</v>
      </c>
      <c r="AU143" s="17" t="s">
        <v>80</v>
      </c>
    </row>
    <row r="144" s="1" customFormat="1" ht="22.5" customHeight="1">
      <c r="B144" s="38"/>
      <c r="C144" s="201" t="s">
        <v>215</v>
      </c>
      <c r="D144" s="201" t="s">
        <v>149</v>
      </c>
      <c r="E144" s="202" t="s">
        <v>369</v>
      </c>
      <c r="F144" s="203" t="s">
        <v>370</v>
      </c>
      <c r="G144" s="204" t="s">
        <v>152</v>
      </c>
      <c r="H144" s="205">
        <v>245</v>
      </c>
      <c r="I144" s="206"/>
      <c r="J144" s="207">
        <f>ROUND(I144*H144,2)</f>
        <v>0</v>
      </c>
      <c r="K144" s="203" t="s">
        <v>311</v>
      </c>
      <c r="L144" s="208"/>
      <c r="M144" s="209" t="s">
        <v>1</v>
      </c>
      <c r="N144" s="210" t="s">
        <v>42</v>
      </c>
      <c r="O144" s="79"/>
      <c r="P144" s="211">
        <f>O144*H144</f>
        <v>0</v>
      </c>
      <c r="Q144" s="211">
        <v>0.28306999999999999</v>
      </c>
      <c r="R144" s="211">
        <f>Q144*H144</f>
        <v>69.352149999999995</v>
      </c>
      <c r="S144" s="211">
        <v>0</v>
      </c>
      <c r="T144" s="212">
        <f>S144*H144</f>
        <v>0</v>
      </c>
      <c r="AR144" s="17" t="s">
        <v>196</v>
      </c>
      <c r="AT144" s="17" t="s">
        <v>149</v>
      </c>
      <c r="AU144" s="17" t="s">
        <v>80</v>
      </c>
      <c r="AY144" s="17" t="s">
        <v>154</v>
      </c>
      <c r="BE144" s="213">
        <f>IF(N144="základní",J144,0)</f>
        <v>0</v>
      </c>
      <c r="BF144" s="213">
        <f>IF(N144="snížená",J144,0)</f>
        <v>0</v>
      </c>
      <c r="BG144" s="213">
        <f>IF(N144="zákl. přenesená",J144,0)</f>
        <v>0</v>
      </c>
      <c r="BH144" s="213">
        <f>IF(N144="sníž. přenesená",J144,0)</f>
        <v>0</v>
      </c>
      <c r="BI144" s="213">
        <f>IF(N144="nulová",J144,0)</f>
        <v>0</v>
      </c>
      <c r="BJ144" s="17" t="s">
        <v>78</v>
      </c>
      <c r="BK144" s="213">
        <f>ROUND(I144*H144,2)</f>
        <v>0</v>
      </c>
      <c r="BL144" s="17" t="s">
        <v>196</v>
      </c>
      <c r="BM144" s="17" t="s">
        <v>371</v>
      </c>
    </row>
    <row r="145" s="1" customFormat="1">
      <c r="B145" s="38"/>
      <c r="C145" s="39"/>
      <c r="D145" s="214" t="s">
        <v>157</v>
      </c>
      <c r="E145" s="39"/>
      <c r="F145" s="215" t="s">
        <v>370</v>
      </c>
      <c r="G145" s="39"/>
      <c r="H145" s="39"/>
      <c r="I145" s="144"/>
      <c r="J145" s="39"/>
      <c r="K145" s="39"/>
      <c r="L145" s="43"/>
      <c r="M145" s="216"/>
      <c r="N145" s="79"/>
      <c r="O145" s="79"/>
      <c r="P145" s="79"/>
      <c r="Q145" s="79"/>
      <c r="R145" s="79"/>
      <c r="S145" s="79"/>
      <c r="T145" s="80"/>
      <c r="AT145" s="17" t="s">
        <v>157</v>
      </c>
      <c r="AU145" s="17" t="s">
        <v>80</v>
      </c>
    </row>
    <row r="146" s="1" customFormat="1" ht="22.5" customHeight="1">
      <c r="B146" s="38"/>
      <c r="C146" s="201" t="s">
        <v>8</v>
      </c>
      <c r="D146" s="201" t="s">
        <v>149</v>
      </c>
      <c r="E146" s="202" t="s">
        <v>372</v>
      </c>
      <c r="F146" s="203" t="s">
        <v>373</v>
      </c>
      <c r="G146" s="204" t="s">
        <v>152</v>
      </c>
      <c r="H146" s="205">
        <v>120</v>
      </c>
      <c r="I146" s="206"/>
      <c r="J146" s="207">
        <f>ROUND(I146*H146,2)</f>
        <v>0</v>
      </c>
      <c r="K146" s="203" t="s">
        <v>311</v>
      </c>
      <c r="L146" s="208"/>
      <c r="M146" s="209" t="s">
        <v>1</v>
      </c>
      <c r="N146" s="210" t="s">
        <v>42</v>
      </c>
      <c r="O146" s="79"/>
      <c r="P146" s="211">
        <f>O146*H146</f>
        <v>0</v>
      </c>
      <c r="Q146" s="211">
        <v>0.32705000000000001</v>
      </c>
      <c r="R146" s="211">
        <f>Q146*H146</f>
        <v>39.246000000000002</v>
      </c>
      <c r="S146" s="211">
        <v>0</v>
      </c>
      <c r="T146" s="212">
        <f>S146*H146</f>
        <v>0</v>
      </c>
      <c r="AR146" s="17" t="s">
        <v>196</v>
      </c>
      <c r="AT146" s="17" t="s">
        <v>149</v>
      </c>
      <c r="AU146" s="17" t="s">
        <v>80</v>
      </c>
      <c r="AY146" s="17" t="s">
        <v>154</v>
      </c>
      <c r="BE146" s="213">
        <f>IF(N146="základní",J146,0)</f>
        <v>0</v>
      </c>
      <c r="BF146" s="213">
        <f>IF(N146="snížená",J146,0)</f>
        <v>0</v>
      </c>
      <c r="BG146" s="213">
        <f>IF(N146="zákl. přenesená",J146,0)</f>
        <v>0</v>
      </c>
      <c r="BH146" s="213">
        <f>IF(N146="sníž. přenesená",J146,0)</f>
        <v>0</v>
      </c>
      <c r="BI146" s="213">
        <f>IF(N146="nulová",J146,0)</f>
        <v>0</v>
      </c>
      <c r="BJ146" s="17" t="s">
        <v>78</v>
      </c>
      <c r="BK146" s="213">
        <f>ROUND(I146*H146,2)</f>
        <v>0</v>
      </c>
      <c r="BL146" s="17" t="s">
        <v>196</v>
      </c>
      <c r="BM146" s="17" t="s">
        <v>374</v>
      </c>
    </row>
    <row r="147" s="1" customFormat="1">
      <c r="B147" s="38"/>
      <c r="C147" s="39"/>
      <c r="D147" s="214" t="s">
        <v>157</v>
      </c>
      <c r="E147" s="39"/>
      <c r="F147" s="215" t="s">
        <v>373</v>
      </c>
      <c r="G147" s="39"/>
      <c r="H147" s="39"/>
      <c r="I147" s="144"/>
      <c r="J147" s="39"/>
      <c r="K147" s="39"/>
      <c r="L147" s="43"/>
      <c r="M147" s="216"/>
      <c r="N147" s="79"/>
      <c r="O147" s="79"/>
      <c r="P147" s="79"/>
      <c r="Q147" s="79"/>
      <c r="R147" s="79"/>
      <c r="S147" s="79"/>
      <c r="T147" s="80"/>
      <c r="AT147" s="17" t="s">
        <v>157</v>
      </c>
      <c r="AU147" s="17" t="s">
        <v>80</v>
      </c>
    </row>
    <row r="148" s="1" customFormat="1" ht="22.5" customHeight="1">
      <c r="B148" s="38"/>
      <c r="C148" s="201" t="s">
        <v>222</v>
      </c>
      <c r="D148" s="201" t="s">
        <v>149</v>
      </c>
      <c r="E148" s="202" t="s">
        <v>375</v>
      </c>
      <c r="F148" s="203" t="s">
        <v>376</v>
      </c>
      <c r="G148" s="204" t="s">
        <v>152</v>
      </c>
      <c r="H148" s="205">
        <v>107</v>
      </c>
      <c r="I148" s="206"/>
      <c r="J148" s="207">
        <f>ROUND(I148*H148,2)</f>
        <v>0</v>
      </c>
      <c r="K148" s="203" t="s">
        <v>311</v>
      </c>
      <c r="L148" s="208"/>
      <c r="M148" s="209" t="s">
        <v>1</v>
      </c>
      <c r="N148" s="210" t="s">
        <v>42</v>
      </c>
      <c r="O148" s="79"/>
      <c r="P148" s="211">
        <f>O148*H148</f>
        <v>0</v>
      </c>
      <c r="Q148" s="211">
        <v>0.32700000000000001</v>
      </c>
      <c r="R148" s="211">
        <f>Q148*H148</f>
        <v>34.989000000000004</v>
      </c>
      <c r="S148" s="211">
        <v>0</v>
      </c>
      <c r="T148" s="212">
        <f>S148*H148</f>
        <v>0</v>
      </c>
      <c r="AR148" s="17" t="s">
        <v>196</v>
      </c>
      <c r="AT148" s="17" t="s">
        <v>149</v>
      </c>
      <c r="AU148" s="17" t="s">
        <v>80</v>
      </c>
      <c r="AY148" s="17" t="s">
        <v>154</v>
      </c>
      <c r="BE148" s="213">
        <f>IF(N148="základní",J148,0)</f>
        <v>0</v>
      </c>
      <c r="BF148" s="213">
        <f>IF(N148="snížená",J148,0)</f>
        <v>0</v>
      </c>
      <c r="BG148" s="213">
        <f>IF(N148="zákl. přenesená",J148,0)</f>
        <v>0</v>
      </c>
      <c r="BH148" s="213">
        <f>IF(N148="sníž. přenesená",J148,0)</f>
        <v>0</v>
      </c>
      <c r="BI148" s="213">
        <f>IF(N148="nulová",J148,0)</f>
        <v>0</v>
      </c>
      <c r="BJ148" s="17" t="s">
        <v>78</v>
      </c>
      <c r="BK148" s="213">
        <f>ROUND(I148*H148,2)</f>
        <v>0</v>
      </c>
      <c r="BL148" s="17" t="s">
        <v>196</v>
      </c>
      <c r="BM148" s="17" t="s">
        <v>377</v>
      </c>
    </row>
    <row r="149" s="1" customFormat="1">
      <c r="B149" s="38"/>
      <c r="C149" s="39"/>
      <c r="D149" s="214" t="s">
        <v>157</v>
      </c>
      <c r="E149" s="39"/>
      <c r="F149" s="215" t="s">
        <v>376</v>
      </c>
      <c r="G149" s="39"/>
      <c r="H149" s="39"/>
      <c r="I149" s="144"/>
      <c r="J149" s="39"/>
      <c r="K149" s="39"/>
      <c r="L149" s="43"/>
      <c r="M149" s="216"/>
      <c r="N149" s="79"/>
      <c r="O149" s="79"/>
      <c r="P149" s="79"/>
      <c r="Q149" s="79"/>
      <c r="R149" s="79"/>
      <c r="S149" s="79"/>
      <c r="T149" s="80"/>
      <c r="AT149" s="17" t="s">
        <v>157</v>
      </c>
      <c r="AU149" s="17" t="s">
        <v>80</v>
      </c>
    </row>
    <row r="150" s="1" customFormat="1">
      <c r="B150" s="38"/>
      <c r="C150" s="39"/>
      <c r="D150" s="214" t="s">
        <v>179</v>
      </c>
      <c r="E150" s="39"/>
      <c r="F150" s="242" t="s">
        <v>378</v>
      </c>
      <c r="G150" s="39"/>
      <c r="H150" s="39"/>
      <c r="I150" s="144"/>
      <c r="J150" s="39"/>
      <c r="K150" s="39"/>
      <c r="L150" s="43"/>
      <c r="M150" s="216"/>
      <c r="N150" s="79"/>
      <c r="O150" s="79"/>
      <c r="P150" s="79"/>
      <c r="Q150" s="79"/>
      <c r="R150" s="79"/>
      <c r="S150" s="79"/>
      <c r="T150" s="80"/>
      <c r="AT150" s="17" t="s">
        <v>179</v>
      </c>
      <c r="AU150" s="17" t="s">
        <v>80</v>
      </c>
    </row>
    <row r="151" s="1" customFormat="1" ht="22.5" customHeight="1">
      <c r="B151" s="38"/>
      <c r="C151" s="201" t="s">
        <v>226</v>
      </c>
      <c r="D151" s="201" t="s">
        <v>149</v>
      </c>
      <c r="E151" s="202" t="s">
        <v>379</v>
      </c>
      <c r="F151" s="203" t="s">
        <v>380</v>
      </c>
      <c r="G151" s="204" t="s">
        <v>177</v>
      </c>
      <c r="H151" s="205">
        <v>473</v>
      </c>
      <c r="I151" s="206"/>
      <c r="J151" s="207">
        <f>ROUND(I151*H151,2)</f>
        <v>0</v>
      </c>
      <c r="K151" s="203" t="s">
        <v>311</v>
      </c>
      <c r="L151" s="208"/>
      <c r="M151" s="209" t="s">
        <v>1</v>
      </c>
      <c r="N151" s="210" t="s">
        <v>42</v>
      </c>
      <c r="O151" s="79"/>
      <c r="P151" s="211">
        <f>O151*H151</f>
        <v>0</v>
      </c>
      <c r="Q151" s="211">
        <v>0.06003</v>
      </c>
      <c r="R151" s="211">
        <f>Q151*H151</f>
        <v>28.394189999999998</v>
      </c>
      <c r="S151" s="211">
        <v>0</v>
      </c>
      <c r="T151" s="212">
        <f>S151*H151</f>
        <v>0</v>
      </c>
      <c r="AR151" s="17" t="s">
        <v>196</v>
      </c>
      <c r="AT151" s="17" t="s">
        <v>149</v>
      </c>
      <c r="AU151" s="17" t="s">
        <v>80</v>
      </c>
      <c r="AY151" s="17" t="s">
        <v>154</v>
      </c>
      <c r="BE151" s="213">
        <f>IF(N151="základní",J151,0)</f>
        <v>0</v>
      </c>
      <c r="BF151" s="213">
        <f>IF(N151="snížená",J151,0)</f>
        <v>0</v>
      </c>
      <c r="BG151" s="213">
        <f>IF(N151="zákl. přenesená",J151,0)</f>
        <v>0</v>
      </c>
      <c r="BH151" s="213">
        <f>IF(N151="sníž. přenesená",J151,0)</f>
        <v>0</v>
      </c>
      <c r="BI151" s="213">
        <f>IF(N151="nulová",J151,0)</f>
        <v>0</v>
      </c>
      <c r="BJ151" s="17" t="s">
        <v>78</v>
      </c>
      <c r="BK151" s="213">
        <f>ROUND(I151*H151,2)</f>
        <v>0</v>
      </c>
      <c r="BL151" s="17" t="s">
        <v>196</v>
      </c>
      <c r="BM151" s="17" t="s">
        <v>381</v>
      </c>
    </row>
    <row r="152" s="1" customFormat="1">
      <c r="B152" s="38"/>
      <c r="C152" s="39"/>
      <c r="D152" s="214" t="s">
        <v>157</v>
      </c>
      <c r="E152" s="39"/>
      <c r="F152" s="215" t="s">
        <v>380</v>
      </c>
      <c r="G152" s="39"/>
      <c r="H152" s="39"/>
      <c r="I152" s="144"/>
      <c r="J152" s="39"/>
      <c r="K152" s="39"/>
      <c r="L152" s="43"/>
      <c r="M152" s="216"/>
      <c r="N152" s="79"/>
      <c r="O152" s="79"/>
      <c r="P152" s="79"/>
      <c r="Q152" s="79"/>
      <c r="R152" s="79"/>
      <c r="S152" s="79"/>
      <c r="T152" s="80"/>
      <c r="AT152" s="17" t="s">
        <v>157</v>
      </c>
      <c r="AU152" s="17" t="s">
        <v>80</v>
      </c>
    </row>
    <row r="153" s="1" customFormat="1" ht="22.5" customHeight="1">
      <c r="B153" s="38"/>
      <c r="C153" s="201" t="s">
        <v>230</v>
      </c>
      <c r="D153" s="201" t="s">
        <v>149</v>
      </c>
      <c r="E153" s="202" t="s">
        <v>382</v>
      </c>
      <c r="F153" s="203" t="s">
        <v>383</v>
      </c>
      <c r="G153" s="204" t="s">
        <v>177</v>
      </c>
      <c r="H153" s="205">
        <v>52</v>
      </c>
      <c r="I153" s="206"/>
      <c r="J153" s="207">
        <f>ROUND(I153*H153,2)</f>
        <v>0</v>
      </c>
      <c r="K153" s="203" t="s">
        <v>311</v>
      </c>
      <c r="L153" s="208"/>
      <c r="M153" s="209" t="s">
        <v>1</v>
      </c>
      <c r="N153" s="210" t="s">
        <v>42</v>
      </c>
      <c r="O153" s="79"/>
      <c r="P153" s="211">
        <f>O153*H153</f>
        <v>0</v>
      </c>
      <c r="Q153" s="211">
        <v>0.049390000000000003</v>
      </c>
      <c r="R153" s="211">
        <f>Q153*H153</f>
        <v>2.5682800000000001</v>
      </c>
      <c r="S153" s="211">
        <v>0</v>
      </c>
      <c r="T153" s="212">
        <f>S153*H153</f>
        <v>0</v>
      </c>
      <c r="AR153" s="17" t="s">
        <v>196</v>
      </c>
      <c r="AT153" s="17" t="s">
        <v>149</v>
      </c>
      <c r="AU153" s="17" t="s">
        <v>80</v>
      </c>
      <c r="AY153" s="17" t="s">
        <v>154</v>
      </c>
      <c r="BE153" s="213">
        <f>IF(N153="základní",J153,0)</f>
        <v>0</v>
      </c>
      <c r="BF153" s="213">
        <f>IF(N153="snížená",J153,0)</f>
        <v>0</v>
      </c>
      <c r="BG153" s="213">
        <f>IF(N153="zákl. přenesená",J153,0)</f>
        <v>0</v>
      </c>
      <c r="BH153" s="213">
        <f>IF(N153="sníž. přenesená",J153,0)</f>
        <v>0</v>
      </c>
      <c r="BI153" s="213">
        <f>IF(N153="nulová",J153,0)</f>
        <v>0</v>
      </c>
      <c r="BJ153" s="17" t="s">
        <v>78</v>
      </c>
      <c r="BK153" s="213">
        <f>ROUND(I153*H153,2)</f>
        <v>0</v>
      </c>
      <c r="BL153" s="17" t="s">
        <v>196</v>
      </c>
      <c r="BM153" s="17" t="s">
        <v>384</v>
      </c>
    </row>
    <row r="154" s="1" customFormat="1">
      <c r="B154" s="38"/>
      <c r="C154" s="39"/>
      <c r="D154" s="214" t="s">
        <v>157</v>
      </c>
      <c r="E154" s="39"/>
      <c r="F154" s="215" t="s">
        <v>383</v>
      </c>
      <c r="G154" s="39"/>
      <c r="H154" s="39"/>
      <c r="I154" s="144"/>
      <c r="J154" s="39"/>
      <c r="K154" s="39"/>
      <c r="L154" s="43"/>
      <c r="M154" s="216"/>
      <c r="N154" s="79"/>
      <c r="O154" s="79"/>
      <c r="P154" s="79"/>
      <c r="Q154" s="79"/>
      <c r="R154" s="79"/>
      <c r="S154" s="79"/>
      <c r="T154" s="80"/>
      <c r="AT154" s="17" t="s">
        <v>157</v>
      </c>
      <c r="AU154" s="17" t="s">
        <v>80</v>
      </c>
    </row>
    <row r="155" s="1" customFormat="1">
      <c r="B155" s="38"/>
      <c r="C155" s="39"/>
      <c r="D155" s="214" t="s">
        <v>179</v>
      </c>
      <c r="E155" s="39"/>
      <c r="F155" s="242" t="s">
        <v>385</v>
      </c>
      <c r="G155" s="39"/>
      <c r="H155" s="39"/>
      <c r="I155" s="144"/>
      <c r="J155" s="39"/>
      <c r="K155" s="39"/>
      <c r="L155" s="43"/>
      <c r="M155" s="216"/>
      <c r="N155" s="79"/>
      <c r="O155" s="79"/>
      <c r="P155" s="79"/>
      <c r="Q155" s="79"/>
      <c r="R155" s="79"/>
      <c r="S155" s="79"/>
      <c r="T155" s="80"/>
      <c r="AT155" s="17" t="s">
        <v>179</v>
      </c>
      <c r="AU155" s="17" t="s">
        <v>80</v>
      </c>
    </row>
    <row r="156" s="1" customFormat="1" ht="16.5" customHeight="1">
      <c r="B156" s="38"/>
      <c r="C156" s="201" t="s">
        <v>234</v>
      </c>
      <c r="D156" s="201" t="s">
        <v>149</v>
      </c>
      <c r="E156" s="202" t="s">
        <v>386</v>
      </c>
      <c r="F156" s="203" t="s">
        <v>387</v>
      </c>
      <c r="G156" s="204" t="s">
        <v>388</v>
      </c>
      <c r="H156" s="205">
        <v>8</v>
      </c>
      <c r="I156" s="206"/>
      <c r="J156" s="207">
        <f>ROUND(I156*H156,2)</f>
        <v>0</v>
      </c>
      <c r="K156" s="203" t="s">
        <v>1</v>
      </c>
      <c r="L156" s="208"/>
      <c r="M156" s="209" t="s">
        <v>1</v>
      </c>
      <c r="N156" s="210" t="s">
        <v>42</v>
      </c>
      <c r="O156" s="79"/>
      <c r="P156" s="211">
        <f>O156*H156</f>
        <v>0</v>
      </c>
      <c r="Q156" s="211">
        <v>0.054850000000000003</v>
      </c>
      <c r="R156" s="211">
        <f>Q156*H156</f>
        <v>0.43880000000000002</v>
      </c>
      <c r="S156" s="211">
        <v>0</v>
      </c>
      <c r="T156" s="212">
        <f>S156*H156</f>
        <v>0</v>
      </c>
      <c r="AR156" s="17" t="s">
        <v>196</v>
      </c>
      <c r="AT156" s="17" t="s">
        <v>149</v>
      </c>
      <c r="AU156" s="17" t="s">
        <v>80</v>
      </c>
      <c r="AY156" s="17" t="s">
        <v>154</v>
      </c>
      <c r="BE156" s="213">
        <f>IF(N156="základní",J156,0)</f>
        <v>0</v>
      </c>
      <c r="BF156" s="213">
        <f>IF(N156="snížená",J156,0)</f>
        <v>0</v>
      </c>
      <c r="BG156" s="213">
        <f>IF(N156="zákl. přenesená",J156,0)</f>
        <v>0</v>
      </c>
      <c r="BH156" s="213">
        <f>IF(N156="sníž. přenesená",J156,0)</f>
        <v>0</v>
      </c>
      <c r="BI156" s="213">
        <f>IF(N156="nulová",J156,0)</f>
        <v>0</v>
      </c>
      <c r="BJ156" s="17" t="s">
        <v>78</v>
      </c>
      <c r="BK156" s="213">
        <f>ROUND(I156*H156,2)</f>
        <v>0</v>
      </c>
      <c r="BL156" s="17" t="s">
        <v>196</v>
      </c>
      <c r="BM156" s="17" t="s">
        <v>389</v>
      </c>
    </row>
    <row r="157" s="1" customFormat="1">
      <c r="B157" s="38"/>
      <c r="C157" s="39"/>
      <c r="D157" s="214" t="s">
        <v>157</v>
      </c>
      <c r="E157" s="39"/>
      <c r="F157" s="215" t="s">
        <v>387</v>
      </c>
      <c r="G157" s="39"/>
      <c r="H157" s="39"/>
      <c r="I157" s="144"/>
      <c r="J157" s="39"/>
      <c r="K157" s="39"/>
      <c r="L157" s="43"/>
      <c r="M157" s="216"/>
      <c r="N157" s="79"/>
      <c r="O157" s="79"/>
      <c r="P157" s="79"/>
      <c r="Q157" s="79"/>
      <c r="R157" s="79"/>
      <c r="S157" s="79"/>
      <c r="T157" s="80"/>
      <c r="AT157" s="17" t="s">
        <v>157</v>
      </c>
      <c r="AU157" s="17" t="s">
        <v>80</v>
      </c>
    </row>
    <row r="158" s="1" customFormat="1">
      <c r="B158" s="38"/>
      <c r="C158" s="39"/>
      <c r="D158" s="214" t="s">
        <v>179</v>
      </c>
      <c r="E158" s="39"/>
      <c r="F158" s="242" t="s">
        <v>390</v>
      </c>
      <c r="G158" s="39"/>
      <c r="H158" s="39"/>
      <c r="I158" s="144"/>
      <c r="J158" s="39"/>
      <c r="K158" s="39"/>
      <c r="L158" s="43"/>
      <c r="M158" s="216"/>
      <c r="N158" s="79"/>
      <c r="O158" s="79"/>
      <c r="P158" s="79"/>
      <c r="Q158" s="79"/>
      <c r="R158" s="79"/>
      <c r="S158" s="79"/>
      <c r="T158" s="80"/>
      <c r="AT158" s="17" t="s">
        <v>179</v>
      </c>
      <c r="AU158" s="17" t="s">
        <v>80</v>
      </c>
    </row>
    <row r="159" s="1" customFormat="1" ht="22.5" customHeight="1">
      <c r="B159" s="38"/>
      <c r="C159" s="201" t="s">
        <v>238</v>
      </c>
      <c r="D159" s="201" t="s">
        <v>149</v>
      </c>
      <c r="E159" s="202" t="s">
        <v>391</v>
      </c>
      <c r="F159" s="203" t="s">
        <v>392</v>
      </c>
      <c r="G159" s="204" t="s">
        <v>152</v>
      </c>
      <c r="H159" s="205">
        <v>4</v>
      </c>
      <c r="I159" s="206"/>
      <c r="J159" s="207">
        <f>ROUND(I159*H159,2)</f>
        <v>0</v>
      </c>
      <c r="K159" s="203" t="s">
        <v>311</v>
      </c>
      <c r="L159" s="208"/>
      <c r="M159" s="209" t="s">
        <v>1</v>
      </c>
      <c r="N159" s="210" t="s">
        <v>42</v>
      </c>
      <c r="O159" s="79"/>
      <c r="P159" s="211">
        <f>O159*H159</f>
        <v>0</v>
      </c>
      <c r="Q159" s="211">
        <v>0.25684000000000001</v>
      </c>
      <c r="R159" s="211">
        <f>Q159*H159</f>
        <v>1.0273600000000001</v>
      </c>
      <c r="S159" s="211">
        <v>0</v>
      </c>
      <c r="T159" s="212">
        <f>S159*H159</f>
        <v>0</v>
      </c>
      <c r="AR159" s="17" t="s">
        <v>196</v>
      </c>
      <c r="AT159" s="17" t="s">
        <v>149</v>
      </c>
      <c r="AU159" s="17" t="s">
        <v>80</v>
      </c>
      <c r="AY159" s="17" t="s">
        <v>154</v>
      </c>
      <c r="BE159" s="213">
        <f>IF(N159="základní",J159,0)</f>
        <v>0</v>
      </c>
      <c r="BF159" s="213">
        <f>IF(N159="snížená",J159,0)</f>
        <v>0</v>
      </c>
      <c r="BG159" s="213">
        <f>IF(N159="zákl. přenesená",J159,0)</f>
        <v>0</v>
      </c>
      <c r="BH159" s="213">
        <f>IF(N159="sníž. přenesená",J159,0)</f>
        <v>0</v>
      </c>
      <c r="BI159" s="213">
        <f>IF(N159="nulová",J159,0)</f>
        <v>0</v>
      </c>
      <c r="BJ159" s="17" t="s">
        <v>78</v>
      </c>
      <c r="BK159" s="213">
        <f>ROUND(I159*H159,2)</f>
        <v>0</v>
      </c>
      <c r="BL159" s="17" t="s">
        <v>196</v>
      </c>
      <c r="BM159" s="17" t="s">
        <v>393</v>
      </c>
    </row>
    <row r="160" s="1" customFormat="1">
      <c r="B160" s="38"/>
      <c r="C160" s="39"/>
      <c r="D160" s="214" t="s">
        <v>157</v>
      </c>
      <c r="E160" s="39"/>
      <c r="F160" s="215" t="s">
        <v>392</v>
      </c>
      <c r="G160" s="39"/>
      <c r="H160" s="39"/>
      <c r="I160" s="144"/>
      <c r="J160" s="39"/>
      <c r="K160" s="39"/>
      <c r="L160" s="43"/>
      <c r="M160" s="216"/>
      <c r="N160" s="79"/>
      <c r="O160" s="79"/>
      <c r="P160" s="79"/>
      <c r="Q160" s="79"/>
      <c r="R160" s="79"/>
      <c r="S160" s="79"/>
      <c r="T160" s="80"/>
      <c r="AT160" s="17" t="s">
        <v>157</v>
      </c>
      <c r="AU160" s="17" t="s">
        <v>80</v>
      </c>
    </row>
    <row r="161" s="1" customFormat="1" ht="22.5" customHeight="1">
      <c r="B161" s="38"/>
      <c r="C161" s="201" t="s">
        <v>7</v>
      </c>
      <c r="D161" s="201" t="s">
        <v>149</v>
      </c>
      <c r="E161" s="202" t="s">
        <v>394</v>
      </c>
      <c r="F161" s="203" t="s">
        <v>395</v>
      </c>
      <c r="G161" s="204" t="s">
        <v>152</v>
      </c>
      <c r="H161" s="205">
        <v>1</v>
      </c>
      <c r="I161" s="206"/>
      <c r="J161" s="207">
        <f>ROUND(I161*H161,2)</f>
        <v>0</v>
      </c>
      <c r="K161" s="203" t="s">
        <v>311</v>
      </c>
      <c r="L161" s="208"/>
      <c r="M161" s="209" t="s">
        <v>1</v>
      </c>
      <c r="N161" s="210" t="s">
        <v>42</v>
      </c>
      <c r="O161" s="79"/>
      <c r="P161" s="211">
        <f>O161*H161</f>
        <v>0</v>
      </c>
      <c r="Q161" s="211">
        <v>0</v>
      </c>
      <c r="R161" s="211">
        <f>Q161*H161</f>
        <v>0</v>
      </c>
      <c r="S161" s="211">
        <v>0</v>
      </c>
      <c r="T161" s="212">
        <f>S161*H161</f>
        <v>0</v>
      </c>
      <c r="AR161" s="17" t="s">
        <v>196</v>
      </c>
      <c r="AT161" s="17" t="s">
        <v>149</v>
      </c>
      <c r="AU161" s="17" t="s">
        <v>80</v>
      </c>
      <c r="AY161" s="17" t="s">
        <v>154</v>
      </c>
      <c r="BE161" s="213">
        <f>IF(N161="základní",J161,0)</f>
        <v>0</v>
      </c>
      <c r="BF161" s="213">
        <f>IF(N161="snížená",J161,0)</f>
        <v>0</v>
      </c>
      <c r="BG161" s="213">
        <f>IF(N161="zákl. přenesená",J161,0)</f>
        <v>0</v>
      </c>
      <c r="BH161" s="213">
        <f>IF(N161="sníž. přenesená",J161,0)</f>
        <v>0</v>
      </c>
      <c r="BI161" s="213">
        <f>IF(N161="nulová",J161,0)</f>
        <v>0</v>
      </c>
      <c r="BJ161" s="17" t="s">
        <v>78</v>
      </c>
      <c r="BK161" s="213">
        <f>ROUND(I161*H161,2)</f>
        <v>0</v>
      </c>
      <c r="BL161" s="17" t="s">
        <v>196</v>
      </c>
      <c r="BM161" s="17" t="s">
        <v>396</v>
      </c>
    </row>
    <row r="162" s="1" customFormat="1">
      <c r="B162" s="38"/>
      <c r="C162" s="39"/>
      <c r="D162" s="214" t="s">
        <v>157</v>
      </c>
      <c r="E162" s="39"/>
      <c r="F162" s="215" t="s">
        <v>395</v>
      </c>
      <c r="G162" s="39"/>
      <c r="H162" s="39"/>
      <c r="I162" s="144"/>
      <c r="J162" s="39"/>
      <c r="K162" s="39"/>
      <c r="L162" s="43"/>
      <c r="M162" s="216"/>
      <c r="N162" s="79"/>
      <c r="O162" s="79"/>
      <c r="P162" s="79"/>
      <c r="Q162" s="79"/>
      <c r="R162" s="79"/>
      <c r="S162" s="79"/>
      <c r="T162" s="80"/>
      <c r="AT162" s="17" t="s">
        <v>157</v>
      </c>
      <c r="AU162" s="17" t="s">
        <v>80</v>
      </c>
    </row>
    <row r="163" s="1" customFormat="1" ht="22.5" customHeight="1">
      <c r="B163" s="38"/>
      <c r="C163" s="201" t="s">
        <v>245</v>
      </c>
      <c r="D163" s="201" t="s">
        <v>149</v>
      </c>
      <c r="E163" s="202" t="s">
        <v>397</v>
      </c>
      <c r="F163" s="203" t="s">
        <v>398</v>
      </c>
      <c r="G163" s="204" t="s">
        <v>152</v>
      </c>
      <c r="H163" s="205">
        <v>41</v>
      </c>
      <c r="I163" s="206"/>
      <c r="J163" s="207">
        <f>ROUND(I163*H163,2)</f>
        <v>0</v>
      </c>
      <c r="K163" s="203" t="s">
        <v>311</v>
      </c>
      <c r="L163" s="208"/>
      <c r="M163" s="209" t="s">
        <v>1</v>
      </c>
      <c r="N163" s="210" t="s">
        <v>42</v>
      </c>
      <c r="O163" s="79"/>
      <c r="P163" s="211">
        <f>O163*H163</f>
        <v>0</v>
      </c>
      <c r="Q163" s="211">
        <v>0.01004</v>
      </c>
      <c r="R163" s="211">
        <f>Q163*H163</f>
        <v>0.41164000000000001</v>
      </c>
      <c r="S163" s="211">
        <v>0</v>
      </c>
      <c r="T163" s="212">
        <f>S163*H163</f>
        <v>0</v>
      </c>
      <c r="AR163" s="17" t="s">
        <v>153</v>
      </c>
      <c r="AT163" s="17" t="s">
        <v>149</v>
      </c>
      <c r="AU163" s="17" t="s">
        <v>80</v>
      </c>
      <c r="AY163" s="17" t="s">
        <v>154</v>
      </c>
      <c r="BE163" s="213">
        <f>IF(N163="základní",J163,0)</f>
        <v>0</v>
      </c>
      <c r="BF163" s="213">
        <f>IF(N163="snížená",J163,0)</f>
        <v>0</v>
      </c>
      <c r="BG163" s="213">
        <f>IF(N163="zákl. přenesená",J163,0)</f>
        <v>0</v>
      </c>
      <c r="BH163" s="213">
        <f>IF(N163="sníž. přenesená",J163,0)</f>
        <v>0</v>
      </c>
      <c r="BI163" s="213">
        <f>IF(N163="nulová",J163,0)</f>
        <v>0</v>
      </c>
      <c r="BJ163" s="17" t="s">
        <v>78</v>
      </c>
      <c r="BK163" s="213">
        <f>ROUND(I163*H163,2)</f>
        <v>0</v>
      </c>
      <c r="BL163" s="17" t="s">
        <v>155</v>
      </c>
      <c r="BM163" s="17" t="s">
        <v>399</v>
      </c>
    </row>
    <row r="164" s="1" customFormat="1">
      <c r="B164" s="38"/>
      <c r="C164" s="39"/>
      <c r="D164" s="214" t="s">
        <v>157</v>
      </c>
      <c r="E164" s="39"/>
      <c r="F164" s="215" t="s">
        <v>398</v>
      </c>
      <c r="G164" s="39"/>
      <c r="H164" s="39"/>
      <c r="I164" s="144"/>
      <c r="J164" s="39"/>
      <c r="K164" s="39"/>
      <c r="L164" s="43"/>
      <c r="M164" s="216"/>
      <c r="N164" s="79"/>
      <c r="O164" s="79"/>
      <c r="P164" s="79"/>
      <c r="Q164" s="79"/>
      <c r="R164" s="79"/>
      <c r="S164" s="79"/>
      <c r="T164" s="80"/>
      <c r="AT164" s="17" t="s">
        <v>157</v>
      </c>
      <c r="AU164" s="17" t="s">
        <v>80</v>
      </c>
    </row>
    <row r="165" s="12" customFormat="1">
      <c r="B165" s="246"/>
      <c r="C165" s="247"/>
      <c r="D165" s="214" t="s">
        <v>325</v>
      </c>
      <c r="E165" s="248" t="s">
        <v>1</v>
      </c>
      <c r="F165" s="249" t="s">
        <v>400</v>
      </c>
      <c r="G165" s="247"/>
      <c r="H165" s="248" t="s">
        <v>1</v>
      </c>
      <c r="I165" s="250"/>
      <c r="J165" s="247"/>
      <c r="K165" s="247"/>
      <c r="L165" s="251"/>
      <c r="M165" s="252"/>
      <c r="N165" s="253"/>
      <c r="O165" s="253"/>
      <c r="P165" s="253"/>
      <c r="Q165" s="253"/>
      <c r="R165" s="253"/>
      <c r="S165" s="253"/>
      <c r="T165" s="254"/>
      <c r="AT165" s="255" t="s">
        <v>325</v>
      </c>
      <c r="AU165" s="255" t="s">
        <v>80</v>
      </c>
      <c r="AV165" s="12" t="s">
        <v>78</v>
      </c>
      <c r="AW165" s="12" t="s">
        <v>34</v>
      </c>
      <c r="AX165" s="12" t="s">
        <v>71</v>
      </c>
      <c r="AY165" s="255" t="s">
        <v>154</v>
      </c>
    </row>
    <row r="166" s="13" customFormat="1">
      <c r="B166" s="256"/>
      <c r="C166" s="257"/>
      <c r="D166" s="214" t="s">
        <v>325</v>
      </c>
      <c r="E166" s="258" t="s">
        <v>1</v>
      </c>
      <c r="F166" s="259" t="s">
        <v>401</v>
      </c>
      <c r="G166" s="257"/>
      <c r="H166" s="260">
        <v>10</v>
      </c>
      <c r="I166" s="261"/>
      <c r="J166" s="257"/>
      <c r="K166" s="257"/>
      <c r="L166" s="262"/>
      <c r="M166" s="263"/>
      <c r="N166" s="264"/>
      <c r="O166" s="264"/>
      <c r="P166" s="264"/>
      <c r="Q166" s="264"/>
      <c r="R166" s="264"/>
      <c r="S166" s="264"/>
      <c r="T166" s="265"/>
      <c r="AT166" s="266" t="s">
        <v>325</v>
      </c>
      <c r="AU166" s="266" t="s">
        <v>80</v>
      </c>
      <c r="AV166" s="13" t="s">
        <v>80</v>
      </c>
      <c r="AW166" s="13" t="s">
        <v>34</v>
      </c>
      <c r="AX166" s="13" t="s">
        <v>71</v>
      </c>
      <c r="AY166" s="266" t="s">
        <v>154</v>
      </c>
    </row>
    <row r="167" s="12" customFormat="1">
      <c r="B167" s="246"/>
      <c r="C167" s="247"/>
      <c r="D167" s="214" t="s">
        <v>325</v>
      </c>
      <c r="E167" s="248" t="s">
        <v>1</v>
      </c>
      <c r="F167" s="249" t="s">
        <v>402</v>
      </c>
      <c r="G167" s="247"/>
      <c r="H167" s="248" t="s">
        <v>1</v>
      </c>
      <c r="I167" s="250"/>
      <c r="J167" s="247"/>
      <c r="K167" s="247"/>
      <c r="L167" s="251"/>
      <c r="M167" s="252"/>
      <c r="N167" s="253"/>
      <c r="O167" s="253"/>
      <c r="P167" s="253"/>
      <c r="Q167" s="253"/>
      <c r="R167" s="253"/>
      <c r="S167" s="253"/>
      <c r="T167" s="254"/>
      <c r="AT167" s="255" t="s">
        <v>325</v>
      </c>
      <c r="AU167" s="255" t="s">
        <v>80</v>
      </c>
      <c r="AV167" s="12" t="s">
        <v>78</v>
      </c>
      <c r="AW167" s="12" t="s">
        <v>34</v>
      </c>
      <c r="AX167" s="12" t="s">
        <v>71</v>
      </c>
      <c r="AY167" s="255" t="s">
        <v>154</v>
      </c>
    </row>
    <row r="168" s="13" customFormat="1">
      <c r="B168" s="256"/>
      <c r="C168" s="257"/>
      <c r="D168" s="214" t="s">
        <v>325</v>
      </c>
      <c r="E168" s="258" t="s">
        <v>1</v>
      </c>
      <c r="F168" s="259" t="s">
        <v>403</v>
      </c>
      <c r="G168" s="257"/>
      <c r="H168" s="260">
        <v>31</v>
      </c>
      <c r="I168" s="261"/>
      <c r="J168" s="257"/>
      <c r="K168" s="257"/>
      <c r="L168" s="262"/>
      <c r="M168" s="263"/>
      <c r="N168" s="264"/>
      <c r="O168" s="264"/>
      <c r="P168" s="264"/>
      <c r="Q168" s="264"/>
      <c r="R168" s="264"/>
      <c r="S168" s="264"/>
      <c r="T168" s="265"/>
      <c r="AT168" s="266" t="s">
        <v>325</v>
      </c>
      <c r="AU168" s="266" t="s">
        <v>80</v>
      </c>
      <c r="AV168" s="13" t="s">
        <v>80</v>
      </c>
      <c r="AW168" s="13" t="s">
        <v>34</v>
      </c>
      <c r="AX168" s="13" t="s">
        <v>71</v>
      </c>
      <c r="AY168" s="266" t="s">
        <v>154</v>
      </c>
    </row>
    <row r="169" s="14" customFormat="1">
      <c r="B169" s="267"/>
      <c r="C169" s="268"/>
      <c r="D169" s="214" t="s">
        <v>325</v>
      </c>
      <c r="E169" s="269" t="s">
        <v>1</v>
      </c>
      <c r="F169" s="270" t="s">
        <v>329</v>
      </c>
      <c r="G169" s="268"/>
      <c r="H169" s="271">
        <v>41</v>
      </c>
      <c r="I169" s="272"/>
      <c r="J169" s="268"/>
      <c r="K169" s="268"/>
      <c r="L169" s="273"/>
      <c r="M169" s="274"/>
      <c r="N169" s="275"/>
      <c r="O169" s="275"/>
      <c r="P169" s="275"/>
      <c r="Q169" s="275"/>
      <c r="R169" s="275"/>
      <c r="S169" s="275"/>
      <c r="T169" s="276"/>
      <c r="AT169" s="277" t="s">
        <v>325</v>
      </c>
      <c r="AU169" s="277" t="s">
        <v>80</v>
      </c>
      <c r="AV169" s="14" t="s">
        <v>155</v>
      </c>
      <c r="AW169" s="14" t="s">
        <v>34</v>
      </c>
      <c r="AX169" s="14" t="s">
        <v>78</v>
      </c>
      <c r="AY169" s="277" t="s">
        <v>154</v>
      </c>
    </row>
    <row r="170" s="1" customFormat="1" ht="22.5" customHeight="1">
      <c r="B170" s="38"/>
      <c r="C170" s="201" t="s">
        <v>249</v>
      </c>
      <c r="D170" s="201" t="s">
        <v>149</v>
      </c>
      <c r="E170" s="202" t="s">
        <v>404</v>
      </c>
      <c r="F170" s="203" t="s">
        <v>405</v>
      </c>
      <c r="G170" s="204" t="s">
        <v>152</v>
      </c>
      <c r="H170" s="205">
        <v>69</v>
      </c>
      <c r="I170" s="206"/>
      <c r="J170" s="207">
        <f>ROUND(I170*H170,2)</f>
        <v>0</v>
      </c>
      <c r="K170" s="203" t="s">
        <v>311</v>
      </c>
      <c r="L170" s="208"/>
      <c r="M170" s="209" t="s">
        <v>1</v>
      </c>
      <c r="N170" s="210" t="s">
        <v>42</v>
      </c>
      <c r="O170" s="79"/>
      <c r="P170" s="211">
        <f>O170*H170</f>
        <v>0</v>
      </c>
      <c r="Q170" s="211">
        <v>0.01006</v>
      </c>
      <c r="R170" s="211">
        <f>Q170*H170</f>
        <v>0.69413999999999998</v>
      </c>
      <c r="S170" s="211">
        <v>0</v>
      </c>
      <c r="T170" s="212">
        <f>S170*H170</f>
        <v>0</v>
      </c>
      <c r="AR170" s="17" t="s">
        <v>153</v>
      </c>
      <c r="AT170" s="17" t="s">
        <v>149</v>
      </c>
      <c r="AU170" s="17" t="s">
        <v>80</v>
      </c>
      <c r="AY170" s="17" t="s">
        <v>154</v>
      </c>
      <c r="BE170" s="213">
        <f>IF(N170="základní",J170,0)</f>
        <v>0</v>
      </c>
      <c r="BF170" s="213">
        <f>IF(N170="snížená",J170,0)</f>
        <v>0</v>
      </c>
      <c r="BG170" s="213">
        <f>IF(N170="zákl. přenesená",J170,0)</f>
        <v>0</v>
      </c>
      <c r="BH170" s="213">
        <f>IF(N170="sníž. přenesená",J170,0)</f>
        <v>0</v>
      </c>
      <c r="BI170" s="213">
        <f>IF(N170="nulová",J170,0)</f>
        <v>0</v>
      </c>
      <c r="BJ170" s="17" t="s">
        <v>78</v>
      </c>
      <c r="BK170" s="213">
        <f>ROUND(I170*H170,2)</f>
        <v>0</v>
      </c>
      <c r="BL170" s="17" t="s">
        <v>155</v>
      </c>
      <c r="BM170" s="17" t="s">
        <v>406</v>
      </c>
    </row>
    <row r="171" s="1" customFormat="1">
      <c r="B171" s="38"/>
      <c r="C171" s="39"/>
      <c r="D171" s="214" t="s">
        <v>157</v>
      </c>
      <c r="E171" s="39"/>
      <c r="F171" s="215" t="s">
        <v>405</v>
      </c>
      <c r="G171" s="39"/>
      <c r="H171" s="39"/>
      <c r="I171" s="144"/>
      <c r="J171" s="39"/>
      <c r="K171" s="39"/>
      <c r="L171" s="43"/>
      <c r="M171" s="216"/>
      <c r="N171" s="79"/>
      <c r="O171" s="79"/>
      <c r="P171" s="79"/>
      <c r="Q171" s="79"/>
      <c r="R171" s="79"/>
      <c r="S171" s="79"/>
      <c r="T171" s="80"/>
      <c r="AT171" s="17" t="s">
        <v>157</v>
      </c>
      <c r="AU171" s="17" t="s">
        <v>80</v>
      </c>
    </row>
    <row r="172" s="12" customFormat="1">
      <c r="B172" s="246"/>
      <c r="C172" s="247"/>
      <c r="D172" s="214" t="s">
        <v>325</v>
      </c>
      <c r="E172" s="248" t="s">
        <v>1</v>
      </c>
      <c r="F172" s="249" t="s">
        <v>400</v>
      </c>
      <c r="G172" s="247"/>
      <c r="H172" s="248" t="s">
        <v>1</v>
      </c>
      <c r="I172" s="250"/>
      <c r="J172" s="247"/>
      <c r="K172" s="247"/>
      <c r="L172" s="251"/>
      <c r="M172" s="252"/>
      <c r="N172" s="253"/>
      <c r="O172" s="253"/>
      <c r="P172" s="253"/>
      <c r="Q172" s="253"/>
      <c r="R172" s="253"/>
      <c r="S172" s="253"/>
      <c r="T172" s="254"/>
      <c r="AT172" s="255" t="s">
        <v>325</v>
      </c>
      <c r="AU172" s="255" t="s">
        <v>80</v>
      </c>
      <c r="AV172" s="12" t="s">
        <v>78</v>
      </c>
      <c r="AW172" s="12" t="s">
        <v>34</v>
      </c>
      <c r="AX172" s="12" t="s">
        <v>71</v>
      </c>
      <c r="AY172" s="255" t="s">
        <v>154</v>
      </c>
    </row>
    <row r="173" s="13" customFormat="1">
      <c r="B173" s="256"/>
      <c r="C173" s="257"/>
      <c r="D173" s="214" t="s">
        <v>325</v>
      </c>
      <c r="E173" s="258" t="s">
        <v>1</v>
      </c>
      <c r="F173" s="259" t="s">
        <v>407</v>
      </c>
      <c r="G173" s="257"/>
      <c r="H173" s="260">
        <v>46</v>
      </c>
      <c r="I173" s="261"/>
      <c r="J173" s="257"/>
      <c r="K173" s="257"/>
      <c r="L173" s="262"/>
      <c r="M173" s="263"/>
      <c r="N173" s="264"/>
      <c r="O173" s="264"/>
      <c r="P173" s="264"/>
      <c r="Q173" s="264"/>
      <c r="R173" s="264"/>
      <c r="S173" s="264"/>
      <c r="T173" s="265"/>
      <c r="AT173" s="266" t="s">
        <v>325</v>
      </c>
      <c r="AU173" s="266" t="s">
        <v>80</v>
      </c>
      <c r="AV173" s="13" t="s">
        <v>80</v>
      </c>
      <c r="AW173" s="13" t="s">
        <v>34</v>
      </c>
      <c r="AX173" s="13" t="s">
        <v>71</v>
      </c>
      <c r="AY173" s="266" t="s">
        <v>154</v>
      </c>
    </row>
    <row r="174" s="12" customFormat="1">
      <c r="B174" s="246"/>
      <c r="C174" s="247"/>
      <c r="D174" s="214" t="s">
        <v>325</v>
      </c>
      <c r="E174" s="248" t="s">
        <v>1</v>
      </c>
      <c r="F174" s="249" t="s">
        <v>402</v>
      </c>
      <c r="G174" s="247"/>
      <c r="H174" s="248" t="s">
        <v>1</v>
      </c>
      <c r="I174" s="250"/>
      <c r="J174" s="247"/>
      <c r="K174" s="247"/>
      <c r="L174" s="251"/>
      <c r="M174" s="252"/>
      <c r="N174" s="253"/>
      <c r="O174" s="253"/>
      <c r="P174" s="253"/>
      <c r="Q174" s="253"/>
      <c r="R174" s="253"/>
      <c r="S174" s="253"/>
      <c r="T174" s="254"/>
      <c r="AT174" s="255" t="s">
        <v>325</v>
      </c>
      <c r="AU174" s="255" t="s">
        <v>80</v>
      </c>
      <c r="AV174" s="12" t="s">
        <v>78</v>
      </c>
      <c r="AW174" s="12" t="s">
        <v>34</v>
      </c>
      <c r="AX174" s="12" t="s">
        <v>71</v>
      </c>
      <c r="AY174" s="255" t="s">
        <v>154</v>
      </c>
    </row>
    <row r="175" s="13" customFormat="1">
      <c r="B175" s="256"/>
      <c r="C175" s="257"/>
      <c r="D175" s="214" t="s">
        <v>325</v>
      </c>
      <c r="E175" s="258" t="s">
        <v>1</v>
      </c>
      <c r="F175" s="259" t="s">
        <v>249</v>
      </c>
      <c r="G175" s="257"/>
      <c r="H175" s="260">
        <v>23</v>
      </c>
      <c r="I175" s="261"/>
      <c r="J175" s="257"/>
      <c r="K175" s="257"/>
      <c r="L175" s="262"/>
      <c r="M175" s="263"/>
      <c r="N175" s="264"/>
      <c r="O175" s="264"/>
      <c r="P175" s="264"/>
      <c r="Q175" s="264"/>
      <c r="R175" s="264"/>
      <c r="S175" s="264"/>
      <c r="T175" s="265"/>
      <c r="AT175" s="266" t="s">
        <v>325</v>
      </c>
      <c r="AU175" s="266" t="s">
        <v>80</v>
      </c>
      <c r="AV175" s="13" t="s">
        <v>80</v>
      </c>
      <c r="AW175" s="13" t="s">
        <v>34</v>
      </c>
      <c r="AX175" s="13" t="s">
        <v>71</v>
      </c>
      <c r="AY175" s="266" t="s">
        <v>154</v>
      </c>
    </row>
    <row r="176" s="14" customFormat="1">
      <c r="B176" s="267"/>
      <c r="C176" s="268"/>
      <c r="D176" s="214" t="s">
        <v>325</v>
      </c>
      <c r="E176" s="269" t="s">
        <v>1</v>
      </c>
      <c r="F176" s="270" t="s">
        <v>329</v>
      </c>
      <c r="G176" s="268"/>
      <c r="H176" s="271">
        <v>69</v>
      </c>
      <c r="I176" s="272"/>
      <c r="J176" s="268"/>
      <c r="K176" s="268"/>
      <c r="L176" s="273"/>
      <c r="M176" s="274"/>
      <c r="N176" s="275"/>
      <c r="O176" s="275"/>
      <c r="P176" s="275"/>
      <c r="Q176" s="275"/>
      <c r="R176" s="275"/>
      <c r="S176" s="275"/>
      <c r="T176" s="276"/>
      <c r="AT176" s="277" t="s">
        <v>325</v>
      </c>
      <c r="AU176" s="277" t="s">
        <v>80</v>
      </c>
      <c r="AV176" s="14" t="s">
        <v>155</v>
      </c>
      <c r="AW176" s="14" t="s">
        <v>34</v>
      </c>
      <c r="AX176" s="14" t="s">
        <v>78</v>
      </c>
      <c r="AY176" s="277" t="s">
        <v>154</v>
      </c>
    </row>
    <row r="177" s="1" customFormat="1" ht="22.5" customHeight="1">
      <c r="B177" s="38"/>
      <c r="C177" s="201" t="s">
        <v>254</v>
      </c>
      <c r="D177" s="201" t="s">
        <v>149</v>
      </c>
      <c r="E177" s="202" t="s">
        <v>408</v>
      </c>
      <c r="F177" s="203" t="s">
        <v>409</v>
      </c>
      <c r="G177" s="204" t="s">
        <v>152</v>
      </c>
      <c r="H177" s="205">
        <v>2</v>
      </c>
      <c r="I177" s="206"/>
      <c r="J177" s="207">
        <f>ROUND(I177*H177,2)</f>
        <v>0</v>
      </c>
      <c r="K177" s="203" t="s">
        <v>311</v>
      </c>
      <c r="L177" s="208"/>
      <c r="M177" s="209" t="s">
        <v>1</v>
      </c>
      <c r="N177" s="210" t="s">
        <v>42</v>
      </c>
      <c r="O177" s="79"/>
      <c r="P177" s="211">
        <f>O177*H177</f>
        <v>0</v>
      </c>
      <c r="Q177" s="211">
        <v>0.01014</v>
      </c>
      <c r="R177" s="211">
        <f>Q177*H177</f>
        <v>0.020279999999999999</v>
      </c>
      <c r="S177" s="211">
        <v>0</v>
      </c>
      <c r="T177" s="212">
        <f>S177*H177</f>
        <v>0</v>
      </c>
      <c r="AR177" s="17" t="s">
        <v>153</v>
      </c>
      <c r="AT177" s="17" t="s">
        <v>149</v>
      </c>
      <c r="AU177" s="17" t="s">
        <v>80</v>
      </c>
      <c r="AY177" s="17" t="s">
        <v>154</v>
      </c>
      <c r="BE177" s="213">
        <f>IF(N177="základní",J177,0)</f>
        <v>0</v>
      </c>
      <c r="BF177" s="213">
        <f>IF(N177="snížená",J177,0)</f>
        <v>0</v>
      </c>
      <c r="BG177" s="213">
        <f>IF(N177="zákl. přenesená",J177,0)</f>
        <v>0</v>
      </c>
      <c r="BH177" s="213">
        <f>IF(N177="sníž. přenesená",J177,0)</f>
        <v>0</v>
      </c>
      <c r="BI177" s="213">
        <f>IF(N177="nulová",J177,0)</f>
        <v>0</v>
      </c>
      <c r="BJ177" s="17" t="s">
        <v>78</v>
      </c>
      <c r="BK177" s="213">
        <f>ROUND(I177*H177,2)</f>
        <v>0</v>
      </c>
      <c r="BL177" s="17" t="s">
        <v>155</v>
      </c>
      <c r="BM177" s="17" t="s">
        <v>410</v>
      </c>
    </row>
    <row r="178" s="1" customFormat="1">
      <c r="B178" s="38"/>
      <c r="C178" s="39"/>
      <c r="D178" s="214" t="s">
        <v>157</v>
      </c>
      <c r="E178" s="39"/>
      <c r="F178" s="215" t="s">
        <v>409</v>
      </c>
      <c r="G178" s="39"/>
      <c r="H178" s="39"/>
      <c r="I178" s="144"/>
      <c r="J178" s="39"/>
      <c r="K178" s="39"/>
      <c r="L178" s="43"/>
      <c r="M178" s="216"/>
      <c r="N178" s="79"/>
      <c r="O178" s="79"/>
      <c r="P178" s="79"/>
      <c r="Q178" s="79"/>
      <c r="R178" s="79"/>
      <c r="S178" s="79"/>
      <c r="T178" s="80"/>
      <c r="AT178" s="17" t="s">
        <v>157</v>
      </c>
      <c r="AU178" s="17" t="s">
        <v>80</v>
      </c>
    </row>
    <row r="179" s="12" customFormat="1">
      <c r="B179" s="246"/>
      <c r="C179" s="247"/>
      <c r="D179" s="214" t="s">
        <v>325</v>
      </c>
      <c r="E179" s="248" t="s">
        <v>1</v>
      </c>
      <c r="F179" s="249" t="s">
        <v>411</v>
      </c>
      <c r="G179" s="247"/>
      <c r="H179" s="248" t="s">
        <v>1</v>
      </c>
      <c r="I179" s="250"/>
      <c r="J179" s="247"/>
      <c r="K179" s="247"/>
      <c r="L179" s="251"/>
      <c r="M179" s="252"/>
      <c r="N179" s="253"/>
      <c r="O179" s="253"/>
      <c r="P179" s="253"/>
      <c r="Q179" s="253"/>
      <c r="R179" s="253"/>
      <c r="S179" s="253"/>
      <c r="T179" s="254"/>
      <c r="AT179" s="255" t="s">
        <v>325</v>
      </c>
      <c r="AU179" s="255" t="s">
        <v>80</v>
      </c>
      <c r="AV179" s="12" t="s">
        <v>78</v>
      </c>
      <c r="AW179" s="12" t="s">
        <v>34</v>
      </c>
      <c r="AX179" s="12" t="s">
        <v>71</v>
      </c>
      <c r="AY179" s="255" t="s">
        <v>154</v>
      </c>
    </row>
    <row r="180" s="13" customFormat="1">
      <c r="B180" s="256"/>
      <c r="C180" s="257"/>
      <c r="D180" s="214" t="s">
        <v>325</v>
      </c>
      <c r="E180" s="258" t="s">
        <v>1</v>
      </c>
      <c r="F180" s="259" t="s">
        <v>80</v>
      </c>
      <c r="G180" s="257"/>
      <c r="H180" s="260">
        <v>2</v>
      </c>
      <c r="I180" s="261"/>
      <c r="J180" s="257"/>
      <c r="K180" s="257"/>
      <c r="L180" s="262"/>
      <c r="M180" s="263"/>
      <c r="N180" s="264"/>
      <c r="O180" s="264"/>
      <c r="P180" s="264"/>
      <c r="Q180" s="264"/>
      <c r="R180" s="264"/>
      <c r="S180" s="264"/>
      <c r="T180" s="265"/>
      <c r="AT180" s="266" t="s">
        <v>325</v>
      </c>
      <c r="AU180" s="266" t="s">
        <v>80</v>
      </c>
      <c r="AV180" s="13" t="s">
        <v>80</v>
      </c>
      <c r="AW180" s="13" t="s">
        <v>34</v>
      </c>
      <c r="AX180" s="13" t="s">
        <v>71</v>
      </c>
      <c r="AY180" s="266" t="s">
        <v>154</v>
      </c>
    </row>
    <row r="181" s="14" customFormat="1">
      <c r="B181" s="267"/>
      <c r="C181" s="268"/>
      <c r="D181" s="214" t="s">
        <v>325</v>
      </c>
      <c r="E181" s="269" t="s">
        <v>1</v>
      </c>
      <c r="F181" s="270" t="s">
        <v>329</v>
      </c>
      <c r="G181" s="268"/>
      <c r="H181" s="271">
        <v>2</v>
      </c>
      <c r="I181" s="272"/>
      <c r="J181" s="268"/>
      <c r="K181" s="268"/>
      <c r="L181" s="273"/>
      <c r="M181" s="274"/>
      <c r="N181" s="275"/>
      <c r="O181" s="275"/>
      <c r="P181" s="275"/>
      <c r="Q181" s="275"/>
      <c r="R181" s="275"/>
      <c r="S181" s="275"/>
      <c r="T181" s="276"/>
      <c r="AT181" s="277" t="s">
        <v>325</v>
      </c>
      <c r="AU181" s="277" t="s">
        <v>80</v>
      </c>
      <c r="AV181" s="14" t="s">
        <v>155</v>
      </c>
      <c r="AW181" s="14" t="s">
        <v>34</v>
      </c>
      <c r="AX181" s="14" t="s">
        <v>78</v>
      </c>
      <c r="AY181" s="277" t="s">
        <v>154</v>
      </c>
    </row>
    <row r="182" s="1" customFormat="1" ht="22.5" customHeight="1">
      <c r="B182" s="38"/>
      <c r="C182" s="201" t="s">
        <v>258</v>
      </c>
      <c r="D182" s="201" t="s">
        <v>149</v>
      </c>
      <c r="E182" s="202" t="s">
        <v>412</v>
      </c>
      <c r="F182" s="203" t="s">
        <v>413</v>
      </c>
      <c r="G182" s="204" t="s">
        <v>152</v>
      </c>
      <c r="H182" s="205">
        <v>980</v>
      </c>
      <c r="I182" s="206"/>
      <c r="J182" s="207">
        <f>ROUND(I182*H182,2)</f>
        <v>0</v>
      </c>
      <c r="K182" s="203" t="s">
        <v>311</v>
      </c>
      <c r="L182" s="208"/>
      <c r="M182" s="209" t="s">
        <v>1</v>
      </c>
      <c r="N182" s="210" t="s">
        <v>42</v>
      </c>
      <c r="O182" s="79"/>
      <c r="P182" s="211">
        <f>O182*H182</f>
        <v>0</v>
      </c>
      <c r="Q182" s="211">
        <v>0.0011100000000000001</v>
      </c>
      <c r="R182" s="211">
        <f>Q182*H182</f>
        <v>1.0878000000000001</v>
      </c>
      <c r="S182" s="211">
        <v>0</v>
      </c>
      <c r="T182" s="212">
        <f>S182*H182</f>
        <v>0</v>
      </c>
      <c r="AR182" s="17" t="s">
        <v>196</v>
      </c>
      <c r="AT182" s="17" t="s">
        <v>149</v>
      </c>
      <c r="AU182" s="17" t="s">
        <v>80</v>
      </c>
      <c r="AY182" s="17" t="s">
        <v>154</v>
      </c>
      <c r="BE182" s="213">
        <f>IF(N182="základní",J182,0)</f>
        <v>0</v>
      </c>
      <c r="BF182" s="213">
        <f>IF(N182="snížená",J182,0)</f>
        <v>0</v>
      </c>
      <c r="BG182" s="213">
        <f>IF(N182="zákl. přenesená",J182,0)</f>
        <v>0</v>
      </c>
      <c r="BH182" s="213">
        <f>IF(N182="sníž. přenesená",J182,0)</f>
        <v>0</v>
      </c>
      <c r="BI182" s="213">
        <f>IF(N182="nulová",J182,0)</f>
        <v>0</v>
      </c>
      <c r="BJ182" s="17" t="s">
        <v>78</v>
      </c>
      <c r="BK182" s="213">
        <f>ROUND(I182*H182,2)</f>
        <v>0</v>
      </c>
      <c r="BL182" s="17" t="s">
        <v>196</v>
      </c>
      <c r="BM182" s="17" t="s">
        <v>414</v>
      </c>
    </row>
    <row r="183" s="1" customFormat="1">
      <c r="B183" s="38"/>
      <c r="C183" s="39"/>
      <c r="D183" s="214" t="s">
        <v>157</v>
      </c>
      <c r="E183" s="39"/>
      <c r="F183" s="215" t="s">
        <v>413</v>
      </c>
      <c r="G183" s="39"/>
      <c r="H183" s="39"/>
      <c r="I183" s="144"/>
      <c r="J183" s="39"/>
      <c r="K183" s="39"/>
      <c r="L183" s="43"/>
      <c r="M183" s="216"/>
      <c r="N183" s="79"/>
      <c r="O183" s="79"/>
      <c r="P183" s="79"/>
      <c r="Q183" s="79"/>
      <c r="R183" s="79"/>
      <c r="S183" s="79"/>
      <c r="T183" s="80"/>
      <c r="AT183" s="17" t="s">
        <v>157</v>
      </c>
      <c r="AU183" s="17" t="s">
        <v>80</v>
      </c>
    </row>
    <row r="184" s="1" customFormat="1">
      <c r="B184" s="38"/>
      <c r="C184" s="39"/>
      <c r="D184" s="214" t="s">
        <v>179</v>
      </c>
      <c r="E184" s="39"/>
      <c r="F184" s="242" t="s">
        <v>415</v>
      </c>
      <c r="G184" s="39"/>
      <c r="H184" s="39"/>
      <c r="I184" s="144"/>
      <c r="J184" s="39"/>
      <c r="K184" s="39"/>
      <c r="L184" s="43"/>
      <c r="M184" s="216"/>
      <c r="N184" s="79"/>
      <c r="O184" s="79"/>
      <c r="P184" s="79"/>
      <c r="Q184" s="79"/>
      <c r="R184" s="79"/>
      <c r="S184" s="79"/>
      <c r="T184" s="80"/>
      <c r="AT184" s="17" t="s">
        <v>179</v>
      </c>
      <c r="AU184" s="17" t="s">
        <v>80</v>
      </c>
    </row>
    <row r="185" s="1" customFormat="1" ht="22.5" customHeight="1">
      <c r="B185" s="38"/>
      <c r="C185" s="201" t="s">
        <v>262</v>
      </c>
      <c r="D185" s="201" t="s">
        <v>149</v>
      </c>
      <c r="E185" s="202" t="s">
        <v>416</v>
      </c>
      <c r="F185" s="203" t="s">
        <v>417</v>
      </c>
      <c r="G185" s="204" t="s">
        <v>152</v>
      </c>
      <c r="H185" s="205">
        <v>1290</v>
      </c>
      <c r="I185" s="206"/>
      <c r="J185" s="207">
        <f>ROUND(I185*H185,2)</f>
        <v>0</v>
      </c>
      <c r="K185" s="203" t="s">
        <v>311</v>
      </c>
      <c r="L185" s="208"/>
      <c r="M185" s="209" t="s">
        <v>1</v>
      </c>
      <c r="N185" s="210" t="s">
        <v>42</v>
      </c>
      <c r="O185" s="79"/>
      <c r="P185" s="211">
        <f>O185*H185</f>
        <v>0</v>
      </c>
      <c r="Q185" s="211">
        <v>0.00021000000000000001</v>
      </c>
      <c r="R185" s="211">
        <f>Q185*H185</f>
        <v>0.27090000000000003</v>
      </c>
      <c r="S185" s="211">
        <v>0</v>
      </c>
      <c r="T185" s="212">
        <f>S185*H185</f>
        <v>0</v>
      </c>
      <c r="AR185" s="17" t="s">
        <v>196</v>
      </c>
      <c r="AT185" s="17" t="s">
        <v>149</v>
      </c>
      <c r="AU185" s="17" t="s">
        <v>80</v>
      </c>
      <c r="AY185" s="17" t="s">
        <v>154</v>
      </c>
      <c r="BE185" s="213">
        <f>IF(N185="základní",J185,0)</f>
        <v>0</v>
      </c>
      <c r="BF185" s="213">
        <f>IF(N185="snížená",J185,0)</f>
        <v>0</v>
      </c>
      <c r="BG185" s="213">
        <f>IF(N185="zákl. přenesená",J185,0)</f>
        <v>0</v>
      </c>
      <c r="BH185" s="213">
        <f>IF(N185="sníž. přenesená",J185,0)</f>
        <v>0</v>
      </c>
      <c r="BI185" s="213">
        <f>IF(N185="nulová",J185,0)</f>
        <v>0</v>
      </c>
      <c r="BJ185" s="17" t="s">
        <v>78</v>
      </c>
      <c r="BK185" s="213">
        <f>ROUND(I185*H185,2)</f>
        <v>0</v>
      </c>
      <c r="BL185" s="17" t="s">
        <v>196</v>
      </c>
      <c r="BM185" s="17" t="s">
        <v>418</v>
      </c>
    </row>
    <row r="186" s="1" customFormat="1">
      <c r="B186" s="38"/>
      <c r="C186" s="39"/>
      <c r="D186" s="214" t="s">
        <v>157</v>
      </c>
      <c r="E186" s="39"/>
      <c r="F186" s="215" t="s">
        <v>417</v>
      </c>
      <c r="G186" s="39"/>
      <c r="H186" s="39"/>
      <c r="I186" s="144"/>
      <c r="J186" s="39"/>
      <c r="K186" s="39"/>
      <c r="L186" s="43"/>
      <c r="M186" s="216"/>
      <c r="N186" s="79"/>
      <c r="O186" s="79"/>
      <c r="P186" s="79"/>
      <c r="Q186" s="79"/>
      <c r="R186" s="79"/>
      <c r="S186" s="79"/>
      <c r="T186" s="80"/>
      <c r="AT186" s="17" t="s">
        <v>157</v>
      </c>
      <c r="AU186" s="17" t="s">
        <v>80</v>
      </c>
    </row>
    <row r="187" s="12" customFormat="1">
      <c r="B187" s="246"/>
      <c r="C187" s="247"/>
      <c r="D187" s="214" t="s">
        <v>325</v>
      </c>
      <c r="E187" s="248" t="s">
        <v>1</v>
      </c>
      <c r="F187" s="249" t="s">
        <v>419</v>
      </c>
      <c r="G187" s="247"/>
      <c r="H187" s="248" t="s">
        <v>1</v>
      </c>
      <c r="I187" s="250"/>
      <c r="J187" s="247"/>
      <c r="K187" s="247"/>
      <c r="L187" s="251"/>
      <c r="M187" s="252"/>
      <c r="N187" s="253"/>
      <c r="O187" s="253"/>
      <c r="P187" s="253"/>
      <c r="Q187" s="253"/>
      <c r="R187" s="253"/>
      <c r="S187" s="253"/>
      <c r="T187" s="254"/>
      <c r="AT187" s="255" t="s">
        <v>325</v>
      </c>
      <c r="AU187" s="255" t="s">
        <v>80</v>
      </c>
      <c r="AV187" s="12" t="s">
        <v>78</v>
      </c>
      <c r="AW187" s="12" t="s">
        <v>34</v>
      </c>
      <c r="AX187" s="12" t="s">
        <v>71</v>
      </c>
      <c r="AY187" s="255" t="s">
        <v>154</v>
      </c>
    </row>
    <row r="188" s="13" customFormat="1">
      <c r="B188" s="256"/>
      <c r="C188" s="257"/>
      <c r="D188" s="214" t="s">
        <v>325</v>
      </c>
      <c r="E188" s="258" t="s">
        <v>1</v>
      </c>
      <c r="F188" s="259" t="s">
        <v>420</v>
      </c>
      <c r="G188" s="257"/>
      <c r="H188" s="260">
        <v>490</v>
      </c>
      <c r="I188" s="261"/>
      <c r="J188" s="257"/>
      <c r="K188" s="257"/>
      <c r="L188" s="262"/>
      <c r="M188" s="263"/>
      <c r="N188" s="264"/>
      <c r="O188" s="264"/>
      <c r="P188" s="264"/>
      <c r="Q188" s="264"/>
      <c r="R188" s="264"/>
      <c r="S188" s="264"/>
      <c r="T188" s="265"/>
      <c r="AT188" s="266" t="s">
        <v>325</v>
      </c>
      <c r="AU188" s="266" t="s">
        <v>80</v>
      </c>
      <c r="AV188" s="13" t="s">
        <v>80</v>
      </c>
      <c r="AW188" s="13" t="s">
        <v>34</v>
      </c>
      <c r="AX188" s="13" t="s">
        <v>71</v>
      </c>
      <c r="AY188" s="266" t="s">
        <v>154</v>
      </c>
    </row>
    <row r="189" s="12" customFormat="1">
      <c r="B189" s="246"/>
      <c r="C189" s="247"/>
      <c r="D189" s="214" t="s">
        <v>325</v>
      </c>
      <c r="E189" s="248" t="s">
        <v>1</v>
      </c>
      <c r="F189" s="249" t="s">
        <v>421</v>
      </c>
      <c r="G189" s="247"/>
      <c r="H189" s="248" t="s">
        <v>1</v>
      </c>
      <c r="I189" s="250"/>
      <c r="J189" s="247"/>
      <c r="K189" s="247"/>
      <c r="L189" s="251"/>
      <c r="M189" s="252"/>
      <c r="N189" s="253"/>
      <c r="O189" s="253"/>
      <c r="P189" s="253"/>
      <c r="Q189" s="253"/>
      <c r="R189" s="253"/>
      <c r="S189" s="253"/>
      <c r="T189" s="254"/>
      <c r="AT189" s="255" t="s">
        <v>325</v>
      </c>
      <c r="AU189" s="255" t="s">
        <v>80</v>
      </c>
      <c r="AV189" s="12" t="s">
        <v>78</v>
      </c>
      <c r="AW189" s="12" t="s">
        <v>34</v>
      </c>
      <c r="AX189" s="12" t="s">
        <v>71</v>
      </c>
      <c r="AY189" s="255" t="s">
        <v>154</v>
      </c>
    </row>
    <row r="190" s="13" customFormat="1">
      <c r="B190" s="256"/>
      <c r="C190" s="257"/>
      <c r="D190" s="214" t="s">
        <v>325</v>
      </c>
      <c r="E190" s="258" t="s">
        <v>1</v>
      </c>
      <c r="F190" s="259" t="s">
        <v>422</v>
      </c>
      <c r="G190" s="257"/>
      <c r="H190" s="260">
        <v>690</v>
      </c>
      <c r="I190" s="261"/>
      <c r="J190" s="257"/>
      <c r="K190" s="257"/>
      <c r="L190" s="262"/>
      <c r="M190" s="263"/>
      <c r="N190" s="264"/>
      <c r="O190" s="264"/>
      <c r="P190" s="264"/>
      <c r="Q190" s="264"/>
      <c r="R190" s="264"/>
      <c r="S190" s="264"/>
      <c r="T190" s="265"/>
      <c r="AT190" s="266" t="s">
        <v>325</v>
      </c>
      <c r="AU190" s="266" t="s">
        <v>80</v>
      </c>
      <c r="AV190" s="13" t="s">
        <v>80</v>
      </c>
      <c r="AW190" s="13" t="s">
        <v>34</v>
      </c>
      <c r="AX190" s="13" t="s">
        <v>71</v>
      </c>
      <c r="AY190" s="266" t="s">
        <v>154</v>
      </c>
    </row>
    <row r="191" s="12" customFormat="1">
      <c r="B191" s="246"/>
      <c r="C191" s="247"/>
      <c r="D191" s="214" t="s">
        <v>325</v>
      </c>
      <c r="E191" s="248" t="s">
        <v>1</v>
      </c>
      <c r="F191" s="249" t="s">
        <v>326</v>
      </c>
      <c r="G191" s="247"/>
      <c r="H191" s="248" t="s">
        <v>1</v>
      </c>
      <c r="I191" s="250"/>
      <c r="J191" s="247"/>
      <c r="K191" s="247"/>
      <c r="L191" s="251"/>
      <c r="M191" s="252"/>
      <c r="N191" s="253"/>
      <c r="O191" s="253"/>
      <c r="P191" s="253"/>
      <c r="Q191" s="253"/>
      <c r="R191" s="253"/>
      <c r="S191" s="253"/>
      <c r="T191" s="254"/>
      <c r="AT191" s="255" t="s">
        <v>325</v>
      </c>
      <c r="AU191" s="255" t="s">
        <v>80</v>
      </c>
      <c r="AV191" s="12" t="s">
        <v>78</v>
      </c>
      <c r="AW191" s="12" t="s">
        <v>34</v>
      </c>
      <c r="AX191" s="12" t="s">
        <v>71</v>
      </c>
      <c r="AY191" s="255" t="s">
        <v>154</v>
      </c>
    </row>
    <row r="192" s="13" customFormat="1">
      <c r="B192" s="256"/>
      <c r="C192" s="257"/>
      <c r="D192" s="214" t="s">
        <v>325</v>
      </c>
      <c r="E192" s="258" t="s">
        <v>1</v>
      </c>
      <c r="F192" s="259" t="s">
        <v>423</v>
      </c>
      <c r="G192" s="257"/>
      <c r="H192" s="260">
        <v>110</v>
      </c>
      <c r="I192" s="261"/>
      <c r="J192" s="257"/>
      <c r="K192" s="257"/>
      <c r="L192" s="262"/>
      <c r="M192" s="263"/>
      <c r="N192" s="264"/>
      <c r="O192" s="264"/>
      <c r="P192" s="264"/>
      <c r="Q192" s="264"/>
      <c r="R192" s="264"/>
      <c r="S192" s="264"/>
      <c r="T192" s="265"/>
      <c r="AT192" s="266" t="s">
        <v>325</v>
      </c>
      <c r="AU192" s="266" t="s">
        <v>80</v>
      </c>
      <c r="AV192" s="13" t="s">
        <v>80</v>
      </c>
      <c r="AW192" s="13" t="s">
        <v>34</v>
      </c>
      <c r="AX192" s="13" t="s">
        <v>71</v>
      </c>
      <c r="AY192" s="266" t="s">
        <v>154</v>
      </c>
    </row>
    <row r="193" s="14" customFormat="1">
      <c r="B193" s="267"/>
      <c r="C193" s="268"/>
      <c r="D193" s="214" t="s">
        <v>325</v>
      </c>
      <c r="E193" s="269" t="s">
        <v>1</v>
      </c>
      <c r="F193" s="270" t="s">
        <v>329</v>
      </c>
      <c r="G193" s="268"/>
      <c r="H193" s="271">
        <v>1290</v>
      </c>
      <c r="I193" s="272"/>
      <c r="J193" s="268"/>
      <c r="K193" s="268"/>
      <c r="L193" s="273"/>
      <c r="M193" s="274"/>
      <c r="N193" s="275"/>
      <c r="O193" s="275"/>
      <c r="P193" s="275"/>
      <c r="Q193" s="275"/>
      <c r="R193" s="275"/>
      <c r="S193" s="275"/>
      <c r="T193" s="276"/>
      <c r="AT193" s="277" t="s">
        <v>325</v>
      </c>
      <c r="AU193" s="277" t="s">
        <v>80</v>
      </c>
      <c r="AV193" s="14" t="s">
        <v>155</v>
      </c>
      <c r="AW193" s="14" t="s">
        <v>34</v>
      </c>
      <c r="AX193" s="14" t="s">
        <v>78</v>
      </c>
      <c r="AY193" s="277" t="s">
        <v>154</v>
      </c>
    </row>
    <row r="194" s="1" customFormat="1" ht="22.5" customHeight="1">
      <c r="B194" s="38"/>
      <c r="C194" s="201" t="s">
        <v>266</v>
      </c>
      <c r="D194" s="201" t="s">
        <v>149</v>
      </c>
      <c r="E194" s="202" t="s">
        <v>424</v>
      </c>
      <c r="F194" s="203" t="s">
        <v>425</v>
      </c>
      <c r="G194" s="204" t="s">
        <v>152</v>
      </c>
      <c r="H194" s="205">
        <v>804</v>
      </c>
      <c r="I194" s="206"/>
      <c r="J194" s="207">
        <f>ROUND(I194*H194,2)</f>
        <v>0</v>
      </c>
      <c r="K194" s="203" t="s">
        <v>311</v>
      </c>
      <c r="L194" s="208"/>
      <c r="M194" s="209" t="s">
        <v>1</v>
      </c>
      <c r="N194" s="210" t="s">
        <v>42</v>
      </c>
      <c r="O194" s="79"/>
      <c r="P194" s="211">
        <f>O194*H194</f>
        <v>0</v>
      </c>
      <c r="Q194" s="211">
        <v>9.0000000000000006E-05</v>
      </c>
      <c r="R194" s="211">
        <f>Q194*H194</f>
        <v>0.072360000000000008</v>
      </c>
      <c r="S194" s="211">
        <v>0</v>
      </c>
      <c r="T194" s="212">
        <f>S194*H194</f>
        <v>0</v>
      </c>
      <c r="AR194" s="17" t="s">
        <v>196</v>
      </c>
      <c r="AT194" s="17" t="s">
        <v>149</v>
      </c>
      <c r="AU194" s="17" t="s">
        <v>80</v>
      </c>
      <c r="AY194" s="17" t="s">
        <v>154</v>
      </c>
      <c r="BE194" s="213">
        <f>IF(N194="základní",J194,0)</f>
        <v>0</v>
      </c>
      <c r="BF194" s="213">
        <f>IF(N194="snížená",J194,0)</f>
        <v>0</v>
      </c>
      <c r="BG194" s="213">
        <f>IF(N194="zákl. přenesená",J194,0)</f>
        <v>0</v>
      </c>
      <c r="BH194" s="213">
        <f>IF(N194="sníž. přenesená",J194,0)</f>
        <v>0</v>
      </c>
      <c r="BI194" s="213">
        <f>IF(N194="nulová",J194,0)</f>
        <v>0</v>
      </c>
      <c r="BJ194" s="17" t="s">
        <v>78</v>
      </c>
      <c r="BK194" s="213">
        <f>ROUND(I194*H194,2)</f>
        <v>0</v>
      </c>
      <c r="BL194" s="17" t="s">
        <v>196</v>
      </c>
      <c r="BM194" s="17" t="s">
        <v>426</v>
      </c>
    </row>
    <row r="195" s="1" customFormat="1">
      <c r="B195" s="38"/>
      <c r="C195" s="39"/>
      <c r="D195" s="214" t="s">
        <v>157</v>
      </c>
      <c r="E195" s="39"/>
      <c r="F195" s="215" t="s">
        <v>425</v>
      </c>
      <c r="G195" s="39"/>
      <c r="H195" s="39"/>
      <c r="I195" s="144"/>
      <c r="J195" s="39"/>
      <c r="K195" s="39"/>
      <c r="L195" s="43"/>
      <c r="M195" s="216"/>
      <c r="N195" s="79"/>
      <c r="O195" s="79"/>
      <c r="P195" s="79"/>
      <c r="Q195" s="79"/>
      <c r="R195" s="79"/>
      <c r="S195" s="79"/>
      <c r="T195" s="80"/>
      <c r="AT195" s="17" t="s">
        <v>157</v>
      </c>
      <c r="AU195" s="17" t="s">
        <v>80</v>
      </c>
    </row>
    <row r="196" s="12" customFormat="1">
      <c r="B196" s="246"/>
      <c r="C196" s="247"/>
      <c r="D196" s="214" t="s">
        <v>325</v>
      </c>
      <c r="E196" s="248" t="s">
        <v>1</v>
      </c>
      <c r="F196" s="249" t="s">
        <v>427</v>
      </c>
      <c r="G196" s="247"/>
      <c r="H196" s="248" t="s">
        <v>1</v>
      </c>
      <c r="I196" s="250"/>
      <c r="J196" s="247"/>
      <c r="K196" s="247"/>
      <c r="L196" s="251"/>
      <c r="M196" s="252"/>
      <c r="N196" s="253"/>
      <c r="O196" s="253"/>
      <c r="P196" s="253"/>
      <c r="Q196" s="253"/>
      <c r="R196" s="253"/>
      <c r="S196" s="253"/>
      <c r="T196" s="254"/>
      <c r="AT196" s="255" t="s">
        <v>325</v>
      </c>
      <c r="AU196" s="255" t="s">
        <v>80</v>
      </c>
      <c r="AV196" s="12" t="s">
        <v>78</v>
      </c>
      <c r="AW196" s="12" t="s">
        <v>34</v>
      </c>
      <c r="AX196" s="12" t="s">
        <v>71</v>
      </c>
      <c r="AY196" s="255" t="s">
        <v>154</v>
      </c>
    </row>
    <row r="197" s="13" customFormat="1">
      <c r="B197" s="256"/>
      <c r="C197" s="257"/>
      <c r="D197" s="214" t="s">
        <v>325</v>
      </c>
      <c r="E197" s="258" t="s">
        <v>1</v>
      </c>
      <c r="F197" s="259" t="s">
        <v>428</v>
      </c>
      <c r="G197" s="257"/>
      <c r="H197" s="260">
        <v>804</v>
      </c>
      <c r="I197" s="261"/>
      <c r="J197" s="257"/>
      <c r="K197" s="257"/>
      <c r="L197" s="262"/>
      <c r="M197" s="263"/>
      <c r="N197" s="264"/>
      <c r="O197" s="264"/>
      <c r="P197" s="264"/>
      <c r="Q197" s="264"/>
      <c r="R197" s="264"/>
      <c r="S197" s="264"/>
      <c r="T197" s="265"/>
      <c r="AT197" s="266" t="s">
        <v>325</v>
      </c>
      <c r="AU197" s="266" t="s">
        <v>80</v>
      </c>
      <c r="AV197" s="13" t="s">
        <v>80</v>
      </c>
      <c r="AW197" s="13" t="s">
        <v>34</v>
      </c>
      <c r="AX197" s="13" t="s">
        <v>71</v>
      </c>
      <c r="AY197" s="266" t="s">
        <v>154</v>
      </c>
    </row>
    <row r="198" s="14" customFormat="1">
      <c r="B198" s="267"/>
      <c r="C198" s="268"/>
      <c r="D198" s="214" t="s">
        <v>325</v>
      </c>
      <c r="E198" s="269" t="s">
        <v>1</v>
      </c>
      <c r="F198" s="270" t="s">
        <v>329</v>
      </c>
      <c r="G198" s="268"/>
      <c r="H198" s="271">
        <v>804</v>
      </c>
      <c r="I198" s="272"/>
      <c r="J198" s="268"/>
      <c r="K198" s="268"/>
      <c r="L198" s="273"/>
      <c r="M198" s="274"/>
      <c r="N198" s="275"/>
      <c r="O198" s="275"/>
      <c r="P198" s="275"/>
      <c r="Q198" s="275"/>
      <c r="R198" s="275"/>
      <c r="S198" s="275"/>
      <c r="T198" s="276"/>
      <c r="AT198" s="277" t="s">
        <v>325</v>
      </c>
      <c r="AU198" s="277" t="s">
        <v>80</v>
      </c>
      <c r="AV198" s="14" t="s">
        <v>155</v>
      </c>
      <c r="AW198" s="14" t="s">
        <v>34</v>
      </c>
      <c r="AX198" s="14" t="s">
        <v>78</v>
      </c>
      <c r="AY198" s="277" t="s">
        <v>154</v>
      </c>
    </row>
    <row r="199" s="1" customFormat="1" ht="22.5" customHeight="1">
      <c r="B199" s="38"/>
      <c r="C199" s="201" t="s">
        <v>271</v>
      </c>
      <c r="D199" s="201" t="s">
        <v>149</v>
      </c>
      <c r="E199" s="202" t="s">
        <v>429</v>
      </c>
      <c r="F199" s="203" t="s">
        <v>430</v>
      </c>
      <c r="G199" s="204" t="s">
        <v>431</v>
      </c>
      <c r="H199" s="205">
        <v>55</v>
      </c>
      <c r="I199" s="206"/>
      <c r="J199" s="207">
        <f>ROUND(I199*H199,2)</f>
        <v>0</v>
      </c>
      <c r="K199" s="203" t="s">
        <v>311</v>
      </c>
      <c r="L199" s="208"/>
      <c r="M199" s="209" t="s">
        <v>1</v>
      </c>
      <c r="N199" s="210" t="s">
        <v>42</v>
      </c>
      <c r="O199" s="79"/>
      <c r="P199" s="211">
        <f>O199*H199</f>
        <v>0</v>
      </c>
      <c r="Q199" s="211">
        <v>0.001</v>
      </c>
      <c r="R199" s="211">
        <f>Q199*H199</f>
        <v>0.055</v>
      </c>
      <c r="S199" s="211">
        <v>0</v>
      </c>
      <c r="T199" s="212">
        <f>S199*H199</f>
        <v>0</v>
      </c>
      <c r="AR199" s="17" t="s">
        <v>196</v>
      </c>
      <c r="AT199" s="17" t="s">
        <v>149</v>
      </c>
      <c r="AU199" s="17" t="s">
        <v>80</v>
      </c>
      <c r="AY199" s="17" t="s">
        <v>154</v>
      </c>
      <c r="BE199" s="213">
        <f>IF(N199="základní",J199,0)</f>
        <v>0</v>
      </c>
      <c r="BF199" s="213">
        <f>IF(N199="snížená",J199,0)</f>
        <v>0</v>
      </c>
      <c r="BG199" s="213">
        <f>IF(N199="zákl. přenesená",J199,0)</f>
        <v>0</v>
      </c>
      <c r="BH199" s="213">
        <f>IF(N199="sníž. přenesená",J199,0)</f>
        <v>0</v>
      </c>
      <c r="BI199" s="213">
        <f>IF(N199="nulová",J199,0)</f>
        <v>0</v>
      </c>
      <c r="BJ199" s="17" t="s">
        <v>78</v>
      </c>
      <c r="BK199" s="213">
        <f>ROUND(I199*H199,2)</f>
        <v>0</v>
      </c>
      <c r="BL199" s="17" t="s">
        <v>196</v>
      </c>
      <c r="BM199" s="17" t="s">
        <v>432</v>
      </c>
    </row>
    <row r="200" s="1" customFormat="1">
      <c r="B200" s="38"/>
      <c r="C200" s="39"/>
      <c r="D200" s="214" t="s">
        <v>157</v>
      </c>
      <c r="E200" s="39"/>
      <c r="F200" s="215" t="s">
        <v>430</v>
      </c>
      <c r="G200" s="39"/>
      <c r="H200" s="39"/>
      <c r="I200" s="144"/>
      <c r="J200" s="39"/>
      <c r="K200" s="39"/>
      <c r="L200" s="43"/>
      <c r="M200" s="216"/>
      <c r="N200" s="79"/>
      <c r="O200" s="79"/>
      <c r="P200" s="79"/>
      <c r="Q200" s="79"/>
      <c r="R200" s="79"/>
      <c r="S200" s="79"/>
      <c r="T200" s="80"/>
      <c r="AT200" s="17" t="s">
        <v>157</v>
      </c>
      <c r="AU200" s="17" t="s">
        <v>80</v>
      </c>
    </row>
    <row r="201" s="1" customFormat="1" ht="22.5" customHeight="1">
      <c r="B201" s="38"/>
      <c r="C201" s="233" t="s">
        <v>275</v>
      </c>
      <c r="D201" s="233" t="s">
        <v>174</v>
      </c>
      <c r="E201" s="234" t="s">
        <v>433</v>
      </c>
      <c r="F201" s="235" t="s">
        <v>434</v>
      </c>
      <c r="G201" s="236" t="s">
        <v>431</v>
      </c>
      <c r="H201" s="237">
        <v>677.29999999999995</v>
      </c>
      <c r="I201" s="238"/>
      <c r="J201" s="239">
        <f>ROUND(I201*H201,2)</f>
        <v>0</v>
      </c>
      <c r="K201" s="235" t="s">
        <v>311</v>
      </c>
      <c r="L201" s="43"/>
      <c r="M201" s="240" t="s">
        <v>1</v>
      </c>
      <c r="N201" s="241" t="s">
        <v>42</v>
      </c>
      <c r="O201" s="79"/>
      <c r="P201" s="211">
        <f>O201*H201</f>
        <v>0</v>
      </c>
      <c r="Q201" s="211">
        <v>0</v>
      </c>
      <c r="R201" s="211">
        <f>Q201*H201</f>
        <v>0</v>
      </c>
      <c r="S201" s="211">
        <v>0</v>
      </c>
      <c r="T201" s="212">
        <f>S201*H201</f>
        <v>0</v>
      </c>
      <c r="AR201" s="17" t="s">
        <v>155</v>
      </c>
      <c r="AT201" s="17" t="s">
        <v>174</v>
      </c>
      <c r="AU201" s="17" t="s">
        <v>80</v>
      </c>
      <c r="AY201" s="17" t="s">
        <v>154</v>
      </c>
      <c r="BE201" s="213">
        <f>IF(N201="základní",J201,0)</f>
        <v>0</v>
      </c>
      <c r="BF201" s="213">
        <f>IF(N201="snížená",J201,0)</f>
        <v>0</v>
      </c>
      <c r="BG201" s="213">
        <f>IF(N201="zákl. přenesená",J201,0)</f>
        <v>0</v>
      </c>
      <c r="BH201" s="213">
        <f>IF(N201="sníž. přenesená",J201,0)</f>
        <v>0</v>
      </c>
      <c r="BI201" s="213">
        <f>IF(N201="nulová",J201,0)</f>
        <v>0</v>
      </c>
      <c r="BJ201" s="17" t="s">
        <v>78</v>
      </c>
      <c r="BK201" s="213">
        <f>ROUND(I201*H201,2)</f>
        <v>0</v>
      </c>
      <c r="BL201" s="17" t="s">
        <v>155</v>
      </c>
      <c r="BM201" s="17" t="s">
        <v>435</v>
      </c>
    </row>
    <row r="202" s="1" customFormat="1">
      <c r="B202" s="38"/>
      <c r="C202" s="39"/>
      <c r="D202" s="214" t="s">
        <v>157</v>
      </c>
      <c r="E202" s="39"/>
      <c r="F202" s="215" t="s">
        <v>436</v>
      </c>
      <c r="G202" s="39"/>
      <c r="H202" s="39"/>
      <c r="I202" s="144"/>
      <c r="J202" s="39"/>
      <c r="K202" s="39"/>
      <c r="L202" s="43"/>
      <c r="M202" s="216"/>
      <c r="N202" s="79"/>
      <c r="O202" s="79"/>
      <c r="P202" s="79"/>
      <c r="Q202" s="79"/>
      <c r="R202" s="79"/>
      <c r="S202" s="79"/>
      <c r="T202" s="80"/>
      <c r="AT202" s="17" t="s">
        <v>157</v>
      </c>
      <c r="AU202" s="17" t="s">
        <v>80</v>
      </c>
    </row>
    <row r="203" s="12" customFormat="1">
      <c r="B203" s="246"/>
      <c r="C203" s="247"/>
      <c r="D203" s="214" t="s">
        <v>325</v>
      </c>
      <c r="E203" s="248" t="s">
        <v>1</v>
      </c>
      <c r="F203" s="249" t="s">
        <v>437</v>
      </c>
      <c r="G203" s="247"/>
      <c r="H203" s="248" t="s">
        <v>1</v>
      </c>
      <c r="I203" s="250"/>
      <c r="J203" s="247"/>
      <c r="K203" s="247"/>
      <c r="L203" s="251"/>
      <c r="M203" s="252"/>
      <c r="N203" s="253"/>
      <c r="O203" s="253"/>
      <c r="P203" s="253"/>
      <c r="Q203" s="253"/>
      <c r="R203" s="253"/>
      <c r="S203" s="253"/>
      <c r="T203" s="254"/>
      <c r="AT203" s="255" t="s">
        <v>325</v>
      </c>
      <c r="AU203" s="255" t="s">
        <v>80</v>
      </c>
      <c r="AV203" s="12" t="s">
        <v>78</v>
      </c>
      <c r="AW203" s="12" t="s">
        <v>34</v>
      </c>
      <c r="AX203" s="12" t="s">
        <v>71</v>
      </c>
      <c r="AY203" s="255" t="s">
        <v>154</v>
      </c>
    </row>
    <row r="204" s="13" customFormat="1">
      <c r="B204" s="256"/>
      <c r="C204" s="257"/>
      <c r="D204" s="214" t="s">
        <v>325</v>
      </c>
      <c r="E204" s="258" t="s">
        <v>1</v>
      </c>
      <c r="F204" s="259" t="s">
        <v>438</v>
      </c>
      <c r="G204" s="257"/>
      <c r="H204" s="260">
        <v>248.30000000000001</v>
      </c>
      <c r="I204" s="261"/>
      <c r="J204" s="257"/>
      <c r="K204" s="257"/>
      <c r="L204" s="262"/>
      <c r="M204" s="263"/>
      <c r="N204" s="264"/>
      <c r="O204" s="264"/>
      <c r="P204" s="264"/>
      <c r="Q204" s="264"/>
      <c r="R204" s="264"/>
      <c r="S204" s="264"/>
      <c r="T204" s="265"/>
      <c r="AT204" s="266" t="s">
        <v>325</v>
      </c>
      <c r="AU204" s="266" t="s">
        <v>80</v>
      </c>
      <c r="AV204" s="13" t="s">
        <v>80</v>
      </c>
      <c r="AW204" s="13" t="s">
        <v>34</v>
      </c>
      <c r="AX204" s="13" t="s">
        <v>71</v>
      </c>
      <c r="AY204" s="266" t="s">
        <v>154</v>
      </c>
    </row>
    <row r="205" s="12" customFormat="1">
      <c r="B205" s="246"/>
      <c r="C205" s="247"/>
      <c r="D205" s="214" t="s">
        <v>325</v>
      </c>
      <c r="E205" s="248" t="s">
        <v>1</v>
      </c>
      <c r="F205" s="249" t="s">
        <v>439</v>
      </c>
      <c r="G205" s="247"/>
      <c r="H205" s="248" t="s">
        <v>1</v>
      </c>
      <c r="I205" s="250"/>
      <c r="J205" s="247"/>
      <c r="K205" s="247"/>
      <c r="L205" s="251"/>
      <c r="M205" s="252"/>
      <c r="N205" s="253"/>
      <c r="O205" s="253"/>
      <c r="P205" s="253"/>
      <c r="Q205" s="253"/>
      <c r="R205" s="253"/>
      <c r="S205" s="253"/>
      <c r="T205" s="254"/>
      <c r="AT205" s="255" t="s">
        <v>325</v>
      </c>
      <c r="AU205" s="255" t="s">
        <v>80</v>
      </c>
      <c r="AV205" s="12" t="s">
        <v>78</v>
      </c>
      <c r="AW205" s="12" t="s">
        <v>34</v>
      </c>
      <c r="AX205" s="12" t="s">
        <v>71</v>
      </c>
      <c r="AY205" s="255" t="s">
        <v>154</v>
      </c>
    </row>
    <row r="206" s="13" customFormat="1">
      <c r="B206" s="256"/>
      <c r="C206" s="257"/>
      <c r="D206" s="214" t="s">
        <v>325</v>
      </c>
      <c r="E206" s="258" t="s">
        <v>1</v>
      </c>
      <c r="F206" s="259" t="s">
        <v>440</v>
      </c>
      <c r="G206" s="257"/>
      <c r="H206" s="260">
        <v>429</v>
      </c>
      <c r="I206" s="261"/>
      <c r="J206" s="257"/>
      <c r="K206" s="257"/>
      <c r="L206" s="262"/>
      <c r="M206" s="263"/>
      <c r="N206" s="264"/>
      <c r="O206" s="264"/>
      <c r="P206" s="264"/>
      <c r="Q206" s="264"/>
      <c r="R206" s="264"/>
      <c r="S206" s="264"/>
      <c r="T206" s="265"/>
      <c r="AT206" s="266" t="s">
        <v>325</v>
      </c>
      <c r="AU206" s="266" t="s">
        <v>80</v>
      </c>
      <c r="AV206" s="13" t="s">
        <v>80</v>
      </c>
      <c r="AW206" s="13" t="s">
        <v>34</v>
      </c>
      <c r="AX206" s="13" t="s">
        <v>71</v>
      </c>
      <c r="AY206" s="266" t="s">
        <v>154</v>
      </c>
    </row>
    <row r="207" s="14" customFormat="1">
      <c r="B207" s="267"/>
      <c r="C207" s="268"/>
      <c r="D207" s="214" t="s">
        <v>325</v>
      </c>
      <c r="E207" s="269" t="s">
        <v>1</v>
      </c>
      <c r="F207" s="270" t="s">
        <v>329</v>
      </c>
      <c r="G207" s="268"/>
      <c r="H207" s="271">
        <v>677.29999999999995</v>
      </c>
      <c r="I207" s="272"/>
      <c r="J207" s="268"/>
      <c r="K207" s="268"/>
      <c r="L207" s="273"/>
      <c r="M207" s="274"/>
      <c r="N207" s="275"/>
      <c r="O207" s="275"/>
      <c r="P207" s="275"/>
      <c r="Q207" s="275"/>
      <c r="R207" s="275"/>
      <c r="S207" s="275"/>
      <c r="T207" s="276"/>
      <c r="AT207" s="277" t="s">
        <v>325</v>
      </c>
      <c r="AU207" s="277" t="s">
        <v>80</v>
      </c>
      <c r="AV207" s="14" t="s">
        <v>155</v>
      </c>
      <c r="AW207" s="14" t="s">
        <v>34</v>
      </c>
      <c r="AX207" s="14" t="s">
        <v>78</v>
      </c>
      <c r="AY207" s="277" t="s">
        <v>154</v>
      </c>
    </row>
    <row r="208" s="1" customFormat="1" ht="22.5" customHeight="1">
      <c r="B208" s="38"/>
      <c r="C208" s="233" t="s">
        <v>279</v>
      </c>
      <c r="D208" s="233" t="s">
        <v>174</v>
      </c>
      <c r="E208" s="234" t="s">
        <v>441</v>
      </c>
      <c r="F208" s="235" t="s">
        <v>442</v>
      </c>
      <c r="G208" s="236" t="s">
        <v>305</v>
      </c>
      <c r="H208" s="237">
        <v>100.94499999999999</v>
      </c>
      <c r="I208" s="238"/>
      <c r="J208" s="239">
        <f>ROUND(I208*H208,2)</f>
        <v>0</v>
      </c>
      <c r="K208" s="235" t="s">
        <v>311</v>
      </c>
      <c r="L208" s="43"/>
      <c r="M208" s="240" t="s">
        <v>1</v>
      </c>
      <c r="N208" s="241" t="s">
        <v>42</v>
      </c>
      <c r="O208" s="79"/>
      <c r="P208" s="211">
        <f>O208*H208</f>
        <v>0</v>
      </c>
      <c r="Q208" s="211">
        <v>0</v>
      </c>
      <c r="R208" s="211">
        <f>Q208*H208</f>
        <v>0</v>
      </c>
      <c r="S208" s="211">
        <v>0</v>
      </c>
      <c r="T208" s="212">
        <f>S208*H208</f>
        <v>0</v>
      </c>
      <c r="AR208" s="17" t="s">
        <v>155</v>
      </c>
      <c r="AT208" s="17" t="s">
        <v>174</v>
      </c>
      <c r="AU208" s="17" t="s">
        <v>80</v>
      </c>
      <c r="AY208" s="17" t="s">
        <v>154</v>
      </c>
      <c r="BE208" s="213">
        <f>IF(N208="základní",J208,0)</f>
        <v>0</v>
      </c>
      <c r="BF208" s="213">
        <f>IF(N208="snížená",J208,0)</f>
        <v>0</v>
      </c>
      <c r="BG208" s="213">
        <f>IF(N208="zákl. přenesená",J208,0)</f>
        <v>0</v>
      </c>
      <c r="BH208" s="213">
        <f>IF(N208="sníž. přenesená",J208,0)</f>
        <v>0</v>
      </c>
      <c r="BI208" s="213">
        <f>IF(N208="nulová",J208,0)</f>
        <v>0</v>
      </c>
      <c r="BJ208" s="17" t="s">
        <v>78</v>
      </c>
      <c r="BK208" s="213">
        <f>ROUND(I208*H208,2)</f>
        <v>0</v>
      </c>
      <c r="BL208" s="17" t="s">
        <v>155</v>
      </c>
      <c r="BM208" s="17" t="s">
        <v>443</v>
      </c>
    </row>
    <row r="209" s="1" customFormat="1">
      <c r="B209" s="38"/>
      <c r="C209" s="39"/>
      <c r="D209" s="214" t="s">
        <v>157</v>
      </c>
      <c r="E209" s="39"/>
      <c r="F209" s="215" t="s">
        <v>444</v>
      </c>
      <c r="G209" s="39"/>
      <c r="H209" s="39"/>
      <c r="I209" s="144"/>
      <c r="J209" s="39"/>
      <c r="K209" s="39"/>
      <c r="L209" s="43"/>
      <c r="M209" s="216"/>
      <c r="N209" s="79"/>
      <c r="O209" s="79"/>
      <c r="P209" s="79"/>
      <c r="Q209" s="79"/>
      <c r="R209" s="79"/>
      <c r="S209" s="79"/>
      <c r="T209" s="80"/>
      <c r="AT209" s="17" t="s">
        <v>157</v>
      </c>
      <c r="AU209" s="17" t="s">
        <v>80</v>
      </c>
    </row>
    <row r="210" s="13" customFormat="1">
      <c r="B210" s="256"/>
      <c r="C210" s="257"/>
      <c r="D210" s="214" t="s">
        <v>325</v>
      </c>
      <c r="E210" s="258" t="s">
        <v>1</v>
      </c>
      <c r="F210" s="259" t="s">
        <v>445</v>
      </c>
      <c r="G210" s="257"/>
      <c r="H210" s="260">
        <v>33.865000000000002</v>
      </c>
      <c r="I210" s="261"/>
      <c r="J210" s="257"/>
      <c r="K210" s="257"/>
      <c r="L210" s="262"/>
      <c r="M210" s="263"/>
      <c r="N210" s="264"/>
      <c r="O210" s="264"/>
      <c r="P210" s="264"/>
      <c r="Q210" s="264"/>
      <c r="R210" s="264"/>
      <c r="S210" s="264"/>
      <c r="T210" s="265"/>
      <c r="AT210" s="266" t="s">
        <v>325</v>
      </c>
      <c r="AU210" s="266" t="s">
        <v>80</v>
      </c>
      <c r="AV210" s="13" t="s">
        <v>80</v>
      </c>
      <c r="AW210" s="13" t="s">
        <v>34</v>
      </c>
      <c r="AX210" s="13" t="s">
        <v>71</v>
      </c>
      <c r="AY210" s="266" t="s">
        <v>154</v>
      </c>
    </row>
    <row r="211" s="12" customFormat="1">
      <c r="B211" s="246"/>
      <c r="C211" s="247"/>
      <c r="D211" s="214" t="s">
        <v>325</v>
      </c>
      <c r="E211" s="248" t="s">
        <v>1</v>
      </c>
      <c r="F211" s="249" t="s">
        <v>446</v>
      </c>
      <c r="G211" s="247"/>
      <c r="H211" s="248" t="s">
        <v>1</v>
      </c>
      <c r="I211" s="250"/>
      <c r="J211" s="247"/>
      <c r="K211" s="247"/>
      <c r="L211" s="251"/>
      <c r="M211" s="252"/>
      <c r="N211" s="253"/>
      <c r="O211" s="253"/>
      <c r="P211" s="253"/>
      <c r="Q211" s="253"/>
      <c r="R211" s="253"/>
      <c r="S211" s="253"/>
      <c r="T211" s="254"/>
      <c r="AT211" s="255" t="s">
        <v>325</v>
      </c>
      <c r="AU211" s="255" t="s">
        <v>80</v>
      </c>
      <c r="AV211" s="12" t="s">
        <v>78</v>
      </c>
      <c r="AW211" s="12" t="s">
        <v>34</v>
      </c>
      <c r="AX211" s="12" t="s">
        <v>71</v>
      </c>
      <c r="AY211" s="255" t="s">
        <v>154</v>
      </c>
    </row>
    <row r="212" s="13" customFormat="1">
      <c r="B212" s="256"/>
      <c r="C212" s="257"/>
      <c r="D212" s="214" t="s">
        <v>325</v>
      </c>
      <c r="E212" s="258" t="s">
        <v>1</v>
      </c>
      <c r="F212" s="259" t="s">
        <v>447</v>
      </c>
      <c r="G212" s="257"/>
      <c r="H212" s="260">
        <v>67.079999999999998</v>
      </c>
      <c r="I212" s="261"/>
      <c r="J212" s="257"/>
      <c r="K212" s="257"/>
      <c r="L212" s="262"/>
      <c r="M212" s="263"/>
      <c r="N212" s="264"/>
      <c r="O212" s="264"/>
      <c r="P212" s="264"/>
      <c r="Q212" s="264"/>
      <c r="R212" s="264"/>
      <c r="S212" s="264"/>
      <c r="T212" s="265"/>
      <c r="AT212" s="266" t="s">
        <v>325</v>
      </c>
      <c r="AU212" s="266" t="s">
        <v>80</v>
      </c>
      <c r="AV212" s="13" t="s">
        <v>80</v>
      </c>
      <c r="AW212" s="13" t="s">
        <v>34</v>
      </c>
      <c r="AX212" s="13" t="s">
        <v>71</v>
      </c>
      <c r="AY212" s="266" t="s">
        <v>154</v>
      </c>
    </row>
    <row r="213" s="14" customFormat="1">
      <c r="B213" s="267"/>
      <c r="C213" s="268"/>
      <c r="D213" s="214" t="s">
        <v>325</v>
      </c>
      <c r="E213" s="269" t="s">
        <v>1</v>
      </c>
      <c r="F213" s="270" t="s">
        <v>329</v>
      </c>
      <c r="G213" s="268"/>
      <c r="H213" s="271">
        <v>100.94499999999999</v>
      </c>
      <c r="I213" s="272"/>
      <c r="J213" s="268"/>
      <c r="K213" s="268"/>
      <c r="L213" s="273"/>
      <c r="M213" s="274"/>
      <c r="N213" s="275"/>
      <c r="O213" s="275"/>
      <c r="P213" s="275"/>
      <c r="Q213" s="275"/>
      <c r="R213" s="275"/>
      <c r="S213" s="275"/>
      <c r="T213" s="276"/>
      <c r="AT213" s="277" t="s">
        <v>325</v>
      </c>
      <c r="AU213" s="277" t="s">
        <v>80</v>
      </c>
      <c r="AV213" s="14" t="s">
        <v>155</v>
      </c>
      <c r="AW213" s="14" t="s">
        <v>34</v>
      </c>
      <c r="AX213" s="14" t="s">
        <v>78</v>
      </c>
      <c r="AY213" s="277" t="s">
        <v>154</v>
      </c>
    </row>
    <row r="214" s="1" customFormat="1" ht="22.5" customHeight="1">
      <c r="B214" s="38"/>
      <c r="C214" s="233" t="s">
        <v>283</v>
      </c>
      <c r="D214" s="233" t="s">
        <v>174</v>
      </c>
      <c r="E214" s="234" t="s">
        <v>448</v>
      </c>
      <c r="F214" s="235" t="s">
        <v>449</v>
      </c>
      <c r="G214" s="236" t="s">
        <v>450</v>
      </c>
      <c r="H214" s="237">
        <v>0.17000000000000001</v>
      </c>
      <c r="I214" s="238"/>
      <c r="J214" s="239">
        <f>ROUND(I214*H214,2)</f>
        <v>0</v>
      </c>
      <c r="K214" s="235" t="s">
        <v>311</v>
      </c>
      <c r="L214" s="43"/>
      <c r="M214" s="240" t="s">
        <v>1</v>
      </c>
      <c r="N214" s="241" t="s">
        <v>42</v>
      </c>
      <c r="O214" s="79"/>
      <c r="P214" s="211">
        <f>O214*H214</f>
        <v>0</v>
      </c>
      <c r="Q214" s="211">
        <v>0</v>
      </c>
      <c r="R214" s="211">
        <f>Q214*H214</f>
        <v>0</v>
      </c>
      <c r="S214" s="211">
        <v>0</v>
      </c>
      <c r="T214" s="212">
        <f>S214*H214</f>
        <v>0</v>
      </c>
      <c r="AR214" s="17" t="s">
        <v>155</v>
      </c>
      <c r="AT214" s="17" t="s">
        <v>174</v>
      </c>
      <c r="AU214" s="17" t="s">
        <v>80</v>
      </c>
      <c r="AY214" s="17" t="s">
        <v>154</v>
      </c>
      <c r="BE214" s="213">
        <f>IF(N214="základní",J214,0)</f>
        <v>0</v>
      </c>
      <c r="BF214" s="213">
        <f>IF(N214="snížená",J214,0)</f>
        <v>0</v>
      </c>
      <c r="BG214" s="213">
        <f>IF(N214="zákl. přenesená",J214,0)</f>
        <v>0</v>
      </c>
      <c r="BH214" s="213">
        <f>IF(N214="sníž. přenesená",J214,0)</f>
        <v>0</v>
      </c>
      <c r="BI214" s="213">
        <f>IF(N214="nulová",J214,0)</f>
        <v>0</v>
      </c>
      <c r="BJ214" s="17" t="s">
        <v>78</v>
      </c>
      <c r="BK214" s="213">
        <f>ROUND(I214*H214,2)</f>
        <v>0</v>
      </c>
      <c r="BL214" s="17" t="s">
        <v>155</v>
      </c>
      <c r="BM214" s="17" t="s">
        <v>451</v>
      </c>
    </row>
    <row r="215" s="1" customFormat="1">
      <c r="B215" s="38"/>
      <c r="C215" s="39"/>
      <c r="D215" s="214" t="s">
        <v>157</v>
      </c>
      <c r="E215" s="39"/>
      <c r="F215" s="215" t="s">
        <v>452</v>
      </c>
      <c r="G215" s="39"/>
      <c r="H215" s="39"/>
      <c r="I215" s="144"/>
      <c r="J215" s="39"/>
      <c r="K215" s="39"/>
      <c r="L215" s="43"/>
      <c r="M215" s="216"/>
      <c r="N215" s="79"/>
      <c r="O215" s="79"/>
      <c r="P215" s="79"/>
      <c r="Q215" s="79"/>
      <c r="R215" s="79"/>
      <c r="S215" s="79"/>
      <c r="T215" s="80"/>
      <c r="AT215" s="17" t="s">
        <v>157</v>
      </c>
      <c r="AU215" s="17" t="s">
        <v>80</v>
      </c>
    </row>
    <row r="216" s="1" customFormat="1" ht="22.5" customHeight="1">
      <c r="B216" s="38"/>
      <c r="C216" s="233" t="s">
        <v>288</v>
      </c>
      <c r="D216" s="233" t="s">
        <v>174</v>
      </c>
      <c r="E216" s="234" t="s">
        <v>453</v>
      </c>
      <c r="F216" s="235" t="s">
        <v>454</v>
      </c>
      <c r="G216" s="236" t="s">
        <v>450</v>
      </c>
      <c r="H216" s="237">
        <v>0.20499999999999999</v>
      </c>
      <c r="I216" s="238"/>
      <c r="J216" s="239">
        <f>ROUND(I216*H216,2)</f>
        <v>0</v>
      </c>
      <c r="K216" s="235" t="s">
        <v>311</v>
      </c>
      <c r="L216" s="43"/>
      <c r="M216" s="240" t="s">
        <v>1</v>
      </c>
      <c r="N216" s="241" t="s">
        <v>42</v>
      </c>
      <c r="O216" s="79"/>
      <c r="P216" s="211">
        <f>O216*H216</f>
        <v>0</v>
      </c>
      <c r="Q216" s="211">
        <v>0</v>
      </c>
      <c r="R216" s="211">
        <f>Q216*H216</f>
        <v>0</v>
      </c>
      <c r="S216" s="211">
        <v>0</v>
      </c>
      <c r="T216" s="212">
        <f>S216*H216</f>
        <v>0</v>
      </c>
      <c r="AR216" s="17" t="s">
        <v>155</v>
      </c>
      <c r="AT216" s="17" t="s">
        <v>174</v>
      </c>
      <c r="AU216" s="17" t="s">
        <v>80</v>
      </c>
      <c r="AY216" s="17" t="s">
        <v>154</v>
      </c>
      <c r="BE216" s="213">
        <f>IF(N216="základní",J216,0)</f>
        <v>0</v>
      </c>
      <c r="BF216" s="213">
        <f>IF(N216="snížená",J216,0)</f>
        <v>0</v>
      </c>
      <c r="BG216" s="213">
        <f>IF(N216="zákl. přenesená",J216,0)</f>
        <v>0</v>
      </c>
      <c r="BH216" s="213">
        <f>IF(N216="sníž. přenesená",J216,0)</f>
        <v>0</v>
      </c>
      <c r="BI216" s="213">
        <f>IF(N216="nulová",J216,0)</f>
        <v>0</v>
      </c>
      <c r="BJ216" s="17" t="s">
        <v>78</v>
      </c>
      <c r="BK216" s="213">
        <f>ROUND(I216*H216,2)</f>
        <v>0</v>
      </c>
      <c r="BL216" s="17" t="s">
        <v>155</v>
      </c>
      <c r="BM216" s="17" t="s">
        <v>455</v>
      </c>
    </row>
    <row r="217" s="1" customFormat="1">
      <c r="B217" s="38"/>
      <c r="C217" s="39"/>
      <c r="D217" s="214" t="s">
        <v>157</v>
      </c>
      <c r="E217" s="39"/>
      <c r="F217" s="215" t="s">
        <v>456</v>
      </c>
      <c r="G217" s="39"/>
      <c r="H217" s="39"/>
      <c r="I217" s="144"/>
      <c r="J217" s="39"/>
      <c r="K217" s="39"/>
      <c r="L217" s="43"/>
      <c r="M217" s="216"/>
      <c r="N217" s="79"/>
      <c r="O217" s="79"/>
      <c r="P217" s="79"/>
      <c r="Q217" s="79"/>
      <c r="R217" s="79"/>
      <c r="S217" s="79"/>
      <c r="T217" s="80"/>
      <c r="AT217" s="17" t="s">
        <v>157</v>
      </c>
      <c r="AU217" s="17" t="s">
        <v>80</v>
      </c>
    </row>
    <row r="218" s="1" customFormat="1" ht="22.5" customHeight="1">
      <c r="B218" s="38"/>
      <c r="C218" s="233" t="s">
        <v>292</v>
      </c>
      <c r="D218" s="233" t="s">
        <v>174</v>
      </c>
      <c r="E218" s="234" t="s">
        <v>457</v>
      </c>
      <c r="F218" s="235" t="s">
        <v>458</v>
      </c>
      <c r="G218" s="236" t="s">
        <v>177</v>
      </c>
      <c r="H218" s="237">
        <v>260</v>
      </c>
      <c r="I218" s="238"/>
      <c r="J218" s="239">
        <f>ROUND(I218*H218,2)</f>
        <v>0</v>
      </c>
      <c r="K218" s="235" t="s">
        <v>311</v>
      </c>
      <c r="L218" s="43"/>
      <c r="M218" s="240" t="s">
        <v>1</v>
      </c>
      <c r="N218" s="241" t="s">
        <v>42</v>
      </c>
      <c r="O218" s="79"/>
      <c r="P218" s="211">
        <f>O218*H218</f>
        <v>0</v>
      </c>
      <c r="Q218" s="211">
        <v>0</v>
      </c>
      <c r="R218" s="211">
        <f>Q218*H218</f>
        <v>0</v>
      </c>
      <c r="S218" s="211">
        <v>0</v>
      </c>
      <c r="T218" s="212">
        <f>S218*H218</f>
        <v>0</v>
      </c>
      <c r="AR218" s="17" t="s">
        <v>155</v>
      </c>
      <c r="AT218" s="17" t="s">
        <v>174</v>
      </c>
      <c r="AU218" s="17" t="s">
        <v>80</v>
      </c>
      <c r="AY218" s="17" t="s">
        <v>154</v>
      </c>
      <c r="BE218" s="213">
        <f>IF(N218="základní",J218,0)</f>
        <v>0</v>
      </c>
      <c r="BF218" s="213">
        <f>IF(N218="snížená",J218,0)</f>
        <v>0</v>
      </c>
      <c r="BG218" s="213">
        <f>IF(N218="zákl. přenesená",J218,0)</f>
        <v>0</v>
      </c>
      <c r="BH218" s="213">
        <f>IF(N218="sníž. přenesená",J218,0)</f>
        <v>0</v>
      </c>
      <c r="BI218" s="213">
        <f>IF(N218="nulová",J218,0)</f>
        <v>0</v>
      </c>
      <c r="BJ218" s="17" t="s">
        <v>78</v>
      </c>
      <c r="BK218" s="213">
        <f>ROUND(I218*H218,2)</f>
        <v>0</v>
      </c>
      <c r="BL218" s="17" t="s">
        <v>155</v>
      </c>
      <c r="BM218" s="17" t="s">
        <v>459</v>
      </c>
    </row>
    <row r="219" s="1" customFormat="1">
      <c r="B219" s="38"/>
      <c r="C219" s="39"/>
      <c r="D219" s="214" t="s">
        <v>157</v>
      </c>
      <c r="E219" s="39"/>
      <c r="F219" s="215" t="s">
        <v>460</v>
      </c>
      <c r="G219" s="39"/>
      <c r="H219" s="39"/>
      <c r="I219" s="144"/>
      <c r="J219" s="39"/>
      <c r="K219" s="39"/>
      <c r="L219" s="43"/>
      <c r="M219" s="216"/>
      <c r="N219" s="79"/>
      <c r="O219" s="79"/>
      <c r="P219" s="79"/>
      <c r="Q219" s="79"/>
      <c r="R219" s="79"/>
      <c r="S219" s="79"/>
      <c r="T219" s="80"/>
      <c r="AT219" s="17" t="s">
        <v>157</v>
      </c>
      <c r="AU219" s="17" t="s">
        <v>80</v>
      </c>
    </row>
    <row r="220" s="12" customFormat="1">
      <c r="B220" s="246"/>
      <c r="C220" s="247"/>
      <c r="D220" s="214" t="s">
        <v>325</v>
      </c>
      <c r="E220" s="248" t="s">
        <v>1</v>
      </c>
      <c r="F220" s="249" t="s">
        <v>461</v>
      </c>
      <c r="G220" s="247"/>
      <c r="H220" s="248" t="s">
        <v>1</v>
      </c>
      <c r="I220" s="250"/>
      <c r="J220" s="247"/>
      <c r="K220" s="247"/>
      <c r="L220" s="251"/>
      <c r="M220" s="252"/>
      <c r="N220" s="253"/>
      <c r="O220" s="253"/>
      <c r="P220" s="253"/>
      <c r="Q220" s="253"/>
      <c r="R220" s="253"/>
      <c r="S220" s="253"/>
      <c r="T220" s="254"/>
      <c r="AT220" s="255" t="s">
        <v>325</v>
      </c>
      <c r="AU220" s="255" t="s">
        <v>80</v>
      </c>
      <c r="AV220" s="12" t="s">
        <v>78</v>
      </c>
      <c r="AW220" s="12" t="s">
        <v>34</v>
      </c>
      <c r="AX220" s="12" t="s">
        <v>71</v>
      </c>
      <c r="AY220" s="255" t="s">
        <v>154</v>
      </c>
    </row>
    <row r="221" s="13" customFormat="1">
      <c r="B221" s="256"/>
      <c r="C221" s="257"/>
      <c r="D221" s="214" t="s">
        <v>325</v>
      </c>
      <c r="E221" s="258" t="s">
        <v>1</v>
      </c>
      <c r="F221" s="259" t="s">
        <v>462</v>
      </c>
      <c r="G221" s="257"/>
      <c r="H221" s="260">
        <v>216</v>
      </c>
      <c r="I221" s="261"/>
      <c r="J221" s="257"/>
      <c r="K221" s="257"/>
      <c r="L221" s="262"/>
      <c r="M221" s="263"/>
      <c r="N221" s="264"/>
      <c r="O221" s="264"/>
      <c r="P221" s="264"/>
      <c r="Q221" s="264"/>
      <c r="R221" s="264"/>
      <c r="S221" s="264"/>
      <c r="T221" s="265"/>
      <c r="AT221" s="266" t="s">
        <v>325</v>
      </c>
      <c r="AU221" s="266" t="s">
        <v>80</v>
      </c>
      <c r="AV221" s="13" t="s">
        <v>80</v>
      </c>
      <c r="AW221" s="13" t="s">
        <v>34</v>
      </c>
      <c r="AX221" s="13" t="s">
        <v>71</v>
      </c>
      <c r="AY221" s="266" t="s">
        <v>154</v>
      </c>
    </row>
    <row r="222" s="12" customFormat="1">
      <c r="B222" s="246"/>
      <c r="C222" s="247"/>
      <c r="D222" s="214" t="s">
        <v>325</v>
      </c>
      <c r="E222" s="248" t="s">
        <v>1</v>
      </c>
      <c r="F222" s="249" t="s">
        <v>463</v>
      </c>
      <c r="G222" s="247"/>
      <c r="H222" s="248" t="s">
        <v>1</v>
      </c>
      <c r="I222" s="250"/>
      <c r="J222" s="247"/>
      <c r="K222" s="247"/>
      <c r="L222" s="251"/>
      <c r="M222" s="252"/>
      <c r="N222" s="253"/>
      <c r="O222" s="253"/>
      <c r="P222" s="253"/>
      <c r="Q222" s="253"/>
      <c r="R222" s="253"/>
      <c r="S222" s="253"/>
      <c r="T222" s="254"/>
      <c r="AT222" s="255" t="s">
        <v>325</v>
      </c>
      <c r="AU222" s="255" t="s">
        <v>80</v>
      </c>
      <c r="AV222" s="12" t="s">
        <v>78</v>
      </c>
      <c r="AW222" s="12" t="s">
        <v>34</v>
      </c>
      <c r="AX222" s="12" t="s">
        <v>71</v>
      </c>
      <c r="AY222" s="255" t="s">
        <v>154</v>
      </c>
    </row>
    <row r="223" s="13" customFormat="1">
      <c r="B223" s="256"/>
      <c r="C223" s="257"/>
      <c r="D223" s="214" t="s">
        <v>325</v>
      </c>
      <c r="E223" s="258" t="s">
        <v>1</v>
      </c>
      <c r="F223" s="259" t="s">
        <v>464</v>
      </c>
      <c r="G223" s="257"/>
      <c r="H223" s="260">
        <v>44</v>
      </c>
      <c r="I223" s="261"/>
      <c r="J223" s="257"/>
      <c r="K223" s="257"/>
      <c r="L223" s="262"/>
      <c r="M223" s="263"/>
      <c r="N223" s="264"/>
      <c r="O223" s="264"/>
      <c r="P223" s="264"/>
      <c r="Q223" s="264"/>
      <c r="R223" s="264"/>
      <c r="S223" s="264"/>
      <c r="T223" s="265"/>
      <c r="AT223" s="266" t="s">
        <v>325</v>
      </c>
      <c r="AU223" s="266" t="s">
        <v>80</v>
      </c>
      <c r="AV223" s="13" t="s">
        <v>80</v>
      </c>
      <c r="AW223" s="13" t="s">
        <v>34</v>
      </c>
      <c r="AX223" s="13" t="s">
        <v>71</v>
      </c>
      <c r="AY223" s="266" t="s">
        <v>154</v>
      </c>
    </row>
    <row r="224" s="14" customFormat="1">
      <c r="B224" s="267"/>
      <c r="C224" s="268"/>
      <c r="D224" s="214" t="s">
        <v>325</v>
      </c>
      <c r="E224" s="269" t="s">
        <v>1</v>
      </c>
      <c r="F224" s="270" t="s">
        <v>329</v>
      </c>
      <c r="G224" s="268"/>
      <c r="H224" s="271">
        <v>260</v>
      </c>
      <c r="I224" s="272"/>
      <c r="J224" s="268"/>
      <c r="K224" s="268"/>
      <c r="L224" s="273"/>
      <c r="M224" s="274"/>
      <c r="N224" s="275"/>
      <c r="O224" s="275"/>
      <c r="P224" s="275"/>
      <c r="Q224" s="275"/>
      <c r="R224" s="275"/>
      <c r="S224" s="275"/>
      <c r="T224" s="276"/>
      <c r="AT224" s="277" t="s">
        <v>325</v>
      </c>
      <c r="AU224" s="277" t="s">
        <v>80</v>
      </c>
      <c r="AV224" s="14" t="s">
        <v>155</v>
      </c>
      <c r="AW224" s="14" t="s">
        <v>34</v>
      </c>
      <c r="AX224" s="14" t="s">
        <v>78</v>
      </c>
      <c r="AY224" s="277" t="s">
        <v>154</v>
      </c>
    </row>
    <row r="225" s="1" customFormat="1" ht="22.5" customHeight="1">
      <c r="B225" s="38"/>
      <c r="C225" s="233" t="s">
        <v>465</v>
      </c>
      <c r="D225" s="233" t="s">
        <v>174</v>
      </c>
      <c r="E225" s="234" t="s">
        <v>466</v>
      </c>
      <c r="F225" s="235" t="s">
        <v>467</v>
      </c>
      <c r="G225" s="236" t="s">
        <v>177</v>
      </c>
      <c r="H225" s="237">
        <v>304</v>
      </c>
      <c r="I225" s="238"/>
      <c r="J225" s="239">
        <f>ROUND(I225*H225,2)</f>
        <v>0</v>
      </c>
      <c r="K225" s="235" t="s">
        <v>311</v>
      </c>
      <c r="L225" s="43"/>
      <c r="M225" s="240" t="s">
        <v>1</v>
      </c>
      <c r="N225" s="241" t="s">
        <v>42</v>
      </c>
      <c r="O225" s="79"/>
      <c r="P225" s="211">
        <f>O225*H225</f>
        <v>0</v>
      </c>
      <c r="Q225" s="211">
        <v>0</v>
      </c>
      <c r="R225" s="211">
        <f>Q225*H225</f>
        <v>0</v>
      </c>
      <c r="S225" s="211">
        <v>0</v>
      </c>
      <c r="T225" s="212">
        <f>S225*H225</f>
        <v>0</v>
      </c>
      <c r="AR225" s="17" t="s">
        <v>155</v>
      </c>
      <c r="AT225" s="17" t="s">
        <v>174</v>
      </c>
      <c r="AU225" s="17" t="s">
        <v>80</v>
      </c>
      <c r="AY225" s="17" t="s">
        <v>154</v>
      </c>
      <c r="BE225" s="213">
        <f>IF(N225="základní",J225,0)</f>
        <v>0</v>
      </c>
      <c r="BF225" s="213">
        <f>IF(N225="snížená",J225,0)</f>
        <v>0</v>
      </c>
      <c r="BG225" s="213">
        <f>IF(N225="zákl. přenesená",J225,0)</f>
        <v>0</v>
      </c>
      <c r="BH225" s="213">
        <f>IF(N225="sníž. přenesená",J225,0)</f>
        <v>0</v>
      </c>
      <c r="BI225" s="213">
        <f>IF(N225="nulová",J225,0)</f>
        <v>0</v>
      </c>
      <c r="BJ225" s="17" t="s">
        <v>78</v>
      </c>
      <c r="BK225" s="213">
        <f>ROUND(I225*H225,2)</f>
        <v>0</v>
      </c>
      <c r="BL225" s="17" t="s">
        <v>155</v>
      </c>
      <c r="BM225" s="17" t="s">
        <v>468</v>
      </c>
    </row>
    <row r="226" s="1" customFormat="1">
      <c r="B226" s="38"/>
      <c r="C226" s="39"/>
      <c r="D226" s="214" t="s">
        <v>157</v>
      </c>
      <c r="E226" s="39"/>
      <c r="F226" s="215" t="s">
        <v>469</v>
      </c>
      <c r="G226" s="39"/>
      <c r="H226" s="39"/>
      <c r="I226" s="144"/>
      <c r="J226" s="39"/>
      <c r="K226" s="39"/>
      <c r="L226" s="43"/>
      <c r="M226" s="216"/>
      <c r="N226" s="79"/>
      <c r="O226" s="79"/>
      <c r="P226" s="79"/>
      <c r="Q226" s="79"/>
      <c r="R226" s="79"/>
      <c r="S226" s="79"/>
      <c r="T226" s="80"/>
      <c r="AT226" s="17" t="s">
        <v>157</v>
      </c>
      <c r="AU226" s="17" t="s">
        <v>80</v>
      </c>
    </row>
    <row r="227" s="1" customFormat="1">
      <c r="B227" s="38"/>
      <c r="C227" s="39"/>
      <c r="D227" s="214" t="s">
        <v>179</v>
      </c>
      <c r="E227" s="39"/>
      <c r="F227" s="242" t="s">
        <v>470</v>
      </c>
      <c r="G227" s="39"/>
      <c r="H227" s="39"/>
      <c r="I227" s="144"/>
      <c r="J227" s="39"/>
      <c r="K227" s="39"/>
      <c r="L227" s="43"/>
      <c r="M227" s="216"/>
      <c r="N227" s="79"/>
      <c r="O227" s="79"/>
      <c r="P227" s="79"/>
      <c r="Q227" s="79"/>
      <c r="R227" s="79"/>
      <c r="S227" s="79"/>
      <c r="T227" s="80"/>
      <c r="AT227" s="17" t="s">
        <v>179</v>
      </c>
      <c r="AU227" s="17" t="s">
        <v>80</v>
      </c>
    </row>
    <row r="228" s="1" customFormat="1" ht="22.5" customHeight="1">
      <c r="B228" s="38"/>
      <c r="C228" s="233" t="s">
        <v>471</v>
      </c>
      <c r="D228" s="233" t="s">
        <v>174</v>
      </c>
      <c r="E228" s="234" t="s">
        <v>472</v>
      </c>
      <c r="F228" s="235" t="s">
        <v>473</v>
      </c>
      <c r="G228" s="236" t="s">
        <v>305</v>
      </c>
      <c r="H228" s="237">
        <v>708</v>
      </c>
      <c r="I228" s="238"/>
      <c r="J228" s="239">
        <f>ROUND(I228*H228,2)</f>
        <v>0</v>
      </c>
      <c r="K228" s="235" t="s">
        <v>311</v>
      </c>
      <c r="L228" s="43"/>
      <c r="M228" s="240" t="s">
        <v>1</v>
      </c>
      <c r="N228" s="241" t="s">
        <v>42</v>
      </c>
      <c r="O228" s="79"/>
      <c r="P228" s="211">
        <f>O228*H228</f>
        <v>0</v>
      </c>
      <c r="Q228" s="211">
        <v>0</v>
      </c>
      <c r="R228" s="211">
        <f>Q228*H228</f>
        <v>0</v>
      </c>
      <c r="S228" s="211">
        <v>0</v>
      </c>
      <c r="T228" s="212">
        <f>S228*H228</f>
        <v>0</v>
      </c>
      <c r="AR228" s="17" t="s">
        <v>155</v>
      </c>
      <c r="AT228" s="17" t="s">
        <v>174</v>
      </c>
      <c r="AU228" s="17" t="s">
        <v>80</v>
      </c>
      <c r="AY228" s="17" t="s">
        <v>154</v>
      </c>
      <c r="BE228" s="213">
        <f>IF(N228="základní",J228,0)</f>
        <v>0</v>
      </c>
      <c r="BF228" s="213">
        <f>IF(N228="snížená",J228,0)</f>
        <v>0</v>
      </c>
      <c r="BG228" s="213">
        <f>IF(N228="zákl. přenesená",J228,0)</f>
        <v>0</v>
      </c>
      <c r="BH228" s="213">
        <f>IF(N228="sníž. přenesená",J228,0)</f>
        <v>0</v>
      </c>
      <c r="BI228" s="213">
        <f>IF(N228="nulová",J228,0)</f>
        <v>0</v>
      </c>
      <c r="BJ228" s="17" t="s">
        <v>78</v>
      </c>
      <c r="BK228" s="213">
        <f>ROUND(I228*H228,2)</f>
        <v>0</v>
      </c>
      <c r="BL228" s="17" t="s">
        <v>155</v>
      </c>
      <c r="BM228" s="17" t="s">
        <v>474</v>
      </c>
    </row>
    <row r="229" s="1" customFormat="1">
      <c r="B229" s="38"/>
      <c r="C229" s="39"/>
      <c r="D229" s="214" t="s">
        <v>157</v>
      </c>
      <c r="E229" s="39"/>
      <c r="F229" s="215" t="s">
        <v>475</v>
      </c>
      <c r="G229" s="39"/>
      <c r="H229" s="39"/>
      <c r="I229" s="144"/>
      <c r="J229" s="39"/>
      <c r="K229" s="39"/>
      <c r="L229" s="43"/>
      <c r="M229" s="216"/>
      <c r="N229" s="79"/>
      <c r="O229" s="79"/>
      <c r="P229" s="79"/>
      <c r="Q229" s="79"/>
      <c r="R229" s="79"/>
      <c r="S229" s="79"/>
      <c r="T229" s="80"/>
      <c r="AT229" s="17" t="s">
        <v>157</v>
      </c>
      <c r="AU229" s="17" t="s">
        <v>80</v>
      </c>
    </row>
    <row r="230" s="12" customFormat="1">
      <c r="B230" s="246"/>
      <c r="C230" s="247"/>
      <c r="D230" s="214" t="s">
        <v>325</v>
      </c>
      <c r="E230" s="248" t="s">
        <v>1</v>
      </c>
      <c r="F230" s="249" t="s">
        <v>476</v>
      </c>
      <c r="G230" s="247"/>
      <c r="H230" s="248" t="s">
        <v>1</v>
      </c>
      <c r="I230" s="250"/>
      <c r="J230" s="247"/>
      <c r="K230" s="247"/>
      <c r="L230" s="251"/>
      <c r="M230" s="252"/>
      <c r="N230" s="253"/>
      <c r="O230" s="253"/>
      <c r="P230" s="253"/>
      <c r="Q230" s="253"/>
      <c r="R230" s="253"/>
      <c r="S230" s="253"/>
      <c r="T230" s="254"/>
      <c r="AT230" s="255" t="s">
        <v>325</v>
      </c>
      <c r="AU230" s="255" t="s">
        <v>80</v>
      </c>
      <c r="AV230" s="12" t="s">
        <v>78</v>
      </c>
      <c r="AW230" s="12" t="s">
        <v>34</v>
      </c>
      <c r="AX230" s="12" t="s">
        <v>71</v>
      </c>
      <c r="AY230" s="255" t="s">
        <v>154</v>
      </c>
    </row>
    <row r="231" s="13" customFormat="1">
      <c r="B231" s="256"/>
      <c r="C231" s="257"/>
      <c r="D231" s="214" t="s">
        <v>325</v>
      </c>
      <c r="E231" s="258" t="s">
        <v>1</v>
      </c>
      <c r="F231" s="259" t="s">
        <v>477</v>
      </c>
      <c r="G231" s="257"/>
      <c r="H231" s="260">
        <v>345</v>
      </c>
      <c r="I231" s="261"/>
      <c r="J231" s="257"/>
      <c r="K231" s="257"/>
      <c r="L231" s="262"/>
      <c r="M231" s="263"/>
      <c r="N231" s="264"/>
      <c r="O231" s="264"/>
      <c r="P231" s="264"/>
      <c r="Q231" s="264"/>
      <c r="R231" s="264"/>
      <c r="S231" s="264"/>
      <c r="T231" s="265"/>
      <c r="AT231" s="266" t="s">
        <v>325</v>
      </c>
      <c r="AU231" s="266" t="s">
        <v>80</v>
      </c>
      <c r="AV231" s="13" t="s">
        <v>80</v>
      </c>
      <c r="AW231" s="13" t="s">
        <v>34</v>
      </c>
      <c r="AX231" s="13" t="s">
        <v>71</v>
      </c>
      <c r="AY231" s="266" t="s">
        <v>154</v>
      </c>
    </row>
    <row r="232" s="12" customFormat="1">
      <c r="B232" s="246"/>
      <c r="C232" s="247"/>
      <c r="D232" s="214" t="s">
        <v>325</v>
      </c>
      <c r="E232" s="248" t="s">
        <v>1</v>
      </c>
      <c r="F232" s="249" t="s">
        <v>478</v>
      </c>
      <c r="G232" s="247"/>
      <c r="H232" s="248" t="s">
        <v>1</v>
      </c>
      <c r="I232" s="250"/>
      <c r="J232" s="247"/>
      <c r="K232" s="247"/>
      <c r="L232" s="251"/>
      <c r="M232" s="252"/>
      <c r="N232" s="253"/>
      <c r="O232" s="253"/>
      <c r="P232" s="253"/>
      <c r="Q232" s="253"/>
      <c r="R232" s="253"/>
      <c r="S232" s="253"/>
      <c r="T232" s="254"/>
      <c r="AT232" s="255" t="s">
        <v>325</v>
      </c>
      <c r="AU232" s="255" t="s">
        <v>80</v>
      </c>
      <c r="AV232" s="12" t="s">
        <v>78</v>
      </c>
      <c r="AW232" s="12" t="s">
        <v>34</v>
      </c>
      <c r="AX232" s="12" t="s">
        <v>71</v>
      </c>
      <c r="AY232" s="255" t="s">
        <v>154</v>
      </c>
    </row>
    <row r="233" s="13" customFormat="1">
      <c r="B233" s="256"/>
      <c r="C233" s="257"/>
      <c r="D233" s="214" t="s">
        <v>325</v>
      </c>
      <c r="E233" s="258" t="s">
        <v>1</v>
      </c>
      <c r="F233" s="259" t="s">
        <v>479</v>
      </c>
      <c r="G233" s="257"/>
      <c r="H233" s="260">
        <v>363</v>
      </c>
      <c r="I233" s="261"/>
      <c r="J233" s="257"/>
      <c r="K233" s="257"/>
      <c r="L233" s="262"/>
      <c r="M233" s="263"/>
      <c r="N233" s="264"/>
      <c r="O233" s="264"/>
      <c r="P233" s="264"/>
      <c r="Q233" s="264"/>
      <c r="R233" s="264"/>
      <c r="S233" s="264"/>
      <c r="T233" s="265"/>
      <c r="AT233" s="266" t="s">
        <v>325</v>
      </c>
      <c r="AU233" s="266" t="s">
        <v>80</v>
      </c>
      <c r="AV233" s="13" t="s">
        <v>80</v>
      </c>
      <c r="AW233" s="13" t="s">
        <v>34</v>
      </c>
      <c r="AX233" s="13" t="s">
        <v>71</v>
      </c>
      <c r="AY233" s="266" t="s">
        <v>154</v>
      </c>
    </row>
    <row r="234" s="14" customFormat="1">
      <c r="B234" s="267"/>
      <c r="C234" s="268"/>
      <c r="D234" s="214" t="s">
        <v>325</v>
      </c>
      <c r="E234" s="269" t="s">
        <v>1</v>
      </c>
      <c r="F234" s="270" t="s">
        <v>329</v>
      </c>
      <c r="G234" s="268"/>
      <c r="H234" s="271">
        <v>708</v>
      </c>
      <c r="I234" s="272"/>
      <c r="J234" s="268"/>
      <c r="K234" s="268"/>
      <c r="L234" s="273"/>
      <c r="M234" s="274"/>
      <c r="N234" s="275"/>
      <c r="O234" s="275"/>
      <c r="P234" s="275"/>
      <c r="Q234" s="275"/>
      <c r="R234" s="275"/>
      <c r="S234" s="275"/>
      <c r="T234" s="276"/>
      <c r="AT234" s="277" t="s">
        <v>325</v>
      </c>
      <c r="AU234" s="277" t="s">
        <v>80</v>
      </c>
      <c r="AV234" s="14" t="s">
        <v>155</v>
      </c>
      <c r="AW234" s="14" t="s">
        <v>34</v>
      </c>
      <c r="AX234" s="14" t="s">
        <v>78</v>
      </c>
      <c r="AY234" s="277" t="s">
        <v>154</v>
      </c>
    </row>
    <row r="235" s="1" customFormat="1" ht="22.5" customHeight="1">
      <c r="B235" s="38"/>
      <c r="C235" s="233" t="s">
        <v>480</v>
      </c>
      <c r="D235" s="233" t="s">
        <v>174</v>
      </c>
      <c r="E235" s="234" t="s">
        <v>481</v>
      </c>
      <c r="F235" s="235" t="s">
        <v>482</v>
      </c>
      <c r="G235" s="236" t="s">
        <v>305</v>
      </c>
      <c r="H235" s="237">
        <v>159</v>
      </c>
      <c r="I235" s="238"/>
      <c r="J235" s="239">
        <f>ROUND(I235*H235,2)</f>
        <v>0</v>
      </c>
      <c r="K235" s="235" t="s">
        <v>311</v>
      </c>
      <c r="L235" s="43"/>
      <c r="M235" s="240" t="s">
        <v>1</v>
      </c>
      <c r="N235" s="241" t="s">
        <v>42</v>
      </c>
      <c r="O235" s="79"/>
      <c r="P235" s="211">
        <f>O235*H235</f>
        <v>0</v>
      </c>
      <c r="Q235" s="211">
        <v>0</v>
      </c>
      <c r="R235" s="211">
        <f>Q235*H235</f>
        <v>0</v>
      </c>
      <c r="S235" s="211">
        <v>0</v>
      </c>
      <c r="T235" s="212">
        <f>S235*H235</f>
        <v>0</v>
      </c>
      <c r="AR235" s="17" t="s">
        <v>155</v>
      </c>
      <c r="AT235" s="17" t="s">
        <v>174</v>
      </c>
      <c r="AU235" s="17" t="s">
        <v>80</v>
      </c>
      <c r="AY235" s="17" t="s">
        <v>154</v>
      </c>
      <c r="BE235" s="213">
        <f>IF(N235="základní",J235,0)</f>
        <v>0</v>
      </c>
      <c r="BF235" s="213">
        <f>IF(N235="snížená",J235,0)</f>
        <v>0</v>
      </c>
      <c r="BG235" s="213">
        <f>IF(N235="zákl. přenesená",J235,0)</f>
        <v>0</v>
      </c>
      <c r="BH235" s="213">
        <f>IF(N235="sníž. přenesená",J235,0)</f>
        <v>0</v>
      </c>
      <c r="BI235" s="213">
        <f>IF(N235="nulová",J235,0)</f>
        <v>0</v>
      </c>
      <c r="BJ235" s="17" t="s">
        <v>78</v>
      </c>
      <c r="BK235" s="213">
        <f>ROUND(I235*H235,2)</f>
        <v>0</v>
      </c>
      <c r="BL235" s="17" t="s">
        <v>155</v>
      </c>
      <c r="BM235" s="17" t="s">
        <v>483</v>
      </c>
    </row>
    <row r="236" s="1" customFormat="1">
      <c r="B236" s="38"/>
      <c r="C236" s="39"/>
      <c r="D236" s="214" t="s">
        <v>157</v>
      </c>
      <c r="E236" s="39"/>
      <c r="F236" s="215" t="s">
        <v>484</v>
      </c>
      <c r="G236" s="39"/>
      <c r="H236" s="39"/>
      <c r="I236" s="144"/>
      <c r="J236" s="39"/>
      <c r="K236" s="39"/>
      <c r="L236" s="43"/>
      <c r="M236" s="216"/>
      <c r="N236" s="79"/>
      <c r="O236" s="79"/>
      <c r="P236" s="79"/>
      <c r="Q236" s="79"/>
      <c r="R236" s="79"/>
      <c r="S236" s="79"/>
      <c r="T236" s="80"/>
      <c r="AT236" s="17" t="s">
        <v>157</v>
      </c>
      <c r="AU236" s="17" t="s">
        <v>80</v>
      </c>
    </row>
    <row r="237" s="12" customFormat="1">
      <c r="B237" s="246"/>
      <c r="C237" s="247"/>
      <c r="D237" s="214" t="s">
        <v>325</v>
      </c>
      <c r="E237" s="248" t="s">
        <v>1</v>
      </c>
      <c r="F237" s="249" t="s">
        <v>485</v>
      </c>
      <c r="G237" s="247"/>
      <c r="H237" s="248" t="s">
        <v>1</v>
      </c>
      <c r="I237" s="250"/>
      <c r="J237" s="247"/>
      <c r="K237" s="247"/>
      <c r="L237" s="251"/>
      <c r="M237" s="252"/>
      <c r="N237" s="253"/>
      <c r="O237" s="253"/>
      <c r="P237" s="253"/>
      <c r="Q237" s="253"/>
      <c r="R237" s="253"/>
      <c r="S237" s="253"/>
      <c r="T237" s="254"/>
      <c r="AT237" s="255" t="s">
        <v>325</v>
      </c>
      <c r="AU237" s="255" t="s">
        <v>80</v>
      </c>
      <c r="AV237" s="12" t="s">
        <v>78</v>
      </c>
      <c r="AW237" s="12" t="s">
        <v>34</v>
      </c>
      <c r="AX237" s="12" t="s">
        <v>71</v>
      </c>
      <c r="AY237" s="255" t="s">
        <v>154</v>
      </c>
    </row>
    <row r="238" s="13" customFormat="1">
      <c r="B238" s="256"/>
      <c r="C238" s="257"/>
      <c r="D238" s="214" t="s">
        <v>325</v>
      </c>
      <c r="E238" s="258" t="s">
        <v>1</v>
      </c>
      <c r="F238" s="259" t="s">
        <v>486</v>
      </c>
      <c r="G238" s="257"/>
      <c r="H238" s="260">
        <v>126</v>
      </c>
      <c r="I238" s="261"/>
      <c r="J238" s="257"/>
      <c r="K238" s="257"/>
      <c r="L238" s="262"/>
      <c r="M238" s="263"/>
      <c r="N238" s="264"/>
      <c r="O238" s="264"/>
      <c r="P238" s="264"/>
      <c r="Q238" s="264"/>
      <c r="R238" s="264"/>
      <c r="S238" s="264"/>
      <c r="T238" s="265"/>
      <c r="AT238" s="266" t="s">
        <v>325</v>
      </c>
      <c r="AU238" s="266" t="s">
        <v>80</v>
      </c>
      <c r="AV238" s="13" t="s">
        <v>80</v>
      </c>
      <c r="AW238" s="13" t="s">
        <v>34</v>
      </c>
      <c r="AX238" s="13" t="s">
        <v>71</v>
      </c>
      <c r="AY238" s="266" t="s">
        <v>154</v>
      </c>
    </row>
    <row r="239" s="12" customFormat="1">
      <c r="B239" s="246"/>
      <c r="C239" s="247"/>
      <c r="D239" s="214" t="s">
        <v>325</v>
      </c>
      <c r="E239" s="248" t="s">
        <v>1</v>
      </c>
      <c r="F239" s="249" t="s">
        <v>487</v>
      </c>
      <c r="G239" s="247"/>
      <c r="H239" s="248" t="s">
        <v>1</v>
      </c>
      <c r="I239" s="250"/>
      <c r="J239" s="247"/>
      <c r="K239" s="247"/>
      <c r="L239" s="251"/>
      <c r="M239" s="252"/>
      <c r="N239" s="253"/>
      <c r="O239" s="253"/>
      <c r="P239" s="253"/>
      <c r="Q239" s="253"/>
      <c r="R239" s="253"/>
      <c r="S239" s="253"/>
      <c r="T239" s="254"/>
      <c r="AT239" s="255" t="s">
        <v>325</v>
      </c>
      <c r="AU239" s="255" t="s">
        <v>80</v>
      </c>
      <c r="AV239" s="12" t="s">
        <v>78</v>
      </c>
      <c r="AW239" s="12" t="s">
        <v>34</v>
      </c>
      <c r="AX239" s="12" t="s">
        <v>71</v>
      </c>
      <c r="AY239" s="255" t="s">
        <v>154</v>
      </c>
    </row>
    <row r="240" s="13" customFormat="1">
      <c r="B240" s="256"/>
      <c r="C240" s="257"/>
      <c r="D240" s="214" t="s">
        <v>325</v>
      </c>
      <c r="E240" s="258" t="s">
        <v>1</v>
      </c>
      <c r="F240" s="259" t="s">
        <v>292</v>
      </c>
      <c r="G240" s="257"/>
      <c r="H240" s="260">
        <v>33</v>
      </c>
      <c r="I240" s="261"/>
      <c r="J240" s="257"/>
      <c r="K240" s="257"/>
      <c r="L240" s="262"/>
      <c r="M240" s="263"/>
      <c r="N240" s="264"/>
      <c r="O240" s="264"/>
      <c r="P240" s="264"/>
      <c r="Q240" s="264"/>
      <c r="R240" s="264"/>
      <c r="S240" s="264"/>
      <c r="T240" s="265"/>
      <c r="AT240" s="266" t="s">
        <v>325</v>
      </c>
      <c r="AU240" s="266" t="s">
        <v>80</v>
      </c>
      <c r="AV240" s="13" t="s">
        <v>80</v>
      </c>
      <c r="AW240" s="13" t="s">
        <v>34</v>
      </c>
      <c r="AX240" s="13" t="s">
        <v>71</v>
      </c>
      <c r="AY240" s="266" t="s">
        <v>154</v>
      </c>
    </row>
    <row r="241" s="14" customFormat="1">
      <c r="B241" s="267"/>
      <c r="C241" s="268"/>
      <c r="D241" s="214" t="s">
        <v>325</v>
      </c>
      <c r="E241" s="269" t="s">
        <v>1</v>
      </c>
      <c r="F241" s="270" t="s">
        <v>329</v>
      </c>
      <c r="G241" s="268"/>
      <c r="H241" s="271">
        <v>159</v>
      </c>
      <c r="I241" s="272"/>
      <c r="J241" s="268"/>
      <c r="K241" s="268"/>
      <c r="L241" s="273"/>
      <c r="M241" s="274"/>
      <c r="N241" s="275"/>
      <c r="O241" s="275"/>
      <c r="P241" s="275"/>
      <c r="Q241" s="275"/>
      <c r="R241" s="275"/>
      <c r="S241" s="275"/>
      <c r="T241" s="276"/>
      <c r="AT241" s="277" t="s">
        <v>325</v>
      </c>
      <c r="AU241" s="277" t="s">
        <v>80</v>
      </c>
      <c r="AV241" s="14" t="s">
        <v>155</v>
      </c>
      <c r="AW241" s="14" t="s">
        <v>34</v>
      </c>
      <c r="AX241" s="14" t="s">
        <v>78</v>
      </c>
      <c r="AY241" s="277" t="s">
        <v>154</v>
      </c>
    </row>
    <row r="242" s="1" customFormat="1" ht="22.5" customHeight="1">
      <c r="B242" s="38"/>
      <c r="C242" s="233" t="s">
        <v>488</v>
      </c>
      <c r="D242" s="233" t="s">
        <v>174</v>
      </c>
      <c r="E242" s="234" t="s">
        <v>489</v>
      </c>
      <c r="F242" s="235" t="s">
        <v>490</v>
      </c>
      <c r="G242" s="236" t="s">
        <v>450</v>
      </c>
      <c r="H242" s="237">
        <v>1.071</v>
      </c>
      <c r="I242" s="238"/>
      <c r="J242" s="239">
        <f>ROUND(I242*H242,2)</f>
        <v>0</v>
      </c>
      <c r="K242" s="235" t="s">
        <v>311</v>
      </c>
      <c r="L242" s="43"/>
      <c r="M242" s="240" t="s">
        <v>1</v>
      </c>
      <c r="N242" s="241" t="s">
        <v>42</v>
      </c>
      <c r="O242" s="79"/>
      <c r="P242" s="211">
        <f>O242*H242</f>
        <v>0</v>
      </c>
      <c r="Q242" s="211">
        <v>0</v>
      </c>
      <c r="R242" s="211">
        <f>Q242*H242</f>
        <v>0</v>
      </c>
      <c r="S242" s="211">
        <v>0</v>
      </c>
      <c r="T242" s="212">
        <f>S242*H242</f>
        <v>0</v>
      </c>
      <c r="AR242" s="17" t="s">
        <v>155</v>
      </c>
      <c r="AT242" s="17" t="s">
        <v>174</v>
      </c>
      <c r="AU242" s="17" t="s">
        <v>80</v>
      </c>
      <c r="AY242" s="17" t="s">
        <v>154</v>
      </c>
      <c r="BE242" s="213">
        <f>IF(N242="základní",J242,0)</f>
        <v>0</v>
      </c>
      <c r="BF242" s="213">
        <f>IF(N242="snížená",J242,0)</f>
        <v>0</v>
      </c>
      <c r="BG242" s="213">
        <f>IF(N242="zákl. přenesená",J242,0)</f>
        <v>0</v>
      </c>
      <c r="BH242" s="213">
        <f>IF(N242="sníž. přenesená",J242,0)</f>
        <v>0</v>
      </c>
      <c r="BI242" s="213">
        <f>IF(N242="nulová",J242,0)</f>
        <v>0</v>
      </c>
      <c r="BJ242" s="17" t="s">
        <v>78</v>
      </c>
      <c r="BK242" s="213">
        <f>ROUND(I242*H242,2)</f>
        <v>0</v>
      </c>
      <c r="BL242" s="17" t="s">
        <v>155</v>
      </c>
      <c r="BM242" s="17" t="s">
        <v>491</v>
      </c>
    </row>
    <row r="243" s="1" customFormat="1">
      <c r="B243" s="38"/>
      <c r="C243" s="39"/>
      <c r="D243" s="214" t="s">
        <v>157</v>
      </c>
      <c r="E243" s="39"/>
      <c r="F243" s="215" t="s">
        <v>492</v>
      </c>
      <c r="G243" s="39"/>
      <c r="H243" s="39"/>
      <c r="I243" s="144"/>
      <c r="J243" s="39"/>
      <c r="K243" s="39"/>
      <c r="L243" s="43"/>
      <c r="M243" s="216"/>
      <c r="N243" s="79"/>
      <c r="O243" s="79"/>
      <c r="P243" s="79"/>
      <c r="Q243" s="79"/>
      <c r="R243" s="79"/>
      <c r="S243" s="79"/>
      <c r="T243" s="80"/>
      <c r="AT243" s="17" t="s">
        <v>157</v>
      </c>
      <c r="AU243" s="17" t="s">
        <v>80</v>
      </c>
    </row>
    <row r="244" s="1" customFormat="1">
      <c r="B244" s="38"/>
      <c r="C244" s="39"/>
      <c r="D244" s="214" t="s">
        <v>179</v>
      </c>
      <c r="E244" s="39"/>
      <c r="F244" s="242" t="s">
        <v>493</v>
      </c>
      <c r="G244" s="39"/>
      <c r="H244" s="39"/>
      <c r="I244" s="144"/>
      <c r="J244" s="39"/>
      <c r="K244" s="39"/>
      <c r="L244" s="43"/>
      <c r="M244" s="216"/>
      <c r="N244" s="79"/>
      <c r="O244" s="79"/>
      <c r="P244" s="79"/>
      <c r="Q244" s="79"/>
      <c r="R244" s="79"/>
      <c r="S244" s="79"/>
      <c r="T244" s="80"/>
      <c r="AT244" s="17" t="s">
        <v>179</v>
      </c>
      <c r="AU244" s="17" t="s">
        <v>80</v>
      </c>
    </row>
    <row r="245" s="12" customFormat="1">
      <c r="B245" s="246"/>
      <c r="C245" s="247"/>
      <c r="D245" s="214" t="s">
        <v>325</v>
      </c>
      <c r="E245" s="248" t="s">
        <v>1</v>
      </c>
      <c r="F245" s="249" t="s">
        <v>494</v>
      </c>
      <c r="G245" s="247"/>
      <c r="H245" s="248" t="s">
        <v>1</v>
      </c>
      <c r="I245" s="250"/>
      <c r="J245" s="247"/>
      <c r="K245" s="247"/>
      <c r="L245" s="251"/>
      <c r="M245" s="252"/>
      <c r="N245" s="253"/>
      <c r="O245" s="253"/>
      <c r="P245" s="253"/>
      <c r="Q245" s="253"/>
      <c r="R245" s="253"/>
      <c r="S245" s="253"/>
      <c r="T245" s="254"/>
      <c r="AT245" s="255" t="s">
        <v>325</v>
      </c>
      <c r="AU245" s="255" t="s">
        <v>80</v>
      </c>
      <c r="AV245" s="12" t="s">
        <v>78</v>
      </c>
      <c r="AW245" s="12" t="s">
        <v>34</v>
      </c>
      <c r="AX245" s="12" t="s">
        <v>71</v>
      </c>
      <c r="AY245" s="255" t="s">
        <v>154</v>
      </c>
    </row>
    <row r="246" s="13" customFormat="1">
      <c r="B246" s="256"/>
      <c r="C246" s="257"/>
      <c r="D246" s="214" t="s">
        <v>325</v>
      </c>
      <c r="E246" s="258" t="s">
        <v>1</v>
      </c>
      <c r="F246" s="259" t="s">
        <v>495</v>
      </c>
      <c r="G246" s="257"/>
      <c r="H246" s="260">
        <v>0.376</v>
      </c>
      <c r="I246" s="261"/>
      <c r="J246" s="257"/>
      <c r="K246" s="257"/>
      <c r="L246" s="262"/>
      <c r="M246" s="263"/>
      <c r="N246" s="264"/>
      <c r="O246" s="264"/>
      <c r="P246" s="264"/>
      <c r="Q246" s="264"/>
      <c r="R246" s="264"/>
      <c r="S246" s="264"/>
      <c r="T246" s="265"/>
      <c r="AT246" s="266" t="s">
        <v>325</v>
      </c>
      <c r="AU246" s="266" t="s">
        <v>80</v>
      </c>
      <c r="AV246" s="13" t="s">
        <v>80</v>
      </c>
      <c r="AW246" s="13" t="s">
        <v>34</v>
      </c>
      <c r="AX246" s="13" t="s">
        <v>71</v>
      </c>
      <c r="AY246" s="266" t="s">
        <v>154</v>
      </c>
    </row>
    <row r="247" s="12" customFormat="1">
      <c r="B247" s="246"/>
      <c r="C247" s="247"/>
      <c r="D247" s="214" t="s">
        <v>325</v>
      </c>
      <c r="E247" s="248" t="s">
        <v>1</v>
      </c>
      <c r="F247" s="249" t="s">
        <v>496</v>
      </c>
      <c r="G247" s="247"/>
      <c r="H247" s="248" t="s">
        <v>1</v>
      </c>
      <c r="I247" s="250"/>
      <c r="J247" s="247"/>
      <c r="K247" s="247"/>
      <c r="L247" s="251"/>
      <c r="M247" s="252"/>
      <c r="N247" s="253"/>
      <c r="O247" s="253"/>
      <c r="P247" s="253"/>
      <c r="Q247" s="253"/>
      <c r="R247" s="253"/>
      <c r="S247" s="253"/>
      <c r="T247" s="254"/>
      <c r="AT247" s="255" t="s">
        <v>325</v>
      </c>
      <c r="AU247" s="255" t="s">
        <v>80</v>
      </c>
      <c r="AV247" s="12" t="s">
        <v>78</v>
      </c>
      <c r="AW247" s="12" t="s">
        <v>34</v>
      </c>
      <c r="AX247" s="12" t="s">
        <v>71</v>
      </c>
      <c r="AY247" s="255" t="s">
        <v>154</v>
      </c>
    </row>
    <row r="248" s="13" customFormat="1">
      <c r="B248" s="256"/>
      <c r="C248" s="257"/>
      <c r="D248" s="214" t="s">
        <v>325</v>
      </c>
      <c r="E248" s="258" t="s">
        <v>1</v>
      </c>
      <c r="F248" s="259" t="s">
        <v>497</v>
      </c>
      <c r="G248" s="257"/>
      <c r="H248" s="260">
        <v>0.69499999999999995</v>
      </c>
      <c r="I248" s="261"/>
      <c r="J248" s="257"/>
      <c r="K248" s="257"/>
      <c r="L248" s="262"/>
      <c r="M248" s="263"/>
      <c r="N248" s="264"/>
      <c r="O248" s="264"/>
      <c r="P248" s="264"/>
      <c r="Q248" s="264"/>
      <c r="R248" s="264"/>
      <c r="S248" s="264"/>
      <c r="T248" s="265"/>
      <c r="AT248" s="266" t="s">
        <v>325</v>
      </c>
      <c r="AU248" s="266" t="s">
        <v>80</v>
      </c>
      <c r="AV248" s="13" t="s">
        <v>80</v>
      </c>
      <c r="AW248" s="13" t="s">
        <v>34</v>
      </c>
      <c r="AX248" s="13" t="s">
        <v>71</v>
      </c>
      <c r="AY248" s="266" t="s">
        <v>154</v>
      </c>
    </row>
    <row r="249" s="14" customFormat="1">
      <c r="B249" s="267"/>
      <c r="C249" s="268"/>
      <c r="D249" s="214" t="s">
        <v>325</v>
      </c>
      <c r="E249" s="269" t="s">
        <v>1</v>
      </c>
      <c r="F249" s="270" t="s">
        <v>329</v>
      </c>
      <c r="G249" s="268"/>
      <c r="H249" s="271">
        <v>1.071</v>
      </c>
      <c r="I249" s="272"/>
      <c r="J249" s="268"/>
      <c r="K249" s="268"/>
      <c r="L249" s="273"/>
      <c r="M249" s="274"/>
      <c r="N249" s="275"/>
      <c r="O249" s="275"/>
      <c r="P249" s="275"/>
      <c r="Q249" s="275"/>
      <c r="R249" s="275"/>
      <c r="S249" s="275"/>
      <c r="T249" s="276"/>
      <c r="AT249" s="277" t="s">
        <v>325</v>
      </c>
      <c r="AU249" s="277" t="s">
        <v>80</v>
      </c>
      <c r="AV249" s="14" t="s">
        <v>155</v>
      </c>
      <c r="AW249" s="14" t="s">
        <v>34</v>
      </c>
      <c r="AX249" s="14" t="s">
        <v>78</v>
      </c>
      <c r="AY249" s="277" t="s">
        <v>154</v>
      </c>
    </row>
    <row r="250" s="1" customFormat="1" ht="22.5" customHeight="1">
      <c r="B250" s="38"/>
      <c r="C250" s="233" t="s">
        <v>498</v>
      </c>
      <c r="D250" s="233" t="s">
        <v>174</v>
      </c>
      <c r="E250" s="234" t="s">
        <v>499</v>
      </c>
      <c r="F250" s="235" t="s">
        <v>500</v>
      </c>
      <c r="G250" s="236" t="s">
        <v>177</v>
      </c>
      <c r="H250" s="237">
        <v>304</v>
      </c>
      <c r="I250" s="238"/>
      <c r="J250" s="239">
        <f>ROUND(I250*H250,2)</f>
        <v>0</v>
      </c>
      <c r="K250" s="235" t="s">
        <v>311</v>
      </c>
      <c r="L250" s="43"/>
      <c r="M250" s="240" t="s">
        <v>1</v>
      </c>
      <c r="N250" s="241" t="s">
        <v>42</v>
      </c>
      <c r="O250" s="79"/>
      <c r="P250" s="211">
        <f>O250*H250</f>
        <v>0</v>
      </c>
      <c r="Q250" s="211">
        <v>0</v>
      </c>
      <c r="R250" s="211">
        <f>Q250*H250</f>
        <v>0</v>
      </c>
      <c r="S250" s="211">
        <v>0</v>
      </c>
      <c r="T250" s="212">
        <f>S250*H250</f>
        <v>0</v>
      </c>
      <c r="AR250" s="17" t="s">
        <v>155</v>
      </c>
      <c r="AT250" s="17" t="s">
        <v>174</v>
      </c>
      <c r="AU250" s="17" t="s">
        <v>80</v>
      </c>
      <c r="AY250" s="17" t="s">
        <v>154</v>
      </c>
      <c r="BE250" s="213">
        <f>IF(N250="základní",J250,0)</f>
        <v>0</v>
      </c>
      <c r="BF250" s="213">
        <f>IF(N250="snížená",J250,0)</f>
        <v>0</v>
      </c>
      <c r="BG250" s="213">
        <f>IF(N250="zákl. přenesená",J250,0)</f>
        <v>0</v>
      </c>
      <c r="BH250" s="213">
        <f>IF(N250="sníž. přenesená",J250,0)</f>
        <v>0</v>
      </c>
      <c r="BI250" s="213">
        <f>IF(N250="nulová",J250,0)</f>
        <v>0</v>
      </c>
      <c r="BJ250" s="17" t="s">
        <v>78</v>
      </c>
      <c r="BK250" s="213">
        <f>ROUND(I250*H250,2)</f>
        <v>0</v>
      </c>
      <c r="BL250" s="17" t="s">
        <v>155</v>
      </c>
      <c r="BM250" s="17" t="s">
        <v>501</v>
      </c>
    </row>
    <row r="251" s="1" customFormat="1">
      <c r="B251" s="38"/>
      <c r="C251" s="39"/>
      <c r="D251" s="214" t="s">
        <v>157</v>
      </c>
      <c r="E251" s="39"/>
      <c r="F251" s="215" t="s">
        <v>502</v>
      </c>
      <c r="G251" s="39"/>
      <c r="H251" s="39"/>
      <c r="I251" s="144"/>
      <c r="J251" s="39"/>
      <c r="K251" s="39"/>
      <c r="L251" s="43"/>
      <c r="M251" s="216"/>
      <c r="N251" s="79"/>
      <c r="O251" s="79"/>
      <c r="P251" s="79"/>
      <c r="Q251" s="79"/>
      <c r="R251" s="79"/>
      <c r="S251" s="79"/>
      <c r="T251" s="80"/>
      <c r="AT251" s="17" t="s">
        <v>157</v>
      </c>
      <c r="AU251" s="17" t="s">
        <v>80</v>
      </c>
    </row>
    <row r="252" s="1" customFormat="1">
      <c r="B252" s="38"/>
      <c r="C252" s="39"/>
      <c r="D252" s="214" t="s">
        <v>179</v>
      </c>
      <c r="E252" s="39"/>
      <c r="F252" s="242" t="s">
        <v>470</v>
      </c>
      <c r="G252" s="39"/>
      <c r="H252" s="39"/>
      <c r="I252" s="144"/>
      <c r="J252" s="39"/>
      <c r="K252" s="39"/>
      <c r="L252" s="43"/>
      <c r="M252" s="216"/>
      <c r="N252" s="79"/>
      <c r="O252" s="79"/>
      <c r="P252" s="79"/>
      <c r="Q252" s="79"/>
      <c r="R252" s="79"/>
      <c r="S252" s="79"/>
      <c r="T252" s="80"/>
      <c r="AT252" s="17" t="s">
        <v>179</v>
      </c>
      <c r="AU252" s="17" t="s">
        <v>80</v>
      </c>
    </row>
    <row r="253" s="12" customFormat="1">
      <c r="B253" s="246"/>
      <c r="C253" s="247"/>
      <c r="D253" s="214" t="s">
        <v>325</v>
      </c>
      <c r="E253" s="248" t="s">
        <v>1</v>
      </c>
      <c r="F253" s="249" t="s">
        <v>485</v>
      </c>
      <c r="G253" s="247"/>
      <c r="H253" s="248" t="s">
        <v>1</v>
      </c>
      <c r="I253" s="250"/>
      <c r="J253" s="247"/>
      <c r="K253" s="247"/>
      <c r="L253" s="251"/>
      <c r="M253" s="252"/>
      <c r="N253" s="253"/>
      <c r="O253" s="253"/>
      <c r="P253" s="253"/>
      <c r="Q253" s="253"/>
      <c r="R253" s="253"/>
      <c r="S253" s="253"/>
      <c r="T253" s="254"/>
      <c r="AT253" s="255" t="s">
        <v>325</v>
      </c>
      <c r="AU253" s="255" t="s">
        <v>80</v>
      </c>
      <c r="AV253" s="12" t="s">
        <v>78</v>
      </c>
      <c r="AW253" s="12" t="s">
        <v>34</v>
      </c>
      <c r="AX253" s="12" t="s">
        <v>71</v>
      </c>
      <c r="AY253" s="255" t="s">
        <v>154</v>
      </c>
    </row>
    <row r="254" s="13" customFormat="1">
      <c r="B254" s="256"/>
      <c r="C254" s="257"/>
      <c r="D254" s="214" t="s">
        <v>325</v>
      </c>
      <c r="E254" s="258" t="s">
        <v>1</v>
      </c>
      <c r="F254" s="259" t="s">
        <v>503</v>
      </c>
      <c r="G254" s="257"/>
      <c r="H254" s="260">
        <v>260</v>
      </c>
      <c r="I254" s="261"/>
      <c r="J254" s="257"/>
      <c r="K254" s="257"/>
      <c r="L254" s="262"/>
      <c r="M254" s="263"/>
      <c r="N254" s="264"/>
      <c r="O254" s="264"/>
      <c r="P254" s="264"/>
      <c r="Q254" s="264"/>
      <c r="R254" s="264"/>
      <c r="S254" s="264"/>
      <c r="T254" s="265"/>
      <c r="AT254" s="266" t="s">
        <v>325</v>
      </c>
      <c r="AU254" s="266" t="s">
        <v>80</v>
      </c>
      <c r="AV254" s="13" t="s">
        <v>80</v>
      </c>
      <c r="AW254" s="13" t="s">
        <v>34</v>
      </c>
      <c r="AX254" s="13" t="s">
        <v>71</v>
      </c>
      <c r="AY254" s="266" t="s">
        <v>154</v>
      </c>
    </row>
    <row r="255" s="12" customFormat="1">
      <c r="B255" s="246"/>
      <c r="C255" s="247"/>
      <c r="D255" s="214" t="s">
        <v>325</v>
      </c>
      <c r="E255" s="248" t="s">
        <v>1</v>
      </c>
      <c r="F255" s="249" t="s">
        <v>504</v>
      </c>
      <c r="G255" s="247"/>
      <c r="H255" s="248" t="s">
        <v>1</v>
      </c>
      <c r="I255" s="250"/>
      <c r="J255" s="247"/>
      <c r="K255" s="247"/>
      <c r="L255" s="251"/>
      <c r="M255" s="252"/>
      <c r="N255" s="253"/>
      <c r="O255" s="253"/>
      <c r="P255" s="253"/>
      <c r="Q255" s="253"/>
      <c r="R255" s="253"/>
      <c r="S255" s="253"/>
      <c r="T255" s="254"/>
      <c r="AT255" s="255" t="s">
        <v>325</v>
      </c>
      <c r="AU255" s="255" t="s">
        <v>80</v>
      </c>
      <c r="AV255" s="12" t="s">
        <v>78</v>
      </c>
      <c r="AW255" s="12" t="s">
        <v>34</v>
      </c>
      <c r="AX255" s="12" t="s">
        <v>71</v>
      </c>
      <c r="AY255" s="255" t="s">
        <v>154</v>
      </c>
    </row>
    <row r="256" s="13" customFormat="1">
      <c r="B256" s="256"/>
      <c r="C256" s="257"/>
      <c r="D256" s="214" t="s">
        <v>325</v>
      </c>
      <c r="E256" s="258" t="s">
        <v>1</v>
      </c>
      <c r="F256" s="259" t="s">
        <v>464</v>
      </c>
      <c r="G256" s="257"/>
      <c r="H256" s="260">
        <v>44</v>
      </c>
      <c r="I256" s="261"/>
      <c r="J256" s="257"/>
      <c r="K256" s="257"/>
      <c r="L256" s="262"/>
      <c r="M256" s="263"/>
      <c r="N256" s="264"/>
      <c r="O256" s="264"/>
      <c r="P256" s="264"/>
      <c r="Q256" s="264"/>
      <c r="R256" s="264"/>
      <c r="S256" s="264"/>
      <c r="T256" s="265"/>
      <c r="AT256" s="266" t="s">
        <v>325</v>
      </c>
      <c r="AU256" s="266" t="s">
        <v>80</v>
      </c>
      <c r="AV256" s="13" t="s">
        <v>80</v>
      </c>
      <c r="AW256" s="13" t="s">
        <v>34</v>
      </c>
      <c r="AX256" s="13" t="s">
        <v>71</v>
      </c>
      <c r="AY256" s="266" t="s">
        <v>154</v>
      </c>
    </row>
    <row r="257" s="14" customFormat="1">
      <c r="B257" s="267"/>
      <c r="C257" s="268"/>
      <c r="D257" s="214" t="s">
        <v>325</v>
      </c>
      <c r="E257" s="269" t="s">
        <v>1</v>
      </c>
      <c r="F257" s="270" t="s">
        <v>329</v>
      </c>
      <c r="G257" s="268"/>
      <c r="H257" s="271">
        <v>304</v>
      </c>
      <c r="I257" s="272"/>
      <c r="J257" s="268"/>
      <c r="K257" s="268"/>
      <c r="L257" s="273"/>
      <c r="M257" s="274"/>
      <c r="N257" s="275"/>
      <c r="O257" s="275"/>
      <c r="P257" s="275"/>
      <c r="Q257" s="275"/>
      <c r="R257" s="275"/>
      <c r="S257" s="275"/>
      <c r="T257" s="276"/>
      <c r="AT257" s="277" t="s">
        <v>325</v>
      </c>
      <c r="AU257" s="277" t="s">
        <v>80</v>
      </c>
      <c r="AV257" s="14" t="s">
        <v>155</v>
      </c>
      <c r="AW257" s="14" t="s">
        <v>34</v>
      </c>
      <c r="AX257" s="14" t="s">
        <v>78</v>
      </c>
      <c r="AY257" s="277" t="s">
        <v>154</v>
      </c>
    </row>
    <row r="258" s="1" customFormat="1" ht="22.5" customHeight="1">
      <c r="B258" s="38"/>
      <c r="C258" s="233" t="s">
        <v>505</v>
      </c>
      <c r="D258" s="233" t="s">
        <v>174</v>
      </c>
      <c r="E258" s="234" t="s">
        <v>506</v>
      </c>
      <c r="F258" s="235" t="s">
        <v>507</v>
      </c>
      <c r="G258" s="236" t="s">
        <v>152</v>
      </c>
      <c r="H258" s="237">
        <v>24</v>
      </c>
      <c r="I258" s="238"/>
      <c r="J258" s="239">
        <f>ROUND(I258*H258,2)</f>
        <v>0</v>
      </c>
      <c r="K258" s="235" t="s">
        <v>311</v>
      </c>
      <c r="L258" s="43"/>
      <c r="M258" s="240" t="s">
        <v>1</v>
      </c>
      <c r="N258" s="241" t="s">
        <v>42</v>
      </c>
      <c r="O258" s="79"/>
      <c r="P258" s="211">
        <f>O258*H258</f>
        <v>0</v>
      </c>
      <c r="Q258" s="211">
        <v>0</v>
      </c>
      <c r="R258" s="211">
        <f>Q258*H258</f>
        <v>0</v>
      </c>
      <c r="S258" s="211">
        <v>0</v>
      </c>
      <c r="T258" s="212">
        <f>S258*H258</f>
        <v>0</v>
      </c>
      <c r="AR258" s="17" t="s">
        <v>155</v>
      </c>
      <c r="AT258" s="17" t="s">
        <v>174</v>
      </c>
      <c r="AU258" s="17" t="s">
        <v>80</v>
      </c>
      <c r="AY258" s="17" t="s">
        <v>154</v>
      </c>
      <c r="BE258" s="213">
        <f>IF(N258="základní",J258,0)</f>
        <v>0</v>
      </c>
      <c r="BF258" s="213">
        <f>IF(N258="snížená",J258,0)</f>
        <v>0</v>
      </c>
      <c r="BG258" s="213">
        <f>IF(N258="zákl. přenesená",J258,0)</f>
        <v>0</v>
      </c>
      <c r="BH258" s="213">
        <f>IF(N258="sníž. přenesená",J258,0)</f>
        <v>0</v>
      </c>
      <c r="BI258" s="213">
        <f>IF(N258="nulová",J258,0)</f>
        <v>0</v>
      </c>
      <c r="BJ258" s="17" t="s">
        <v>78</v>
      </c>
      <c r="BK258" s="213">
        <f>ROUND(I258*H258,2)</f>
        <v>0</v>
      </c>
      <c r="BL258" s="17" t="s">
        <v>155</v>
      </c>
      <c r="BM258" s="17" t="s">
        <v>508</v>
      </c>
    </row>
    <row r="259" s="1" customFormat="1">
      <c r="B259" s="38"/>
      <c r="C259" s="39"/>
      <c r="D259" s="214" t="s">
        <v>157</v>
      </c>
      <c r="E259" s="39"/>
      <c r="F259" s="215" t="s">
        <v>509</v>
      </c>
      <c r="G259" s="39"/>
      <c r="H259" s="39"/>
      <c r="I259" s="144"/>
      <c r="J259" s="39"/>
      <c r="K259" s="39"/>
      <c r="L259" s="43"/>
      <c r="M259" s="216"/>
      <c r="N259" s="79"/>
      <c r="O259" s="79"/>
      <c r="P259" s="79"/>
      <c r="Q259" s="79"/>
      <c r="R259" s="79"/>
      <c r="S259" s="79"/>
      <c r="T259" s="80"/>
      <c r="AT259" s="17" t="s">
        <v>157</v>
      </c>
      <c r="AU259" s="17" t="s">
        <v>80</v>
      </c>
    </row>
    <row r="260" s="1" customFormat="1">
      <c r="B260" s="38"/>
      <c r="C260" s="39"/>
      <c r="D260" s="214" t="s">
        <v>179</v>
      </c>
      <c r="E260" s="39"/>
      <c r="F260" s="242" t="s">
        <v>510</v>
      </c>
      <c r="G260" s="39"/>
      <c r="H260" s="39"/>
      <c r="I260" s="144"/>
      <c r="J260" s="39"/>
      <c r="K260" s="39"/>
      <c r="L260" s="43"/>
      <c r="M260" s="216"/>
      <c r="N260" s="79"/>
      <c r="O260" s="79"/>
      <c r="P260" s="79"/>
      <c r="Q260" s="79"/>
      <c r="R260" s="79"/>
      <c r="S260" s="79"/>
      <c r="T260" s="80"/>
      <c r="AT260" s="17" t="s">
        <v>179</v>
      </c>
      <c r="AU260" s="17" t="s">
        <v>80</v>
      </c>
    </row>
    <row r="261" s="12" customFormat="1">
      <c r="B261" s="246"/>
      <c r="C261" s="247"/>
      <c r="D261" s="214" t="s">
        <v>325</v>
      </c>
      <c r="E261" s="248" t="s">
        <v>1</v>
      </c>
      <c r="F261" s="249" t="s">
        <v>326</v>
      </c>
      <c r="G261" s="247"/>
      <c r="H261" s="248" t="s">
        <v>1</v>
      </c>
      <c r="I261" s="250"/>
      <c r="J261" s="247"/>
      <c r="K261" s="247"/>
      <c r="L261" s="251"/>
      <c r="M261" s="252"/>
      <c r="N261" s="253"/>
      <c r="O261" s="253"/>
      <c r="P261" s="253"/>
      <c r="Q261" s="253"/>
      <c r="R261" s="253"/>
      <c r="S261" s="253"/>
      <c r="T261" s="254"/>
      <c r="AT261" s="255" t="s">
        <v>325</v>
      </c>
      <c r="AU261" s="255" t="s">
        <v>80</v>
      </c>
      <c r="AV261" s="12" t="s">
        <v>78</v>
      </c>
      <c r="AW261" s="12" t="s">
        <v>34</v>
      </c>
      <c r="AX261" s="12" t="s">
        <v>71</v>
      </c>
      <c r="AY261" s="255" t="s">
        <v>154</v>
      </c>
    </row>
    <row r="262" s="13" customFormat="1">
      <c r="B262" s="256"/>
      <c r="C262" s="257"/>
      <c r="D262" s="214" t="s">
        <v>325</v>
      </c>
      <c r="E262" s="258" t="s">
        <v>1</v>
      </c>
      <c r="F262" s="259" t="s">
        <v>254</v>
      </c>
      <c r="G262" s="257"/>
      <c r="H262" s="260">
        <v>24</v>
      </c>
      <c r="I262" s="261"/>
      <c r="J262" s="257"/>
      <c r="K262" s="257"/>
      <c r="L262" s="262"/>
      <c r="M262" s="263"/>
      <c r="N262" s="264"/>
      <c r="O262" s="264"/>
      <c r="P262" s="264"/>
      <c r="Q262" s="264"/>
      <c r="R262" s="264"/>
      <c r="S262" s="264"/>
      <c r="T262" s="265"/>
      <c r="AT262" s="266" t="s">
        <v>325</v>
      </c>
      <c r="AU262" s="266" t="s">
        <v>80</v>
      </c>
      <c r="AV262" s="13" t="s">
        <v>80</v>
      </c>
      <c r="AW262" s="13" t="s">
        <v>34</v>
      </c>
      <c r="AX262" s="13" t="s">
        <v>71</v>
      </c>
      <c r="AY262" s="266" t="s">
        <v>154</v>
      </c>
    </row>
    <row r="263" s="14" customFormat="1">
      <c r="B263" s="267"/>
      <c r="C263" s="268"/>
      <c r="D263" s="214" t="s">
        <v>325</v>
      </c>
      <c r="E263" s="269" t="s">
        <v>1</v>
      </c>
      <c r="F263" s="270" t="s">
        <v>329</v>
      </c>
      <c r="G263" s="268"/>
      <c r="H263" s="271">
        <v>24</v>
      </c>
      <c r="I263" s="272"/>
      <c r="J263" s="268"/>
      <c r="K263" s="268"/>
      <c r="L263" s="273"/>
      <c r="M263" s="274"/>
      <c r="N263" s="275"/>
      <c r="O263" s="275"/>
      <c r="P263" s="275"/>
      <c r="Q263" s="275"/>
      <c r="R263" s="275"/>
      <c r="S263" s="275"/>
      <c r="T263" s="276"/>
      <c r="AT263" s="277" t="s">
        <v>325</v>
      </c>
      <c r="AU263" s="277" t="s">
        <v>80</v>
      </c>
      <c r="AV263" s="14" t="s">
        <v>155</v>
      </c>
      <c r="AW263" s="14" t="s">
        <v>34</v>
      </c>
      <c r="AX263" s="14" t="s">
        <v>78</v>
      </c>
      <c r="AY263" s="277" t="s">
        <v>154</v>
      </c>
    </row>
    <row r="264" s="1" customFormat="1" ht="22.5" customHeight="1">
      <c r="B264" s="38"/>
      <c r="C264" s="233" t="s">
        <v>511</v>
      </c>
      <c r="D264" s="233" t="s">
        <v>174</v>
      </c>
      <c r="E264" s="234" t="s">
        <v>512</v>
      </c>
      <c r="F264" s="235" t="s">
        <v>513</v>
      </c>
      <c r="G264" s="236" t="s">
        <v>152</v>
      </c>
      <c r="H264" s="237">
        <v>17</v>
      </c>
      <c r="I264" s="238"/>
      <c r="J264" s="239">
        <f>ROUND(I264*H264,2)</f>
        <v>0</v>
      </c>
      <c r="K264" s="235" t="s">
        <v>311</v>
      </c>
      <c r="L264" s="43"/>
      <c r="M264" s="240" t="s">
        <v>1</v>
      </c>
      <c r="N264" s="241" t="s">
        <v>42</v>
      </c>
      <c r="O264" s="79"/>
      <c r="P264" s="211">
        <f>O264*H264</f>
        <v>0</v>
      </c>
      <c r="Q264" s="211">
        <v>0</v>
      </c>
      <c r="R264" s="211">
        <f>Q264*H264</f>
        <v>0</v>
      </c>
      <c r="S264" s="211">
        <v>0</v>
      </c>
      <c r="T264" s="212">
        <f>S264*H264</f>
        <v>0</v>
      </c>
      <c r="AR264" s="17" t="s">
        <v>155</v>
      </c>
      <c r="AT264" s="17" t="s">
        <v>174</v>
      </c>
      <c r="AU264" s="17" t="s">
        <v>80</v>
      </c>
      <c r="AY264" s="17" t="s">
        <v>154</v>
      </c>
      <c r="BE264" s="213">
        <f>IF(N264="základní",J264,0)</f>
        <v>0</v>
      </c>
      <c r="BF264" s="213">
        <f>IF(N264="snížená",J264,0)</f>
        <v>0</v>
      </c>
      <c r="BG264" s="213">
        <f>IF(N264="zákl. přenesená",J264,0)</f>
        <v>0</v>
      </c>
      <c r="BH264" s="213">
        <f>IF(N264="sníž. přenesená",J264,0)</f>
        <v>0</v>
      </c>
      <c r="BI264" s="213">
        <f>IF(N264="nulová",J264,0)</f>
        <v>0</v>
      </c>
      <c r="BJ264" s="17" t="s">
        <v>78</v>
      </c>
      <c r="BK264" s="213">
        <f>ROUND(I264*H264,2)</f>
        <v>0</v>
      </c>
      <c r="BL264" s="17" t="s">
        <v>155</v>
      </c>
      <c r="BM264" s="17" t="s">
        <v>514</v>
      </c>
    </row>
    <row r="265" s="1" customFormat="1">
      <c r="B265" s="38"/>
      <c r="C265" s="39"/>
      <c r="D265" s="214" t="s">
        <v>157</v>
      </c>
      <c r="E265" s="39"/>
      <c r="F265" s="215" t="s">
        <v>515</v>
      </c>
      <c r="G265" s="39"/>
      <c r="H265" s="39"/>
      <c r="I265" s="144"/>
      <c r="J265" s="39"/>
      <c r="K265" s="39"/>
      <c r="L265" s="43"/>
      <c r="M265" s="216"/>
      <c r="N265" s="79"/>
      <c r="O265" s="79"/>
      <c r="P265" s="79"/>
      <c r="Q265" s="79"/>
      <c r="R265" s="79"/>
      <c r="S265" s="79"/>
      <c r="T265" s="80"/>
      <c r="AT265" s="17" t="s">
        <v>157</v>
      </c>
      <c r="AU265" s="17" t="s">
        <v>80</v>
      </c>
    </row>
    <row r="266" s="1" customFormat="1">
      <c r="B266" s="38"/>
      <c r="C266" s="39"/>
      <c r="D266" s="214" t="s">
        <v>179</v>
      </c>
      <c r="E266" s="39"/>
      <c r="F266" s="242" t="s">
        <v>510</v>
      </c>
      <c r="G266" s="39"/>
      <c r="H266" s="39"/>
      <c r="I266" s="144"/>
      <c r="J266" s="39"/>
      <c r="K266" s="39"/>
      <c r="L266" s="43"/>
      <c r="M266" s="216"/>
      <c r="N266" s="79"/>
      <c r="O266" s="79"/>
      <c r="P266" s="79"/>
      <c r="Q266" s="79"/>
      <c r="R266" s="79"/>
      <c r="S266" s="79"/>
      <c r="T266" s="80"/>
      <c r="AT266" s="17" t="s">
        <v>179</v>
      </c>
      <c r="AU266" s="17" t="s">
        <v>80</v>
      </c>
    </row>
    <row r="267" s="12" customFormat="1">
      <c r="B267" s="246"/>
      <c r="C267" s="247"/>
      <c r="D267" s="214" t="s">
        <v>325</v>
      </c>
      <c r="E267" s="248" t="s">
        <v>1</v>
      </c>
      <c r="F267" s="249" t="s">
        <v>326</v>
      </c>
      <c r="G267" s="247"/>
      <c r="H267" s="248" t="s">
        <v>1</v>
      </c>
      <c r="I267" s="250"/>
      <c r="J267" s="247"/>
      <c r="K267" s="247"/>
      <c r="L267" s="251"/>
      <c r="M267" s="252"/>
      <c r="N267" s="253"/>
      <c r="O267" s="253"/>
      <c r="P267" s="253"/>
      <c r="Q267" s="253"/>
      <c r="R267" s="253"/>
      <c r="S267" s="253"/>
      <c r="T267" s="254"/>
      <c r="AT267" s="255" t="s">
        <v>325</v>
      </c>
      <c r="AU267" s="255" t="s">
        <v>80</v>
      </c>
      <c r="AV267" s="12" t="s">
        <v>78</v>
      </c>
      <c r="AW267" s="12" t="s">
        <v>34</v>
      </c>
      <c r="AX267" s="12" t="s">
        <v>71</v>
      </c>
      <c r="AY267" s="255" t="s">
        <v>154</v>
      </c>
    </row>
    <row r="268" s="13" customFormat="1">
      <c r="B268" s="256"/>
      <c r="C268" s="257"/>
      <c r="D268" s="214" t="s">
        <v>325</v>
      </c>
      <c r="E268" s="258" t="s">
        <v>1</v>
      </c>
      <c r="F268" s="259" t="s">
        <v>226</v>
      </c>
      <c r="G268" s="257"/>
      <c r="H268" s="260">
        <v>17</v>
      </c>
      <c r="I268" s="261"/>
      <c r="J268" s="257"/>
      <c r="K268" s="257"/>
      <c r="L268" s="262"/>
      <c r="M268" s="263"/>
      <c r="N268" s="264"/>
      <c r="O268" s="264"/>
      <c r="P268" s="264"/>
      <c r="Q268" s="264"/>
      <c r="R268" s="264"/>
      <c r="S268" s="264"/>
      <c r="T268" s="265"/>
      <c r="AT268" s="266" t="s">
        <v>325</v>
      </c>
      <c r="AU268" s="266" t="s">
        <v>80</v>
      </c>
      <c r="AV268" s="13" t="s">
        <v>80</v>
      </c>
      <c r="AW268" s="13" t="s">
        <v>34</v>
      </c>
      <c r="AX268" s="13" t="s">
        <v>71</v>
      </c>
      <c r="AY268" s="266" t="s">
        <v>154</v>
      </c>
    </row>
    <row r="269" s="14" customFormat="1">
      <c r="B269" s="267"/>
      <c r="C269" s="268"/>
      <c r="D269" s="214" t="s">
        <v>325</v>
      </c>
      <c r="E269" s="269" t="s">
        <v>1</v>
      </c>
      <c r="F269" s="270" t="s">
        <v>329</v>
      </c>
      <c r="G269" s="268"/>
      <c r="H269" s="271">
        <v>17</v>
      </c>
      <c r="I269" s="272"/>
      <c r="J269" s="268"/>
      <c r="K269" s="268"/>
      <c r="L269" s="273"/>
      <c r="M269" s="274"/>
      <c r="N269" s="275"/>
      <c r="O269" s="275"/>
      <c r="P269" s="275"/>
      <c r="Q269" s="275"/>
      <c r="R269" s="275"/>
      <c r="S269" s="275"/>
      <c r="T269" s="276"/>
      <c r="AT269" s="277" t="s">
        <v>325</v>
      </c>
      <c r="AU269" s="277" t="s">
        <v>80</v>
      </c>
      <c r="AV269" s="14" t="s">
        <v>155</v>
      </c>
      <c r="AW269" s="14" t="s">
        <v>34</v>
      </c>
      <c r="AX269" s="14" t="s">
        <v>78</v>
      </c>
      <c r="AY269" s="277" t="s">
        <v>154</v>
      </c>
    </row>
    <row r="270" s="1" customFormat="1" ht="22.5" customHeight="1">
      <c r="B270" s="38"/>
      <c r="C270" s="233" t="s">
        <v>516</v>
      </c>
      <c r="D270" s="233" t="s">
        <v>174</v>
      </c>
      <c r="E270" s="234" t="s">
        <v>517</v>
      </c>
      <c r="F270" s="235" t="s">
        <v>518</v>
      </c>
      <c r="G270" s="236" t="s">
        <v>152</v>
      </c>
      <c r="H270" s="237">
        <v>11</v>
      </c>
      <c r="I270" s="238"/>
      <c r="J270" s="239">
        <f>ROUND(I270*H270,2)</f>
        <v>0</v>
      </c>
      <c r="K270" s="235" t="s">
        <v>311</v>
      </c>
      <c r="L270" s="43"/>
      <c r="M270" s="240" t="s">
        <v>1</v>
      </c>
      <c r="N270" s="241" t="s">
        <v>42</v>
      </c>
      <c r="O270" s="79"/>
      <c r="P270" s="211">
        <f>O270*H270</f>
        <v>0</v>
      </c>
      <c r="Q270" s="211">
        <v>0</v>
      </c>
      <c r="R270" s="211">
        <f>Q270*H270</f>
        <v>0</v>
      </c>
      <c r="S270" s="211">
        <v>0</v>
      </c>
      <c r="T270" s="212">
        <f>S270*H270</f>
        <v>0</v>
      </c>
      <c r="AR270" s="17" t="s">
        <v>155</v>
      </c>
      <c r="AT270" s="17" t="s">
        <v>174</v>
      </c>
      <c r="AU270" s="17" t="s">
        <v>80</v>
      </c>
      <c r="AY270" s="17" t="s">
        <v>154</v>
      </c>
      <c r="BE270" s="213">
        <f>IF(N270="základní",J270,0)</f>
        <v>0</v>
      </c>
      <c r="BF270" s="213">
        <f>IF(N270="snížená",J270,0)</f>
        <v>0</v>
      </c>
      <c r="BG270" s="213">
        <f>IF(N270="zákl. přenesená",J270,0)</f>
        <v>0</v>
      </c>
      <c r="BH270" s="213">
        <f>IF(N270="sníž. přenesená",J270,0)</f>
        <v>0</v>
      </c>
      <c r="BI270" s="213">
        <f>IF(N270="nulová",J270,0)</f>
        <v>0</v>
      </c>
      <c r="BJ270" s="17" t="s">
        <v>78</v>
      </c>
      <c r="BK270" s="213">
        <f>ROUND(I270*H270,2)</f>
        <v>0</v>
      </c>
      <c r="BL270" s="17" t="s">
        <v>155</v>
      </c>
      <c r="BM270" s="17" t="s">
        <v>519</v>
      </c>
    </row>
    <row r="271" s="1" customFormat="1">
      <c r="B271" s="38"/>
      <c r="C271" s="39"/>
      <c r="D271" s="214" t="s">
        <v>157</v>
      </c>
      <c r="E271" s="39"/>
      <c r="F271" s="215" t="s">
        <v>520</v>
      </c>
      <c r="G271" s="39"/>
      <c r="H271" s="39"/>
      <c r="I271" s="144"/>
      <c r="J271" s="39"/>
      <c r="K271" s="39"/>
      <c r="L271" s="43"/>
      <c r="M271" s="216"/>
      <c r="N271" s="79"/>
      <c r="O271" s="79"/>
      <c r="P271" s="79"/>
      <c r="Q271" s="79"/>
      <c r="R271" s="79"/>
      <c r="S271" s="79"/>
      <c r="T271" s="80"/>
      <c r="AT271" s="17" t="s">
        <v>157</v>
      </c>
      <c r="AU271" s="17" t="s">
        <v>80</v>
      </c>
    </row>
    <row r="272" s="1" customFormat="1">
      <c r="B272" s="38"/>
      <c r="C272" s="39"/>
      <c r="D272" s="214" t="s">
        <v>179</v>
      </c>
      <c r="E272" s="39"/>
      <c r="F272" s="242" t="s">
        <v>510</v>
      </c>
      <c r="G272" s="39"/>
      <c r="H272" s="39"/>
      <c r="I272" s="144"/>
      <c r="J272" s="39"/>
      <c r="K272" s="39"/>
      <c r="L272" s="43"/>
      <c r="M272" s="216"/>
      <c r="N272" s="79"/>
      <c r="O272" s="79"/>
      <c r="P272" s="79"/>
      <c r="Q272" s="79"/>
      <c r="R272" s="79"/>
      <c r="S272" s="79"/>
      <c r="T272" s="80"/>
      <c r="AT272" s="17" t="s">
        <v>179</v>
      </c>
      <c r="AU272" s="17" t="s">
        <v>80</v>
      </c>
    </row>
    <row r="273" s="12" customFormat="1">
      <c r="B273" s="246"/>
      <c r="C273" s="247"/>
      <c r="D273" s="214" t="s">
        <v>325</v>
      </c>
      <c r="E273" s="248" t="s">
        <v>1</v>
      </c>
      <c r="F273" s="249" t="s">
        <v>326</v>
      </c>
      <c r="G273" s="247"/>
      <c r="H273" s="248" t="s">
        <v>1</v>
      </c>
      <c r="I273" s="250"/>
      <c r="J273" s="247"/>
      <c r="K273" s="247"/>
      <c r="L273" s="251"/>
      <c r="M273" s="252"/>
      <c r="N273" s="253"/>
      <c r="O273" s="253"/>
      <c r="P273" s="253"/>
      <c r="Q273" s="253"/>
      <c r="R273" s="253"/>
      <c r="S273" s="253"/>
      <c r="T273" s="254"/>
      <c r="AT273" s="255" t="s">
        <v>325</v>
      </c>
      <c r="AU273" s="255" t="s">
        <v>80</v>
      </c>
      <c r="AV273" s="12" t="s">
        <v>78</v>
      </c>
      <c r="AW273" s="12" t="s">
        <v>34</v>
      </c>
      <c r="AX273" s="12" t="s">
        <v>71</v>
      </c>
      <c r="AY273" s="255" t="s">
        <v>154</v>
      </c>
    </row>
    <row r="274" s="13" customFormat="1">
      <c r="B274" s="256"/>
      <c r="C274" s="257"/>
      <c r="D274" s="214" t="s">
        <v>325</v>
      </c>
      <c r="E274" s="258" t="s">
        <v>1</v>
      </c>
      <c r="F274" s="259" t="s">
        <v>203</v>
      </c>
      <c r="G274" s="257"/>
      <c r="H274" s="260">
        <v>11</v>
      </c>
      <c r="I274" s="261"/>
      <c r="J274" s="257"/>
      <c r="K274" s="257"/>
      <c r="L274" s="262"/>
      <c r="M274" s="263"/>
      <c r="N274" s="264"/>
      <c r="O274" s="264"/>
      <c r="P274" s="264"/>
      <c r="Q274" s="264"/>
      <c r="R274" s="264"/>
      <c r="S274" s="264"/>
      <c r="T274" s="265"/>
      <c r="AT274" s="266" t="s">
        <v>325</v>
      </c>
      <c r="AU274" s="266" t="s">
        <v>80</v>
      </c>
      <c r="AV274" s="13" t="s">
        <v>80</v>
      </c>
      <c r="AW274" s="13" t="s">
        <v>34</v>
      </c>
      <c r="AX274" s="13" t="s">
        <v>71</v>
      </c>
      <c r="AY274" s="266" t="s">
        <v>154</v>
      </c>
    </row>
    <row r="275" s="14" customFormat="1">
      <c r="B275" s="267"/>
      <c r="C275" s="268"/>
      <c r="D275" s="214" t="s">
        <v>325</v>
      </c>
      <c r="E275" s="269" t="s">
        <v>1</v>
      </c>
      <c r="F275" s="270" t="s">
        <v>329</v>
      </c>
      <c r="G275" s="268"/>
      <c r="H275" s="271">
        <v>11</v>
      </c>
      <c r="I275" s="272"/>
      <c r="J275" s="268"/>
      <c r="K275" s="268"/>
      <c r="L275" s="273"/>
      <c r="M275" s="274"/>
      <c r="N275" s="275"/>
      <c r="O275" s="275"/>
      <c r="P275" s="275"/>
      <c r="Q275" s="275"/>
      <c r="R275" s="275"/>
      <c r="S275" s="275"/>
      <c r="T275" s="276"/>
      <c r="AT275" s="277" t="s">
        <v>325</v>
      </c>
      <c r="AU275" s="277" t="s">
        <v>80</v>
      </c>
      <c r="AV275" s="14" t="s">
        <v>155</v>
      </c>
      <c r="AW275" s="14" t="s">
        <v>34</v>
      </c>
      <c r="AX275" s="14" t="s">
        <v>78</v>
      </c>
      <c r="AY275" s="277" t="s">
        <v>154</v>
      </c>
    </row>
    <row r="276" s="1" customFormat="1" ht="22.5" customHeight="1">
      <c r="B276" s="38"/>
      <c r="C276" s="233" t="s">
        <v>521</v>
      </c>
      <c r="D276" s="233" t="s">
        <v>174</v>
      </c>
      <c r="E276" s="234" t="s">
        <v>522</v>
      </c>
      <c r="F276" s="235" t="s">
        <v>523</v>
      </c>
      <c r="G276" s="236" t="s">
        <v>177</v>
      </c>
      <c r="H276" s="237">
        <v>27.5</v>
      </c>
      <c r="I276" s="238"/>
      <c r="J276" s="239">
        <f>ROUND(I276*H276,2)</f>
        <v>0</v>
      </c>
      <c r="K276" s="235" t="s">
        <v>311</v>
      </c>
      <c r="L276" s="43"/>
      <c r="M276" s="240" t="s">
        <v>1</v>
      </c>
      <c r="N276" s="241" t="s">
        <v>42</v>
      </c>
      <c r="O276" s="79"/>
      <c r="P276" s="211">
        <f>O276*H276</f>
        <v>0</v>
      </c>
      <c r="Q276" s="211">
        <v>0</v>
      </c>
      <c r="R276" s="211">
        <f>Q276*H276</f>
        <v>0</v>
      </c>
      <c r="S276" s="211">
        <v>0</v>
      </c>
      <c r="T276" s="212">
        <f>S276*H276</f>
        <v>0</v>
      </c>
      <c r="AR276" s="17" t="s">
        <v>155</v>
      </c>
      <c r="AT276" s="17" t="s">
        <v>174</v>
      </c>
      <c r="AU276" s="17" t="s">
        <v>80</v>
      </c>
      <c r="AY276" s="17" t="s">
        <v>154</v>
      </c>
      <c r="BE276" s="213">
        <f>IF(N276="základní",J276,0)</f>
        <v>0</v>
      </c>
      <c r="BF276" s="213">
        <f>IF(N276="snížená",J276,0)</f>
        <v>0</v>
      </c>
      <c r="BG276" s="213">
        <f>IF(N276="zákl. přenesená",J276,0)</f>
        <v>0</v>
      </c>
      <c r="BH276" s="213">
        <f>IF(N276="sníž. přenesená",J276,0)</f>
        <v>0</v>
      </c>
      <c r="BI276" s="213">
        <f>IF(N276="nulová",J276,0)</f>
        <v>0</v>
      </c>
      <c r="BJ276" s="17" t="s">
        <v>78</v>
      </c>
      <c r="BK276" s="213">
        <f>ROUND(I276*H276,2)</f>
        <v>0</v>
      </c>
      <c r="BL276" s="17" t="s">
        <v>155</v>
      </c>
      <c r="BM276" s="17" t="s">
        <v>524</v>
      </c>
    </row>
    <row r="277" s="1" customFormat="1">
      <c r="B277" s="38"/>
      <c r="C277" s="39"/>
      <c r="D277" s="214" t="s">
        <v>157</v>
      </c>
      <c r="E277" s="39"/>
      <c r="F277" s="215" t="s">
        <v>525</v>
      </c>
      <c r="G277" s="39"/>
      <c r="H277" s="39"/>
      <c r="I277" s="144"/>
      <c r="J277" s="39"/>
      <c r="K277" s="39"/>
      <c r="L277" s="43"/>
      <c r="M277" s="216"/>
      <c r="N277" s="79"/>
      <c r="O277" s="79"/>
      <c r="P277" s="79"/>
      <c r="Q277" s="79"/>
      <c r="R277" s="79"/>
      <c r="S277" s="79"/>
      <c r="T277" s="80"/>
      <c r="AT277" s="17" t="s">
        <v>157</v>
      </c>
      <c r="AU277" s="17" t="s">
        <v>80</v>
      </c>
    </row>
    <row r="278" s="1" customFormat="1">
      <c r="B278" s="38"/>
      <c r="C278" s="39"/>
      <c r="D278" s="214" t="s">
        <v>179</v>
      </c>
      <c r="E278" s="39"/>
      <c r="F278" s="242" t="s">
        <v>526</v>
      </c>
      <c r="G278" s="39"/>
      <c r="H278" s="39"/>
      <c r="I278" s="144"/>
      <c r="J278" s="39"/>
      <c r="K278" s="39"/>
      <c r="L278" s="43"/>
      <c r="M278" s="216"/>
      <c r="N278" s="79"/>
      <c r="O278" s="79"/>
      <c r="P278" s="79"/>
      <c r="Q278" s="79"/>
      <c r="R278" s="79"/>
      <c r="S278" s="79"/>
      <c r="T278" s="80"/>
      <c r="AT278" s="17" t="s">
        <v>179</v>
      </c>
      <c r="AU278" s="17" t="s">
        <v>80</v>
      </c>
    </row>
    <row r="279" s="1" customFormat="1" ht="22.5" customHeight="1">
      <c r="B279" s="38"/>
      <c r="C279" s="233" t="s">
        <v>527</v>
      </c>
      <c r="D279" s="233" t="s">
        <v>174</v>
      </c>
      <c r="E279" s="234" t="s">
        <v>528</v>
      </c>
      <c r="F279" s="235" t="s">
        <v>529</v>
      </c>
      <c r="G279" s="236" t="s">
        <v>152</v>
      </c>
      <c r="H279" s="237">
        <v>52</v>
      </c>
      <c r="I279" s="238"/>
      <c r="J279" s="239">
        <f>ROUND(I279*H279,2)</f>
        <v>0</v>
      </c>
      <c r="K279" s="235" t="s">
        <v>311</v>
      </c>
      <c r="L279" s="43"/>
      <c r="M279" s="240" t="s">
        <v>1</v>
      </c>
      <c r="N279" s="241" t="s">
        <v>42</v>
      </c>
      <c r="O279" s="79"/>
      <c r="P279" s="211">
        <f>O279*H279</f>
        <v>0</v>
      </c>
      <c r="Q279" s="211">
        <v>0</v>
      </c>
      <c r="R279" s="211">
        <f>Q279*H279</f>
        <v>0</v>
      </c>
      <c r="S279" s="211">
        <v>0</v>
      </c>
      <c r="T279" s="212">
        <f>S279*H279</f>
        <v>0</v>
      </c>
      <c r="AR279" s="17" t="s">
        <v>155</v>
      </c>
      <c r="AT279" s="17" t="s">
        <v>174</v>
      </c>
      <c r="AU279" s="17" t="s">
        <v>80</v>
      </c>
      <c r="AY279" s="17" t="s">
        <v>154</v>
      </c>
      <c r="BE279" s="213">
        <f>IF(N279="základní",J279,0)</f>
        <v>0</v>
      </c>
      <c r="BF279" s="213">
        <f>IF(N279="snížená",J279,0)</f>
        <v>0</v>
      </c>
      <c r="BG279" s="213">
        <f>IF(N279="zákl. přenesená",J279,0)</f>
        <v>0</v>
      </c>
      <c r="BH279" s="213">
        <f>IF(N279="sníž. přenesená",J279,0)</f>
        <v>0</v>
      </c>
      <c r="BI279" s="213">
        <f>IF(N279="nulová",J279,0)</f>
        <v>0</v>
      </c>
      <c r="BJ279" s="17" t="s">
        <v>78</v>
      </c>
      <c r="BK279" s="213">
        <f>ROUND(I279*H279,2)</f>
        <v>0</v>
      </c>
      <c r="BL279" s="17" t="s">
        <v>155</v>
      </c>
      <c r="BM279" s="17" t="s">
        <v>530</v>
      </c>
    </row>
    <row r="280" s="1" customFormat="1">
      <c r="B280" s="38"/>
      <c r="C280" s="39"/>
      <c r="D280" s="214" t="s">
        <v>157</v>
      </c>
      <c r="E280" s="39"/>
      <c r="F280" s="215" t="s">
        <v>531</v>
      </c>
      <c r="G280" s="39"/>
      <c r="H280" s="39"/>
      <c r="I280" s="144"/>
      <c r="J280" s="39"/>
      <c r="K280" s="39"/>
      <c r="L280" s="43"/>
      <c r="M280" s="216"/>
      <c r="N280" s="79"/>
      <c r="O280" s="79"/>
      <c r="P280" s="79"/>
      <c r="Q280" s="79"/>
      <c r="R280" s="79"/>
      <c r="S280" s="79"/>
      <c r="T280" s="80"/>
      <c r="AT280" s="17" t="s">
        <v>157</v>
      </c>
      <c r="AU280" s="17" t="s">
        <v>80</v>
      </c>
    </row>
    <row r="281" s="1" customFormat="1">
      <c r="B281" s="38"/>
      <c r="C281" s="39"/>
      <c r="D281" s="214" t="s">
        <v>179</v>
      </c>
      <c r="E281" s="39"/>
      <c r="F281" s="242" t="s">
        <v>532</v>
      </c>
      <c r="G281" s="39"/>
      <c r="H281" s="39"/>
      <c r="I281" s="144"/>
      <c r="J281" s="39"/>
      <c r="K281" s="39"/>
      <c r="L281" s="43"/>
      <c r="M281" s="216"/>
      <c r="N281" s="79"/>
      <c r="O281" s="79"/>
      <c r="P281" s="79"/>
      <c r="Q281" s="79"/>
      <c r="R281" s="79"/>
      <c r="S281" s="79"/>
      <c r="T281" s="80"/>
      <c r="AT281" s="17" t="s">
        <v>179</v>
      </c>
      <c r="AU281" s="17" t="s">
        <v>80</v>
      </c>
    </row>
    <row r="282" s="1" customFormat="1" ht="22.5" customHeight="1">
      <c r="B282" s="38"/>
      <c r="C282" s="233" t="s">
        <v>464</v>
      </c>
      <c r="D282" s="233" t="s">
        <v>174</v>
      </c>
      <c r="E282" s="234" t="s">
        <v>533</v>
      </c>
      <c r="F282" s="235" t="s">
        <v>534</v>
      </c>
      <c r="G282" s="236" t="s">
        <v>152</v>
      </c>
      <c r="H282" s="237">
        <v>485</v>
      </c>
      <c r="I282" s="238"/>
      <c r="J282" s="239">
        <f>ROUND(I282*H282,2)</f>
        <v>0</v>
      </c>
      <c r="K282" s="235" t="s">
        <v>311</v>
      </c>
      <c r="L282" s="43"/>
      <c r="M282" s="240" t="s">
        <v>1</v>
      </c>
      <c r="N282" s="241" t="s">
        <v>42</v>
      </c>
      <c r="O282" s="79"/>
      <c r="P282" s="211">
        <f>O282*H282</f>
        <v>0</v>
      </c>
      <c r="Q282" s="211">
        <v>0</v>
      </c>
      <c r="R282" s="211">
        <f>Q282*H282</f>
        <v>0</v>
      </c>
      <c r="S282" s="211">
        <v>0</v>
      </c>
      <c r="T282" s="212">
        <f>S282*H282</f>
        <v>0</v>
      </c>
      <c r="AR282" s="17" t="s">
        <v>155</v>
      </c>
      <c r="AT282" s="17" t="s">
        <v>174</v>
      </c>
      <c r="AU282" s="17" t="s">
        <v>80</v>
      </c>
      <c r="AY282" s="17" t="s">
        <v>154</v>
      </c>
      <c r="BE282" s="213">
        <f>IF(N282="základní",J282,0)</f>
        <v>0</v>
      </c>
      <c r="BF282" s="213">
        <f>IF(N282="snížená",J282,0)</f>
        <v>0</v>
      </c>
      <c r="BG282" s="213">
        <f>IF(N282="zákl. přenesená",J282,0)</f>
        <v>0</v>
      </c>
      <c r="BH282" s="213">
        <f>IF(N282="sníž. přenesená",J282,0)</f>
        <v>0</v>
      </c>
      <c r="BI282" s="213">
        <f>IF(N282="nulová",J282,0)</f>
        <v>0</v>
      </c>
      <c r="BJ282" s="17" t="s">
        <v>78</v>
      </c>
      <c r="BK282" s="213">
        <f>ROUND(I282*H282,2)</f>
        <v>0</v>
      </c>
      <c r="BL282" s="17" t="s">
        <v>155</v>
      </c>
      <c r="BM282" s="17" t="s">
        <v>535</v>
      </c>
    </row>
    <row r="283" s="1" customFormat="1">
      <c r="B283" s="38"/>
      <c r="C283" s="39"/>
      <c r="D283" s="214" t="s">
        <v>157</v>
      </c>
      <c r="E283" s="39"/>
      <c r="F283" s="215" t="s">
        <v>536</v>
      </c>
      <c r="G283" s="39"/>
      <c r="H283" s="39"/>
      <c r="I283" s="144"/>
      <c r="J283" s="39"/>
      <c r="K283" s="39"/>
      <c r="L283" s="43"/>
      <c r="M283" s="216"/>
      <c r="N283" s="79"/>
      <c r="O283" s="79"/>
      <c r="P283" s="79"/>
      <c r="Q283" s="79"/>
      <c r="R283" s="79"/>
      <c r="S283" s="79"/>
      <c r="T283" s="80"/>
      <c r="AT283" s="17" t="s">
        <v>157</v>
      </c>
      <c r="AU283" s="17" t="s">
        <v>80</v>
      </c>
    </row>
    <row r="284" s="1" customFormat="1" ht="22.5" customHeight="1">
      <c r="B284" s="38"/>
      <c r="C284" s="233" t="s">
        <v>537</v>
      </c>
      <c r="D284" s="233" t="s">
        <v>174</v>
      </c>
      <c r="E284" s="234" t="s">
        <v>538</v>
      </c>
      <c r="F284" s="235" t="s">
        <v>539</v>
      </c>
      <c r="G284" s="236" t="s">
        <v>152</v>
      </c>
      <c r="H284" s="237">
        <v>18</v>
      </c>
      <c r="I284" s="238"/>
      <c r="J284" s="239">
        <f>ROUND(I284*H284,2)</f>
        <v>0</v>
      </c>
      <c r="K284" s="235" t="s">
        <v>311</v>
      </c>
      <c r="L284" s="43"/>
      <c r="M284" s="240" t="s">
        <v>1</v>
      </c>
      <c r="N284" s="241" t="s">
        <v>42</v>
      </c>
      <c r="O284" s="79"/>
      <c r="P284" s="211">
        <f>O284*H284</f>
        <v>0</v>
      </c>
      <c r="Q284" s="211">
        <v>0</v>
      </c>
      <c r="R284" s="211">
        <f>Q284*H284</f>
        <v>0</v>
      </c>
      <c r="S284" s="211">
        <v>0</v>
      </c>
      <c r="T284" s="212">
        <f>S284*H284</f>
        <v>0</v>
      </c>
      <c r="AR284" s="17" t="s">
        <v>155</v>
      </c>
      <c r="AT284" s="17" t="s">
        <v>174</v>
      </c>
      <c r="AU284" s="17" t="s">
        <v>80</v>
      </c>
      <c r="AY284" s="17" t="s">
        <v>154</v>
      </c>
      <c r="BE284" s="213">
        <f>IF(N284="základní",J284,0)</f>
        <v>0</v>
      </c>
      <c r="BF284" s="213">
        <f>IF(N284="snížená",J284,0)</f>
        <v>0</v>
      </c>
      <c r="BG284" s="213">
        <f>IF(N284="zákl. přenesená",J284,0)</f>
        <v>0</v>
      </c>
      <c r="BH284" s="213">
        <f>IF(N284="sníž. přenesená",J284,0)</f>
        <v>0</v>
      </c>
      <c r="BI284" s="213">
        <f>IF(N284="nulová",J284,0)</f>
        <v>0</v>
      </c>
      <c r="BJ284" s="17" t="s">
        <v>78</v>
      </c>
      <c r="BK284" s="213">
        <f>ROUND(I284*H284,2)</f>
        <v>0</v>
      </c>
      <c r="BL284" s="17" t="s">
        <v>155</v>
      </c>
      <c r="BM284" s="17" t="s">
        <v>540</v>
      </c>
    </row>
    <row r="285" s="1" customFormat="1">
      <c r="B285" s="38"/>
      <c r="C285" s="39"/>
      <c r="D285" s="214" t="s">
        <v>157</v>
      </c>
      <c r="E285" s="39"/>
      <c r="F285" s="215" t="s">
        <v>541</v>
      </c>
      <c r="G285" s="39"/>
      <c r="H285" s="39"/>
      <c r="I285" s="144"/>
      <c r="J285" s="39"/>
      <c r="K285" s="39"/>
      <c r="L285" s="43"/>
      <c r="M285" s="216"/>
      <c r="N285" s="79"/>
      <c r="O285" s="79"/>
      <c r="P285" s="79"/>
      <c r="Q285" s="79"/>
      <c r="R285" s="79"/>
      <c r="S285" s="79"/>
      <c r="T285" s="80"/>
      <c r="AT285" s="17" t="s">
        <v>157</v>
      </c>
      <c r="AU285" s="17" t="s">
        <v>80</v>
      </c>
    </row>
    <row r="286" s="1" customFormat="1" ht="22.5" customHeight="1">
      <c r="B286" s="38"/>
      <c r="C286" s="233" t="s">
        <v>542</v>
      </c>
      <c r="D286" s="233" t="s">
        <v>174</v>
      </c>
      <c r="E286" s="234" t="s">
        <v>543</v>
      </c>
      <c r="F286" s="235" t="s">
        <v>544</v>
      </c>
      <c r="G286" s="236" t="s">
        <v>450</v>
      </c>
      <c r="H286" s="237">
        <v>0.17000000000000001</v>
      </c>
      <c r="I286" s="238"/>
      <c r="J286" s="239">
        <f>ROUND(I286*H286,2)</f>
        <v>0</v>
      </c>
      <c r="K286" s="235" t="s">
        <v>311</v>
      </c>
      <c r="L286" s="43"/>
      <c r="M286" s="240" t="s">
        <v>1</v>
      </c>
      <c r="N286" s="241" t="s">
        <v>42</v>
      </c>
      <c r="O286" s="79"/>
      <c r="P286" s="211">
        <f>O286*H286</f>
        <v>0</v>
      </c>
      <c r="Q286" s="211">
        <v>0</v>
      </c>
      <c r="R286" s="211">
        <f>Q286*H286</f>
        <v>0</v>
      </c>
      <c r="S286" s="211">
        <v>0</v>
      </c>
      <c r="T286" s="212">
        <f>S286*H286</f>
        <v>0</v>
      </c>
      <c r="AR286" s="17" t="s">
        <v>155</v>
      </c>
      <c r="AT286" s="17" t="s">
        <v>174</v>
      </c>
      <c r="AU286" s="17" t="s">
        <v>80</v>
      </c>
      <c r="AY286" s="17" t="s">
        <v>154</v>
      </c>
      <c r="BE286" s="213">
        <f>IF(N286="základní",J286,0)</f>
        <v>0</v>
      </c>
      <c r="BF286" s="213">
        <f>IF(N286="snížená",J286,0)</f>
        <v>0</v>
      </c>
      <c r="BG286" s="213">
        <f>IF(N286="zákl. přenesená",J286,0)</f>
        <v>0</v>
      </c>
      <c r="BH286" s="213">
        <f>IF(N286="sníž. přenesená",J286,0)</f>
        <v>0</v>
      </c>
      <c r="BI286" s="213">
        <f>IF(N286="nulová",J286,0)</f>
        <v>0</v>
      </c>
      <c r="BJ286" s="17" t="s">
        <v>78</v>
      </c>
      <c r="BK286" s="213">
        <f>ROUND(I286*H286,2)</f>
        <v>0</v>
      </c>
      <c r="BL286" s="17" t="s">
        <v>155</v>
      </c>
      <c r="BM286" s="17" t="s">
        <v>545</v>
      </c>
    </row>
    <row r="287" s="1" customFormat="1">
      <c r="B287" s="38"/>
      <c r="C287" s="39"/>
      <c r="D287" s="214" t="s">
        <v>157</v>
      </c>
      <c r="E287" s="39"/>
      <c r="F287" s="215" t="s">
        <v>546</v>
      </c>
      <c r="G287" s="39"/>
      <c r="H287" s="39"/>
      <c r="I287" s="144"/>
      <c r="J287" s="39"/>
      <c r="K287" s="39"/>
      <c r="L287" s="43"/>
      <c r="M287" s="216"/>
      <c r="N287" s="79"/>
      <c r="O287" s="79"/>
      <c r="P287" s="79"/>
      <c r="Q287" s="79"/>
      <c r="R287" s="79"/>
      <c r="S287" s="79"/>
      <c r="T287" s="80"/>
      <c r="AT287" s="17" t="s">
        <v>157</v>
      </c>
      <c r="AU287" s="17" t="s">
        <v>80</v>
      </c>
    </row>
    <row r="288" s="1" customFormat="1" ht="22.5" customHeight="1">
      <c r="B288" s="38"/>
      <c r="C288" s="233" t="s">
        <v>547</v>
      </c>
      <c r="D288" s="233" t="s">
        <v>174</v>
      </c>
      <c r="E288" s="234" t="s">
        <v>548</v>
      </c>
      <c r="F288" s="235" t="s">
        <v>549</v>
      </c>
      <c r="G288" s="236" t="s">
        <v>450</v>
      </c>
      <c r="H288" s="237">
        <v>0.14099999999999999</v>
      </c>
      <c r="I288" s="238"/>
      <c r="J288" s="239">
        <f>ROUND(I288*H288,2)</f>
        <v>0</v>
      </c>
      <c r="K288" s="235" t="s">
        <v>311</v>
      </c>
      <c r="L288" s="43"/>
      <c r="M288" s="240" t="s">
        <v>1</v>
      </c>
      <c r="N288" s="241" t="s">
        <v>42</v>
      </c>
      <c r="O288" s="79"/>
      <c r="P288" s="211">
        <f>O288*H288</f>
        <v>0</v>
      </c>
      <c r="Q288" s="211">
        <v>0</v>
      </c>
      <c r="R288" s="211">
        <f>Q288*H288</f>
        <v>0</v>
      </c>
      <c r="S288" s="211">
        <v>0</v>
      </c>
      <c r="T288" s="212">
        <f>S288*H288</f>
        <v>0</v>
      </c>
      <c r="AR288" s="17" t="s">
        <v>155</v>
      </c>
      <c r="AT288" s="17" t="s">
        <v>174</v>
      </c>
      <c r="AU288" s="17" t="s">
        <v>80</v>
      </c>
      <c r="AY288" s="17" t="s">
        <v>154</v>
      </c>
      <c r="BE288" s="213">
        <f>IF(N288="základní",J288,0)</f>
        <v>0</v>
      </c>
      <c r="BF288" s="213">
        <f>IF(N288="snížená",J288,0)</f>
        <v>0</v>
      </c>
      <c r="BG288" s="213">
        <f>IF(N288="zákl. přenesená",J288,0)</f>
        <v>0</v>
      </c>
      <c r="BH288" s="213">
        <f>IF(N288="sníž. přenesená",J288,0)</f>
        <v>0</v>
      </c>
      <c r="BI288" s="213">
        <f>IF(N288="nulová",J288,0)</f>
        <v>0</v>
      </c>
      <c r="BJ288" s="17" t="s">
        <v>78</v>
      </c>
      <c r="BK288" s="213">
        <f>ROUND(I288*H288,2)</f>
        <v>0</v>
      </c>
      <c r="BL288" s="17" t="s">
        <v>155</v>
      </c>
      <c r="BM288" s="17" t="s">
        <v>550</v>
      </c>
    </row>
    <row r="289" s="1" customFormat="1">
      <c r="B289" s="38"/>
      <c r="C289" s="39"/>
      <c r="D289" s="214" t="s">
        <v>157</v>
      </c>
      <c r="E289" s="39"/>
      <c r="F289" s="215" t="s">
        <v>551</v>
      </c>
      <c r="G289" s="39"/>
      <c r="H289" s="39"/>
      <c r="I289" s="144"/>
      <c r="J289" s="39"/>
      <c r="K289" s="39"/>
      <c r="L289" s="43"/>
      <c r="M289" s="216"/>
      <c r="N289" s="79"/>
      <c r="O289" s="79"/>
      <c r="P289" s="79"/>
      <c r="Q289" s="79"/>
      <c r="R289" s="79"/>
      <c r="S289" s="79"/>
      <c r="T289" s="80"/>
      <c r="AT289" s="17" t="s">
        <v>157</v>
      </c>
      <c r="AU289" s="17" t="s">
        <v>80</v>
      </c>
    </row>
    <row r="290" s="12" customFormat="1">
      <c r="B290" s="246"/>
      <c r="C290" s="247"/>
      <c r="D290" s="214" t="s">
        <v>325</v>
      </c>
      <c r="E290" s="248" t="s">
        <v>1</v>
      </c>
      <c r="F290" s="249" t="s">
        <v>494</v>
      </c>
      <c r="G290" s="247"/>
      <c r="H290" s="248" t="s">
        <v>1</v>
      </c>
      <c r="I290" s="250"/>
      <c r="J290" s="247"/>
      <c r="K290" s="247"/>
      <c r="L290" s="251"/>
      <c r="M290" s="252"/>
      <c r="N290" s="253"/>
      <c r="O290" s="253"/>
      <c r="P290" s="253"/>
      <c r="Q290" s="253"/>
      <c r="R290" s="253"/>
      <c r="S290" s="253"/>
      <c r="T290" s="254"/>
      <c r="AT290" s="255" t="s">
        <v>325</v>
      </c>
      <c r="AU290" s="255" t="s">
        <v>80</v>
      </c>
      <c r="AV290" s="12" t="s">
        <v>78</v>
      </c>
      <c r="AW290" s="12" t="s">
        <v>34</v>
      </c>
      <c r="AX290" s="12" t="s">
        <v>71</v>
      </c>
      <c r="AY290" s="255" t="s">
        <v>154</v>
      </c>
    </row>
    <row r="291" s="13" customFormat="1">
      <c r="B291" s="256"/>
      <c r="C291" s="257"/>
      <c r="D291" s="214" t="s">
        <v>325</v>
      </c>
      <c r="E291" s="258" t="s">
        <v>1</v>
      </c>
      <c r="F291" s="259" t="s">
        <v>552</v>
      </c>
      <c r="G291" s="257"/>
      <c r="H291" s="260">
        <v>0.067000000000000004</v>
      </c>
      <c r="I291" s="261"/>
      <c r="J291" s="257"/>
      <c r="K291" s="257"/>
      <c r="L291" s="262"/>
      <c r="M291" s="263"/>
      <c r="N291" s="264"/>
      <c r="O291" s="264"/>
      <c r="P291" s="264"/>
      <c r="Q291" s="264"/>
      <c r="R291" s="264"/>
      <c r="S291" s="264"/>
      <c r="T291" s="265"/>
      <c r="AT291" s="266" t="s">
        <v>325</v>
      </c>
      <c r="AU291" s="266" t="s">
        <v>80</v>
      </c>
      <c r="AV291" s="13" t="s">
        <v>80</v>
      </c>
      <c r="AW291" s="13" t="s">
        <v>34</v>
      </c>
      <c r="AX291" s="13" t="s">
        <v>71</v>
      </c>
      <c r="AY291" s="266" t="s">
        <v>154</v>
      </c>
    </row>
    <row r="292" s="12" customFormat="1">
      <c r="B292" s="246"/>
      <c r="C292" s="247"/>
      <c r="D292" s="214" t="s">
        <v>325</v>
      </c>
      <c r="E292" s="248" t="s">
        <v>1</v>
      </c>
      <c r="F292" s="249" t="s">
        <v>553</v>
      </c>
      <c r="G292" s="247"/>
      <c r="H292" s="248" t="s">
        <v>1</v>
      </c>
      <c r="I292" s="250"/>
      <c r="J292" s="247"/>
      <c r="K292" s="247"/>
      <c r="L292" s="251"/>
      <c r="M292" s="252"/>
      <c r="N292" s="253"/>
      <c r="O292" s="253"/>
      <c r="P292" s="253"/>
      <c r="Q292" s="253"/>
      <c r="R292" s="253"/>
      <c r="S292" s="253"/>
      <c r="T292" s="254"/>
      <c r="AT292" s="255" t="s">
        <v>325</v>
      </c>
      <c r="AU292" s="255" t="s">
        <v>80</v>
      </c>
      <c r="AV292" s="12" t="s">
        <v>78</v>
      </c>
      <c r="AW292" s="12" t="s">
        <v>34</v>
      </c>
      <c r="AX292" s="12" t="s">
        <v>71</v>
      </c>
      <c r="AY292" s="255" t="s">
        <v>154</v>
      </c>
    </row>
    <row r="293" s="13" customFormat="1">
      <c r="B293" s="256"/>
      <c r="C293" s="257"/>
      <c r="D293" s="214" t="s">
        <v>325</v>
      </c>
      <c r="E293" s="258" t="s">
        <v>1</v>
      </c>
      <c r="F293" s="259" t="s">
        <v>554</v>
      </c>
      <c r="G293" s="257"/>
      <c r="H293" s="260">
        <v>0.073999999999999996</v>
      </c>
      <c r="I293" s="261"/>
      <c r="J293" s="257"/>
      <c r="K293" s="257"/>
      <c r="L293" s="262"/>
      <c r="M293" s="263"/>
      <c r="N293" s="264"/>
      <c r="O293" s="264"/>
      <c r="P293" s="264"/>
      <c r="Q293" s="264"/>
      <c r="R293" s="264"/>
      <c r="S293" s="264"/>
      <c r="T293" s="265"/>
      <c r="AT293" s="266" t="s">
        <v>325</v>
      </c>
      <c r="AU293" s="266" t="s">
        <v>80</v>
      </c>
      <c r="AV293" s="13" t="s">
        <v>80</v>
      </c>
      <c r="AW293" s="13" t="s">
        <v>34</v>
      </c>
      <c r="AX293" s="13" t="s">
        <v>71</v>
      </c>
      <c r="AY293" s="266" t="s">
        <v>154</v>
      </c>
    </row>
    <row r="294" s="14" customFormat="1">
      <c r="B294" s="267"/>
      <c r="C294" s="268"/>
      <c r="D294" s="214" t="s">
        <v>325</v>
      </c>
      <c r="E294" s="269" t="s">
        <v>1</v>
      </c>
      <c r="F294" s="270" t="s">
        <v>329</v>
      </c>
      <c r="G294" s="268"/>
      <c r="H294" s="271">
        <v>0.14100000000000001</v>
      </c>
      <c r="I294" s="272"/>
      <c r="J294" s="268"/>
      <c r="K294" s="268"/>
      <c r="L294" s="273"/>
      <c r="M294" s="274"/>
      <c r="N294" s="275"/>
      <c r="O294" s="275"/>
      <c r="P294" s="275"/>
      <c r="Q294" s="275"/>
      <c r="R294" s="275"/>
      <c r="S294" s="275"/>
      <c r="T294" s="276"/>
      <c r="AT294" s="277" t="s">
        <v>325</v>
      </c>
      <c r="AU294" s="277" t="s">
        <v>80</v>
      </c>
      <c r="AV294" s="14" t="s">
        <v>155</v>
      </c>
      <c r="AW294" s="14" t="s">
        <v>34</v>
      </c>
      <c r="AX294" s="14" t="s">
        <v>78</v>
      </c>
      <c r="AY294" s="277" t="s">
        <v>154</v>
      </c>
    </row>
    <row r="295" s="1" customFormat="1" ht="22.5" customHeight="1">
      <c r="B295" s="38"/>
      <c r="C295" s="233" t="s">
        <v>555</v>
      </c>
      <c r="D295" s="233" t="s">
        <v>174</v>
      </c>
      <c r="E295" s="234" t="s">
        <v>556</v>
      </c>
      <c r="F295" s="235" t="s">
        <v>557</v>
      </c>
      <c r="G295" s="236" t="s">
        <v>450</v>
      </c>
      <c r="H295" s="237">
        <v>0.064000000000000001</v>
      </c>
      <c r="I295" s="238"/>
      <c r="J295" s="239">
        <f>ROUND(I295*H295,2)</f>
        <v>0</v>
      </c>
      <c r="K295" s="235" t="s">
        <v>311</v>
      </c>
      <c r="L295" s="43"/>
      <c r="M295" s="240" t="s">
        <v>1</v>
      </c>
      <c r="N295" s="241" t="s">
        <v>42</v>
      </c>
      <c r="O295" s="79"/>
      <c r="P295" s="211">
        <f>O295*H295</f>
        <v>0</v>
      </c>
      <c r="Q295" s="211">
        <v>0</v>
      </c>
      <c r="R295" s="211">
        <f>Q295*H295</f>
        <v>0</v>
      </c>
      <c r="S295" s="211">
        <v>0</v>
      </c>
      <c r="T295" s="212">
        <f>S295*H295</f>
        <v>0</v>
      </c>
      <c r="AR295" s="17" t="s">
        <v>155</v>
      </c>
      <c r="AT295" s="17" t="s">
        <v>174</v>
      </c>
      <c r="AU295" s="17" t="s">
        <v>80</v>
      </c>
      <c r="AY295" s="17" t="s">
        <v>154</v>
      </c>
      <c r="BE295" s="213">
        <f>IF(N295="základní",J295,0)</f>
        <v>0</v>
      </c>
      <c r="BF295" s="213">
        <f>IF(N295="snížená",J295,0)</f>
        <v>0</v>
      </c>
      <c r="BG295" s="213">
        <f>IF(N295="zákl. přenesená",J295,0)</f>
        <v>0</v>
      </c>
      <c r="BH295" s="213">
        <f>IF(N295="sníž. přenesená",J295,0)</f>
        <v>0</v>
      </c>
      <c r="BI295" s="213">
        <f>IF(N295="nulová",J295,0)</f>
        <v>0</v>
      </c>
      <c r="BJ295" s="17" t="s">
        <v>78</v>
      </c>
      <c r="BK295" s="213">
        <f>ROUND(I295*H295,2)</f>
        <v>0</v>
      </c>
      <c r="BL295" s="17" t="s">
        <v>155</v>
      </c>
      <c r="BM295" s="17" t="s">
        <v>558</v>
      </c>
    </row>
    <row r="296" s="1" customFormat="1">
      <c r="B296" s="38"/>
      <c r="C296" s="39"/>
      <c r="D296" s="214" t="s">
        <v>157</v>
      </c>
      <c r="E296" s="39"/>
      <c r="F296" s="215" t="s">
        <v>559</v>
      </c>
      <c r="G296" s="39"/>
      <c r="H296" s="39"/>
      <c r="I296" s="144"/>
      <c r="J296" s="39"/>
      <c r="K296" s="39"/>
      <c r="L296" s="43"/>
      <c r="M296" s="216"/>
      <c r="N296" s="79"/>
      <c r="O296" s="79"/>
      <c r="P296" s="79"/>
      <c r="Q296" s="79"/>
      <c r="R296" s="79"/>
      <c r="S296" s="79"/>
      <c r="T296" s="80"/>
      <c r="AT296" s="17" t="s">
        <v>157</v>
      </c>
      <c r="AU296" s="17" t="s">
        <v>80</v>
      </c>
    </row>
    <row r="297" s="1" customFormat="1" ht="22.5" customHeight="1">
      <c r="B297" s="38"/>
      <c r="C297" s="233" t="s">
        <v>560</v>
      </c>
      <c r="D297" s="233" t="s">
        <v>174</v>
      </c>
      <c r="E297" s="234" t="s">
        <v>561</v>
      </c>
      <c r="F297" s="235" t="s">
        <v>562</v>
      </c>
      <c r="G297" s="236" t="s">
        <v>450</v>
      </c>
      <c r="H297" s="237">
        <v>0.28999999999999998</v>
      </c>
      <c r="I297" s="238"/>
      <c r="J297" s="239">
        <f>ROUND(I297*H297,2)</f>
        <v>0</v>
      </c>
      <c r="K297" s="235" t="s">
        <v>311</v>
      </c>
      <c r="L297" s="43"/>
      <c r="M297" s="240" t="s">
        <v>1</v>
      </c>
      <c r="N297" s="241" t="s">
        <v>42</v>
      </c>
      <c r="O297" s="79"/>
      <c r="P297" s="211">
        <f>O297*H297</f>
        <v>0</v>
      </c>
      <c r="Q297" s="211">
        <v>0</v>
      </c>
      <c r="R297" s="211">
        <f>Q297*H297</f>
        <v>0</v>
      </c>
      <c r="S297" s="211">
        <v>0</v>
      </c>
      <c r="T297" s="212">
        <f>S297*H297</f>
        <v>0</v>
      </c>
      <c r="AR297" s="17" t="s">
        <v>155</v>
      </c>
      <c r="AT297" s="17" t="s">
        <v>174</v>
      </c>
      <c r="AU297" s="17" t="s">
        <v>80</v>
      </c>
      <c r="AY297" s="17" t="s">
        <v>154</v>
      </c>
      <c r="BE297" s="213">
        <f>IF(N297="základní",J297,0)</f>
        <v>0</v>
      </c>
      <c r="BF297" s="213">
        <f>IF(N297="snížená",J297,0)</f>
        <v>0</v>
      </c>
      <c r="BG297" s="213">
        <f>IF(N297="zákl. přenesená",J297,0)</f>
        <v>0</v>
      </c>
      <c r="BH297" s="213">
        <f>IF(N297="sníž. přenesená",J297,0)</f>
        <v>0</v>
      </c>
      <c r="BI297" s="213">
        <f>IF(N297="nulová",J297,0)</f>
        <v>0</v>
      </c>
      <c r="BJ297" s="17" t="s">
        <v>78</v>
      </c>
      <c r="BK297" s="213">
        <f>ROUND(I297*H297,2)</f>
        <v>0</v>
      </c>
      <c r="BL297" s="17" t="s">
        <v>155</v>
      </c>
      <c r="BM297" s="17" t="s">
        <v>563</v>
      </c>
    </row>
    <row r="298" s="1" customFormat="1">
      <c r="B298" s="38"/>
      <c r="C298" s="39"/>
      <c r="D298" s="214" t="s">
        <v>157</v>
      </c>
      <c r="E298" s="39"/>
      <c r="F298" s="215" t="s">
        <v>564</v>
      </c>
      <c r="G298" s="39"/>
      <c r="H298" s="39"/>
      <c r="I298" s="144"/>
      <c r="J298" s="39"/>
      <c r="K298" s="39"/>
      <c r="L298" s="43"/>
      <c r="M298" s="216"/>
      <c r="N298" s="79"/>
      <c r="O298" s="79"/>
      <c r="P298" s="79"/>
      <c r="Q298" s="79"/>
      <c r="R298" s="79"/>
      <c r="S298" s="79"/>
      <c r="T298" s="80"/>
      <c r="AT298" s="17" t="s">
        <v>157</v>
      </c>
      <c r="AU298" s="17" t="s">
        <v>80</v>
      </c>
    </row>
    <row r="299" s="1" customFormat="1" ht="22.5" customHeight="1">
      <c r="B299" s="38"/>
      <c r="C299" s="233" t="s">
        <v>565</v>
      </c>
      <c r="D299" s="233" t="s">
        <v>174</v>
      </c>
      <c r="E299" s="234" t="s">
        <v>566</v>
      </c>
      <c r="F299" s="235" t="s">
        <v>567</v>
      </c>
      <c r="G299" s="236" t="s">
        <v>450</v>
      </c>
      <c r="H299" s="237">
        <v>0.085000000000000006</v>
      </c>
      <c r="I299" s="238"/>
      <c r="J299" s="239">
        <f>ROUND(I299*H299,2)</f>
        <v>0</v>
      </c>
      <c r="K299" s="235" t="s">
        <v>311</v>
      </c>
      <c r="L299" s="43"/>
      <c r="M299" s="240" t="s">
        <v>1</v>
      </c>
      <c r="N299" s="241" t="s">
        <v>42</v>
      </c>
      <c r="O299" s="79"/>
      <c r="P299" s="211">
        <f>O299*H299</f>
        <v>0</v>
      </c>
      <c r="Q299" s="211">
        <v>0</v>
      </c>
      <c r="R299" s="211">
        <f>Q299*H299</f>
        <v>0</v>
      </c>
      <c r="S299" s="211">
        <v>0</v>
      </c>
      <c r="T299" s="212">
        <f>S299*H299</f>
        <v>0</v>
      </c>
      <c r="AR299" s="17" t="s">
        <v>155</v>
      </c>
      <c r="AT299" s="17" t="s">
        <v>174</v>
      </c>
      <c r="AU299" s="17" t="s">
        <v>80</v>
      </c>
      <c r="AY299" s="17" t="s">
        <v>154</v>
      </c>
      <c r="BE299" s="213">
        <f>IF(N299="základní",J299,0)</f>
        <v>0</v>
      </c>
      <c r="BF299" s="213">
        <f>IF(N299="snížená",J299,0)</f>
        <v>0</v>
      </c>
      <c r="BG299" s="213">
        <f>IF(N299="zákl. přenesená",J299,0)</f>
        <v>0</v>
      </c>
      <c r="BH299" s="213">
        <f>IF(N299="sníž. přenesená",J299,0)</f>
        <v>0</v>
      </c>
      <c r="BI299" s="213">
        <f>IF(N299="nulová",J299,0)</f>
        <v>0</v>
      </c>
      <c r="BJ299" s="17" t="s">
        <v>78</v>
      </c>
      <c r="BK299" s="213">
        <f>ROUND(I299*H299,2)</f>
        <v>0</v>
      </c>
      <c r="BL299" s="17" t="s">
        <v>155</v>
      </c>
      <c r="BM299" s="17" t="s">
        <v>568</v>
      </c>
    </row>
    <row r="300" s="1" customFormat="1">
      <c r="B300" s="38"/>
      <c r="C300" s="39"/>
      <c r="D300" s="214" t="s">
        <v>157</v>
      </c>
      <c r="E300" s="39"/>
      <c r="F300" s="215" t="s">
        <v>569</v>
      </c>
      <c r="G300" s="39"/>
      <c r="H300" s="39"/>
      <c r="I300" s="144"/>
      <c r="J300" s="39"/>
      <c r="K300" s="39"/>
      <c r="L300" s="43"/>
      <c r="M300" s="216"/>
      <c r="N300" s="79"/>
      <c r="O300" s="79"/>
      <c r="P300" s="79"/>
      <c r="Q300" s="79"/>
      <c r="R300" s="79"/>
      <c r="S300" s="79"/>
      <c r="T300" s="80"/>
      <c r="AT300" s="17" t="s">
        <v>157</v>
      </c>
      <c r="AU300" s="17" t="s">
        <v>80</v>
      </c>
    </row>
    <row r="301" s="12" customFormat="1">
      <c r="B301" s="246"/>
      <c r="C301" s="247"/>
      <c r="D301" s="214" t="s">
        <v>325</v>
      </c>
      <c r="E301" s="248" t="s">
        <v>1</v>
      </c>
      <c r="F301" s="249" t="s">
        <v>570</v>
      </c>
      <c r="G301" s="247"/>
      <c r="H301" s="248" t="s">
        <v>1</v>
      </c>
      <c r="I301" s="250"/>
      <c r="J301" s="247"/>
      <c r="K301" s="247"/>
      <c r="L301" s="251"/>
      <c r="M301" s="252"/>
      <c r="N301" s="253"/>
      <c r="O301" s="253"/>
      <c r="P301" s="253"/>
      <c r="Q301" s="253"/>
      <c r="R301" s="253"/>
      <c r="S301" s="253"/>
      <c r="T301" s="254"/>
      <c r="AT301" s="255" t="s">
        <v>325</v>
      </c>
      <c r="AU301" s="255" t="s">
        <v>80</v>
      </c>
      <c r="AV301" s="12" t="s">
        <v>78</v>
      </c>
      <c r="AW301" s="12" t="s">
        <v>34</v>
      </c>
      <c r="AX301" s="12" t="s">
        <v>71</v>
      </c>
      <c r="AY301" s="255" t="s">
        <v>154</v>
      </c>
    </row>
    <row r="302" s="13" customFormat="1">
      <c r="B302" s="256"/>
      <c r="C302" s="257"/>
      <c r="D302" s="214" t="s">
        <v>325</v>
      </c>
      <c r="E302" s="258" t="s">
        <v>1</v>
      </c>
      <c r="F302" s="259" t="s">
        <v>571</v>
      </c>
      <c r="G302" s="257"/>
      <c r="H302" s="260">
        <v>0.0060000000000000001</v>
      </c>
      <c r="I302" s="261"/>
      <c r="J302" s="257"/>
      <c r="K302" s="257"/>
      <c r="L302" s="262"/>
      <c r="M302" s="263"/>
      <c r="N302" s="264"/>
      <c r="O302" s="264"/>
      <c r="P302" s="264"/>
      <c r="Q302" s="264"/>
      <c r="R302" s="264"/>
      <c r="S302" s="264"/>
      <c r="T302" s="265"/>
      <c r="AT302" s="266" t="s">
        <v>325</v>
      </c>
      <c r="AU302" s="266" t="s">
        <v>80</v>
      </c>
      <c r="AV302" s="13" t="s">
        <v>80</v>
      </c>
      <c r="AW302" s="13" t="s">
        <v>34</v>
      </c>
      <c r="AX302" s="13" t="s">
        <v>71</v>
      </c>
      <c r="AY302" s="266" t="s">
        <v>154</v>
      </c>
    </row>
    <row r="303" s="12" customFormat="1">
      <c r="B303" s="246"/>
      <c r="C303" s="247"/>
      <c r="D303" s="214" t="s">
        <v>325</v>
      </c>
      <c r="E303" s="248" t="s">
        <v>1</v>
      </c>
      <c r="F303" s="249" t="s">
        <v>572</v>
      </c>
      <c r="G303" s="247"/>
      <c r="H303" s="248" t="s">
        <v>1</v>
      </c>
      <c r="I303" s="250"/>
      <c r="J303" s="247"/>
      <c r="K303" s="247"/>
      <c r="L303" s="251"/>
      <c r="M303" s="252"/>
      <c r="N303" s="253"/>
      <c r="O303" s="253"/>
      <c r="P303" s="253"/>
      <c r="Q303" s="253"/>
      <c r="R303" s="253"/>
      <c r="S303" s="253"/>
      <c r="T303" s="254"/>
      <c r="AT303" s="255" t="s">
        <v>325</v>
      </c>
      <c r="AU303" s="255" t="s">
        <v>80</v>
      </c>
      <c r="AV303" s="12" t="s">
        <v>78</v>
      </c>
      <c r="AW303" s="12" t="s">
        <v>34</v>
      </c>
      <c r="AX303" s="12" t="s">
        <v>71</v>
      </c>
      <c r="AY303" s="255" t="s">
        <v>154</v>
      </c>
    </row>
    <row r="304" s="13" customFormat="1">
      <c r="B304" s="256"/>
      <c r="C304" s="257"/>
      <c r="D304" s="214" t="s">
        <v>325</v>
      </c>
      <c r="E304" s="258" t="s">
        <v>1</v>
      </c>
      <c r="F304" s="259" t="s">
        <v>573</v>
      </c>
      <c r="G304" s="257"/>
      <c r="H304" s="260">
        <v>0.0050000000000000001</v>
      </c>
      <c r="I304" s="261"/>
      <c r="J304" s="257"/>
      <c r="K304" s="257"/>
      <c r="L304" s="262"/>
      <c r="M304" s="263"/>
      <c r="N304" s="264"/>
      <c r="O304" s="264"/>
      <c r="P304" s="264"/>
      <c r="Q304" s="264"/>
      <c r="R304" s="264"/>
      <c r="S304" s="264"/>
      <c r="T304" s="265"/>
      <c r="AT304" s="266" t="s">
        <v>325</v>
      </c>
      <c r="AU304" s="266" t="s">
        <v>80</v>
      </c>
      <c r="AV304" s="13" t="s">
        <v>80</v>
      </c>
      <c r="AW304" s="13" t="s">
        <v>34</v>
      </c>
      <c r="AX304" s="13" t="s">
        <v>71</v>
      </c>
      <c r="AY304" s="266" t="s">
        <v>154</v>
      </c>
    </row>
    <row r="305" s="12" customFormat="1">
      <c r="B305" s="246"/>
      <c r="C305" s="247"/>
      <c r="D305" s="214" t="s">
        <v>325</v>
      </c>
      <c r="E305" s="248" t="s">
        <v>1</v>
      </c>
      <c r="F305" s="249" t="s">
        <v>574</v>
      </c>
      <c r="G305" s="247"/>
      <c r="H305" s="248" t="s">
        <v>1</v>
      </c>
      <c r="I305" s="250"/>
      <c r="J305" s="247"/>
      <c r="K305" s="247"/>
      <c r="L305" s="251"/>
      <c r="M305" s="252"/>
      <c r="N305" s="253"/>
      <c r="O305" s="253"/>
      <c r="P305" s="253"/>
      <c r="Q305" s="253"/>
      <c r="R305" s="253"/>
      <c r="S305" s="253"/>
      <c r="T305" s="254"/>
      <c r="AT305" s="255" t="s">
        <v>325</v>
      </c>
      <c r="AU305" s="255" t="s">
        <v>80</v>
      </c>
      <c r="AV305" s="12" t="s">
        <v>78</v>
      </c>
      <c r="AW305" s="12" t="s">
        <v>34</v>
      </c>
      <c r="AX305" s="12" t="s">
        <v>71</v>
      </c>
      <c r="AY305" s="255" t="s">
        <v>154</v>
      </c>
    </row>
    <row r="306" s="13" customFormat="1">
      <c r="B306" s="256"/>
      <c r="C306" s="257"/>
      <c r="D306" s="214" t="s">
        <v>325</v>
      </c>
      <c r="E306" s="258" t="s">
        <v>1</v>
      </c>
      <c r="F306" s="259" t="s">
        <v>554</v>
      </c>
      <c r="G306" s="257"/>
      <c r="H306" s="260">
        <v>0.073999999999999996</v>
      </c>
      <c r="I306" s="261"/>
      <c r="J306" s="257"/>
      <c r="K306" s="257"/>
      <c r="L306" s="262"/>
      <c r="M306" s="263"/>
      <c r="N306" s="264"/>
      <c r="O306" s="264"/>
      <c r="P306" s="264"/>
      <c r="Q306" s="264"/>
      <c r="R306" s="264"/>
      <c r="S306" s="264"/>
      <c r="T306" s="265"/>
      <c r="AT306" s="266" t="s">
        <v>325</v>
      </c>
      <c r="AU306" s="266" t="s">
        <v>80</v>
      </c>
      <c r="AV306" s="13" t="s">
        <v>80</v>
      </c>
      <c r="AW306" s="13" t="s">
        <v>34</v>
      </c>
      <c r="AX306" s="13" t="s">
        <v>71</v>
      </c>
      <c r="AY306" s="266" t="s">
        <v>154</v>
      </c>
    </row>
    <row r="307" s="14" customFormat="1">
      <c r="B307" s="267"/>
      <c r="C307" s="268"/>
      <c r="D307" s="214" t="s">
        <v>325</v>
      </c>
      <c r="E307" s="269" t="s">
        <v>1</v>
      </c>
      <c r="F307" s="270" t="s">
        <v>329</v>
      </c>
      <c r="G307" s="268"/>
      <c r="H307" s="271">
        <v>0.084999999999999992</v>
      </c>
      <c r="I307" s="272"/>
      <c r="J307" s="268"/>
      <c r="K307" s="268"/>
      <c r="L307" s="273"/>
      <c r="M307" s="274"/>
      <c r="N307" s="275"/>
      <c r="O307" s="275"/>
      <c r="P307" s="275"/>
      <c r="Q307" s="275"/>
      <c r="R307" s="275"/>
      <c r="S307" s="275"/>
      <c r="T307" s="276"/>
      <c r="AT307" s="277" t="s">
        <v>325</v>
      </c>
      <c r="AU307" s="277" t="s">
        <v>80</v>
      </c>
      <c r="AV307" s="14" t="s">
        <v>155</v>
      </c>
      <c r="AW307" s="14" t="s">
        <v>34</v>
      </c>
      <c r="AX307" s="14" t="s">
        <v>78</v>
      </c>
      <c r="AY307" s="277" t="s">
        <v>154</v>
      </c>
    </row>
    <row r="308" s="1" customFormat="1" ht="22.5" customHeight="1">
      <c r="B308" s="38"/>
      <c r="C308" s="233" t="s">
        <v>575</v>
      </c>
      <c r="D308" s="233" t="s">
        <v>174</v>
      </c>
      <c r="E308" s="234" t="s">
        <v>576</v>
      </c>
      <c r="F308" s="235" t="s">
        <v>577</v>
      </c>
      <c r="G308" s="236" t="s">
        <v>177</v>
      </c>
      <c r="H308" s="237">
        <v>136</v>
      </c>
      <c r="I308" s="238"/>
      <c r="J308" s="239">
        <f>ROUND(I308*H308,2)</f>
        <v>0</v>
      </c>
      <c r="K308" s="235" t="s">
        <v>311</v>
      </c>
      <c r="L308" s="43"/>
      <c r="M308" s="240" t="s">
        <v>1</v>
      </c>
      <c r="N308" s="241" t="s">
        <v>42</v>
      </c>
      <c r="O308" s="79"/>
      <c r="P308" s="211">
        <f>O308*H308</f>
        <v>0</v>
      </c>
      <c r="Q308" s="211">
        <v>0</v>
      </c>
      <c r="R308" s="211">
        <f>Q308*H308</f>
        <v>0</v>
      </c>
      <c r="S308" s="211">
        <v>0</v>
      </c>
      <c r="T308" s="212">
        <f>S308*H308</f>
        <v>0</v>
      </c>
      <c r="AR308" s="17" t="s">
        <v>155</v>
      </c>
      <c r="AT308" s="17" t="s">
        <v>174</v>
      </c>
      <c r="AU308" s="17" t="s">
        <v>80</v>
      </c>
      <c r="AY308" s="17" t="s">
        <v>154</v>
      </c>
      <c r="BE308" s="213">
        <f>IF(N308="základní",J308,0)</f>
        <v>0</v>
      </c>
      <c r="BF308" s="213">
        <f>IF(N308="snížená",J308,0)</f>
        <v>0</v>
      </c>
      <c r="BG308" s="213">
        <f>IF(N308="zákl. přenesená",J308,0)</f>
        <v>0</v>
      </c>
      <c r="BH308" s="213">
        <f>IF(N308="sníž. přenesená",J308,0)</f>
        <v>0</v>
      </c>
      <c r="BI308" s="213">
        <f>IF(N308="nulová",J308,0)</f>
        <v>0</v>
      </c>
      <c r="BJ308" s="17" t="s">
        <v>78</v>
      </c>
      <c r="BK308" s="213">
        <f>ROUND(I308*H308,2)</f>
        <v>0</v>
      </c>
      <c r="BL308" s="17" t="s">
        <v>155</v>
      </c>
      <c r="BM308" s="17" t="s">
        <v>578</v>
      </c>
    </row>
    <row r="309" s="1" customFormat="1">
      <c r="B309" s="38"/>
      <c r="C309" s="39"/>
      <c r="D309" s="214" t="s">
        <v>157</v>
      </c>
      <c r="E309" s="39"/>
      <c r="F309" s="215" t="s">
        <v>579</v>
      </c>
      <c r="G309" s="39"/>
      <c r="H309" s="39"/>
      <c r="I309" s="144"/>
      <c r="J309" s="39"/>
      <c r="K309" s="39"/>
      <c r="L309" s="43"/>
      <c r="M309" s="216"/>
      <c r="N309" s="79"/>
      <c r="O309" s="79"/>
      <c r="P309" s="79"/>
      <c r="Q309" s="79"/>
      <c r="R309" s="79"/>
      <c r="S309" s="79"/>
      <c r="T309" s="80"/>
      <c r="AT309" s="17" t="s">
        <v>157</v>
      </c>
      <c r="AU309" s="17" t="s">
        <v>80</v>
      </c>
    </row>
    <row r="310" s="1" customFormat="1">
      <c r="B310" s="38"/>
      <c r="C310" s="39"/>
      <c r="D310" s="214" t="s">
        <v>179</v>
      </c>
      <c r="E310" s="39"/>
      <c r="F310" s="242" t="s">
        <v>580</v>
      </c>
      <c r="G310" s="39"/>
      <c r="H310" s="39"/>
      <c r="I310" s="144"/>
      <c r="J310" s="39"/>
      <c r="K310" s="39"/>
      <c r="L310" s="43"/>
      <c r="M310" s="216"/>
      <c r="N310" s="79"/>
      <c r="O310" s="79"/>
      <c r="P310" s="79"/>
      <c r="Q310" s="79"/>
      <c r="R310" s="79"/>
      <c r="S310" s="79"/>
      <c r="T310" s="80"/>
      <c r="AT310" s="17" t="s">
        <v>179</v>
      </c>
      <c r="AU310" s="17" t="s">
        <v>80</v>
      </c>
    </row>
    <row r="311" s="12" customFormat="1">
      <c r="B311" s="246"/>
      <c r="C311" s="247"/>
      <c r="D311" s="214" t="s">
        <v>325</v>
      </c>
      <c r="E311" s="248" t="s">
        <v>1</v>
      </c>
      <c r="F311" s="249" t="s">
        <v>581</v>
      </c>
      <c r="G311" s="247"/>
      <c r="H311" s="248" t="s">
        <v>1</v>
      </c>
      <c r="I311" s="250"/>
      <c r="J311" s="247"/>
      <c r="K311" s="247"/>
      <c r="L311" s="251"/>
      <c r="M311" s="252"/>
      <c r="N311" s="253"/>
      <c r="O311" s="253"/>
      <c r="P311" s="253"/>
      <c r="Q311" s="253"/>
      <c r="R311" s="253"/>
      <c r="S311" s="253"/>
      <c r="T311" s="254"/>
      <c r="AT311" s="255" t="s">
        <v>325</v>
      </c>
      <c r="AU311" s="255" t="s">
        <v>80</v>
      </c>
      <c r="AV311" s="12" t="s">
        <v>78</v>
      </c>
      <c r="AW311" s="12" t="s">
        <v>34</v>
      </c>
      <c r="AX311" s="12" t="s">
        <v>71</v>
      </c>
      <c r="AY311" s="255" t="s">
        <v>154</v>
      </c>
    </row>
    <row r="312" s="13" customFormat="1">
      <c r="B312" s="256"/>
      <c r="C312" s="257"/>
      <c r="D312" s="214" t="s">
        <v>325</v>
      </c>
      <c r="E312" s="258" t="s">
        <v>1</v>
      </c>
      <c r="F312" s="259" t="s">
        <v>582</v>
      </c>
      <c r="G312" s="257"/>
      <c r="H312" s="260">
        <v>100</v>
      </c>
      <c r="I312" s="261"/>
      <c r="J312" s="257"/>
      <c r="K312" s="257"/>
      <c r="L312" s="262"/>
      <c r="M312" s="263"/>
      <c r="N312" s="264"/>
      <c r="O312" s="264"/>
      <c r="P312" s="264"/>
      <c r="Q312" s="264"/>
      <c r="R312" s="264"/>
      <c r="S312" s="264"/>
      <c r="T312" s="265"/>
      <c r="AT312" s="266" t="s">
        <v>325</v>
      </c>
      <c r="AU312" s="266" t="s">
        <v>80</v>
      </c>
      <c r="AV312" s="13" t="s">
        <v>80</v>
      </c>
      <c r="AW312" s="13" t="s">
        <v>34</v>
      </c>
      <c r="AX312" s="13" t="s">
        <v>71</v>
      </c>
      <c r="AY312" s="266" t="s">
        <v>154</v>
      </c>
    </row>
    <row r="313" s="12" customFormat="1">
      <c r="B313" s="246"/>
      <c r="C313" s="247"/>
      <c r="D313" s="214" t="s">
        <v>325</v>
      </c>
      <c r="E313" s="248" t="s">
        <v>1</v>
      </c>
      <c r="F313" s="249" t="s">
        <v>583</v>
      </c>
      <c r="G313" s="247"/>
      <c r="H313" s="248" t="s">
        <v>1</v>
      </c>
      <c r="I313" s="250"/>
      <c r="J313" s="247"/>
      <c r="K313" s="247"/>
      <c r="L313" s="251"/>
      <c r="M313" s="252"/>
      <c r="N313" s="253"/>
      <c r="O313" s="253"/>
      <c r="P313" s="253"/>
      <c r="Q313" s="253"/>
      <c r="R313" s="253"/>
      <c r="S313" s="253"/>
      <c r="T313" s="254"/>
      <c r="AT313" s="255" t="s">
        <v>325</v>
      </c>
      <c r="AU313" s="255" t="s">
        <v>80</v>
      </c>
      <c r="AV313" s="12" t="s">
        <v>78</v>
      </c>
      <c r="AW313" s="12" t="s">
        <v>34</v>
      </c>
      <c r="AX313" s="12" t="s">
        <v>71</v>
      </c>
      <c r="AY313" s="255" t="s">
        <v>154</v>
      </c>
    </row>
    <row r="314" s="13" customFormat="1">
      <c r="B314" s="256"/>
      <c r="C314" s="257"/>
      <c r="D314" s="214" t="s">
        <v>325</v>
      </c>
      <c r="E314" s="258" t="s">
        <v>1</v>
      </c>
      <c r="F314" s="259" t="s">
        <v>584</v>
      </c>
      <c r="G314" s="257"/>
      <c r="H314" s="260">
        <v>36</v>
      </c>
      <c r="I314" s="261"/>
      <c r="J314" s="257"/>
      <c r="K314" s="257"/>
      <c r="L314" s="262"/>
      <c r="M314" s="263"/>
      <c r="N314" s="264"/>
      <c r="O314" s="264"/>
      <c r="P314" s="264"/>
      <c r="Q314" s="264"/>
      <c r="R314" s="264"/>
      <c r="S314" s="264"/>
      <c r="T314" s="265"/>
      <c r="AT314" s="266" t="s">
        <v>325</v>
      </c>
      <c r="AU314" s="266" t="s">
        <v>80</v>
      </c>
      <c r="AV314" s="13" t="s">
        <v>80</v>
      </c>
      <c r="AW314" s="13" t="s">
        <v>34</v>
      </c>
      <c r="AX314" s="13" t="s">
        <v>71</v>
      </c>
      <c r="AY314" s="266" t="s">
        <v>154</v>
      </c>
    </row>
    <row r="315" s="14" customFormat="1">
      <c r="B315" s="267"/>
      <c r="C315" s="268"/>
      <c r="D315" s="214" t="s">
        <v>325</v>
      </c>
      <c r="E315" s="269" t="s">
        <v>1</v>
      </c>
      <c r="F315" s="270" t="s">
        <v>329</v>
      </c>
      <c r="G315" s="268"/>
      <c r="H315" s="271">
        <v>136</v>
      </c>
      <c r="I315" s="272"/>
      <c r="J315" s="268"/>
      <c r="K315" s="268"/>
      <c r="L315" s="273"/>
      <c r="M315" s="274"/>
      <c r="N315" s="275"/>
      <c r="O315" s="275"/>
      <c r="P315" s="275"/>
      <c r="Q315" s="275"/>
      <c r="R315" s="275"/>
      <c r="S315" s="275"/>
      <c r="T315" s="276"/>
      <c r="AT315" s="277" t="s">
        <v>325</v>
      </c>
      <c r="AU315" s="277" t="s">
        <v>80</v>
      </c>
      <c r="AV315" s="14" t="s">
        <v>155</v>
      </c>
      <c r="AW315" s="14" t="s">
        <v>34</v>
      </c>
      <c r="AX315" s="14" t="s">
        <v>78</v>
      </c>
      <c r="AY315" s="277" t="s">
        <v>154</v>
      </c>
    </row>
    <row r="316" s="1" customFormat="1" ht="22.5" customHeight="1">
      <c r="B316" s="38"/>
      <c r="C316" s="233" t="s">
        <v>585</v>
      </c>
      <c r="D316" s="233" t="s">
        <v>174</v>
      </c>
      <c r="E316" s="234" t="s">
        <v>586</v>
      </c>
      <c r="F316" s="235" t="s">
        <v>587</v>
      </c>
      <c r="G316" s="236" t="s">
        <v>152</v>
      </c>
      <c r="H316" s="237">
        <v>66</v>
      </c>
      <c r="I316" s="238"/>
      <c r="J316" s="239">
        <f>ROUND(I316*H316,2)</f>
        <v>0</v>
      </c>
      <c r="K316" s="235" t="s">
        <v>311</v>
      </c>
      <c r="L316" s="43"/>
      <c r="M316" s="240" t="s">
        <v>1</v>
      </c>
      <c r="N316" s="241" t="s">
        <v>42</v>
      </c>
      <c r="O316" s="79"/>
      <c r="P316" s="211">
        <f>O316*H316</f>
        <v>0</v>
      </c>
      <c r="Q316" s="211">
        <v>0</v>
      </c>
      <c r="R316" s="211">
        <f>Q316*H316</f>
        <v>0</v>
      </c>
      <c r="S316" s="211">
        <v>0</v>
      </c>
      <c r="T316" s="212">
        <f>S316*H316</f>
        <v>0</v>
      </c>
      <c r="AR316" s="17" t="s">
        <v>155</v>
      </c>
      <c r="AT316" s="17" t="s">
        <v>174</v>
      </c>
      <c r="AU316" s="17" t="s">
        <v>80</v>
      </c>
      <c r="AY316" s="17" t="s">
        <v>154</v>
      </c>
      <c r="BE316" s="213">
        <f>IF(N316="základní",J316,0)</f>
        <v>0</v>
      </c>
      <c r="BF316" s="213">
        <f>IF(N316="snížená",J316,0)</f>
        <v>0</v>
      </c>
      <c r="BG316" s="213">
        <f>IF(N316="zákl. přenesená",J316,0)</f>
        <v>0</v>
      </c>
      <c r="BH316" s="213">
        <f>IF(N316="sníž. přenesená",J316,0)</f>
        <v>0</v>
      </c>
      <c r="BI316" s="213">
        <f>IF(N316="nulová",J316,0)</f>
        <v>0</v>
      </c>
      <c r="BJ316" s="17" t="s">
        <v>78</v>
      </c>
      <c r="BK316" s="213">
        <f>ROUND(I316*H316,2)</f>
        <v>0</v>
      </c>
      <c r="BL316" s="17" t="s">
        <v>155</v>
      </c>
      <c r="BM316" s="17" t="s">
        <v>588</v>
      </c>
    </row>
    <row r="317" s="1" customFormat="1">
      <c r="B317" s="38"/>
      <c r="C317" s="39"/>
      <c r="D317" s="214" t="s">
        <v>157</v>
      </c>
      <c r="E317" s="39"/>
      <c r="F317" s="215" t="s">
        <v>589</v>
      </c>
      <c r="G317" s="39"/>
      <c r="H317" s="39"/>
      <c r="I317" s="144"/>
      <c r="J317" s="39"/>
      <c r="K317" s="39"/>
      <c r="L317" s="43"/>
      <c r="M317" s="216"/>
      <c r="N317" s="79"/>
      <c r="O317" s="79"/>
      <c r="P317" s="79"/>
      <c r="Q317" s="79"/>
      <c r="R317" s="79"/>
      <c r="S317" s="79"/>
      <c r="T317" s="80"/>
      <c r="AT317" s="17" t="s">
        <v>157</v>
      </c>
      <c r="AU317" s="17" t="s">
        <v>80</v>
      </c>
    </row>
    <row r="318" s="1" customFormat="1">
      <c r="B318" s="38"/>
      <c r="C318" s="39"/>
      <c r="D318" s="214" t="s">
        <v>179</v>
      </c>
      <c r="E318" s="39"/>
      <c r="F318" s="242" t="s">
        <v>590</v>
      </c>
      <c r="G318" s="39"/>
      <c r="H318" s="39"/>
      <c r="I318" s="144"/>
      <c r="J318" s="39"/>
      <c r="K318" s="39"/>
      <c r="L318" s="43"/>
      <c r="M318" s="216"/>
      <c r="N318" s="79"/>
      <c r="O318" s="79"/>
      <c r="P318" s="79"/>
      <c r="Q318" s="79"/>
      <c r="R318" s="79"/>
      <c r="S318" s="79"/>
      <c r="T318" s="80"/>
      <c r="AT318" s="17" t="s">
        <v>179</v>
      </c>
      <c r="AU318" s="17" t="s">
        <v>80</v>
      </c>
    </row>
    <row r="319" s="1" customFormat="1" ht="22.5" customHeight="1">
      <c r="B319" s="38"/>
      <c r="C319" s="233" t="s">
        <v>591</v>
      </c>
      <c r="D319" s="233" t="s">
        <v>174</v>
      </c>
      <c r="E319" s="234" t="s">
        <v>592</v>
      </c>
      <c r="F319" s="235" t="s">
        <v>593</v>
      </c>
      <c r="G319" s="236" t="s">
        <v>450</v>
      </c>
      <c r="H319" s="237">
        <v>0.17000000000000001</v>
      </c>
      <c r="I319" s="238"/>
      <c r="J319" s="239">
        <f>ROUND(I319*H319,2)</f>
        <v>0</v>
      </c>
      <c r="K319" s="235" t="s">
        <v>311</v>
      </c>
      <c r="L319" s="43"/>
      <c r="M319" s="240" t="s">
        <v>1</v>
      </c>
      <c r="N319" s="241" t="s">
        <v>42</v>
      </c>
      <c r="O319" s="79"/>
      <c r="P319" s="211">
        <f>O319*H319</f>
        <v>0</v>
      </c>
      <c r="Q319" s="211">
        <v>0</v>
      </c>
      <c r="R319" s="211">
        <f>Q319*H319</f>
        <v>0</v>
      </c>
      <c r="S319" s="211">
        <v>0</v>
      </c>
      <c r="T319" s="212">
        <f>S319*H319</f>
        <v>0</v>
      </c>
      <c r="AR319" s="17" t="s">
        <v>155</v>
      </c>
      <c r="AT319" s="17" t="s">
        <v>174</v>
      </c>
      <c r="AU319" s="17" t="s">
        <v>80</v>
      </c>
      <c r="AY319" s="17" t="s">
        <v>154</v>
      </c>
      <c r="BE319" s="213">
        <f>IF(N319="základní",J319,0)</f>
        <v>0</v>
      </c>
      <c r="BF319" s="213">
        <f>IF(N319="snížená",J319,0)</f>
        <v>0</v>
      </c>
      <c r="BG319" s="213">
        <f>IF(N319="zákl. přenesená",J319,0)</f>
        <v>0</v>
      </c>
      <c r="BH319" s="213">
        <f>IF(N319="sníž. přenesená",J319,0)</f>
        <v>0</v>
      </c>
      <c r="BI319" s="213">
        <f>IF(N319="nulová",J319,0)</f>
        <v>0</v>
      </c>
      <c r="BJ319" s="17" t="s">
        <v>78</v>
      </c>
      <c r="BK319" s="213">
        <f>ROUND(I319*H319,2)</f>
        <v>0</v>
      </c>
      <c r="BL319" s="17" t="s">
        <v>155</v>
      </c>
      <c r="BM319" s="17" t="s">
        <v>594</v>
      </c>
    </row>
    <row r="320" s="1" customFormat="1">
      <c r="B320" s="38"/>
      <c r="C320" s="39"/>
      <c r="D320" s="214" t="s">
        <v>157</v>
      </c>
      <c r="E320" s="39"/>
      <c r="F320" s="215" t="s">
        <v>595</v>
      </c>
      <c r="G320" s="39"/>
      <c r="H320" s="39"/>
      <c r="I320" s="144"/>
      <c r="J320" s="39"/>
      <c r="K320" s="39"/>
      <c r="L320" s="43"/>
      <c r="M320" s="216"/>
      <c r="N320" s="79"/>
      <c r="O320" s="79"/>
      <c r="P320" s="79"/>
      <c r="Q320" s="79"/>
      <c r="R320" s="79"/>
      <c r="S320" s="79"/>
      <c r="T320" s="80"/>
      <c r="AT320" s="17" t="s">
        <v>157</v>
      </c>
      <c r="AU320" s="17" t="s">
        <v>80</v>
      </c>
    </row>
    <row r="321" s="1" customFormat="1">
      <c r="B321" s="38"/>
      <c r="C321" s="39"/>
      <c r="D321" s="214" t="s">
        <v>179</v>
      </c>
      <c r="E321" s="39"/>
      <c r="F321" s="242" t="s">
        <v>596</v>
      </c>
      <c r="G321" s="39"/>
      <c r="H321" s="39"/>
      <c r="I321" s="144"/>
      <c r="J321" s="39"/>
      <c r="K321" s="39"/>
      <c r="L321" s="43"/>
      <c r="M321" s="216"/>
      <c r="N321" s="79"/>
      <c r="O321" s="79"/>
      <c r="P321" s="79"/>
      <c r="Q321" s="79"/>
      <c r="R321" s="79"/>
      <c r="S321" s="79"/>
      <c r="T321" s="80"/>
      <c r="AT321" s="17" t="s">
        <v>179</v>
      </c>
      <c r="AU321" s="17" t="s">
        <v>80</v>
      </c>
    </row>
    <row r="322" s="1" customFormat="1" ht="22.5" customHeight="1">
      <c r="B322" s="38"/>
      <c r="C322" s="233" t="s">
        <v>597</v>
      </c>
      <c r="D322" s="233" t="s">
        <v>174</v>
      </c>
      <c r="E322" s="234" t="s">
        <v>598</v>
      </c>
      <c r="F322" s="235" t="s">
        <v>599</v>
      </c>
      <c r="G322" s="236" t="s">
        <v>450</v>
      </c>
      <c r="H322" s="237">
        <v>0.80500000000000005</v>
      </c>
      <c r="I322" s="238"/>
      <c r="J322" s="239">
        <f>ROUND(I322*H322,2)</f>
        <v>0</v>
      </c>
      <c r="K322" s="235" t="s">
        <v>311</v>
      </c>
      <c r="L322" s="43"/>
      <c r="M322" s="240" t="s">
        <v>1</v>
      </c>
      <c r="N322" s="241" t="s">
        <v>42</v>
      </c>
      <c r="O322" s="79"/>
      <c r="P322" s="211">
        <f>O322*H322</f>
        <v>0</v>
      </c>
      <c r="Q322" s="211">
        <v>0</v>
      </c>
      <c r="R322" s="211">
        <f>Q322*H322</f>
        <v>0</v>
      </c>
      <c r="S322" s="211">
        <v>0</v>
      </c>
      <c r="T322" s="212">
        <f>S322*H322</f>
        <v>0</v>
      </c>
      <c r="AR322" s="17" t="s">
        <v>155</v>
      </c>
      <c r="AT322" s="17" t="s">
        <v>174</v>
      </c>
      <c r="AU322" s="17" t="s">
        <v>80</v>
      </c>
      <c r="AY322" s="17" t="s">
        <v>154</v>
      </c>
      <c r="BE322" s="213">
        <f>IF(N322="základní",J322,0)</f>
        <v>0</v>
      </c>
      <c r="BF322" s="213">
        <f>IF(N322="snížená",J322,0)</f>
        <v>0</v>
      </c>
      <c r="BG322" s="213">
        <f>IF(N322="zákl. přenesená",J322,0)</f>
        <v>0</v>
      </c>
      <c r="BH322" s="213">
        <f>IF(N322="sníž. přenesená",J322,0)</f>
        <v>0</v>
      </c>
      <c r="BI322" s="213">
        <f>IF(N322="nulová",J322,0)</f>
        <v>0</v>
      </c>
      <c r="BJ322" s="17" t="s">
        <v>78</v>
      </c>
      <c r="BK322" s="213">
        <f>ROUND(I322*H322,2)</f>
        <v>0</v>
      </c>
      <c r="BL322" s="17" t="s">
        <v>155</v>
      </c>
      <c r="BM322" s="17" t="s">
        <v>600</v>
      </c>
    </row>
    <row r="323" s="1" customFormat="1">
      <c r="B323" s="38"/>
      <c r="C323" s="39"/>
      <c r="D323" s="214" t="s">
        <v>157</v>
      </c>
      <c r="E323" s="39"/>
      <c r="F323" s="215" t="s">
        <v>601</v>
      </c>
      <c r="G323" s="39"/>
      <c r="H323" s="39"/>
      <c r="I323" s="144"/>
      <c r="J323" s="39"/>
      <c r="K323" s="39"/>
      <c r="L323" s="43"/>
      <c r="M323" s="216"/>
      <c r="N323" s="79"/>
      <c r="O323" s="79"/>
      <c r="P323" s="79"/>
      <c r="Q323" s="79"/>
      <c r="R323" s="79"/>
      <c r="S323" s="79"/>
      <c r="T323" s="80"/>
      <c r="AT323" s="17" t="s">
        <v>157</v>
      </c>
      <c r="AU323" s="17" t="s">
        <v>80</v>
      </c>
    </row>
    <row r="324" s="1" customFormat="1">
      <c r="B324" s="38"/>
      <c r="C324" s="39"/>
      <c r="D324" s="214" t="s">
        <v>179</v>
      </c>
      <c r="E324" s="39"/>
      <c r="F324" s="242" t="s">
        <v>596</v>
      </c>
      <c r="G324" s="39"/>
      <c r="H324" s="39"/>
      <c r="I324" s="144"/>
      <c r="J324" s="39"/>
      <c r="K324" s="39"/>
      <c r="L324" s="43"/>
      <c r="M324" s="216"/>
      <c r="N324" s="79"/>
      <c r="O324" s="79"/>
      <c r="P324" s="79"/>
      <c r="Q324" s="79"/>
      <c r="R324" s="79"/>
      <c r="S324" s="79"/>
      <c r="T324" s="80"/>
      <c r="AT324" s="17" t="s">
        <v>179</v>
      </c>
      <c r="AU324" s="17" t="s">
        <v>80</v>
      </c>
    </row>
    <row r="325" s="12" customFormat="1">
      <c r="B325" s="246"/>
      <c r="C325" s="247"/>
      <c r="D325" s="214" t="s">
        <v>325</v>
      </c>
      <c r="E325" s="248" t="s">
        <v>1</v>
      </c>
      <c r="F325" s="249" t="s">
        <v>602</v>
      </c>
      <c r="G325" s="247"/>
      <c r="H325" s="248" t="s">
        <v>1</v>
      </c>
      <c r="I325" s="250"/>
      <c r="J325" s="247"/>
      <c r="K325" s="247"/>
      <c r="L325" s="251"/>
      <c r="M325" s="252"/>
      <c r="N325" s="253"/>
      <c r="O325" s="253"/>
      <c r="P325" s="253"/>
      <c r="Q325" s="253"/>
      <c r="R325" s="253"/>
      <c r="S325" s="253"/>
      <c r="T325" s="254"/>
      <c r="AT325" s="255" t="s">
        <v>325</v>
      </c>
      <c r="AU325" s="255" t="s">
        <v>80</v>
      </c>
      <c r="AV325" s="12" t="s">
        <v>78</v>
      </c>
      <c r="AW325" s="12" t="s">
        <v>34</v>
      </c>
      <c r="AX325" s="12" t="s">
        <v>71</v>
      </c>
      <c r="AY325" s="255" t="s">
        <v>154</v>
      </c>
    </row>
    <row r="326" s="13" customFormat="1">
      <c r="B326" s="256"/>
      <c r="C326" s="257"/>
      <c r="D326" s="214" t="s">
        <v>325</v>
      </c>
      <c r="E326" s="258" t="s">
        <v>1</v>
      </c>
      <c r="F326" s="259" t="s">
        <v>603</v>
      </c>
      <c r="G326" s="257"/>
      <c r="H326" s="260">
        <v>0.20499999999999999</v>
      </c>
      <c r="I326" s="261"/>
      <c r="J326" s="257"/>
      <c r="K326" s="257"/>
      <c r="L326" s="262"/>
      <c r="M326" s="263"/>
      <c r="N326" s="264"/>
      <c r="O326" s="264"/>
      <c r="P326" s="264"/>
      <c r="Q326" s="264"/>
      <c r="R326" s="264"/>
      <c r="S326" s="264"/>
      <c r="T326" s="265"/>
      <c r="AT326" s="266" t="s">
        <v>325</v>
      </c>
      <c r="AU326" s="266" t="s">
        <v>80</v>
      </c>
      <c r="AV326" s="13" t="s">
        <v>80</v>
      </c>
      <c r="AW326" s="13" t="s">
        <v>34</v>
      </c>
      <c r="AX326" s="13" t="s">
        <v>71</v>
      </c>
      <c r="AY326" s="266" t="s">
        <v>154</v>
      </c>
    </row>
    <row r="327" s="12" customFormat="1">
      <c r="B327" s="246"/>
      <c r="C327" s="247"/>
      <c r="D327" s="214" t="s">
        <v>325</v>
      </c>
      <c r="E327" s="248" t="s">
        <v>1</v>
      </c>
      <c r="F327" s="249" t="s">
        <v>604</v>
      </c>
      <c r="G327" s="247"/>
      <c r="H327" s="248" t="s">
        <v>1</v>
      </c>
      <c r="I327" s="250"/>
      <c r="J327" s="247"/>
      <c r="K327" s="247"/>
      <c r="L327" s="251"/>
      <c r="M327" s="252"/>
      <c r="N327" s="253"/>
      <c r="O327" s="253"/>
      <c r="P327" s="253"/>
      <c r="Q327" s="253"/>
      <c r="R327" s="253"/>
      <c r="S327" s="253"/>
      <c r="T327" s="254"/>
      <c r="AT327" s="255" t="s">
        <v>325</v>
      </c>
      <c r="AU327" s="255" t="s">
        <v>80</v>
      </c>
      <c r="AV327" s="12" t="s">
        <v>78</v>
      </c>
      <c r="AW327" s="12" t="s">
        <v>34</v>
      </c>
      <c r="AX327" s="12" t="s">
        <v>71</v>
      </c>
      <c r="AY327" s="255" t="s">
        <v>154</v>
      </c>
    </row>
    <row r="328" s="13" customFormat="1">
      <c r="B328" s="256"/>
      <c r="C328" s="257"/>
      <c r="D328" s="214" t="s">
        <v>325</v>
      </c>
      <c r="E328" s="258" t="s">
        <v>1</v>
      </c>
      <c r="F328" s="259" t="s">
        <v>605</v>
      </c>
      <c r="G328" s="257"/>
      <c r="H328" s="260">
        <v>0.59999999999999998</v>
      </c>
      <c r="I328" s="261"/>
      <c r="J328" s="257"/>
      <c r="K328" s="257"/>
      <c r="L328" s="262"/>
      <c r="M328" s="263"/>
      <c r="N328" s="264"/>
      <c r="O328" s="264"/>
      <c r="P328" s="264"/>
      <c r="Q328" s="264"/>
      <c r="R328" s="264"/>
      <c r="S328" s="264"/>
      <c r="T328" s="265"/>
      <c r="AT328" s="266" t="s">
        <v>325</v>
      </c>
      <c r="AU328" s="266" t="s">
        <v>80</v>
      </c>
      <c r="AV328" s="13" t="s">
        <v>80</v>
      </c>
      <c r="AW328" s="13" t="s">
        <v>34</v>
      </c>
      <c r="AX328" s="13" t="s">
        <v>71</v>
      </c>
      <c r="AY328" s="266" t="s">
        <v>154</v>
      </c>
    </row>
    <row r="329" s="14" customFormat="1">
      <c r="B329" s="267"/>
      <c r="C329" s="268"/>
      <c r="D329" s="214" t="s">
        <v>325</v>
      </c>
      <c r="E329" s="269" t="s">
        <v>1</v>
      </c>
      <c r="F329" s="270" t="s">
        <v>329</v>
      </c>
      <c r="G329" s="268"/>
      <c r="H329" s="271">
        <v>0.80499999999999994</v>
      </c>
      <c r="I329" s="272"/>
      <c r="J329" s="268"/>
      <c r="K329" s="268"/>
      <c r="L329" s="273"/>
      <c r="M329" s="274"/>
      <c r="N329" s="275"/>
      <c r="O329" s="275"/>
      <c r="P329" s="275"/>
      <c r="Q329" s="275"/>
      <c r="R329" s="275"/>
      <c r="S329" s="275"/>
      <c r="T329" s="276"/>
      <c r="AT329" s="277" t="s">
        <v>325</v>
      </c>
      <c r="AU329" s="277" t="s">
        <v>80</v>
      </c>
      <c r="AV329" s="14" t="s">
        <v>155</v>
      </c>
      <c r="AW329" s="14" t="s">
        <v>34</v>
      </c>
      <c r="AX329" s="14" t="s">
        <v>78</v>
      </c>
      <c r="AY329" s="277" t="s">
        <v>154</v>
      </c>
    </row>
    <row r="330" s="1" customFormat="1" ht="22.5" customHeight="1">
      <c r="B330" s="38"/>
      <c r="C330" s="233" t="s">
        <v>606</v>
      </c>
      <c r="D330" s="233" t="s">
        <v>174</v>
      </c>
      <c r="E330" s="234" t="s">
        <v>607</v>
      </c>
      <c r="F330" s="235" t="s">
        <v>608</v>
      </c>
      <c r="G330" s="236" t="s">
        <v>177</v>
      </c>
      <c r="H330" s="237">
        <v>304</v>
      </c>
      <c r="I330" s="238"/>
      <c r="J330" s="239">
        <f>ROUND(I330*H330,2)</f>
        <v>0</v>
      </c>
      <c r="K330" s="235" t="s">
        <v>311</v>
      </c>
      <c r="L330" s="43"/>
      <c r="M330" s="240" t="s">
        <v>1</v>
      </c>
      <c r="N330" s="241" t="s">
        <v>42</v>
      </c>
      <c r="O330" s="79"/>
      <c r="P330" s="211">
        <f>O330*H330</f>
        <v>0</v>
      </c>
      <c r="Q330" s="211">
        <v>0</v>
      </c>
      <c r="R330" s="211">
        <f>Q330*H330</f>
        <v>0</v>
      </c>
      <c r="S330" s="211">
        <v>0</v>
      </c>
      <c r="T330" s="212">
        <f>S330*H330</f>
        <v>0</v>
      </c>
      <c r="AR330" s="17" t="s">
        <v>155</v>
      </c>
      <c r="AT330" s="17" t="s">
        <v>174</v>
      </c>
      <c r="AU330" s="17" t="s">
        <v>80</v>
      </c>
      <c r="AY330" s="17" t="s">
        <v>154</v>
      </c>
      <c r="BE330" s="213">
        <f>IF(N330="základní",J330,0)</f>
        <v>0</v>
      </c>
      <c r="BF330" s="213">
        <f>IF(N330="snížená",J330,0)</f>
        <v>0</v>
      </c>
      <c r="BG330" s="213">
        <f>IF(N330="zákl. přenesená",J330,0)</f>
        <v>0</v>
      </c>
      <c r="BH330" s="213">
        <f>IF(N330="sníž. přenesená",J330,0)</f>
        <v>0</v>
      </c>
      <c r="BI330" s="213">
        <f>IF(N330="nulová",J330,0)</f>
        <v>0</v>
      </c>
      <c r="BJ330" s="17" t="s">
        <v>78</v>
      </c>
      <c r="BK330" s="213">
        <f>ROUND(I330*H330,2)</f>
        <v>0</v>
      </c>
      <c r="BL330" s="17" t="s">
        <v>155</v>
      </c>
      <c r="BM330" s="17" t="s">
        <v>609</v>
      </c>
    </row>
    <row r="331" s="1" customFormat="1">
      <c r="B331" s="38"/>
      <c r="C331" s="39"/>
      <c r="D331" s="214" t="s">
        <v>157</v>
      </c>
      <c r="E331" s="39"/>
      <c r="F331" s="215" t="s">
        <v>610</v>
      </c>
      <c r="G331" s="39"/>
      <c r="H331" s="39"/>
      <c r="I331" s="144"/>
      <c r="J331" s="39"/>
      <c r="K331" s="39"/>
      <c r="L331" s="43"/>
      <c r="M331" s="216"/>
      <c r="N331" s="79"/>
      <c r="O331" s="79"/>
      <c r="P331" s="79"/>
      <c r="Q331" s="79"/>
      <c r="R331" s="79"/>
      <c r="S331" s="79"/>
      <c r="T331" s="80"/>
      <c r="AT331" s="17" t="s">
        <v>157</v>
      </c>
      <c r="AU331" s="17" t="s">
        <v>80</v>
      </c>
    </row>
    <row r="332" s="1" customFormat="1">
      <c r="B332" s="38"/>
      <c r="C332" s="39"/>
      <c r="D332" s="214" t="s">
        <v>179</v>
      </c>
      <c r="E332" s="39"/>
      <c r="F332" s="242" t="s">
        <v>611</v>
      </c>
      <c r="G332" s="39"/>
      <c r="H332" s="39"/>
      <c r="I332" s="144"/>
      <c r="J332" s="39"/>
      <c r="K332" s="39"/>
      <c r="L332" s="43"/>
      <c r="M332" s="216"/>
      <c r="N332" s="79"/>
      <c r="O332" s="79"/>
      <c r="P332" s="79"/>
      <c r="Q332" s="79"/>
      <c r="R332" s="79"/>
      <c r="S332" s="79"/>
      <c r="T332" s="80"/>
      <c r="AT332" s="17" t="s">
        <v>179</v>
      </c>
      <c r="AU332" s="17" t="s">
        <v>80</v>
      </c>
    </row>
    <row r="333" s="12" customFormat="1">
      <c r="B333" s="246"/>
      <c r="C333" s="247"/>
      <c r="D333" s="214" t="s">
        <v>325</v>
      </c>
      <c r="E333" s="248" t="s">
        <v>1</v>
      </c>
      <c r="F333" s="249" t="s">
        <v>485</v>
      </c>
      <c r="G333" s="247"/>
      <c r="H333" s="248" t="s">
        <v>1</v>
      </c>
      <c r="I333" s="250"/>
      <c r="J333" s="247"/>
      <c r="K333" s="247"/>
      <c r="L333" s="251"/>
      <c r="M333" s="252"/>
      <c r="N333" s="253"/>
      <c r="O333" s="253"/>
      <c r="P333" s="253"/>
      <c r="Q333" s="253"/>
      <c r="R333" s="253"/>
      <c r="S333" s="253"/>
      <c r="T333" s="254"/>
      <c r="AT333" s="255" t="s">
        <v>325</v>
      </c>
      <c r="AU333" s="255" t="s">
        <v>80</v>
      </c>
      <c r="AV333" s="12" t="s">
        <v>78</v>
      </c>
      <c r="AW333" s="12" t="s">
        <v>34</v>
      </c>
      <c r="AX333" s="12" t="s">
        <v>71</v>
      </c>
      <c r="AY333" s="255" t="s">
        <v>154</v>
      </c>
    </row>
    <row r="334" s="13" customFormat="1">
      <c r="B334" s="256"/>
      <c r="C334" s="257"/>
      <c r="D334" s="214" t="s">
        <v>325</v>
      </c>
      <c r="E334" s="258" t="s">
        <v>1</v>
      </c>
      <c r="F334" s="259" t="s">
        <v>503</v>
      </c>
      <c r="G334" s="257"/>
      <c r="H334" s="260">
        <v>260</v>
      </c>
      <c r="I334" s="261"/>
      <c r="J334" s="257"/>
      <c r="K334" s="257"/>
      <c r="L334" s="262"/>
      <c r="M334" s="263"/>
      <c r="N334" s="264"/>
      <c r="O334" s="264"/>
      <c r="P334" s="264"/>
      <c r="Q334" s="264"/>
      <c r="R334" s="264"/>
      <c r="S334" s="264"/>
      <c r="T334" s="265"/>
      <c r="AT334" s="266" t="s">
        <v>325</v>
      </c>
      <c r="AU334" s="266" t="s">
        <v>80</v>
      </c>
      <c r="AV334" s="13" t="s">
        <v>80</v>
      </c>
      <c r="AW334" s="13" t="s">
        <v>34</v>
      </c>
      <c r="AX334" s="13" t="s">
        <v>71</v>
      </c>
      <c r="AY334" s="266" t="s">
        <v>154</v>
      </c>
    </row>
    <row r="335" s="12" customFormat="1">
      <c r="B335" s="246"/>
      <c r="C335" s="247"/>
      <c r="D335" s="214" t="s">
        <v>325</v>
      </c>
      <c r="E335" s="248" t="s">
        <v>1</v>
      </c>
      <c r="F335" s="249" t="s">
        <v>326</v>
      </c>
      <c r="G335" s="247"/>
      <c r="H335" s="248" t="s">
        <v>1</v>
      </c>
      <c r="I335" s="250"/>
      <c r="J335" s="247"/>
      <c r="K335" s="247"/>
      <c r="L335" s="251"/>
      <c r="M335" s="252"/>
      <c r="N335" s="253"/>
      <c r="O335" s="253"/>
      <c r="P335" s="253"/>
      <c r="Q335" s="253"/>
      <c r="R335" s="253"/>
      <c r="S335" s="253"/>
      <c r="T335" s="254"/>
      <c r="AT335" s="255" t="s">
        <v>325</v>
      </c>
      <c r="AU335" s="255" t="s">
        <v>80</v>
      </c>
      <c r="AV335" s="12" t="s">
        <v>78</v>
      </c>
      <c r="AW335" s="12" t="s">
        <v>34</v>
      </c>
      <c r="AX335" s="12" t="s">
        <v>71</v>
      </c>
      <c r="AY335" s="255" t="s">
        <v>154</v>
      </c>
    </row>
    <row r="336" s="13" customFormat="1">
      <c r="B336" s="256"/>
      <c r="C336" s="257"/>
      <c r="D336" s="214" t="s">
        <v>325</v>
      </c>
      <c r="E336" s="258" t="s">
        <v>1</v>
      </c>
      <c r="F336" s="259" t="s">
        <v>464</v>
      </c>
      <c r="G336" s="257"/>
      <c r="H336" s="260">
        <v>44</v>
      </c>
      <c r="I336" s="261"/>
      <c r="J336" s="257"/>
      <c r="K336" s="257"/>
      <c r="L336" s="262"/>
      <c r="M336" s="263"/>
      <c r="N336" s="264"/>
      <c r="O336" s="264"/>
      <c r="P336" s="264"/>
      <c r="Q336" s="264"/>
      <c r="R336" s="264"/>
      <c r="S336" s="264"/>
      <c r="T336" s="265"/>
      <c r="AT336" s="266" t="s">
        <v>325</v>
      </c>
      <c r="AU336" s="266" t="s">
        <v>80</v>
      </c>
      <c r="AV336" s="13" t="s">
        <v>80</v>
      </c>
      <c r="AW336" s="13" t="s">
        <v>34</v>
      </c>
      <c r="AX336" s="13" t="s">
        <v>71</v>
      </c>
      <c r="AY336" s="266" t="s">
        <v>154</v>
      </c>
    </row>
    <row r="337" s="14" customFormat="1">
      <c r="B337" s="267"/>
      <c r="C337" s="268"/>
      <c r="D337" s="214" t="s">
        <v>325</v>
      </c>
      <c r="E337" s="269" t="s">
        <v>1</v>
      </c>
      <c r="F337" s="270" t="s">
        <v>329</v>
      </c>
      <c r="G337" s="268"/>
      <c r="H337" s="271">
        <v>304</v>
      </c>
      <c r="I337" s="272"/>
      <c r="J337" s="268"/>
      <c r="K337" s="268"/>
      <c r="L337" s="273"/>
      <c r="M337" s="274"/>
      <c r="N337" s="275"/>
      <c r="O337" s="275"/>
      <c r="P337" s="275"/>
      <c r="Q337" s="275"/>
      <c r="R337" s="275"/>
      <c r="S337" s="275"/>
      <c r="T337" s="276"/>
      <c r="AT337" s="277" t="s">
        <v>325</v>
      </c>
      <c r="AU337" s="277" t="s">
        <v>80</v>
      </c>
      <c r="AV337" s="14" t="s">
        <v>155</v>
      </c>
      <c r="AW337" s="14" t="s">
        <v>34</v>
      </c>
      <c r="AX337" s="14" t="s">
        <v>78</v>
      </c>
      <c r="AY337" s="277" t="s">
        <v>154</v>
      </c>
    </row>
    <row r="338" s="1" customFormat="1" ht="22.5" customHeight="1">
      <c r="B338" s="38"/>
      <c r="C338" s="233" t="s">
        <v>612</v>
      </c>
      <c r="D338" s="233" t="s">
        <v>174</v>
      </c>
      <c r="E338" s="234" t="s">
        <v>613</v>
      </c>
      <c r="F338" s="235" t="s">
        <v>614</v>
      </c>
      <c r="G338" s="236" t="s">
        <v>450</v>
      </c>
      <c r="H338" s="237">
        <v>0.72699999999999998</v>
      </c>
      <c r="I338" s="238"/>
      <c r="J338" s="239">
        <f>ROUND(I338*H338,2)</f>
        <v>0</v>
      </c>
      <c r="K338" s="235" t="s">
        <v>311</v>
      </c>
      <c r="L338" s="43"/>
      <c r="M338" s="240" t="s">
        <v>1</v>
      </c>
      <c r="N338" s="241" t="s">
        <v>42</v>
      </c>
      <c r="O338" s="79"/>
      <c r="P338" s="211">
        <f>O338*H338</f>
        <v>0</v>
      </c>
      <c r="Q338" s="211">
        <v>0</v>
      </c>
      <c r="R338" s="211">
        <f>Q338*H338</f>
        <v>0</v>
      </c>
      <c r="S338" s="211">
        <v>0</v>
      </c>
      <c r="T338" s="212">
        <f>S338*H338</f>
        <v>0</v>
      </c>
      <c r="AR338" s="17" t="s">
        <v>155</v>
      </c>
      <c r="AT338" s="17" t="s">
        <v>174</v>
      </c>
      <c r="AU338" s="17" t="s">
        <v>80</v>
      </c>
      <c r="AY338" s="17" t="s">
        <v>154</v>
      </c>
      <c r="BE338" s="213">
        <f>IF(N338="základní",J338,0)</f>
        <v>0</v>
      </c>
      <c r="BF338" s="213">
        <f>IF(N338="snížená",J338,0)</f>
        <v>0</v>
      </c>
      <c r="BG338" s="213">
        <f>IF(N338="zákl. přenesená",J338,0)</f>
        <v>0</v>
      </c>
      <c r="BH338" s="213">
        <f>IF(N338="sníž. přenesená",J338,0)</f>
        <v>0</v>
      </c>
      <c r="BI338" s="213">
        <f>IF(N338="nulová",J338,0)</f>
        <v>0</v>
      </c>
      <c r="BJ338" s="17" t="s">
        <v>78</v>
      </c>
      <c r="BK338" s="213">
        <f>ROUND(I338*H338,2)</f>
        <v>0</v>
      </c>
      <c r="BL338" s="17" t="s">
        <v>155</v>
      </c>
      <c r="BM338" s="17" t="s">
        <v>615</v>
      </c>
    </row>
    <row r="339" s="1" customFormat="1">
      <c r="B339" s="38"/>
      <c r="C339" s="39"/>
      <c r="D339" s="214" t="s">
        <v>157</v>
      </c>
      <c r="E339" s="39"/>
      <c r="F339" s="215" t="s">
        <v>616</v>
      </c>
      <c r="G339" s="39"/>
      <c r="H339" s="39"/>
      <c r="I339" s="144"/>
      <c r="J339" s="39"/>
      <c r="K339" s="39"/>
      <c r="L339" s="43"/>
      <c r="M339" s="216"/>
      <c r="N339" s="79"/>
      <c r="O339" s="79"/>
      <c r="P339" s="79"/>
      <c r="Q339" s="79"/>
      <c r="R339" s="79"/>
      <c r="S339" s="79"/>
      <c r="T339" s="80"/>
      <c r="AT339" s="17" t="s">
        <v>157</v>
      </c>
      <c r="AU339" s="17" t="s">
        <v>80</v>
      </c>
    </row>
    <row r="340" s="1" customFormat="1">
      <c r="B340" s="38"/>
      <c r="C340" s="39"/>
      <c r="D340" s="214" t="s">
        <v>179</v>
      </c>
      <c r="E340" s="39"/>
      <c r="F340" s="242" t="s">
        <v>617</v>
      </c>
      <c r="G340" s="39"/>
      <c r="H340" s="39"/>
      <c r="I340" s="144"/>
      <c r="J340" s="39"/>
      <c r="K340" s="39"/>
      <c r="L340" s="43"/>
      <c r="M340" s="216"/>
      <c r="N340" s="79"/>
      <c r="O340" s="79"/>
      <c r="P340" s="79"/>
      <c r="Q340" s="79"/>
      <c r="R340" s="79"/>
      <c r="S340" s="79"/>
      <c r="T340" s="80"/>
      <c r="AT340" s="17" t="s">
        <v>179</v>
      </c>
      <c r="AU340" s="17" t="s">
        <v>80</v>
      </c>
    </row>
    <row r="341" s="12" customFormat="1">
      <c r="B341" s="246"/>
      <c r="C341" s="247"/>
      <c r="D341" s="214" t="s">
        <v>325</v>
      </c>
      <c r="E341" s="248" t="s">
        <v>1</v>
      </c>
      <c r="F341" s="249" t="s">
        <v>618</v>
      </c>
      <c r="G341" s="247"/>
      <c r="H341" s="248" t="s">
        <v>1</v>
      </c>
      <c r="I341" s="250"/>
      <c r="J341" s="247"/>
      <c r="K341" s="247"/>
      <c r="L341" s="251"/>
      <c r="M341" s="252"/>
      <c r="N341" s="253"/>
      <c r="O341" s="253"/>
      <c r="P341" s="253"/>
      <c r="Q341" s="253"/>
      <c r="R341" s="253"/>
      <c r="S341" s="253"/>
      <c r="T341" s="254"/>
      <c r="AT341" s="255" t="s">
        <v>325</v>
      </c>
      <c r="AU341" s="255" t="s">
        <v>80</v>
      </c>
      <c r="AV341" s="12" t="s">
        <v>78</v>
      </c>
      <c r="AW341" s="12" t="s">
        <v>34</v>
      </c>
      <c r="AX341" s="12" t="s">
        <v>71</v>
      </c>
      <c r="AY341" s="255" t="s">
        <v>154</v>
      </c>
    </row>
    <row r="342" s="13" customFormat="1">
      <c r="B342" s="256"/>
      <c r="C342" s="257"/>
      <c r="D342" s="214" t="s">
        <v>325</v>
      </c>
      <c r="E342" s="258" t="s">
        <v>1</v>
      </c>
      <c r="F342" s="259" t="s">
        <v>619</v>
      </c>
      <c r="G342" s="257"/>
      <c r="H342" s="260">
        <v>0.129</v>
      </c>
      <c r="I342" s="261"/>
      <c r="J342" s="257"/>
      <c r="K342" s="257"/>
      <c r="L342" s="262"/>
      <c r="M342" s="263"/>
      <c r="N342" s="264"/>
      <c r="O342" s="264"/>
      <c r="P342" s="264"/>
      <c r="Q342" s="264"/>
      <c r="R342" s="264"/>
      <c r="S342" s="264"/>
      <c r="T342" s="265"/>
      <c r="AT342" s="266" t="s">
        <v>325</v>
      </c>
      <c r="AU342" s="266" t="s">
        <v>80</v>
      </c>
      <c r="AV342" s="13" t="s">
        <v>80</v>
      </c>
      <c r="AW342" s="13" t="s">
        <v>34</v>
      </c>
      <c r="AX342" s="13" t="s">
        <v>71</v>
      </c>
      <c r="AY342" s="266" t="s">
        <v>154</v>
      </c>
    </row>
    <row r="343" s="13" customFormat="1">
      <c r="B343" s="256"/>
      <c r="C343" s="257"/>
      <c r="D343" s="214" t="s">
        <v>325</v>
      </c>
      <c r="E343" s="258" t="s">
        <v>1</v>
      </c>
      <c r="F343" s="259" t="s">
        <v>620</v>
      </c>
      <c r="G343" s="257"/>
      <c r="H343" s="260">
        <v>0.108</v>
      </c>
      <c r="I343" s="261"/>
      <c r="J343" s="257"/>
      <c r="K343" s="257"/>
      <c r="L343" s="262"/>
      <c r="M343" s="263"/>
      <c r="N343" s="264"/>
      <c r="O343" s="264"/>
      <c r="P343" s="264"/>
      <c r="Q343" s="264"/>
      <c r="R343" s="264"/>
      <c r="S343" s="264"/>
      <c r="T343" s="265"/>
      <c r="AT343" s="266" t="s">
        <v>325</v>
      </c>
      <c r="AU343" s="266" t="s">
        <v>80</v>
      </c>
      <c r="AV343" s="13" t="s">
        <v>80</v>
      </c>
      <c r="AW343" s="13" t="s">
        <v>34</v>
      </c>
      <c r="AX343" s="13" t="s">
        <v>71</v>
      </c>
      <c r="AY343" s="266" t="s">
        <v>154</v>
      </c>
    </row>
    <row r="344" s="12" customFormat="1">
      <c r="B344" s="246"/>
      <c r="C344" s="247"/>
      <c r="D344" s="214" t="s">
        <v>325</v>
      </c>
      <c r="E344" s="248" t="s">
        <v>1</v>
      </c>
      <c r="F344" s="249" t="s">
        <v>621</v>
      </c>
      <c r="G344" s="247"/>
      <c r="H344" s="248" t="s">
        <v>1</v>
      </c>
      <c r="I344" s="250"/>
      <c r="J344" s="247"/>
      <c r="K344" s="247"/>
      <c r="L344" s="251"/>
      <c r="M344" s="252"/>
      <c r="N344" s="253"/>
      <c r="O344" s="253"/>
      <c r="P344" s="253"/>
      <c r="Q344" s="253"/>
      <c r="R344" s="253"/>
      <c r="S344" s="253"/>
      <c r="T344" s="254"/>
      <c r="AT344" s="255" t="s">
        <v>325</v>
      </c>
      <c r="AU344" s="255" t="s">
        <v>80</v>
      </c>
      <c r="AV344" s="12" t="s">
        <v>78</v>
      </c>
      <c r="AW344" s="12" t="s">
        <v>34</v>
      </c>
      <c r="AX344" s="12" t="s">
        <v>71</v>
      </c>
      <c r="AY344" s="255" t="s">
        <v>154</v>
      </c>
    </row>
    <row r="345" s="13" customFormat="1">
      <c r="B345" s="256"/>
      <c r="C345" s="257"/>
      <c r="D345" s="214" t="s">
        <v>325</v>
      </c>
      <c r="E345" s="258" t="s">
        <v>1</v>
      </c>
      <c r="F345" s="259" t="s">
        <v>622</v>
      </c>
      <c r="G345" s="257"/>
      <c r="H345" s="260">
        <v>0.16</v>
      </c>
      <c r="I345" s="261"/>
      <c r="J345" s="257"/>
      <c r="K345" s="257"/>
      <c r="L345" s="262"/>
      <c r="M345" s="263"/>
      <c r="N345" s="264"/>
      <c r="O345" s="264"/>
      <c r="P345" s="264"/>
      <c r="Q345" s="264"/>
      <c r="R345" s="264"/>
      <c r="S345" s="264"/>
      <c r="T345" s="265"/>
      <c r="AT345" s="266" t="s">
        <v>325</v>
      </c>
      <c r="AU345" s="266" t="s">
        <v>80</v>
      </c>
      <c r="AV345" s="13" t="s">
        <v>80</v>
      </c>
      <c r="AW345" s="13" t="s">
        <v>34</v>
      </c>
      <c r="AX345" s="13" t="s">
        <v>71</v>
      </c>
      <c r="AY345" s="266" t="s">
        <v>154</v>
      </c>
    </row>
    <row r="346" s="13" customFormat="1">
      <c r="B346" s="256"/>
      <c r="C346" s="257"/>
      <c r="D346" s="214" t="s">
        <v>325</v>
      </c>
      <c r="E346" s="258" t="s">
        <v>1</v>
      </c>
      <c r="F346" s="259" t="s">
        <v>623</v>
      </c>
      <c r="G346" s="257"/>
      <c r="H346" s="260">
        <v>0.20399999999999999</v>
      </c>
      <c r="I346" s="261"/>
      <c r="J346" s="257"/>
      <c r="K346" s="257"/>
      <c r="L346" s="262"/>
      <c r="M346" s="263"/>
      <c r="N346" s="264"/>
      <c r="O346" s="264"/>
      <c r="P346" s="264"/>
      <c r="Q346" s="264"/>
      <c r="R346" s="264"/>
      <c r="S346" s="264"/>
      <c r="T346" s="265"/>
      <c r="AT346" s="266" t="s">
        <v>325</v>
      </c>
      <c r="AU346" s="266" t="s">
        <v>80</v>
      </c>
      <c r="AV346" s="13" t="s">
        <v>80</v>
      </c>
      <c r="AW346" s="13" t="s">
        <v>34</v>
      </c>
      <c r="AX346" s="13" t="s">
        <v>71</v>
      </c>
      <c r="AY346" s="266" t="s">
        <v>154</v>
      </c>
    </row>
    <row r="347" s="12" customFormat="1">
      <c r="B347" s="246"/>
      <c r="C347" s="247"/>
      <c r="D347" s="214" t="s">
        <v>325</v>
      </c>
      <c r="E347" s="248" t="s">
        <v>1</v>
      </c>
      <c r="F347" s="249" t="s">
        <v>624</v>
      </c>
      <c r="G347" s="247"/>
      <c r="H347" s="248" t="s">
        <v>1</v>
      </c>
      <c r="I347" s="250"/>
      <c r="J347" s="247"/>
      <c r="K347" s="247"/>
      <c r="L347" s="251"/>
      <c r="M347" s="252"/>
      <c r="N347" s="253"/>
      <c r="O347" s="253"/>
      <c r="P347" s="253"/>
      <c r="Q347" s="253"/>
      <c r="R347" s="253"/>
      <c r="S347" s="253"/>
      <c r="T347" s="254"/>
      <c r="AT347" s="255" t="s">
        <v>325</v>
      </c>
      <c r="AU347" s="255" t="s">
        <v>80</v>
      </c>
      <c r="AV347" s="12" t="s">
        <v>78</v>
      </c>
      <c r="AW347" s="12" t="s">
        <v>34</v>
      </c>
      <c r="AX347" s="12" t="s">
        <v>71</v>
      </c>
      <c r="AY347" s="255" t="s">
        <v>154</v>
      </c>
    </row>
    <row r="348" s="13" customFormat="1">
      <c r="B348" s="256"/>
      <c r="C348" s="257"/>
      <c r="D348" s="214" t="s">
        <v>325</v>
      </c>
      <c r="E348" s="258" t="s">
        <v>1</v>
      </c>
      <c r="F348" s="259" t="s">
        <v>625</v>
      </c>
      <c r="G348" s="257"/>
      <c r="H348" s="260">
        <v>0.081000000000000003</v>
      </c>
      <c r="I348" s="261"/>
      <c r="J348" s="257"/>
      <c r="K348" s="257"/>
      <c r="L348" s="262"/>
      <c r="M348" s="263"/>
      <c r="N348" s="264"/>
      <c r="O348" s="264"/>
      <c r="P348" s="264"/>
      <c r="Q348" s="264"/>
      <c r="R348" s="264"/>
      <c r="S348" s="264"/>
      <c r="T348" s="265"/>
      <c r="AT348" s="266" t="s">
        <v>325</v>
      </c>
      <c r="AU348" s="266" t="s">
        <v>80</v>
      </c>
      <c r="AV348" s="13" t="s">
        <v>80</v>
      </c>
      <c r="AW348" s="13" t="s">
        <v>34</v>
      </c>
      <c r="AX348" s="13" t="s">
        <v>71</v>
      </c>
      <c r="AY348" s="266" t="s">
        <v>154</v>
      </c>
    </row>
    <row r="349" s="13" customFormat="1">
      <c r="B349" s="256"/>
      <c r="C349" s="257"/>
      <c r="D349" s="214" t="s">
        <v>325</v>
      </c>
      <c r="E349" s="258" t="s">
        <v>1</v>
      </c>
      <c r="F349" s="259" t="s">
        <v>626</v>
      </c>
      <c r="G349" s="257"/>
      <c r="H349" s="260">
        <v>0.044999999999999998</v>
      </c>
      <c r="I349" s="261"/>
      <c r="J349" s="257"/>
      <c r="K349" s="257"/>
      <c r="L349" s="262"/>
      <c r="M349" s="263"/>
      <c r="N349" s="264"/>
      <c r="O349" s="264"/>
      <c r="P349" s="264"/>
      <c r="Q349" s="264"/>
      <c r="R349" s="264"/>
      <c r="S349" s="264"/>
      <c r="T349" s="265"/>
      <c r="AT349" s="266" t="s">
        <v>325</v>
      </c>
      <c r="AU349" s="266" t="s">
        <v>80</v>
      </c>
      <c r="AV349" s="13" t="s">
        <v>80</v>
      </c>
      <c r="AW349" s="13" t="s">
        <v>34</v>
      </c>
      <c r="AX349" s="13" t="s">
        <v>71</v>
      </c>
      <c r="AY349" s="266" t="s">
        <v>154</v>
      </c>
    </row>
    <row r="350" s="14" customFormat="1">
      <c r="B350" s="267"/>
      <c r="C350" s="268"/>
      <c r="D350" s="214" t="s">
        <v>325</v>
      </c>
      <c r="E350" s="269" t="s">
        <v>1</v>
      </c>
      <c r="F350" s="270" t="s">
        <v>329</v>
      </c>
      <c r="G350" s="268"/>
      <c r="H350" s="271">
        <v>0.72699999999999998</v>
      </c>
      <c r="I350" s="272"/>
      <c r="J350" s="268"/>
      <c r="K350" s="268"/>
      <c r="L350" s="273"/>
      <c r="M350" s="274"/>
      <c r="N350" s="275"/>
      <c r="O350" s="275"/>
      <c r="P350" s="275"/>
      <c r="Q350" s="275"/>
      <c r="R350" s="275"/>
      <c r="S350" s="275"/>
      <c r="T350" s="276"/>
      <c r="AT350" s="277" t="s">
        <v>325</v>
      </c>
      <c r="AU350" s="277" t="s">
        <v>80</v>
      </c>
      <c r="AV350" s="14" t="s">
        <v>155</v>
      </c>
      <c r="AW350" s="14" t="s">
        <v>34</v>
      </c>
      <c r="AX350" s="14" t="s">
        <v>78</v>
      </c>
      <c r="AY350" s="277" t="s">
        <v>154</v>
      </c>
    </row>
    <row r="351" s="1" customFormat="1" ht="22.5" customHeight="1">
      <c r="B351" s="38"/>
      <c r="C351" s="233" t="s">
        <v>627</v>
      </c>
      <c r="D351" s="233" t="s">
        <v>174</v>
      </c>
      <c r="E351" s="234" t="s">
        <v>628</v>
      </c>
      <c r="F351" s="235" t="s">
        <v>629</v>
      </c>
      <c r="G351" s="236" t="s">
        <v>177</v>
      </c>
      <c r="H351" s="237">
        <v>88</v>
      </c>
      <c r="I351" s="238"/>
      <c r="J351" s="239">
        <f>ROUND(I351*H351,2)</f>
        <v>0</v>
      </c>
      <c r="K351" s="235" t="s">
        <v>311</v>
      </c>
      <c r="L351" s="43"/>
      <c r="M351" s="240" t="s">
        <v>1</v>
      </c>
      <c r="N351" s="241" t="s">
        <v>42</v>
      </c>
      <c r="O351" s="79"/>
      <c r="P351" s="211">
        <f>O351*H351</f>
        <v>0</v>
      </c>
      <c r="Q351" s="211">
        <v>0</v>
      </c>
      <c r="R351" s="211">
        <f>Q351*H351</f>
        <v>0</v>
      </c>
      <c r="S351" s="211">
        <v>0</v>
      </c>
      <c r="T351" s="212">
        <f>S351*H351</f>
        <v>0</v>
      </c>
      <c r="AR351" s="17" t="s">
        <v>155</v>
      </c>
      <c r="AT351" s="17" t="s">
        <v>174</v>
      </c>
      <c r="AU351" s="17" t="s">
        <v>80</v>
      </c>
      <c r="AY351" s="17" t="s">
        <v>154</v>
      </c>
      <c r="BE351" s="213">
        <f>IF(N351="základní",J351,0)</f>
        <v>0</v>
      </c>
      <c r="BF351" s="213">
        <f>IF(N351="snížená",J351,0)</f>
        <v>0</v>
      </c>
      <c r="BG351" s="213">
        <f>IF(N351="zákl. přenesená",J351,0)</f>
        <v>0</v>
      </c>
      <c r="BH351" s="213">
        <f>IF(N351="sníž. přenesená",J351,0)</f>
        <v>0</v>
      </c>
      <c r="BI351" s="213">
        <f>IF(N351="nulová",J351,0)</f>
        <v>0</v>
      </c>
      <c r="BJ351" s="17" t="s">
        <v>78</v>
      </c>
      <c r="BK351" s="213">
        <f>ROUND(I351*H351,2)</f>
        <v>0</v>
      </c>
      <c r="BL351" s="17" t="s">
        <v>155</v>
      </c>
      <c r="BM351" s="17" t="s">
        <v>630</v>
      </c>
    </row>
    <row r="352" s="1" customFormat="1">
      <c r="B352" s="38"/>
      <c r="C352" s="39"/>
      <c r="D352" s="214" t="s">
        <v>157</v>
      </c>
      <c r="E352" s="39"/>
      <c r="F352" s="215" t="s">
        <v>631</v>
      </c>
      <c r="G352" s="39"/>
      <c r="H352" s="39"/>
      <c r="I352" s="144"/>
      <c r="J352" s="39"/>
      <c r="K352" s="39"/>
      <c r="L352" s="43"/>
      <c r="M352" s="216"/>
      <c r="N352" s="79"/>
      <c r="O352" s="79"/>
      <c r="P352" s="79"/>
      <c r="Q352" s="79"/>
      <c r="R352" s="79"/>
      <c r="S352" s="79"/>
      <c r="T352" s="80"/>
      <c r="AT352" s="17" t="s">
        <v>157</v>
      </c>
      <c r="AU352" s="17" t="s">
        <v>80</v>
      </c>
    </row>
    <row r="353" s="1" customFormat="1">
      <c r="B353" s="38"/>
      <c r="C353" s="39"/>
      <c r="D353" s="214" t="s">
        <v>179</v>
      </c>
      <c r="E353" s="39"/>
      <c r="F353" s="242" t="s">
        <v>470</v>
      </c>
      <c r="G353" s="39"/>
      <c r="H353" s="39"/>
      <c r="I353" s="144"/>
      <c r="J353" s="39"/>
      <c r="K353" s="39"/>
      <c r="L353" s="43"/>
      <c r="M353" s="216"/>
      <c r="N353" s="79"/>
      <c r="O353" s="79"/>
      <c r="P353" s="79"/>
      <c r="Q353" s="79"/>
      <c r="R353" s="79"/>
      <c r="S353" s="79"/>
      <c r="T353" s="80"/>
      <c r="AT353" s="17" t="s">
        <v>179</v>
      </c>
      <c r="AU353" s="17" t="s">
        <v>80</v>
      </c>
    </row>
    <row r="354" s="12" customFormat="1">
      <c r="B354" s="246"/>
      <c r="C354" s="247"/>
      <c r="D354" s="214" t="s">
        <v>325</v>
      </c>
      <c r="E354" s="248" t="s">
        <v>1</v>
      </c>
      <c r="F354" s="249" t="s">
        <v>632</v>
      </c>
      <c r="G354" s="247"/>
      <c r="H354" s="248" t="s">
        <v>1</v>
      </c>
      <c r="I354" s="250"/>
      <c r="J354" s="247"/>
      <c r="K354" s="247"/>
      <c r="L354" s="251"/>
      <c r="M354" s="252"/>
      <c r="N354" s="253"/>
      <c r="O354" s="253"/>
      <c r="P354" s="253"/>
      <c r="Q354" s="253"/>
      <c r="R354" s="253"/>
      <c r="S354" s="253"/>
      <c r="T354" s="254"/>
      <c r="AT354" s="255" t="s">
        <v>325</v>
      </c>
      <c r="AU354" s="255" t="s">
        <v>80</v>
      </c>
      <c r="AV354" s="12" t="s">
        <v>78</v>
      </c>
      <c r="AW354" s="12" t="s">
        <v>34</v>
      </c>
      <c r="AX354" s="12" t="s">
        <v>71</v>
      </c>
      <c r="AY354" s="255" t="s">
        <v>154</v>
      </c>
    </row>
    <row r="355" s="13" customFormat="1">
      <c r="B355" s="256"/>
      <c r="C355" s="257"/>
      <c r="D355" s="214" t="s">
        <v>325</v>
      </c>
      <c r="E355" s="258" t="s">
        <v>1</v>
      </c>
      <c r="F355" s="259" t="s">
        <v>633</v>
      </c>
      <c r="G355" s="257"/>
      <c r="H355" s="260">
        <v>88</v>
      </c>
      <c r="I355" s="261"/>
      <c r="J355" s="257"/>
      <c r="K355" s="257"/>
      <c r="L355" s="262"/>
      <c r="M355" s="263"/>
      <c r="N355" s="264"/>
      <c r="O355" s="264"/>
      <c r="P355" s="264"/>
      <c r="Q355" s="264"/>
      <c r="R355" s="264"/>
      <c r="S355" s="264"/>
      <c r="T355" s="265"/>
      <c r="AT355" s="266" t="s">
        <v>325</v>
      </c>
      <c r="AU355" s="266" t="s">
        <v>80</v>
      </c>
      <c r="AV355" s="13" t="s">
        <v>80</v>
      </c>
      <c r="AW355" s="13" t="s">
        <v>34</v>
      </c>
      <c r="AX355" s="13" t="s">
        <v>71</v>
      </c>
      <c r="AY355" s="266" t="s">
        <v>154</v>
      </c>
    </row>
    <row r="356" s="14" customFormat="1">
      <c r="B356" s="267"/>
      <c r="C356" s="268"/>
      <c r="D356" s="214" t="s">
        <v>325</v>
      </c>
      <c r="E356" s="269" t="s">
        <v>1</v>
      </c>
      <c r="F356" s="270" t="s">
        <v>329</v>
      </c>
      <c r="G356" s="268"/>
      <c r="H356" s="271">
        <v>88</v>
      </c>
      <c r="I356" s="272"/>
      <c r="J356" s="268"/>
      <c r="K356" s="268"/>
      <c r="L356" s="273"/>
      <c r="M356" s="274"/>
      <c r="N356" s="275"/>
      <c r="O356" s="275"/>
      <c r="P356" s="275"/>
      <c r="Q356" s="275"/>
      <c r="R356" s="275"/>
      <c r="S356" s="275"/>
      <c r="T356" s="276"/>
      <c r="AT356" s="277" t="s">
        <v>325</v>
      </c>
      <c r="AU356" s="277" t="s">
        <v>80</v>
      </c>
      <c r="AV356" s="14" t="s">
        <v>155</v>
      </c>
      <c r="AW356" s="14" t="s">
        <v>34</v>
      </c>
      <c r="AX356" s="14" t="s">
        <v>78</v>
      </c>
      <c r="AY356" s="277" t="s">
        <v>154</v>
      </c>
    </row>
    <row r="357" s="1" customFormat="1" ht="22.5" customHeight="1">
      <c r="B357" s="38"/>
      <c r="C357" s="233" t="s">
        <v>634</v>
      </c>
      <c r="D357" s="233" t="s">
        <v>174</v>
      </c>
      <c r="E357" s="234" t="s">
        <v>635</v>
      </c>
      <c r="F357" s="235" t="s">
        <v>636</v>
      </c>
      <c r="G357" s="236" t="s">
        <v>450</v>
      </c>
      <c r="H357" s="237">
        <v>1.3500000000000001</v>
      </c>
      <c r="I357" s="238"/>
      <c r="J357" s="239">
        <f>ROUND(I357*H357,2)</f>
        <v>0</v>
      </c>
      <c r="K357" s="235" t="s">
        <v>311</v>
      </c>
      <c r="L357" s="43"/>
      <c r="M357" s="240" t="s">
        <v>1</v>
      </c>
      <c r="N357" s="241" t="s">
        <v>42</v>
      </c>
      <c r="O357" s="79"/>
      <c r="P357" s="211">
        <f>O357*H357</f>
        <v>0</v>
      </c>
      <c r="Q357" s="211">
        <v>0</v>
      </c>
      <c r="R357" s="211">
        <f>Q357*H357</f>
        <v>0</v>
      </c>
      <c r="S357" s="211">
        <v>0</v>
      </c>
      <c r="T357" s="212">
        <f>S357*H357</f>
        <v>0</v>
      </c>
      <c r="AR357" s="17" t="s">
        <v>155</v>
      </c>
      <c r="AT357" s="17" t="s">
        <v>174</v>
      </c>
      <c r="AU357" s="17" t="s">
        <v>80</v>
      </c>
      <c r="AY357" s="17" t="s">
        <v>154</v>
      </c>
      <c r="BE357" s="213">
        <f>IF(N357="základní",J357,0)</f>
        <v>0</v>
      </c>
      <c r="BF357" s="213">
        <f>IF(N357="snížená",J357,0)</f>
        <v>0</v>
      </c>
      <c r="BG357" s="213">
        <f>IF(N357="zákl. přenesená",J357,0)</f>
        <v>0</v>
      </c>
      <c r="BH357" s="213">
        <f>IF(N357="sníž. přenesená",J357,0)</f>
        <v>0</v>
      </c>
      <c r="BI357" s="213">
        <f>IF(N357="nulová",J357,0)</f>
        <v>0</v>
      </c>
      <c r="BJ357" s="17" t="s">
        <v>78</v>
      </c>
      <c r="BK357" s="213">
        <f>ROUND(I357*H357,2)</f>
        <v>0</v>
      </c>
      <c r="BL357" s="17" t="s">
        <v>155</v>
      </c>
      <c r="BM357" s="17" t="s">
        <v>637</v>
      </c>
    </row>
    <row r="358" s="1" customFormat="1">
      <c r="B358" s="38"/>
      <c r="C358" s="39"/>
      <c r="D358" s="214" t="s">
        <v>157</v>
      </c>
      <c r="E358" s="39"/>
      <c r="F358" s="215" t="s">
        <v>638</v>
      </c>
      <c r="G358" s="39"/>
      <c r="H358" s="39"/>
      <c r="I358" s="144"/>
      <c r="J358" s="39"/>
      <c r="K358" s="39"/>
      <c r="L358" s="43"/>
      <c r="M358" s="216"/>
      <c r="N358" s="79"/>
      <c r="O358" s="79"/>
      <c r="P358" s="79"/>
      <c r="Q358" s="79"/>
      <c r="R358" s="79"/>
      <c r="S358" s="79"/>
      <c r="T358" s="80"/>
      <c r="AT358" s="17" t="s">
        <v>157</v>
      </c>
      <c r="AU358" s="17" t="s">
        <v>80</v>
      </c>
    </row>
    <row r="359" s="1" customFormat="1">
      <c r="B359" s="38"/>
      <c r="C359" s="39"/>
      <c r="D359" s="214" t="s">
        <v>179</v>
      </c>
      <c r="E359" s="39"/>
      <c r="F359" s="242" t="s">
        <v>639</v>
      </c>
      <c r="G359" s="39"/>
      <c r="H359" s="39"/>
      <c r="I359" s="144"/>
      <c r="J359" s="39"/>
      <c r="K359" s="39"/>
      <c r="L359" s="43"/>
      <c r="M359" s="216"/>
      <c r="N359" s="79"/>
      <c r="O359" s="79"/>
      <c r="P359" s="79"/>
      <c r="Q359" s="79"/>
      <c r="R359" s="79"/>
      <c r="S359" s="79"/>
      <c r="T359" s="80"/>
      <c r="AT359" s="17" t="s">
        <v>179</v>
      </c>
      <c r="AU359" s="17" t="s">
        <v>80</v>
      </c>
    </row>
    <row r="360" s="13" customFormat="1">
      <c r="B360" s="256"/>
      <c r="C360" s="257"/>
      <c r="D360" s="214" t="s">
        <v>325</v>
      </c>
      <c r="E360" s="258" t="s">
        <v>1</v>
      </c>
      <c r="F360" s="259" t="s">
        <v>640</v>
      </c>
      <c r="G360" s="257"/>
      <c r="H360" s="260">
        <v>0.375</v>
      </c>
      <c r="I360" s="261"/>
      <c r="J360" s="257"/>
      <c r="K360" s="257"/>
      <c r="L360" s="262"/>
      <c r="M360" s="263"/>
      <c r="N360" s="264"/>
      <c r="O360" s="264"/>
      <c r="P360" s="264"/>
      <c r="Q360" s="264"/>
      <c r="R360" s="264"/>
      <c r="S360" s="264"/>
      <c r="T360" s="265"/>
      <c r="AT360" s="266" t="s">
        <v>325</v>
      </c>
      <c r="AU360" s="266" t="s">
        <v>80</v>
      </c>
      <c r="AV360" s="13" t="s">
        <v>80</v>
      </c>
      <c r="AW360" s="13" t="s">
        <v>34</v>
      </c>
      <c r="AX360" s="13" t="s">
        <v>71</v>
      </c>
      <c r="AY360" s="266" t="s">
        <v>154</v>
      </c>
    </row>
    <row r="361" s="12" customFormat="1">
      <c r="B361" s="246"/>
      <c r="C361" s="247"/>
      <c r="D361" s="214" t="s">
        <v>325</v>
      </c>
      <c r="E361" s="248" t="s">
        <v>1</v>
      </c>
      <c r="F361" s="249" t="s">
        <v>641</v>
      </c>
      <c r="G361" s="247"/>
      <c r="H361" s="248" t="s">
        <v>1</v>
      </c>
      <c r="I361" s="250"/>
      <c r="J361" s="247"/>
      <c r="K361" s="247"/>
      <c r="L361" s="251"/>
      <c r="M361" s="252"/>
      <c r="N361" s="253"/>
      <c r="O361" s="253"/>
      <c r="P361" s="253"/>
      <c r="Q361" s="253"/>
      <c r="R361" s="253"/>
      <c r="S361" s="253"/>
      <c r="T361" s="254"/>
      <c r="AT361" s="255" t="s">
        <v>325</v>
      </c>
      <c r="AU361" s="255" t="s">
        <v>80</v>
      </c>
      <c r="AV361" s="12" t="s">
        <v>78</v>
      </c>
      <c r="AW361" s="12" t="s">
        <v>34</v>
      </c>
      <c r="AX361" s="12" t="s">
        <v>71</v>
      </c>
      <c r="AY361" s="255" t="s">
        <v>154</v>
      </c>
    </row>
    <row r="362" s="13" customFormat="1">
      <c r="B362" s="256"/>
      <c r="C362" s="257"/>
      <c r="D362" s="214" t="s">
        <v>325</v>
      </c>
      <c r="E362" s="258" t="s">
        <v>1</v>
      </c>
      <c r="F362" s="259" t="s">
        <v>642</v>
      </c>
      <c r="G362" s="257"/>
      <c r="H362" s="260">
        <v>0.97499999999999998</v>
      </c>
      <c r="I362" s="261"/>
      <c r="J362" s="257"/>
      <c r="K362" s="257"/>
      <c r="L362" s="262"/>
      <c r="M362" s="263"/>
      <c r="N362" s="264"/>
      <c r="O362" s="264"/>
      <c r="P362" s="264"/>
      <c r="Q362" s="264"/>
      <c r="R362" s="264"/>
      <c r="S362" s="264"/>
      <c r="T362" s="265"/>
      <c r="AT362" s="266" t="s">
        <v>325</v>
      </c>
      <c r="AU362" s="266" t="s">
        <v>80</v>
      </c>
      <c r="AV362" s="13" t="s">
        <v>80</v>
      </c>
      <c r="AW362" s="13" t="s">
        <v>34</v>
      </c>
      <c r="AX362" s="13" t="s">
        <v>71</v>
      </c>
      <c r="AY362" s="266" t="s">
        <v>154</v>
      </c>
    </row>
    <row r="363" s="14" customFormat="1">
      <c r="B363" s="267"/>
      <c r="C363" s="268"/>
      <c r="D363" s="214" t="s">
        <v>325</v>
      </c>
      <c r="E363" s="269" t="s">
        <v>1</v>
      </c>
      <c r="F363" s="270" t="s">
        <v>329</v>
      </c>
      <c r="G363" s="268"/>
      <c r="H363" s="271">
        <v>1.3500000000000001</v>
      </c>
      <c r="I363" s="272"/>
      <c r="J363" s="268"/>
      <c r="K363" s="268"/>
      <c r="L363" s="273"/>
      <c r="M363" s="274"/>
      <c r="N363" s="275"/>
      <c r="O363" s="275"/>
      <c r="P363" s="275"/>
      <c r="Q363" s="275"/>
      <c r="R363" s="275"/>
      <c r="S363" s="275"/>
      <c r="T363" s="276"/>
      <c r="AT363" s="277" t="s">
        <v>325</v>
      </c>
      <c r="AU363" s="277" t="s">
        <v>80</v>
      </c>
      <c r="AV363" s="14" t="s">
        <v>155</v>
      </c>
      <c r="AW363" s="14" t="s">
        <v>34</v>
      </c>
      <c r="AX363" s="14" t="s">
        <v>78</v>
      </c>
      <c r="AY363" s="277" t="s">
        <v>154</v>
      </c>
    </row>
    <row r="364" s="1" customFormat="1" ht="22.5" customHeight="1">
      <c r="B364" s="38"/>
      <c r="C364" s="233" t="s">
        <v>643</v>
      </c>
      <c r="D364" s="233" t="s">
        <v>174</v>
      </c>
      <c r="E364" s="234" t="s">
        <v>644</v>
      </c>
      <c r="F364" s="235" t="s">
        <v>645</v>
      </c>
      <c r="G364" s="236" t="s">
        <v>177</v>
      </c>
      <c r="H364" s="237">
        <v>608</v>
      </c>
      <c r="I364" s="238"/>
      <c r="J364" s="239">
        <f>ROUND(I364*H364,2)</f>
        <v>0</v>
      </c>
      <c r="K364" s="235" t="s">
        <v>311</v>
      </c>
      <c r="L364" s="43"/>
      <c r="M364" s="240" t="s">
        <v>1</v>
      </c>
      <c r="N364" s="241" t="s">
        <v>42</v>
      </c>
      <c r="O364" s="79"/>
      <c r="P364" s="211">
        <f>O364*H364</f>
        <v>0</v>
      </c>
      <c r="Q364" s="211">
        <v>0</v>
      </c>
      <c r="R364" s="211">
        <f>Q364*H364</f>
        <v>0</v>
      </c>
      <c r="S364" s="211">
        <v>0</v>
      </c>
      <c r="T364" s="212">
        <f>S364*H364</f>
        <v>0</v>
      </c>
      <c r="AR364" s="17" t="s">
        <v>155</v>
      </c>
      <c r="AT364" s="17" t="s">
        <v>174</v>
      </c>
      <c r="AU364" s="17" t="s">
        <v>80</v>
      </c>
      <c r="AY364" s="17" t="s">
        <v>154</v>
      </c>
      <c r="BE364" s="213">
        <f>IF(N364="základní",J364,0)</f>
        <v>0</v>
      </c>
      <c r="BF364" s="213">
        <f>IF(N364="snížená",J364,0)</f>
        <v>0</v>
      </c>
      <c r="BG364" s="213">
        <f>IF(N364="zákl. přenesená",J364,0)</f>
        <v>0</v>
      </c>
      <c r="BH364" s="213">
        <f>IF(N364="sníž. přenesená",J364,0)</f>
        <v>0</v>
      </c>
      <c r="BI364" s="213">
        <f>IF(N364="nulová",J364,0)</f>
        <v>0</v>
      </c>
      <c r="BJ364" s="17" t="s">
        <v>78</v>
      </c>
      <c r="BK364" s="213">
        <f>ROUND(I364*H364,2)</f>
        <v>0</v>
      </c>
      <c r="BL364" s="17" t="s">
        <v>155</v>
      </c>
      <c r="BM364" s="17" t="s">
        <v>646</v>
      </c>
    </row>
    <row r="365" s="1" customFormat="1">
      <c r="B365" s="38"/>
      <c r="C365" s="39"/>
      <c r="D365" s="214" t="s">
        <v>157</v>
      </c>
      <c r="E365" s="39"/>
      <c r="F365" s="215" t="s">
        <v>647</v>
      </c>
      <c r="G365" s="39"/>
      <c r="H365" s="39"/>
      <c r="I365" s="144"/>
      <c r="J365" s="39"/>
      <c r="K365" s="39"/>
      <c r="L365" s="43"/>
      <c r="M365" s="216"/>
      <c r="N365" s="79"/>
      <c r="O365" s="79"/>
      <c r="P365" s="79"/>
      <c r="Q365" s="79"/>
      <c r="R365" s="79"/>
      <c r="S365" s="79"/>
      <c r="T365" s="80"/>
      <c r="AT365" s="17" t="s">
        <v>157</v>
      </c>
      <c r="AU365" s="17" t="s">
        <v>80</v>
      </c>
    </row>
    <row r="366" s="1" customFormat="1">
      <c r="B366" s="38"/>
      <c r="C366" s="39"/>
      <c r="D366" s="214" t="s">
        <v>179</v>
      </c>
      <c r="E366" s="39"/>
      <c r="F366" s="242" t="s">
        <v>648</v>
      </c>
      <c r="G366" s="39"/>
      <c r="H366" s="39"/>
      <c r="I366" s="144"/>
      <c r="J366" s="39"/>
      <c r="K366" s="39"/>
      <c r="L366" s="43"/>
      <c r="M366" s="216"/>
      <c r="N366" s="79"/>
      <c r="O366" s="79"/>
      <c r="P366" s="79"/>
      <c r="Q366" s="79"/>
      <c r="R366" s="79"/>
      <c r="S366" s="79"/>
      <c r="T366" s="80"/>
      <c r="AT366" s="17" t="s">
        <v>179</v>
      </c>
      <c r="AU366" s="17" t="s">
        <v>80</v>
      </c>
    </row>
    <row r="367" s="13" customFormat="1">
      <c r="B367" s="256"/>
      <c r="C367" s="257"/>
      <c r="D367" s="214" t="s">
        <v>325</v>
      </c>
      <c r="E367" s="258" t="s">
        <v>1</v>
      </c>
      <c r="F367" s="259" t="s">
        <v>649</v>
      </c>
      <c r="G367" s="257"/>
      <c r="H367" s="260">
        <v>304</v>
      </c>
      <c r="I367" s="261"/>
      <c r="J367" s="257"/>
      <c r="K367" s="257"/>
      <c r="L367" s="262"/>
      <c r="M367" s="263"/>
      <c r="N367" s="264"/>
      <c r="O367" s="264"/>
      <c r="P367" s="264"/>
      <c r="Q367" s="264"/>
      <c r="R367" s="264"/>
      <c r="S367" s="264"/>
      <c r="T367" s="265"/>
      <c r="AT367" s="266" t="s">
        <v>325</v>
      </c>
      <c r="AU367" s="266" t="s">
        <v>80</v>
      </c>
      <c r="AV367" s="13" t="s">
        <v>80</v>
      </c>
      <c r="AW367" s="13" t="s">
        <v>34</v>
      </c>
      <c r="AX367" s="13" t="s">
        <v>71</v>
      </c>
      <c r="AY367" s="266" t="s">
        <v>154</v>
      </c>
    </row>
    <row r="368" s="12" customFormat="1">
      <c r="B368" s="246"/>
      <c r="C368" s="247"/>
      <c r="D368" s="214" t="s">
        <v>325</v>
      </c>
      <c r="E368" s="248" t="s">
        <v>1</v>
      </c>
      <c r="F368" s="249" t="s">
        <v>641</v>
      </c>
      <c r="G368" s="247"/>
      <c r="H368" s="248" t="s">
        <v>1</v>
      </c>
      <c r="I368" s="250"/>
      <c r="J368" s="247"/>
      <c r="K368" s="247"/>
      <c r="L368" s="251"/>
      <c r="M368" s="252"/>
      <c r="N368" s="253"/>
      <c r="O368" s="253"/>
      <c r="P368" s="253"/>
      <c r="Q368" s="253"/>
      <c r="R368" s="253"/>
      <c r="S368" s="253"/>
      <c r="T368" s="254"/>
      <c r="AT368" s="255" t="s">
        <v>325</v>
      </c>
      <c r="AU368" s="255" t="s">
        <v>80</v>
      </c>
      <c r="AV368" s="12" t="s">
        <v>78</v>
      </c>
      <c r="AW368" s="12" t="s">
        <v>34</v>
      </c>
      <c r="AX368" s="12" t="s">
        <v>71</v>
      </c>
      <c r="AY368" s="255" t="s">
        <v>154</v>
      </c>
    </row>
    <row r="369" s="13" customFormat="1">
      <c r="B369" s="256"/>
      <c r="C369" s="257"/>
      <c r="D369" s="214" t="s">
        <v>325</v>
      </c>
      <c r="E369" s="258" t="s">
        <v>1</v>
      </c>
      <c r="F369" s="259" t="s">
        <v>649</v>
      </c>
      <c r="G369" s="257"/>
      <c r="H369" s="260">
        <v>304</v>
      </c>
      <c r="I369" s="261"/>
      <c r="J369" s="257"/>
      <c r="K369" s="257"/>
      <c r="L369" s="262"/>
      <c r="M369" s="263"/>
      <c r="N369" s="264"/>
      <c r="O369" s="264"/>
      <c r="P369" s="264"/>
      <c r="Q369" s="264"/>
      <c r="R369" s="264"/>
      <c r="S369" s="264"/>
      <c r="T369" s="265"/>
      <c r="AT369" s="266" t="s">
        <v>325</v>
      </c>
      <c r="AU369" s="266" t="s">
        <v>80</v>
      </c>
      <c r="AV369" s="13" t="s">
        <v>80</v>
      </c>
      <c r="AW369" s="13" t="s">
        <v>34</v>
      </c>
      <c r="AX369" s="13" t="s">
        <v>71</v>
      </c>
      <c r="AY369" s="266" t="s">
        <v>154</v>
      </c>
    </row>
    <row r="370" s="14" customFormat="1">
      <c r="B370" s="267"/>
      <c r="C370" s="268"/>
      <c r="D370" s="214" t="s">
        <v>325</v>
      </c>
      <c r="E370" s="269" t="s">
        <v>1</v>
      </c>
      <c r="F370" s="270" t="s">
        <v>329</v>
      </c>
      <c r="G370" s="268"/>
      <c r="H370" s="271">
        <v>608</v>
      </c>
      <c r="I370" s="272"/>
      <c r="J370" s="268"/>
      <c r="K370" s="268"/>
      <c r="L370" s="273"/>
      <c r="M370" s="274"/>
      <c r="N370" s="275"/>
      <c r="O370" s="275"/>
      <c r="P370" s="275"/>
      <c r="Q370" s="275"/>
      <c r="R370" s="275"/>
      <c r="S370" s="275"/>
      <c r="T370" s="276"/>
      <c r="AT370" s="277" t="s">
        <v>325</v>
      </c>
      <c r="AU370" s="277" t="s">
        <v>80</v>
      </c>
      <c r="AV370" s="14" t="s">
        <v>155</v>
      </c>
      <c r="AW370" s="14" t="s">
        <v>34</v>
      </c>
      <c r="AX370" s="14" t="s">
        <v>78</v>
      </c>
      <c r="AY370" s="277" t="s">
        <v>154</v>
      </c>
    </row>
    <row r="371" s="1" customFormat="1" ht="22.5" customHeight="1">
      <c r="B371" s="38"/>
      <c r="C371" s="233" t="s">
        <v>650</v>
      </c>
      <c r="D371" s="233" t="s">
        <v>174</v>
      </c>
      <c r="E371" s="234" t="s">
        <v>651</v>
      </c>
      <c r="F371" s="235" t="s">
        <v>652</v>
      </c>
      <c r="G371" s="236" t="s">
        <v>653</v>
      </c>
      <c r="H371" s="237">
        <v>24</v>
      </c>
      <c r="I371" s="238"/>
      <c r="J371" s="239">
        <f>ROUND(I371*H371,2)</f>
        <v>0</v>
      </c>
      <c r="K371" s="235" t="s">
        <v>311</v>
      </c>
      <c r="L371" s="43"/>
      <c r="M371" s="240" t="s">
        <v>1</v>
      </c>
      <c r="N371" s="241" t="s">
        <v>42</v>
      </c>
      <c r="O371" s="79"/>
      <c r="P371" s="211">
        <f>O371*H371</f>
        <v>0</v>
      </c>
      <c r="Q371" s="211">
        <v>0</v>
      </c>
      <c r="R371" s="211">
        <f>Q371*H371</f>
        <v>0</v>
      </c>
      <c r="S371" s="211">
        <v>0</v>
      </c>
      <c r="T371" s="212">
        <f>S371*H371</f>
        <v>0</v>
      </c>
      <c r="AR371" s="17" t="s">
        <v>155</v>
      </c>
      <c r="AT371" s="17" t="s">
        <v>174</v>
      </c>
      <c r="AU371" s="17" t="s">
        <v>80</v>
      </c>
      <c r="AY371" s="17" t="s">
        <v>154</v>
      </c>
      <c r="BE371" s="213">
        <f>IF(N371="základní",J371,0)</f>
        <v>0</v>
      </c>
      <c r="BF371" s="213">
        <f>IF(N371="snížená",J371,0)</f>
        <v>0</v>
      </c>
      <c r="BG371" s="213">
        <f>IF(N371="zákl. přenesená",J371,0)</f>
        <v>0</v>
      </c>
      <c r="BH371" s="213">
        <f>IF(N371="sníž. přenesená",J371,0)</f>
        <v>0</v>
      </c>
      <c r="BI371" s="213">
        <f>IF(N371="nulová",J371,0)</f>
        <v>0</v>
      </c>
      <c r="BJ371" s="17" t="s">
        <v>78</v>
      </c>
      <c r="BK371" s="213">
        <f>ROUND(I371*H371,2)</f>
        <v>0</v>
      </c>
      <c r="BL371" s="17" t="s">
        <v>155</v>
      </c>
      <c r="BM371" s="17" t="s">
        <v>654</v>
      </c>
    </row>
    <row r="372" s="1" customFormat="1">
      <c r="B372" s="38"/>
      <c r="C372" s="39"/>
      <c r="D372" s="214" t="s">
        <v>157</v>
      </c>
      <c r="E372" s="39"/>
      <c r="F372" s="215" t="s">
        <v>655</v>
      </c>
      <c r="G372" s="39"/>
      <c r="H372" s="39"/>
      <c r="I372" s="144"/>
      <c r="J372" s="39"/>
      <c r="K372" s="39"/>
      <c r="L372" s="43"/>
      <c r="M372" s="216"/>
      <c r="N372" s="79"/>
      <c r="O372" s="79"/>
      <c r="P372" s="79"/>
      <c r="Q372" s="79"/>
      <c r="R372" s="79"/>
      <c r="S372" s="79"/>
      <c r="T372" s="80"/>
      <c r="AT372" s="17" t="s">
        <v>157</v>
      </c>
      <c r="AU372" s="17" t="s">
        <v>80</v>
      </c>
    </row>
    <row r="373" s="1" customFormat="1" ht="22.5" customHeight="1">
      <c r="B373" s="38"/>
      <c r="C373" s="233" t="s">
        <v>656</v>
      </c>
      <c r="D373" s="233" t="s">
        <v>174</v>
      </c>
      <c r="E373" s="234" t="s">
        <v>657</v>
      </c>
      <c r="F373" s="235" t="s">
        <v>658</v>
      </c>
      <c r="G373" s="236" t="s">
        <v>653</v>
      </c>
      <c r="H373" s="237">
        <v>8</v>
      </c>
      <c r="I373" s="238"/>
      <c r="J373" s="239">
        <f>ROUND(I373*H373,2)</f>
        <v>0</v>
      </c>
      <c r="K373" s="235" t="s">
        <v>311</v>
      </c>
      <c r="L373" s="43"/>
      <c r="M373" s="240" t="s">
        <v>1</v>
      </c>
      <c r="N373" s="241" t="s">
        <v>42</v>
      </c>
      <c r="O373" s="79"/>
      <c r="P373" s="211">
        <f>O373*H373</f>
        <v>0</v>
      </c>
      <c r="Q373" s="211">
        <v>0</v>
      </c>
      <c r="R373" s="211">
        <f>Q373*H373</f>
        <v>0</v>
      </c>
      <c r="S373" s="211">
        <v>0</v>
      </c>
      <c r="T373" s="212">
        <f>S373*H373</f>
        <v>0</v>
      </c>
      <c r="AR373" s="17" t="s">
        <v>155</v>
      </c>
      <c r="AT373" s="17" t="s">
        <v>174</v>
      </c>
      <c r="AU373" s="17" t="s">
        <v>80</v>
      </c>
      <c r="AY373" s="17" t="s">
        <v>154</v>
      </c>
      <c r="BE373" s="213">
        <f>IF(N373="základní",J373,0)</f>
        <v>0</v>
      </c>
      <c r="BF373" s="213">
        <f>IF(N373="snížená",J373,0)</f>
        <v>0</v>
      </c>
      <c r="BG373" s="213">
        <f>IF(N373="zákl. přenesená",J373,0)</f>
        <v>0</v>
      </c>
      <c r="BH373" s="213">
        <f>IF(N373="sníž. přenesená",J373,0)</f>
        <v>0</v>
      </c>
      <c r="BI373" s="213">
        <f>IF(N373="nulová",J373,0)</f>
        <v>0</v>
      </c>
      <c r="BJ373" s="17" t="s">
        <v>78</v>
      </c>
      <c r="BK373" s="213">
        <f>ROUND(I373*H373,2)</f>
        <v>0</v>
      </c>
      <c r="BL373" s="17" t="s">
        <v>155</v>
      </c>
      <c r="BM373" s="17" t="s">
        <v>659</v>
      </c>
    </row>
    <row r="374" s="1" customFormat="1">
      <c r="B374" s="38"/>
      <c r="C374" s="39"/>
      <c r="D374" s="214" t="s">
        <v>157</v>
      </c>
      <c r="E374" s="39"/>
      <c r="F374" s="215" t="s">
        <v>660</v>
      </c>
      <c r="G374" s="39"/>
      <c r="H374" s="39"/>
      <c r="I374" s="144"/>
      <c r="J374" s="39"/>
      <c r="K374" s="39"/>
      <c r="L374" s="43"/>
      <c r="M374" s="216"/>
      <c r="N374" s="79"/>
      <c r="O374" s="79"/>
      <c r="P374" s="79"/>
      <c r="Q374" s="79"/>
      <c r="R374" s="79"/>
      <c r="S374" s="79"/>
      <c r="T374" s="80"/>
      <c r="AT374" s="17" t="s">
        <v>157</v>
      </c>
      <c r="AU374" s="17" t="s">
        <v>80</v>
      </c>
    </row>
    <row r="375" s="12" customFormat="1">
      <c r="B375" s="246"/>
      <c r="C375" s="247"/>
      <c r="D375" s="214" t="s">
        <v>325</v>
      </c>
      <c r="E375" s="248" t="s">
        <v>1</v>
      </c>
      <c r="F375" s="249" t="s">
        <v>661</v>
      </c>
      <c r="G375" s="247"/>
      <c r="H375" s="248" t="s">
        <v>1</v>
      </c>
      <c r="I375" s="250"/>
      <c r="J375" s="247"/>
      <c r="K375" s="247"/>
      <c r="L375" s="251"/>
      <c r="M375" s="252"/>
      <c r="N375" s="253"/>
      <c r="O375" s="253"/>
      <c r="P375" s="253"/>
      <c r="Q375" s="253"/>
      <c r="R375" s="253"/>
      <c r="S375" s="253"/>
      <c r="T375" s="254"/>
      <c r="AT375" s="255" t="s">
        <v>325</v>
      </c>
      <c r="AU375" s="255" t="s">
        <v>80</v>
      </c>
      <c r="AV375" s="12" t="s">
        <v>78</v>
      </c>
      <c r="AW375" s="12" t="s">
        <v>34</v>
      </c>
      <c r="AX375" s="12" t="s">
        <v>71</v>
      </c>
      <c r="AY375" s="255" t="s">
        <v>154</v>
      </c>
    </row>
    <row r="376" s="13" customFormat="1">
      <c r="B376" s="256"/>
      <c r="C376" s="257"/>
      <c r="D376" s="214" t="s">
        <v>325</v>
      </c>
      <c r="E376" s="258" t="s">
        <v>1</v>
      </c>
      <c r="F376" s="259" t="s">
        <v>662</v>
      </c>
      <c r="G376" s="257"/>
      <c r="H376" s="260">
        <v>8</v>
      </c>
      <c r="I376" s="261"/>
      <c r="J376" s="257"/>
      <c r="K376" s="257"/>
      <c r="L376" s="262"/>
      <c r="M376" s="263"/>
      <c r="N376" s="264"/>
      <c r="O376" s="264"/>
      <c r="P376" s="264"/>
      <c r="Q376" s="264"/>
      <c r="R376" s="264"/>
      <c r="S376" s="264"/>
      <c r="T376" s="265"/>
      <c r="AT376" s="266" t="s">
        <v>325</v>
      </c>
      <c r="AU376" s="266" t="s">
        <v>80</v>
      </c>
      <c r="AV376" s="13" t="s">
        <v>80</v>
      </c>
      <c r="AW376" s="13" t="s">
        <v>34</v>
      </c>
      <c r="AX376" s="13" t="s">
        <v>78</v>
      </c>
      <c r="AY376" s="266" t="s">
        <v>154</v>
      </c>
    </row>
    <row r="377" s="1" customFormat="1" ht="16.5" customHeight="1">
      <c r="B377" s="38"/>
      <c r="C377" s="233" t="s">
        <v>663</v>
      </c>
      <c r="D377" s="233" t="s">
        <v>174</v>
      </c>
      <c r="E377" s="234" t="s">
        <v>664</v>
      </c>
      <c r="F377" s="235" t="s">
        <v>665</v>
      </c>
      <c r="G377" s="236" t="s">
        <v>653</v>
      </c>
      <c r="H377" s="237">
        <v>6</v>
      </c>
      <c r="I377" s="238"/>
      <c r="J377" s="239">
        <f>ROUND(I377*H377,2)</f>
        <v>0</v>
      </c>
      <c r="K377" s="235" t="s">
        <v>1</v>
      </c>
      <c r="L377" s="43"/>
      <c r="M377" s="240" t="s">
        <v>1</v>
      </c>
      <c r="N377" s="241" t="s">
        <v>42</v>
      </c>
      <c r="O377" s="79"/>
      <c r="P377" s="211">
        <f>O377*H377</f>
        <v>0</v>
      </c>
      <c r="Q377" s="211">
        <v>0</v>
      </c>
      <c r="R377" s="211">
        <f>Q377*H377</f>
        <v>0</v>
      </c>
      <c r="S377" s="211">
        <v>0</v>
      </c>
      <c r="T377" s="212">
        <f>S377*H377</f>
        <v>0</v>
      </c>
      <c r="AR377" s="17" t="s">
        <v>155</v>
      </c>
      <c r="AT377" s="17" t="s">
        <v>174</v>
      </c>
      <c r="AU377" s="17" t="s">
        <v>80</v>
      </c>
      <c r="AY377" s="17" t="s">
        <v>154</v>
      </c>
      <c r="BE377" s="213">
        <f>IF(N377="základní",J377,0)</f>
        <v>0</v>
      </c>
      <c r="BF377" s="213">
        <f>IF(N377="snížená",J377,0)</f>
        <v>0</v>
      </c>
      <c r="BG377" s="213">
        <f>IF(N377="zákl. přenesená",J377,0)</f>
        <v>0</v>
      </c>
      <c r="BH377" s="213">
        <f>IF(N377="sníž. přenesená",J377,0)</f>
        <v>0</v>
      </c>
      <c r="BI377" s="213">
        <f>IF(N377="nulová",J377,0)</f>
        <v>0</v>
      </c>
      <c r="BJ377" s="17" t="s">
        <v>78</v>
      </c>
      <c r="BK377" s="213">
        <f>ROUND(I377*H377,2)</f>
        <v>0</v>
      </c>
      <c r="BL377" s="17" t="s">
        <v>155</v>
      </c>
      <c r="BM377" s="17" t="s">
        <v>666</v>
      </c>
    </row>
    <row r="378" s="12" customFormat="1">
      <c r="B378" s="246"/>
      <c r="C378" s="247"/>
      <c r="D378" s="214" t="s">
        <v>325</v>
      </c>
      <c r="E378" s="248" t="s">
        <v>1</v>
      </c>
      <c r="F378" s="249" t="s">
        <v>667</v>
      </c>
      <c r="G378" s="247"/>
      <c r="H378" s="248" t="s">
        <v>1</v>
      </c>
      <c r="I378" s="250"/>
      <c r="J378" s="247"/>
      <c r="K378" s="247"/>
      <c r="L378" s="251"/>
      <c r="M378" s="252"/>
      <c r="N378" s="253"/>
      <c r="O378" s="253"/>
      <c r="P378" s="253"/>
      <c r="Q378" s="253"/>
      <c r="R378" s="253"/>
      <c r="S378" s="253"/>
      <c r="T378" s="254"/>
      <c r="AT378" s="255" t="s">
        <v>325</v>
      </c>
      <c r="AU378" s="255" t="s">
        <v>80</v>
      </c>
      <c r="AV378" s="12" t="s">
        <v>78</v>
      </c>
      <c r="AW378" s="12" t="s">
        <v>34</v>
      </c>
      <c r="AX378" s="12" t="s">
        <v>71</v>
      </c>
      <c r="AY378" s="255" t="s">
        <v>154</v>
      </c>
    </row>
    <row r="379" s="13" customFormat="1">
      <c r="B379" s="256"/>
      <c r="C379" s="257"/>
      <c r="D379" s="214" t="s">
        <v>325</v>
      </c>
      <c r="E379" s="258" t="s">
        <v>1</v>
      </c>
      <c r="F379" s="259" t="s">
        <v>173</v>
      </c>
      <c r="G379" s="257"/>
      <c r="H379" s="260">
        <v>6</v>
      </c>
      <c r="I379" s="261"/>
      <c r="J379" s="257"/>
      <c r="K379" s="257"/>
      <c r="L379" s="262"/>
      <c r="M379" s="263"/>
      <c r="N379" s="264"/>
      <c r="O379" s="264"/>
      <c r="P379" s="264"/>
      <c r="Q379" s="264"/>
      <c r="R379" s="264"/>
      <c r="S379" s="264"/>
      <c r="T379" s="265"/>
      <c r="AT379" s="266" t="s">
        <v>325</v>
      </c>
      <c r="AU379" s="266" t="s">
        <v>80</v>
      </c>
      <c r="AV379" s="13" t="s">
        <v>80</v>
      </c>
      <c r="AW379" s="13" t="s">
        <v>34</v>
      </c>
      <c r="AX379" s="13" t="s">
        <v>71</v>
      </c>
      <c r="AY379" s="266" t="s">
        <v>154</v>
      </c>
    </row>
    <row r="380" s="14" customFormat="1">
      <c r="B380" s="267"/>
      <c r="C380" s="268"/>
      <c r="D380" s="214" t="s">
        <v>325</v>
      </c>
      <c r="E380" s="269" t="s">
        <v>1</v>
      </c>
      <c r="F380" s="270" t="s">
        <v>329</v>
      </c>
      <c r="G380" s="268"/>
      <c r="H380" s="271">
        <v>6</v>
      </c>
      <c r="I380" s="272"/>
      <c r="J380" s="268"/>
      <c r="K380" s="268"/>
      <c r="L380" s="273"/>
      <c r="M380" s="274"/>
      <c r="N380" s="275"/>
      <c r="O380" s="275"/>
      <c r="P380" s="275"/>
      <c r="Q380" s="275"/>
      <c r="R380" s="275"/>
      <c r="S380" s="275"/>
      <c r="T380" s="276"/>
      <c r="AT380" s="277" t="s">
        <v>325</v>
      </c>
      <c r="AU380" s="277" t="s">
        <v>80</v>
      </c>
      <c r="AV380" s="14" t="s">
        <v>155</v>
      </c>
      <c r="AW380" s="14" t="s">
        <v>34</v>
      </c>
      <c r="AX380" s="14" t="s">
        <v>78</v>
      </c>
      <c r="AY380" s="277" t="s">
        <v>154</v>
      </c>
    </row>
    <row r="381" s="1" customFormat="1" ht="22.5" customHeight="1">
      <c r="B381" s="38"/>
      <c r="C381" s="233" t="s">
        <v>668</v>
      </c>
      <c r="D381" s="233" t="s">
        <v>174</v>
      </c>
      <c r="E381" s="234" t="s">
        <v>669</v>
      </c>
      <c r="F381" s="235" t="s">
        <v>670</v>
      </c>
      <c r="G381" s="236" t="s">
        <v>653</v>
      </c>
      <c r="H381" s="237">
        <v>80</v>
      </c>
      <c r="I381" s="238"/>
      <c r="J381" s="239">
        <f>ROUND(I381*H381,2)</f>
        <v>0</v>
      </c>
      <c r="K381" s="235" t="s">
        <v>311</v>
      </c>
      <c r="L381" s="43"/>
      <c r="M381" s="240" t="s">
        <v>1</v>
      </c>
      <c r="N381" s="241" t="s">
        <v>42</v>
      </c>
      <c r="O381" s="79"/>
      <c r="P381" s="211">
        <f>O381*H381</f>
        <v>0</v>
      </c>
      <c r="Q381" s="211">
        <v>0</v>
      </c>
      <c r="R381" s="211">
        <f>Q381*H381</f>
        <v>0</v>
      </c>
      <c r="S381" s="211">
        <v>0</v>
      </c>
      <c r="T381" s="212">
        <f>S381*H381</f>
        <v>0</v>
      </c>
      <c r="AR381" s="17" t="s">
        <v>155</v>
      </c>
      <c r="AT381" s="17" t="s">
        <v>174</v>
      </c>
      <c r="AU381" s="17" t="s">
        <v>80</v>
      </c>
      <c r="AY381" s="17" t="s">
        <v>154</v>
      </c>
      <c r="BE381" s="213">
        <f>IF(N381="základní",J381,0)</f>
        <v>0</v>
      </c>
      <c r="BF381" s="213">
        <f>IF(N381="snížená",J381,0)</f>
        <v>0</v>
      </c>
      <c r="BG381" s="213">
        <f>IF(N381="zákl. přenesená",J381,0)</f>
        <v>0</v>
      </c>
      <c r="BH381" s="213">
        <f>IF(N381="sníž. přenesená",J381,0)</f>
        <v>0</v>
      </c>
      <c r="BI381" s="213">
        <f>IF(N381="nulová",J381,0)</f>
        <v>0</v>
      </c>
      <c r="BJ381" s="17" t="s">
        <v>78</v>
      </c>
      <c r="BK381" s="213">
        <f>ROUND(I381*H381,2)</f>
        <v>0</v>
      </c>
      <c r="BL381" s="17" t="s">
        <v>155</v>
      </c>
      <c r="BM381" s="17" t="s">
        <v>671</v>
      </c>
    </row>
    <row r="382" s="1" customFormat="1">
      <c r="B382" s="38"/>
      <c r="C382" s="39"/>
      <c r="D382" s="214" t="s">
        <v>157</v>
      </c>
      <c r="E382" s="39"/>
      <c r="F382" s="215" t="s">
        <v>672</v>
      </c>
      <c r="G382" s="39"/>
      <c r="H382" s="39"/>
      <c r="I382" s="144"/>
      <c r="J382" s="39"/>
      <c r="K382" s="39"/>
      <c r="L382" s="43"/>
      <c r="M382" s="216"/>
      <c r="N382" s="79"/>
      <c r="O382" s="79"/>
      <c r="P382" s="79"/>
      <c r="Q382" s="79"/>
      <c r="R382" s="79"/>
      <c r="S382" s="79"/>
      <c r="T382" s="80"/>
      <c r="AT382" s="17" t="s">
        <v>157</v>
      </c>
      <c r="AU382" s="17" t="s">
        <v>80</v>
      </c>
    </row>
    <row r="383" s="12" customFormat="1">
      <c r="B383" s="246"/>
      <c r="C383" s="247"/>
      <c r="D383" s="214" t="s">
        <v>325</v>
      </c>
      <c r="E383" s="248" t="s">
        <v>1</v>
      </c>
      <c r="F383" s="249" t="s">
        <v>427</v>
      </c>
      <c r="G383" s="247"/>
      <c r="H383" s="248" t="s">
        <v>1</v>
      </c>
      <c r="I383" s="250"/>
      <c r="J383" s="247"/>
      <c r="K383" s="247"/>
      <c r="L383" s="251"/>
      <c r="M383" s="252"/>
      <c r="N383" s="253"/>
      <c r="O383" s="253"/>
      <c r="P383" s="253"/>
      <c r="Q383" s="253"/>
      <c r="R383" s="253"/>
      <c r="S383" s="253"/>
      <c r="T383" s="254"/>
      <c r="AT383" s="255" t="s">
        <v>325</v>
      </c>
      <c r="AU383" s="255" t="s">
        <v>80</v>
      </c>
      <c r="AV383" s="12" t="s">
        <v>78</v>
      </c>
      <c r="AW383" s="12" t="s">
        <v>34</v>
      </c>
      <c r="AX383" s="12" t="s">
        <v>71</v>
      </c>
      <c r="AY383" s="255" t="s">
        <v>154</v>
      </c>
    </row>
    <row r="384" s="13" customFormat="1">
      <c r="B384" s="256"/>
      <c r="C384" s="257"/>
      <c r="D384" s="214" t="s">
        <v>325</v>
      </c>
      <c r="E384" s="258" t="s">
        <v>1</v>
      </c>
      <c r="F384" s="259" t="s">
        <v>673</v>
      </c>
      <c r="G384" s="257"/>
      <c r="H384" s="260">
        <v>70</v>
      </c>
      <c r="I384" s="261"/>
      <c r="J384" s="257"/>
      <c r="K384" s="257"/>
      <c r="L384" s="262"/>
      <c r="M384" s="263"/>
      <c r="N384" s="264"/>
      <c r="O384" s="264"/>
      <c r="P384" s="264"/>
      <c r="Q384" s="264"/>
      <c r="R384" s="264"/>
      <c r="S384" s="264"/>
      <c r="T384" s="265"/>
      <c r="AT384" s="266" t="s">
        <v>325</v>
      </c>
      <c r="AU384" s="266" t="s">
        <v>80</v>
      </c>
      <c r="AV384" s="13" t="s">
        <v>80</v>
      </c>
      <c r="AW384" s="13" t="s">
        <v>34</v>
      </c>
      <c r="AX384" s="13" t="s">
        <v>71</v>
      </c>
      <c r="AY384" s="266" t="s">
        <v>154</v>
      </c>
    </row>
    <row r="385" s="12" customFormat="1">
      <c r="B385" s="246"/>
      <c r="C385" s="247"/>
      <c r="D385" s="214" t="s">
        <v>325</v>
      </c>
      <c r="E385" s="248" t="s">
        <v>1</v>
      </c>
      <c r="F385" s="249" t="s">
        <v>674</v>
      </c>
      <c r="G385" s="247"/>
      <c r="H385" s="248" t="s">
        <v>1</v>
      </c>
      <c r="I385" s="250"/>
      <c r="J385" s="247"/>
      <c r="K385" s="247"/>
      <c r="L385" s="251"/>
      <c r="M385" s="252"/>
      <c r="N385" s="253"/>
      <c r="O385" s="253"/>
      <c r="P385" s="253"/>
      <c r="Q385" s="253"/>
      <c r="R385" s="253"/>
      <c r="S385" s="253"/>
      <c r="T385" s="254"/>
      <c r="AT385" s="255" t="s">
        <v>325</v>
      </c>
      <c r="AU385" s="255" t="s">
        <v>80</v>
      </c>
      <c r="AV385" s="12" t="s">
        <v>78</v>
      </c>
      <c r="AW385" s="12" t="s">
        <v>34</v>
      </c>
      <c r="AX385" s="12" t="s">
        <v>71</v>
      </c>
      <c r="AY385" s="255" t="s">
        <v>154</v>
      </c>
    </row>
    <row r="386" s="13" customFormat="1">
      <c r="B386" s="256"/>
      <c r="C386" s="257"/>
      <c r="D386" s="214" t="s">
        <v>325</v>
      </c>
      <c r="E386" s="258" t="s">
        <v>1</v>
      </c>
      <c r="F386" s="259" t="s">
        <v>198</v>
      </c>
      <c r="G386" s="257"/>
      <c r="H386" s="260">
        <v>10</v>
      </c>
      <c r="I386" s="261"/>
      <c r="J386" s="257"/>
      <c r="K386" s="257"/>
      <c r="L386" s="262"/>
      <c r="M386" s="263"/>
      <c r="N386" s="264"/>
      <c r="O386" s="264"/>
      <c r="P386" s="264"/>
      <c r="Q386" s="264"/>
      <c r="R386" s="264"/>
      <c r="S386" s="264"/>
      <c r="T386" s="265"/>
      <c r="AT386" s="266" t="s">
        <v>325</v>
      </c>
      <c r="AU386" s="266" t="s">
        <v>80</v>
      </c>
      <c r="AV386" s="13" t="s">
        <v>80</v>
      </c>
      <c r="AW386" s="13" t="s">
        <v>34</v>
      </c>
      <c r="AX386" s="13" t="s">
        <v>71</v>
      </c>
      <c r="AY386" s="266" t="s">
        <v>154</v>
      </c>
    </row>
    <row r="387" s="14" customFormat="1">
      <c r="B387" s="267"/>
      <c r="C387" s="268"/>
      <c r="D387" s="214" t="s">
        <v>325</v>
      </c>
      <c r="E387" s="269" t="s">
        <v>1</v>
      </c>
      <c r="F387" s="270" t="s">
        <v>329</v>
      </c>
      <c r="G387" s="268"/>
      <c r="H387" s="271">
        <v>80</v>
      </c>
      <c r="I387" s="272"/>
      <c r="J387" s="268"/>
      <c r="K387" s="268"/>
      <c r="L387" s="273"/>
      <c r="M387" s="274"/>
      <c r="N387" s="275"/>
      <c r="O387" s="275"/>
      <c r="P387" s="275"/>
      <c r="Q387" s="275"/>
      <c r="R387" s="275"/>
      <c r="S387" s="275"/>
      <c r="T387" s="276"/>
      <c r="AT387" s="277" t="s">
        <v>325</v>
      </c>
      <c r="AU387" s="277" t="s">
        <v>80</v>
      </c>
      <c r="AV387" s="14" t="s">
        <v>155</v>
      </c>
      <c r="AW387" s="14" t="s">
        <v>34</v>
      </c>
      <c r="AX387" s="14" t="s">
        <v>78</v>
      </c>
      <c r="AY387" s="277" t="s">
        <v>154</v>
      </c>
    </row>
    <row r="388" s="1" customFormat="1" ht="22.5" customHeight="1">
      <c r="B388" s="38"/>
      <c r="C388" s="233" t="s">
        <v>675</v>
      </c>
      <c r="D388" s="233" t="s">
        <v>174</v>
      </c>
      <c r="E388" s="234" t="s">
        <v>676</v>
      </c>
      <c r="F388" s="235" t="s">
        <v>677</v>
      </c>
      <c r="G388" s="236" t="s">
        <v>653</v>
      </c>
      <c r="H388" s="237">
        <v>10</v>
      </c>
      <c r="I388" s="238"/>
      <c r="J388" s="239">
        <f>ROUND(I388*H388,2)</f>
        <v>0</v>
      </c>
      <c r="K388" s="235" t="s">
        <v>311</v>
      </c>
      <c r="L388" s="43"/>
      <c r="M388" s="240" t="s">
        <v>1</v>
      </c>
      <c r="N388" s="241" t="s">
        <v>42</v>
      </c>
      <c r="O388" s="79"/>
      <c r="P388" s="211">
        <f>O388*H388</f>
        <v>0</v>
      </c>
      <c r="Q388" s="211">
        <v>0</v>
      </c>
      <c r="R388" s="211">
        <f>Q388*H388</f>
        <v>0</v>
      </c>
      <c r="S388" s="211">
        <v>0</v>
      </c>
      <c r="T388" s="212">
        <f>S388*H388</f>
        <v>0</v>
      </c>
      <c r="AR388" s="17" t="s">
        <v>155</v>
      </c>
      <c r="AT388" s="17" t="s">
        <v>174</v>
      </c>
      <c r="AU388" s="17" t="s">
        <v>80</v>
      </c>
      <c r="AY388" s="17" t="s">
        <v>154</v>
      </c>
      <c r="BE388" s="213">
        <f>IF(N388="základní",J388,0)</f>
        <v>0</v>
      </c>
      <c r="BF388" s="213">
        <f>IF(N388="snížená",J388,0)</f>
        <v>0</v>
      </c>
      <c r="BG388" s="213">
        <f>IF(N388="zákl. přenesená",J388,0)</f>
        <v>0</v>
      </c>
      <c r="BH388" s="213">
        <f>IF(N388="sníž. přenesená",J388,0)</f>
        <v>0</v>
      </c>
      <c r="BI388" s="213">
        <f>IF(N388="nulová",J388,0)</f>
        <v>0</v>
      </c>
      <c r="BJ388" s="17" t="s">
        <v>78</v>
      </c>
      <c r="BK388" s="213">
        <f>ROUND(I388*H388,2)</f>
        <v>0</v>
      </c>
      <c r="BL388" s="17" t="s">
        <v>155</v>
      </c>
      <c r="BM388" s="17" t="s">
        <v>678</v>
      </c>
    </row>
    <row r="389" s="1" customFormat="1">
      <c r="B389" s="38"/>
      <c r="C389" s="39"/>
      <c r="D389" s="214" t="s">
        <v>157</v>
      </c>
      <c r="E389" s="39"/>
      <c r="F389" s="215" t="s">
        <v>679</v>
      </c>
      <c r="G389" s="39"/>
      <c r="H389" s="39"/>
      <c r="I389" s="144"/>
      <c r="J389" s="39"/>
      <c r="K389" s="39"/>
      <c r="L389" s="43"/>
      <c r="M389" s="216"/>
      <c r="N389" s="79"/>
      <c r="O389" s="79"/>
      <c r="P389" s="79"/>
      <c r="Q389" s="79"/>
      <c r="R389" s="79"/>
      <c r="S389" s="79"/>
      <c r="T389" s="80"/>
      <c r="AT389" s="17" t="s">
        <v>157</v>
      </c>
      <c r="AU389" s="17" t="s">
        <v>80</v>
      </c>
    </row>
    <row r="390" s="1" customFormat="1" ht="22.5" customHeight="1">
      <c r="B390" s="38"/>
      <c r="C390" s="233" t="s">
        <v>680</v>
      </c>
      <c r="D390" s="233" t="s">
        <v>174</v>
      </c>
      <c r="E390" s="234" t="s">
        <v>681</v>
      </c>
      <c r="F390" s="235" t="s">
        <v>682</v>
      </c>
      <c r="G390" s="236" t="s">
        <v>177</v>
      </c>
      <c r="H390" s="237">
        <v>1142</v>
      </c>
      <c r="I390" s="238"/>
      <c r="J390" s="239">
        <f>ROUND(I390*H390,2)</f>
        <v>0</v>
      </c>
      <c r="K390" s="235" t="s">
        <v>311</v>
      </c>
      <c r="L390" s="43"/>
      <c r="M390" s="240" t="s">
        <v>1</v>
      </c>
      <c r="N390" s="241" t="s">
        <v>42</v>
      </c>
      <c r="O390" s="79"/>
      <c r="P390" s="211">
        <f>O390*H390</f>
        <v>0</v>
      </c>
      <c r="Q390" s="211">
        <v>0</v>
      </c>
      <c r="R390" s="211">
        <f>Q390*H390</f>
        <v>0</v>
      </c>
      <c r="S390" s="211">
        <v>0</v>
      </c>
      <c r="T390" s="212">
        <f>S390*H390</f>
        <v>0</v>
      </c>
      <c r="AR390" s="17" t="s">
        <v>155</v>
      </c>
      <c r="AT390" s="17" t="s">
        <v>174</v>
      </c>
      <c r="AU390" s="17" t="s">
        <v>80</v>
      </c>
      <c r="AY390" s="17" t="s">
        <v>154</v>
      </c>
      <c r="BE390" s="213">
        <f>IF(N390="základní",J390,0)</f>
        <v>0</v>
      </c>
      <c r="BF390" s="213">
        <f>IF(N390="snížená",J390,0)</f>
        <v>0</v>
      </c>
      <c r="BG390" s="213">
        <f>IF(N390="zákl. přenesená",J390,0)</f>
        <v>0</v>
      </c>
      <c r="BH390" s="213">
        <f>IF(N390="sníž. přenesená",J390,0)</f>
        <v>0</v>
      </c>
      <c r="BI390" s="213">
        <f>IF(N390="nulová",J390,0)</f>
        <v>0</v>
      </c>
      <c r="BJ390" s="17" t="s">
        <v>78</v>
      </c>
      <c r="BK390" s="213">
        <f>ROUND(I390*H390,2)</f>
        <v>0</v>
      </c>
      <c r="BL390" s="17" t="s">
        <v>155</v>
      </c>
      <c r="BM390" s="17" t="s">
        <v>683</v>
      </c>
    </row>
    <row r="391" s="1" customFormat="1">
      <c r="B391" s="38"/>
      <c r="C391" s="39"/>
      <c r="D391" s="214" t="s">
        <v>157</v>
      </c>
      <c r="E391" s="39"/>
      <c r="F391" s="215" t="s">
        <v>684</v>
      </c>
      <c r="G391" s="39"/>
      <c r="H391" s="39"/>
      <c r="I391" s="144"/>
      <c r="J391" s="39"/>
      <c r="K391" s="39"/>
      <c r="L391" s="43"/>
      <c r="M391" s="216"/>
      <c r="N391" s="79"/>
      <c r="O391" s="79"/>
      <c r="P391" s="79"/>
      <c r="Q391" s="79"/>
      <c r="R391" s="79"/>
      <c r="S391" s="79"/>
      <c r="T391" s="80"/>
      <c r="AT391" s="17" t="s">
        <v>157</v>
      </c>
      <c r="AU391" s="17" t="s">
        <v>80</v>
      </c>
    </row>
    <row r="392" s="1" customFormat="1">
      <c r="B392" s="38"/>
      <c r="C392" s="39"/>
      <c r="D392" s="214" t="s">
        <v>179</v>
      </c>
      <c r="E392" s="39"/>
      <c r="F392" s="242" t="s">
        <v>580</v>
      </c>
      <c r="G392" s="39"/>
      <c r="H392" s="39"/>
      <c r="I392" s="144"/>
      <c r="J392" s="39"/>
      <c r="K392" s="39"/>
      <c r="L392" s="43"/>
      <c r="M392" s="216"/>
      <c r="N392" s="79"/>
      <c r="O392" s="79"/>
      <c r="P392" s="79"/>
      <c r="Q392" s="79"/>
      <c r="R392" s="79"/>
      <c r="S392" s="79"/>
      <c r="T392" s="80"/>
      <c r="AT392" s="17" t="s">
        <v>179</v>
      </c>
      <c r="AU392" s="17" t="s">
        <v>80</v>
      </c>
    </row>
    <row r="393" s="13" customFormat="1">
      <c r="B393" s="256"/>
      <c r="C393" s="257"/>
      <c r="D393" s="214" t="s">
        <v>325</v>
      </c>
      <c r="E393" s="258" t="s">
        <v>1</v>
      </c>
      <c r="F393" s="259" t="s">
        <v>685</v>
      </c>
      <c r="G393" s="257"/>
      <c r="H393" s="260">
        <v>742</v>
      </c>
      <c r="I393" s="261"/>
      <c r="J393" s="257"/>
      <c r="K393" s="257"/>
      <c r="L393" s="262"/>
      <c r="M393" s="263"/>
      <c r="N393" s="264"/>
      <c r="O393" s="264"/>
      <c r="P393" s="264"/>
      <c r="Q393" s="264"/>
      <c r="R393" s="264"/>
      <c r="S393" s="264"/>
      <c r="T393" s="265"/>
      <c r="AT393" s="266" t="s">
        <v>325</v>
      </c>
      <c r="AU393" s="266" t="s">
        <v>80</v>
      </c>
      <c r="AV393" s="13" t="s">
        <v>80</v>
      </c>
      <c r="AW393" s="13" t="s">
        <v>34</v>
      </c>
      <c r="AX393" s="13" t="s">
        <v>71</v>
      </c>
      <c r="AY393" s="266" t="s">
        <v>154</v>
      </c>
    </row>
    <row r="394" s="13" customFormat="1">
      <c r="B394" s="256"/>
      <c r="C394" s="257"/>
      <c r="D394" s="214" t="s">
        <v>325</v>
      </c>
      <c r="E394" s="258" t="s">
        <v>1</v>
      </c>
      <c r="F394" s="259" t="s">
        <v>686</v>
      </c>
      <c r="G394" s="257"/>
      <c r="H394" s="260">
        <v>400</v>
      </c>
      <c r="I394" s="261"/>
      <c r="J394" s="257"/>
      <c r="K394" s="257"/>
      <c r="L394" s="262"/>
      <c r="M394" s="263"/>
      <c r="N394" s="264"/>
      <c r="O394" s="264"/>
      <c r="P394" s="264"/>
      <c r="Q394" s="264"/>
      <c r="R394" s="264"/>
      <c r="S394" s="264"/>
      <c r="T394" s="265"/>
      <c r="AT394" s="266" t="s">
        <v>325</v>
      </c>
      <c r="AU394" s="266" t="s">
        <v>80</v>
      </c>
      <c r="AV394" s="13" t="s">
        <v>80</v>
      </c>
      <c r="AW394" s="13" t="s">
        <v>34</v>
      </c>
      <c r="AX394" s="13" t="s">
        <v>71</v>
      </c>
      <c r="AY394" s="266" t="s">
        <v>154</v>
      </c>
    </row>
    <row r="395" s="14" customFormat="1">
      <c r="B395" s="267"/>
      <c r="C395" s="268"/>
      <c r="D395" s="214" t="s">
        <v>325</v>
      </c>
      <c r="E395" s="269" t="s">
        <v>1</v>
      </c>
      <c r="F395" s="270" t="s">
        <v>329</v>
      </c>
      <c r="G395" s="268"/>
      <c r="H395" s="271">
        <v>1142</v>
      </c>
      <c r="I395" s="272"/>
      <c r="J395" s="268"/>
      <c r="K395" s="268"/>
      <c r="L395" s="273"/>
      <c r="M395" s="274"/>
      <c r="N395" s="275"/>
      <c r="O395" s="275"/>
      <c r="P395" s="275"/>
      <c r="Q395" s="275"/>
      <c r="R395" s="275"/>
      <c r="S395" s="275"/>
      <c r="T395" s="276"/>
      <c r="AT395" s="277" t="s">
        <v>325</v>
      </c>
      <c r="AU395" s="277" t="s">
        <v>80</v>
      </c>
      <c r="AV395" s="14" t="s">
        <v>155</v>
      </c>
      <c r="AW395" s="14" t="s">
        <v>34</v>
      </c>
      <c r="AX395" s="14" t="s">
        <v>78</v>
      </c>
      <c r="AY395" s="277" t="s">
        <v>154</v>
      </c>
    </row>
    <row r="396" s="1" customFormat="1" ht="22.5" customHeight="1">
      <c r="B396" s="38"/>
      <c r="C396" s="233" t="s">
        <v>687</v>
      </c>
      <c r="D396" s="233" t="s">
        <v>174</v>
      </c>
      <c r="E396" s="234" t="s">
        <v>688</v>
      </c>
      <c r="F396" s="235" t="s">
        <v>689</v>
      </c>
      <c r="G396" s="236" t="s">
        <v>177</v>
      </c>
      <c r="H396" s="237">
        <v>1142</v>
      </c>
      <c r="I396" s="238"/>
      <c r="J396" s="239">
        <f>ROUND(I396*H396,2)</f>
        <v>0</v>
      </c>
      <c r="K396" s="235" t="s">
        <v>311</v>
      </c>
      <c r="L396" s="43"/>
      <c r="M396" s="240" t="s">
        <v>1</v>
      </c>
      <c r="N396" s="241" t="s">
        <v>42</v>
      </c>
      <c r="O396" s="79"/>
      <c r="P396" s="211">
        <f>O396*H396</f>
        <v>0</v>
      </c>
      <c r="Q396" s="211">
        <v>0</v>
      </c>
      <c r="R396" s="211">
        <f>Q396*H396</f>
        <v>0</v>
      </c>
      <c r="S396" s="211">
        <v>0</v>
      </c>
      <c r="T396" s="212">
        <f>S396*H396</f>
        <v>0</v>
      </c>
      <c r="AR396" s="17" t="s">
        <v>155</v>
      </c>
      <c r="AT396" s="17" t="s">
        <v>174</v>
      </c>
      <c r="AU396" s="17" t="s">
        <v>80</v>
      </c>
      <c r="AY396" s="17" t="s">
        <v>154</v>
      </c>
      <c r="BE396" s="213">
        <f>IF(N396="základní",J396,0)</f>
        <v>0</v>
      </c>
      <c r="BF396" s="213">
        <f>IF(N396="snížená",J396,0)</f>
        <v>0</v>
      </c>
      <c r="BG396" s="213">
        <f>IF(N396="zákl. přenesená",J396,0)</f>
        <v>0</v>
      </c>
      <c r="BH396" s="213">
        <f>IF(N396="sníž. přenesená",J396,0)</f>
        <v>0</v>
      </c>
      <c r="BI396" s="213">
        <f>IF(N396="nulová",J396,0)</f>
        <v>0</v>
      </c>
      <c r="BJ396" s="17" t="s">
        <v>78</v>
      </c>
      <c r="BK396" s="213">
        <f>ROUND(I396*H396,2)</f>
        <v>0</v>
      </c>
      <c r="BL396" s="17" t="s">
        <v>155</v>
      </c>
      <c r="BM396" s="17" t="s">
        <v>690</v>
      </c>
    </row>
    <row r="397" s="1" customFormat="1">
      <c r="B397" s="38"/>
      <c r="C397" s="39"/>
      <c r="D397" s="214" t="s">
        <v>157</v>
      </c>
      <c r="E397" s="39"/>
      <c r="F397" s="215" t="s">
        <v>691</v>
      </c>
      <c r="G397" s="39"/>
      <c r="H397" s="39"/>
      <c r="I397" s="144"/>
      <c r="J397" s="39"/>
      <c r="K397" s="39"/>
      <c r="L397" s="43"/>
      <c r="M397" s="216"/>
      <c r="N397" s="79"/>
      <c r="O397" s="79"/>
      <c r="P397" s="79"/>
      <c r="Q397" s="79"/>
      <c r="R397" s="79"/>
      <c r="S397" s="79"/>
      <c r="T397" s="80"/>
      <c r="AT397" s="17" t="s">
        <v>157</v>
      </c>
      <c r="AU397" s="17" t="s">
        <v>80</v>
      </c>
    </row>
    <row r="398" s="1" customFormat="1">
      <c r="B398" s="38"/>
      <c r="C398" s="39"/>
      <c r="D398" s="214" t="s">
        <v>179</v>
      </c>
      <c r="E398" s="39"/>
      <c r="F398" s="242" t="s">
        <v>580</v>
      </c>
      <c r="G398" s="39"/>
      <c r="H398" s="39"/>
      <c r="I398" s="144"/>
      <c r="J398" s="39"/>
      <c r="K398" s="39"/>
      <c r="L398" s="43"/>
      <c r="M398" s="216"/>
      <c r="N398" s="79"/>
      <c r="O398" s="79"/>
      <c r="P398" s="79"/>
      <c r="Q398" s="79"/>
      <c r="R398" s="79"/>
      <c r="S398" s="79"/>
      <c r="T398" s="80"/>
      <c r="AT398" s="17" t="s">
        <v>179</v>
      </c>
      <c r="AU398" s="17" t="s">
        <v>80</v>
      </c>
    </row>
    <row r="399" s="1" customFormat="1" ht="22.5" customHeight="1">
      <c r="B399" s="38"/>
      <c r="C399" s="233" t="s">
        <v>692</v>
      </c>
      <c r="D399" s="233" t="s">
        <v>174</v>
      </c>
      <c r="E399" s="234" t="s">
        <v>693</v>
      </c>
      <c r="F399" s="235" t="s">
        <v>694</v>
      </c>
      <c r="G399" s="236" t="s">
        <v>177</v>
      </c>
      <c r="H399" s="237">
        <v>304</v>
      </c>
      <c r="I399" s="238"/>
      <c r="J399" s="239">
        <f>ROUND(I399*H399,2)</f>
        <v>0</v>
      </c>
      <c r="K399" s="235" t="s">
        <v>311</v>
      </c>
      <c r="L399" s="43"/>
      <c r="M399" s="240" t="s">
        <v>1</v>
      </c>
      <c r="N399" s="241" t="s">
        <v>42</v>
      </c>
      <c r="O399" s="79"/>
      <c r="P399" s="211">
        <f>O399*H399</f>
        <v>0</v>
      </c>
      <c r="Q399" s="211">
        <v>0</v>
      </c>
      <c r="R399" s="211">
        <f>Q399*H399</f>
        <v>0</v>
      </c>
      <c r="S399" s="211">
        <v>0</v>
      </c>
      <c r="T399" s="212">
        <f>S399*H399</f>
        <v>0</v>
      </c>
      <c r="AR399" s="17" t="s">
        <v>155</v>
      </c>
      <c r="AT399" s="17" t="s">
        <v>174</v>
      </c>
      <c r="AU399" s="17" t="s">
        <v>80</v>
      </c>
      <c r="AY399" s="17" t="s">
        <v>154</v>
      </c>
      <c r="BE399" s="213">
        <f>IF(N399="základní",J399,0)</f>
        <v>0</v>
      </c>
      <c r="BF399" s="213">
        <f>IF(N399="snížená",J399,0)</f>
        <v>0</v>
      </c>
      <c r="BG399" s="213">
        <f>IF(N399="zákl. přenesená",J399,0)</f>
        <v>0</v>
      </c>
      <c r="BH399" s="213">
        <f>IF(N399="sníž. přenesená",J399,0)</f>
        <v>0</v>
      </c>
      <c r="BI399" s="213">
        <f>IF(N399="nulová",J399,0)</f>
        <v>0</v>
      </c>
      <c r="BJ399" s="17" t="s">
        <v>78</v>
      </c>
      <c r="BK399" s="213">
        <f>ROUND(I399*H399,2)</f>
        <v>0</v>
      </c>
      <c r="BL399" s="17" t="s">
        <v>155</v>
      </c>
      <c r="BM399" s="17" t="s">
        <v>695</v>
      </c>
    </row>
    <row r="400" s="1" customFormat="1">
      <c r="B400" s="38"/>
      <c r="C400" s="39"/>
      <c r="D400" s="214" t="s">
        <v>157</v>
      </c>
      <c r="E400" s="39"/>
      <c r="F400" s="215" t="s">
        <v>696</v>
      </c>
      <c r="G400" s="39"/>
      <c r="H400" s="39"/>
      <c r="I400" s="144"/>
      <c r="J400" s="39"/>
      <c r="K400" s="39"/>
      <c r="L400" s="43"/>
      <c r="M400" s="216"/>
      <c r="N400" s="79"/>
      <c r="O400" s="79"/>
      <c r="P400" s="79"/>
      <c r="Q400" s="79"/>
      <c r="R400" s="79"/>
      <c r="S400" s="79"/>
      <c r="T400" s="80"/>
      <c r="AT400" s="17" t="s">
        <v>157</v>
      </c>
      <c r="AU400" s="17" t="s">
        <v>80</v>
      </c>
    </row>
    <row r="401" s="1" customFormat="1">
      <c r="B401" s="38"/>
      <c r="C401" s="39"/>
      <c r="D401" s="214" t="s">
        <v>179</v>
      </c>
      <c r="E401" s="39"/>
      <c r="F401" s="242" t="s">
        <v>470</v>
      </c>
      <c r="G401" s="39"/>
      <c r="H401" s="39"/>
      <c r="I401" s="144"/>
      <c r="J401" s="39"/>
      <c r="K401" s="39"/>
      <c r="L401" s="43"/>
      <c r="M401" s="216"/>
      <c r="N401" s="79"/>
      <c r="O401" s="79"/>
      <c r="P401" s="79"/>
      <c r="Q401" s="79"/>
      <c r="R401" s="79"/>
      <c r="S401" s="79"/>
      <c r="T401" s="80"/>
      <c r="AT401" s="17" t="s">
        <v>179</v>
      </c>
      <c r="AU401" s="17" t="s">
        <v>80</v>
      </c>
    </row>
    <row r="402" s="1" customFormat="1" ht="22.5" customHeight="1">
      <c r="B402" s="38"/>
      <c r="C402" s="233" t="s">
        <v>697</v>
      </c>
      <c r="D402" s="233" t="s">
        <v>174</v>
      </c>
      <c r="E402" s="234" t="s">
        <v>698</v>
      </c>
      <c r="F402" s="235" t="s">
        <v>699</v>
      </c>
      <c r="G402" s="236" t="s">
        <v>177</v>
      </c>
      <c r="H402" s="237">
        <v>304</v>
      </c>
      <c r="I402" s="238"/>
      <c r="J402" s="239">
        <f>ROUND(I402*H402,2)</f>
        <v>0</v>
      </c>
      <c r="K402" s="235" t="s">
        <v>311</v>
      </c>
      <c r="L402" s="43"/>
      <c r="M402" s="240" t="s">
        <v>1</v>
      </c>
      <c r="N402" s="241" t="s">
        <v>42</v>
      </c>
      <c r="O402" s="79"/>
      <c r="P402" s="211">
        <f>O402*H402</f>
        <v>0</v>
      </c>
      <c r="Q402" s="211">
        <v>0</v>
      </c>
      <c r="R402" s="211">
        <f>Q402*H402</f>
        <v>0</v>
      </c>
      <c r="S402" s="211">
        <v>0</v>
      </c>
      <c r="T402" s="212">
        <f>S402*H402</f>
        <v>0</v>
      </c>
      <c r="AR402" s="17" t="s">
        <v>155</v>
      </c>
      <c r="AT402" s="17" t="s">
        <v>174</v>
      </c>
      <c r="AU402" s="17" t="s">
        <v>80</v>
      </c>
      <c r="AY402" s="17" t="s">
        <v>154</v>
      </c>
      <c r="BE402" s="213">
        <f>IF(N402="základní",J402,0)</f>
        <v>0</v>
      </c>
      <c r="BF402" s="213">
        <f>IF(N402="snížená",J402,0)</f>
        <v>0</v>
      </c>
      <c r="BG402" s="213">
        <f>IF(N402="zákl. přenesená",J402,0)</f>
        <v>0</v>
      </c>
      <c r="BH402" s="213">
        <f>IF(N402="sníž. přenesená",J402,0)</f>
        <v>0</v>
      </c>
      <c r="BI402" s="213">
        <f>IF(N402="nulová",J402,0)</f>
        <v>0</v>
      </c>
      <c r="BJ402" s="17" t="s">
        <v>78</v>
      </c>
      <c r="BK402" s="213">
        <f>ROUND(I402*H402,2)</f>
        <v>0</v>
      </c>
      <c r="BL402" s="17" t="s">
        <v>155</v>
      </c>
      <c r="BM402" s="17" t="s">
        <v>700</v>
      </c>
    </row>
    <row r="403" s="1" customFormat="1">
      <c r="B403" s="38"/>
      <c r="C403" s="39"/>
      <c r="D403" s="214" t="s">
        <v>157</v>
      </c>
      <c r="E403" s="39"/>
      <c r="F403" s="215" t="s">
        <v>701</v>
      </c>
      <c r="G403" s="39"/>
      <c r="H403" s="39"/>
      <c r="I403" s="144"/>
      <c r="J403" s="39"/>
      <c r="K403" s="39"/>
      <c r="L403" s="43"/>
      <c r="M403" s="216"/>
      <c r="N403" s="79"/>
      <c r="O403" s="79"/>
      <c r="P403" s="79"/>
      <c r="Q403" s="79"/>
      <c r="R403" s="79"/>
      <c r="S403" s="79"/>
      <c r="T403" s="80"/>
      <c r="AT403" s="17" t="s">
        <v>157</v>
      </c>
      <c r="AU403" s="17" t="s">
        <v>80</v>
      </c>
    </row>
    <row r="404" s="1" customFormat="1">
      <c r="B404" s="38"/>
      <c r="C404" s="39"/>
      <c r="D404" s="214" t="s">
        <v>179</v>
      </c>
      <c r="E404" s="39"/>
      <c r="F404" s="242" t="s">
        <v>470</v>
      </c>
      <c r="G404" s="39"/>
      <c r="H404" s="39"/>
      <c r="I404" s="144"/>
      <c r="J404" s="39"/>
      <c r="K404" s="39"/>
      <c r="L404" s="43"/>
      <c r="M404" s="216"/>
      <c r="N404" s="79"/>
      <c r="O404" s="79"/>
      <c r="P404" s="79"/>
      <c r="Q404" s="79"/>
      <c r="R404" s="79"/>
      <c r="S404" s="79"/>
      <c r="T404" s="80"/>
      <c r="AT404" s="17" t="s">
        <v>179</v>
      </c>
      <c r="AU404" s="17" t="s">
        <v>80</v>
      </c>
    </row>
    <row r="405" s="1" customFormat="1" ht="22.5" customHeight="1">
      <c r="B405" s="38"/>
      <c r="C405" s="233" t="s">
        <v>702</v>
      </c>
      <c r="D405" s="233" t="s">
        <v>174</v>
      </c>
      <c r="E405" s="234" t="s">
        <v>703</v>
      </c>
      <c r="F405" s="235" t="s">
        <v>704</v>
      </c>
      <c r="G405" s="236" t="s">
        <v>152</v>
      </c>
      <c r="H405" s="237">
        <v>112</v>
      </c>
      <c r="I405" s="238"/>
      <c r="J405" s="239">
        <f>ROUND(I405*H405,2)</f>
        <v>0</v>
      </c>
      <c r="K405" s="235" t="s">
        <v>311</v>
      </c>
      <c r="L405" s="43"/>
      <c r="M405" s="240" t="s">
        <v>1</v>
      </c>
      <c r="N405" s="241" t="s">
        <v>42</v>
      </c>
      <c r="O405" s="79"/>
      <c r="P405" s="211">
        <f>O405*H405</f>
        <v>0</v>
      </c>
      <c r="Q405" s="211">
        <v>0</v>
      </c>
      <c r="R405" s="211">
        <f>Q405*H405</f>
        <v>0</v>
      </c>
      <c r="S405" s="211">
        <v>0</v>
      </c>
      <c r="T405" s="212">
        <f>S405*H405</f>
        <v>0</v>
      </c>
      <c r="AR405" s="17" t="s">
        <v>155</v>
      </c>
      <c r="AT405" s="17" t="s">
        <v>174</v>
      </c>
      <c r="AU405" s="17" t="s">
        <v>80</v>
      </c>
      <c r="AY405" s="17" t="s">
        <v>154</v>
      </c>
      <c r="BE405" s="213">
        <f>IF(N405="základní",J405,0)</f>
        <v>0</v>
      </c>
      <c r="BF405" s="213">
        <f>IF(N405="snížená",J405,0)</f>
        <v>0</v>
      </c>
      <c r="BG405" s="213">
        <f>IF(N405="zákl. přenesená",J405,0)</f>
        <v>0</v>
      </c>
      <c r="BH405" s="213">
        <f>IF(N405="sníž. přenesená",J405,0)</f>
        <v>0</v>
      </c>
      <c r="BI405" s="213">
        <f>IF(N405="nulová",J405,0)</f>
        <v>0</v>
      </c>
      <c r="BJ405" s="17" t="s">
        <v>78</v>
      </c>
      <c r="BK405" s="213">
        <f>ROUND(I405*H405,2)</f>
        <v>0</v>
      </c>
      <c r="BL405" s="17" t="s">
        <v>155</v>
      </c>
      <c r="BM405" s="17" t="s">
        <v>705</v>
      </c>
    </row>
    <row r="406" s="1" customFormat="1">
      <c r="B406" s="38"/>
      <c r="C406" s="39"/>
      <c r="D406" s="214" t="s">
        <v>157</v>
      </c>
      <c r="E406" s="39"/>
      <c r="F406" s="215" t="s">
        <v>706</v>
      </c>
      <c r="G406" s="39"/>
      <c r="H406" s="39"/>
      <c r="I406" s="144"/>
      <c r="J406" s="39"/>
      <c r="K406" s="39"/>
      <c r="L406" s="43"/>
      <c r="M406" s="216"/>
      <c r="N406" s="79"/>
      <c r="O406" s="79"/>
      <c r="P406" s="79"/>
      <c r="Q406" s="79"/>
      <c r="R406" s="79"/>
      <c r="S406" s="79"/>
      <c r="T406" s="80"/>
      <c r="AT406" s="17" t="s">
        <v>157</v>
      </c>
      <c r="AU406" s="17" t="s">
        <v>80</v>
      </c>
    </row>
    <row r="407" s="1" customFormat="1">
      <c r="B407" s="38"/>
      <c r="C407" s="39"/>
      <c r="D407" s="214" t="s">
        <v>179</v>
      </c>
      <c r="E407" s="39"/>
      <c r="F407" s="242" t="s">
        <v>707</v>
      </c>
      <c r="G407" s="39"/>
      <c r="H407" s="39"/>
      <c r="I407" s="144"/>
      <c r="J407" s="39"/>
      <c r="K407" s="39"/>
      <c r="L407" s="43"/>
      <c r="M407" s="216"/>
      <c r="N407" s="79"/>
      <c r="O407" s="79"/>
      <c r="P407" s="79"/>
      <c r="Q407" s="79"/>
      <c r="R407" s="79"/>
      <c r="S407" s="79"/>
      <c r="T407" s="80"/>
      <c r="AT407" s="17" t="s">
        <v>179</v>
      </c>
      <c r="AU407" s="17" t="s">
        <v>80</v>
      </c>
    </row>
    <row r="408" s="12" customFormat="1">
      <c r="B408" s="246"/>
      <c r="C408" s="247"/>
      <c r="D408" s="214" t="s">
        <v>325</v>
      </c>
      <c r="E408" s="248" t="s">
        <v>1</v>
      </c>
      <c r="F408" s="249" t="s">
        <v>400</v>
      </c>
      <c r="G408" s="247"/>
      <c r="H408" s="248" t="s">
        <v>1</v>
      </c>
      <c r="I408" s="250"/>
      <c r="J408" s="247"/>
      <c r="K408" s="247"/>
      <c r="L408" s="251"/>
      <c r="M408" s="252"/>
      <c r="N408" s="253"/>
      <c r="O408" s="253"/>
      <c r="P408" s="253"/>
      <c r="Q408" s="253"/>
      <c r="R408" s="253"/>
      <c r="S408" s="253"/>
      <c r="T408" s="254"/>
      <c r="AT408" s="255" t="s">
        <v>325</v>
      </c>
      <c r="AU408" s="255" t="s">
        <v>80</v>
      </c>
      <c r="AV408" s="12" t="s">
        <v>78</v>
      </c>
      <c r="AW408" s="12" t="s">
        <v>34</v>
      </c>
      <c r="AX408" s="12" t="s">
        <v>71</v>
      </c>
      <c r="AY408" s="255" t="s">
        <v>154</v>
      </c>
    </row>
    <row r="409" s="13" customFormat="1">
      <c r="B409" s="256"/>
      <c r="C409" s="257"/>
      <c r="D409" s="214" t="s">
        <v>325</v>
      </c>
      <c r="E409" s="258" t="s">
        <v>1</v>
      </c>
      <c r="F409" s="259" t="s">
        <v>612</v>
      </c>
      <c r="G409" s="257"/>
      <c r="H409" s="260">
        <v>56</v>
      </c>
      <c r="I409" s="261"/>
      <c r="J409" s="257"/>
      <c r="K409" s="257"/>
      <c r="L409" s="262"/>
      <c r="M409" s="263"/>
      <c r="N409" s="264"/>
      <c r="O409" s="264"/>
      <c r="P409" s="264"/>
      <c r="Q409" s="264"/>
      <c r="R409" s="264"/>
      <c r="S409" s="264"/>
      <c r="T409" s="265"/>
      <c r="AT409" s="266" t="s">
        <v>325</v>
      </c>
      <c r="AU409" s="266" t="s">
        <v>80</v>
      </c>
      <c r="AV409" s="13" t="s">
        <v>80</v>
      </c>
      <c r="AW409" s="13" t="s">
        <v>34</v>
      </c>
      <c r="AX409" s="13" t="s">
        <v>71</v>
      </c>
      <c r="AY409" s="266" t="s">
        <v>154</v>
      </c>
    </row>
    <row r="410" s="12" customFormat="1">
      <c r="B410" s="246"/>
      <c r="C410" s="247"/>
      <c r="D410" s="214" t="s">
        <v>325</v>
      </c>
      <c r="E410" s="248" t="s">
        <v>1</v>
      </c>
      <c r="F410" s="249" t="s">
        <v>402</v>
      </c>
      <c r="G410" s="247"/>
      <c r="H410" s="248" t="s">
        <v>1</v>
      </c>
      <c r="I410" s="250"/>
      <c r="J410" s="247"/>
      <c r="K410" s="247"/>
      <c r="L410" s="251"/>
      <c r="M410" s="252"/>
      <c r="N410" s="253"/>
      <c r="O410" s="253"/>
      <c r="P410" s="253"/>
      <c r="Q410" s="253"/>
      <c r="R410" s="253"/>
      <c r="S410" s="253"/>
      <c r="T410" s="254"/>
      <c r="AT410" s="255" t="s">
        <v>325</v>
      </c>
      <c r="AU410" s="255" t="s">
        <v>80</v>
      </c>
      <c r="AV410" s="12" t="s">
        <v>78</v>
      </c>
      <c r="AW410" s="12" t="s">
        <v>34</v>
      </c>
      <c r="AX410" s="12" t="s">
        <v>71</v>
      </c>
      <c r="AY410" s="255" t="s">
        <v>154</v>
      </c>
    </row>
    <row r="411" s="13" customFormat="1">
      <c r="B411" s="256"/>
      <c r="C411" s="257"/>
      <c r="D411" s="214" t="s">
        <v>325</v>
      </c>
      <c r="E411" s="258" t="s">
        <v>1</v>
      </c>
      <c r="F411" s="259" t="s">
        <v>612</v>
      </c>
      <c r="G411" s="257"/>
      <c r="H411" s="260">
        <v>56</v>
      </c>
      <c r="I411" s="261"/>
      <c r="J411" s="257"/>
      <c r="K411" s="257"/>
      <c r="L411" s="262"/>
      <c r="M411" s="263"/>
      <c r="N411" s="264"/>
      <c r="O411" s="264"/>
      <c r="P411" s="264"/>
      <c r="Q411" s="264"/>
      <c r="R411" s="264"/>
      <c r="S411" s="264"/>
      <c r="T411" s="265"/>
      <c r="AT411" s="266" t="s">
        <v>325</v>
      </c>
      <c r="AU411" s="266" t="s">
        <v>80</v>
      </c>
      <c r="AV411" s="13" t="s">
        <v>80</v>
      </c>
      <c r="AW411" s="13" t="s">
        <v>34</v>
      </c>
      <c r="AX411" s="13" t="s">
        <v>71</v>
      </c>
      <c r="AY411" s="266" t="s">
        <v>154</v>
      </c>
    </row>
    <row r="412" s="14" customFormat="1">
      <c r="B412" s="267"/>
      <c r="C412" s="268"/>
      <c r="D412" s="214" t="s">
        <v>325</v>
      </c>
      <c r="E412" s="269" t="s">
        <v>1</v>
      </c>
      <c r="F412" s="270" t="s">
        <v>329</v>
      </c>
      <c r="G412" s="268"/>
      <c r="H412" s="271">
        <v>112</v>
      </c>
      <c r="I412" s="272"/>
      <c r="J412" s="268"/>
      <c r="K412" s="268"/>
      <c r="L412" s="273"/>
      <c r="M412" s="274"/>
      <c r="N412" s="275"/>
      <c r="O412" s="275"/>
      <c r="P412" s="275"/>
      <c r="Q412" s="275"/>
      <c r="R412" s="275"/>
      <c r="S412" s="275"/>
      <c r="T412" s="276"/>
      <c r="AT412" s="277" t="s">
        <v>325</v>
      </c>
      <c r="AU412" s="277" t="s">
        <v>80</v>
      </c>
      <c r="AV412" s="14" t="s">
        <v>155</v>
      </c>
      <c r="AW412" s="14" t="s">
        <v>34</v>
      </c>
      <c r="AX412" s="14" t="s">
        <v>78</v>
      </c>
      <c r="AY412" s="277" t="s">
        <v>154</v>
      </c>
    </row>
    <row r="413" s="1" customFormat="1" ht="22.5" customHeight="1">
      <c r="B413" s="38"/>
      <c r="C413" s="233" t="s">
        <v>673</v>
      </c>
      <c r="D413" s="233" t="s">
        <v>174</v>
      </c>
      <c r="E413" s="234" t="s">
        <v>708</v>
      </c>
      <c r="F413" s="235" t="s">
        <v>709</v>
      </c>
      <c r="G413" s="236" t="s">
        <v>152</v>
      </c>
      <c r="H413" s="237">
        <v>4</v>
      </c>
      <c r="I413" s="238"/>
      <c r="J413" s="239">
        <f>ROUND(I413*H413,2)</f>
        <v>0</v>
      </c>
      <c r="K413" s="235" t="s">
        <v>311</v>
      </c>
      <c r="L413" s="43"/>
      <c r="M413" s="240" t="s">
        <v>1</v>
      </c>
      <c r="N413" s="241" t="s">
        <v>42</v>
      </c>
      <c r="O413" s="79"/>
      <c r="P413" s="211">
        <f>O413*H413</f>
        <v>0</v>
      </c>
      <c r="Q413" s="211">
        <v>0</v>
      </c>
      <c r="R413" s="211">
        <f>Q413*H413</f>
        <v>0</v>
      </c>
      <c r="S413" s="211">
        <v>0</v>
      </c>
      <c r="T413" s="212">
        <f>S413*H413</f>
        <v>0</v>
      </c>
      <c r="AR413" s="17" t="s">
        <v>155</v>
      </c>
      <c r="AT413" s="17" t="s">
        <v>174</v>
      </c>
      <c r="AU413" s="17" t="s">
        <v>80</v>
      </c>
      <c r="AY413" s="17" t="s">
        <v>154</v>
      </c>
      <c r="BE413" s="213">
        <f>IF(N413="základní",J413,0)</f>
        <v>0</v>
      </c>
      <c r="BF413" s="213">
        <f>IF(N413="snížená",J413,0)</f>
        <v>0</v>
      </c>
      <c r="BG413" s="213">
        <f>IF(N413="zákl. přenesená",J413,0)</f>
        <v>0</v>
      </c>
      <c r="BH413" s="213">
        <f>IF(N413="sníž. přenesená",J413,0)</f>
        <v>0</v>
      </c>
      <c r="BI413" s="213">
        <f>IF(N413="nulová",J413,0)</f>
        <v>0</v>
      </c>
      <c r="BJ413" s="17" t="s">
        <v>78</v>
      </c>
      <c r="BK413" s="213">
        <f>ROUND(I413*H413,2)</f>
        <v>0</v>
      </c>
      <c r="BL413" s="17" t="s">
        <v>155</v>
      </c>
      <c r="BM413" s="17" t="s">
        <v>710</v>
      </c>
    </row>
    <row r="414" s="1" customFormat="1">
      <c r="B414" s="38"/>
      <c r="C414" s="39"/>
      <c r="D414" s="214" t="s">
        <v>157</v>
      </c>
      <c r="E414" s="39"/>
      <c r="F414" s="215" t="s">
        <v>711</v>
      </c>
      <c r="G414" s="39"/>
      <c r="H414" s="39"/>
      <c r="I414" s="144"/>
      <c r="J414" s="39"/>
      <c r="K414" s="39"/>
      <c r="L414" s="43"/>
      <c r="M414" s="216"/>
      <c r="N414" s="79"/>
      <c r="O414" s="79"/>
      <c r="P414" s="79"/>
      <c r="Q414" s="79"/>
      <c r="R414" s="79"/>
      <c r="S414" s="79"/>
      <c r="T414" s="80"/>
      <c r="AT414" s="17" t="s">
        <v>157</v>
      </c>
      <c r="AU414" s="17" t="s">
        <v>80</v>
      </c>
    </row>
    <row r="415" s="1" customFormat="1">
      <c r="B415" s="38"/>
      <c r="C415" s="39"/>
      <c r="D415" s="214" t="s">
        <v>179</v>
      </c>
      <c r="E415" s="39"/>
      <c r="F415" s="242" t="s">
        <v>712</v>
      </c>
      <c r="G415" s="39"/>
      <c r="H415" s="39"/>
      <c r="I415" s="144"/>
      <c r="J415" s="39"/>
      <c r="K415" s="39"/>
      <c r="L415" s="43"/>
      <c r="M415" s="216"/>
      <c r="N415" s="79"/>
      <c r="O415" s="79"/>
      <c r="P415" s="79"/>
      <c r="Q415" s="79"/>
      <c r="R415" s="79"/>
      <c r="S415" s="79"/>
      <c r="T415" s="80"/>
      <c r="AT415" s="17" t="s">
        <v>179</v>
      </c>
      <c r="AU415" s="17" t="s">
        <v>80</v>
      </c>
    </row>
    <row r="416" s="1" customFormat="1" ht="22.5" customHeight="1">
      <c r="B416" s="38"/>
      <c r="C416" s="233" t="s">
        <v>713</v>
      </c>
      <c r="D416" s="233" t="s">
        <v>174</v>
      </c>
      <c r="E416" s="234" t="s">
        <v>714</v>
      </c>
      <c r="F416" s="235" t="s">
        <v>715</v>
      </c>
      <c r="G416" s="236" t="s">
        <v>152</v>
      </c>
      <c r="H416" s="237">
        <v>2</v>
      </c>
      <c r="I416" s="238"/>
      <c r="J416" s="239">
        <f>ROUND(I416*H416,2)</f>
        <v>0</v>
      </c>
      <c r="K416" s="235" t="s">
        <v>311</v>
      </c>
      <c r="L416" s="43"/>
      <c r="M416" s="240" t="s">
        <v>1</v>
      </c>
      <c r="N416" s="241" t="s">
        <v>42</v>
      </c>
      <c r="O416" s="79"/>
      <c r="P416" s="211">
        <f>O416*H416</f>
        <v>0</v>
      </c>
      <c r="Q416" s="211">
        <v>0</v>
      </c>
      <c r="R416" s="211">
        <f>Q416*H416</f>
        <v>0</v>
      </c>
      <c r="S416" s="211">
        <v>0</v>
      </c>
      <c r="T416" s="212">
        <f>S416*H416</f>
        <v>0</v>
      </c>
      <c r="AR416" s="17" t="s">
        <v>155</v>
      </c>
      <c r="AT416" s="17" t="s">
        <v>174</v>
      </c>
      <c r="AU416" s="17" t="s">
        <v>80</v>
      </c>
      <c r="AY416" s="17" t="s">
        <v>154</v>
      </c>
      <c r="BE416" s="213">
        <f>IF(N416="základní",J416,0)</f>
        <v>0</v>
      </c>
      <c r="BF416" s="213">
        <f>IF(N416="snížená",J416,0)</f>
        <v>0</v>
      </c>
      <c r="BG416" s="213">
        <f>IF(N416="zákl. přenesená",J416,0)</f>
        <v>0</v>
      </c>
      <c r="BH416" s="213">
        <f>IF(N416="sníž. přenesená",J416,0)</f>
        <v>0</v>
      </c>
      <c r="BI416" s="213">
        <f>IF(N416="nulová",J416,0)</f>
        <v>0</v>
      </c>
      <c r="BJ416" s="17" t="s">
        <v>78</v>
      </c>
      <c r="BK416" s="213">
        <f>ROUND(I416*H416,2)</f>
        <v>0</v>
      </c>
      <c r="BL416" s="17" t="s">
        <v>155</v>
      </c>
      <c r="BM416" s="17" t="s">
        <v>716</v>
      </c>
    </row>
    <row r="417" s="1" customFormat="1">
      <c r="B417" s="38"/>
      <c r="C417" s="39"/>
      <c r="D417" s="214" t="s">
        <v>157</v>
      </c>
      <c r="E417" s="39"/>
      <c r="F417" s="215" t="s">
        <v>717</v>
      </c>
      <c r="G417" s="39"/>
      <c r="H417" s="39"/>
      <c r="I417" s="144"/>
      <c r="J417" s="39"/>
      <c r="K417" s="39"/>
      <c r="L417" s="43"/>
      <c r="M417" s="216"/>
      <c r="N417" s="79"/>
      <c r="O417" s="79"/>
      <c r="P417" s="79"/>
      <c r="Q417" s="79"/>
      <c r="R417" s="79"/>
      <c r="S417" s="79"/>
      <c r="T417" s="80"/>
      <c r="AT417" s="17" t="s">
        <v>157</v>
      </c>
      <c r="AU417" s="17" t="s">
        <v>80</v>
      </c>
    </row>
    <row r="418" s="1" customFormat="1">
      <c r="B418" s="38"/>
      <c r="C418" s="39"/>
      <c r="D418" s="214" t="s">
        <v>179</v>
      </c>
      <c r="E418" s="39"/>
      <c r="F418" s="242" t="s">
        <v>718</v>
      </c>
      <c r="G418" s="39"/>
      <c r="H418" s="39"/>
      <c r="I418" s="144"/>
      <c r="J418" s="39"/>
      <c r="K418" s="39"/>
      <c r="L418" s="43"/>
      <c r="M418" s="216"/>
      <c r="N418" s="79"/>
      <c r="O418" s="79"/>
      <c r="P418" s="79"/>
      <c r="Q418" s="79"/>
      <c r="R418" s="79"/>
      <c r="S418" s="79"/>
      <c r="T418" s="80"/>
      <c r="AT418" s="17" t="s">
        <v>179</v>
      </c>
      <c r="AU418" s="17" t="s">
        <v>80</v>
      </c>
    </row>
    <row r="419" s="1" customFormat="1" ht="22.5" customHeight="1">
      <c r="B419" s="38"/>
      <c r="C419" s="233" t="s">
        <v>719</v>
      </c>
      <c r="D419" s="233" t="s">
        <v>174</v>
      </c>
      <c r="E419" s="234" t="s">
        <v>720</v>
      </c>
      <c r="F419" s="235" t="s">
        <v>721</v>
      </c>
      <c r="G419" s="236" t="s">
        <v>152</v>
      </c>
      <c r="H419" s="237">
        <v>4</v>
      </c>
      <c r="I419" s="238"/>
      <c r="J419" s="239">
        <f>ROUND(I419*H419,2)</f>
        <v>0</v>
      </c>
      <c r="K419" s="235" t="s">
        <v>311</v>
      </c>
      <c r="L419" s="43"/>
      <c r="M419" s="240" t="s">
        <v>1</v>
      </c>
      <c r="N419" s="241" t="s">
        <v>42</v>
      </c>
      <c r="O419" s="79"/>
      <c r="P419" s="211">
        <f>O419*H419</f>
        <v>0</v>
      </c>
      <c r="Q419" s="211">
        <v>0</v>
      </c>
      <c r="R419" s="211">
        <f>Q419*H419</f>
        <v>0</v>
      </c>
      <c r="S419" s="211">
        <v>0</v>
      </c>
      <c r="T419" s="212">
        <f>S419*H419</f>
        <v>0</v>
      </c>
      <c r="AR419" s="17" t="s">
        <v>155</v>
      </c>
      <c r="AT419" s="17" t="s">
        <v>174</v>
      </c>
      <c r="AU419" s="17" t="s">
        <v>80</v>
      </c>
      <c r="AY419" s="17" t="s">
        <v>154</v>
      </c>
      <c r="BE419" s="213">
        <f>IF(N419="základní",J419,0)</f>
        <v>0</v>
      </c>
      <c r="BF419" s="213">
        <f>IF(N419="snížená",J419,0)</f>
        <v>0</v>
      </c>
      <c r="BG419" s="213">
        <f>IF(N419="zákl. přenesená",J419,0)</f>
        <v>0</v>
      </c>
      <c r="BH419" s="213">
        <f>IF(N419="sníž. přenesená",J419,0)</f>
        <v>0</v>
      </c>
      <c r="BI419" s="213">
        <f>IF(N419="nulová",J419,0)</f>
        <v>0</v>
      </c>
      <c r="BJ419" s="17" t="s">
        <v>78</v>
      </c>
      <c r="BK419" s="213">
        <f>ROUND(I419*H419,2)</f>
        <v>0</v>
      </c>
      <c r="BL419" s="17" t="s">
        <v>155</v>
      </c>
      <c r="BM419" s="17" t="s">
        <v>722</v>
      </c>
    </row>
    <row r="420" s="1" customFormat="1">
      <c r="B420" s="38"/>
      <c r="C420" s="39"/>
      <c r="D420" s="214" t="s">
        <v>157</v>
      </c>
      <c r="E420" s="39"/>
      <c r="F420" s="215" t="s">
        <v>723</v>
      </c>
      <c r="G420" s="39"/>
      <c r="H420" s="39"/>
      <c r="I420" s="144"/>
      <c r="J420" s="39"/>
      <c r="K420" s="39"/>
      <c r="L420" s="43"/>
      <c r="M420" s="216"/>
      <c r="N420" s="79"/>
      <c r="O420" s="79"/>
      <c r="P420" s="79"/>
      <c r="Q420" s="79"/>
      <c r="R420" s="79"/>
      <c r="S420" s="79"/>
      <c r="T420" s="80"/>
      <c r="AT420" s="17" t="s">
        <v>157</v>
      </c>
      <c r="AU420" s="17" t="s">
        <v>80</v>
      </c>
    </row>
    <row r="421" s="1" customFormat="1">
      <c r="B421" s="38"/>
      <c r="C421" s="39"/>
      <c r="D421" s="214" t="s">
        <v>179</v>
      </c>
      <c r="E421" s="39"/>
      <c r="F421" s="242" t="s">
        <v>718</v>
      </c>
      <c r="G421" s="39"/>
      <c r="H421" s="39"/>
      <c r="I421" s="144"/>
      <c r="J421" s="39"/>
      <c r="K421" s="39"/>
      <c r="L421" s="43"/>
      <c r="M421" s="216"/>
      <c r="N421" s="79"/>
      <c r="O421" s="79"/>
      <c r="P421" s="79"/>
      <c r="Q421" s="79"/>
      <c r="R421" s="79"/>
      <c r="S421" s="79"/>
      <c r="T421" s="80"/>
      <c r="AT421" s="17" t="s">
        <v>179</v>
      </c>
      <c r="AU421" s="17" t="s">
        <v>80</v>
      </c>
    </row>
    <row r="422" s="1" customFormat="1" ht="22.5" customHeight="1">
      <c r="B422" s="38"/>
      <c r="C422" s="233" t="s">
        <v>724</v>
      </c>
      <c r="D422" s="233" t="s">
        <v>174</v>
      </c>
      <c r="E422" s="234" t="s">
        <v>725</v>
      </c>
      <c r="F422" s="235" t="s">
        <v>726</v>
      </c>
      <c r="G422" s="236" t="s">
        <v>177</v>
      </c>
      <c r="H422" s="237">
        <v>260</v>
      </c>
      <c r="I422" s="238"/>
      <c r="J422" s="239">
        <f>ROUND(I422*H422,2)</f>
        <v>0</v>
      </c>
      <c r="K422" s="235" t="s">
        <v>311</v>
      </c>
      <c r="L422" s="43"/>
      <c r="M422" s="240" t="s">
        <v>1</v>
      </c>
      <c r="N422" s="241" t="s">
        <v>42</v>
      </c>
      <c r="O422" s="79"/>
      <c r="P422" s="211">
        <f>O422*H422</f>
        <v>0</v>
      </c>
      <c r="Q422" s="211">
        <v>0</v>
      </c>
      <c r="R422" s="211">
        <f>Q422*H422</f>
        <v>0</v>
      </c>
      <c r="S422" s="211">
        <v>0</v>
      </c>
      <c r="T422" s="212">
        <f>S422*H422</f>
        <v>0</v>
      </c>
      <c r="AR422" s="17" t="s">
        <v>155</v>
      </c>
      <c r="AT422" s="17" t="s">
        <v>174</v>
      </c>
      <c r="AU422" s="17" t="s">
        <v>80</v>
      </c>
      <c r="AY422" s="17" t="s">
        <v>154</v>
      </c>
      <c r="BE422" s="213">
        <f>IF(N422="základní",J422,0)</f>
        <v>0</v>
      </c>
      <c r="BF422" s="213">
        <f>IF(N422="snížená",J422,0)</f>
        <v>0</v>
      </c>
      <c r="BG422" s="213">
        <f>IF(N422="zákl. přenesená",J422,0)</f>
        <v>0</v>
      </c>
      <c r="BH422" s="213">
        <f>IF(N422="sníž. přenesená",J422,0)</f>
        <v>0</v>
      </c>
      <c r="BI422" s="213">
        <f>IF(N422="nulová",J422,0)</f>
        <v>0</v>
      </c>
      <c r="BJ422" s="17" t="s">
        <v>78</v>
      </c>
      <c r="BK422" s="213">
        <f>ROUND(I422*H422,2)</f>
        <v>0</v>
      </c>
      <c r="BL422" s="17" t="s">
        <v>155</v>
      </c>
      <c r="BM422" s="17" t="s">
        <v>727</v>
      </c>
    </row>
    <row r="423" s="1" customFormat="1">
      <c r="B423" s="38"/>
      <c r="C423" s="39"/>
      <c r="D423" s="214" t="s">
        <v>157</v>
      </c>
      <c r="E423" s="39"/>
      <c r="F423" s="215" t="s">
        <v>728</v>
      </c>
      <c r="G423" s="39"/>
      <c r="H423" s="39"/>
      <c r="I423" s="144"/>
      <c r="J423" s="39"/>
      <c r="K423" s="39"/>
      <c r="L423" s="43"/>
      <c r="M423" s="216"/>
      <c r="N423" s="79"/>
      <c r="O423" s="79"/>
      <c r="P423" s="79"/>
      <c r="Q423" s="79"/>
      <c r="R423" s="79"/>
      <c r="S423" s="79"/>
      <c r="T423" s="80"/>
      <c r="AT423" s="17" t="s">
        <v>157</v>
      </c>
      <c r="AU423" s="17" t="s">
        <v>80</v>
      </c>
    </row>
    <row r="424" s="1" customFormat="1">
      <c r="B424" s="38"/>
      <c r="C424" s="39"/>
      <c r="D424" s="214" t="s">
        <v>179</v>
      </c>
      <c r="E424" s="39"/>
      <c r="F424" s="242" t="s">
        <v>470</v>
      </c>
      <c r="G424" s="39"/>
      <c r="H424" s="39"/>
      <c r="I424" s="144"/>
      <c r="J424" s="39"/>
      <c r="K424" s="39"/>
      <c r="L424" s="43"/>
      <c r="M424" s="216"/>
      <c r="N424" s="79"/>
      <c r="O424" s="79"/>
      <c r="P424" s="79"/>
      <c r="Q424" s="79"/>
      <c r="R424" s="79"/>
      <c r="S424" s="79"/>
      <c r="T424" s="80"/>
      <c r="AT424" s="17" t="s">
        <v>179</v>
      </c>
      <c r="AU424" s="17" t="s">
        <v>80</v>
      </c>
    </row>
    <row r="425" s="12" customFormat="1">
      <c r="B425" s="246"/>
      <c r="C425" s="247"/>
      <c r="D425" s="214" t="s">
        <v>325</v>
      </c>
      <c r="E425" s="248" t="s">
        <v>1</v>
      </c>
      <c r="F425" s="249" t="s">
        <v>729</v>
      </c>
      <c r="G425" s="247"/>
      <c r="H425" s="248" t="s">
        <v>1</v>
      </c>
      <c r="I425" s="250"/>
      <c r="J425" s="247"/>
      <c r="K425" s="247"/>
      <c r="L425" s="251"/>
      <c r="M425" s="252"/>
      <c r="N425" s="253"/>
      <c r="O425" s="253"/>
      <c r="P425" s="253"/>
      <c r="Q425" s="253"/>
      <c r="R425" s="253"/>
      <c r="S425" s="253"/>
      <c r="T425" s="254"/>
      <c r="AT425" s="255" t="s">
        <v>325</v>
      </c>
      <c r="AU425" s="255" t="s">
        <v>80</v>
      </c>
      <c r="AV425" s="12" t="s">
        <v>78</v>
      </c>
      <c r="AW425" s="12" t="s">
        <v>34</v>
      </c>
      <c r="AX425" s="12" t="s">
        <v>71</v>
      </c>
      <c r="AY425" s="255" t="s">
        <v>154</v>
      </c>
    </row>
    <row r="426" s="13" customFormat="1">
      <c r="B426" s="256"/>
      <c r="C426" s="257"/>
      <c r="D426" s="214" t="s">
        <v>325</v>
      </c>
      <c r="E426" s="258" t="s">
        <v>1</v>
      </c>
      <c r="F426" s="259" t="s">
        <v>462</v>
      </c>
      <c r="G426" s="257"/>
      <c r="H426" s="260">
        <v>216</v>
      </c>
      <c r="I426" s="261"/>
      <c r="J426" s="257"/>
      <c r="K426" s="257"/>
      <c r="L426" s="262"/>
      <c r="M426" s="263"/>
      <c r="N426" s="264"/>
      <c r="O426" s="264"/>
      <c r="P426" s="264"/>
      <c r="Q426" s="264"/>
      <c r="R426" s="264"/>
      <c r="S426" s="264"/>
      <c r="T426" s="265"/>
      <c r="AT426" s="266" t="s">
        <v>325</v>
      </c>
      <c r="AU426" s="266" t="s">
        <v>80</v>
      </c>
      <c r="AV426" s="13" t="s">
        <v>80</v>
      </c>
      <c r="AW426" s="13" t="s">
        <v>34</v>
      </c>
      <c r="AX426" s="13" t="s">
        <v>71</v>
      </c>
      <c r="AY426" s="266" t="s">
        <v>154</v>
      </c>
    </row>
    <row r="427" s="12" customFormat="1">
      <c r="B427" s="246"/>
      <c r="C427" s="247"/>
      <c r="D427" s="214" t="s">
        <v>325</v>
      </c>
      <c r="E427" s="248" t="s">
        <v>1</v>
      </c>
      <c r="F427" s="249" t="s">
        <v>730</v>
      </c>
      <c r="G427" s="247"/>
      <c r="H427" s="248" t="s">
        <v>1</v>
      </c>
      <c r="I427" s="250"/>
      <c r="J427" s="247"/>
      <c r="K427" s="247"/>
      <c r="L427" s="251"/>
      <c r="M427" s="252"/>
      <c r="N427" s="253"/>
      <c r="O427" s="253"/>
      <c r="P427" s="253"/>
      <c r="Q427" s="253"/>
      <c r="R427" s="253"/>
      <c r="S427" s="253"/>
      <c r="T427" s="254"/>
      <c r="AT427" s="255" t="s">
        <v>325</v>
      </c>
      <c r="AU427" s="255" t="s">
        <v>80</v>
      </c>
      <c r="AV427" s="12" t="s">
        <v>78</v>
      </c>
      <c r="AW427" s="12" t="s">
        <v>34</v>
      </c>
      <c r="AX427" s="12" t="s">
        <v>71</v>
      </c>
      <c r="AY427" s="255" t="s">
        <v>154</v>
      </c>
    </row>
    <row r="428" s="13" customFormat="1">
      <c r="B428" s="256"/>
      <c r="C428" s="257"/>
      <c r="D428" s="214" t="s">
        <v>325</v>
      </c>
      <c r="E428" s="258" t="s">
        <v>1</v>
      </c>
      <c r="F428" s="259" t="s">
        <v>464</v>
      </c>
      <c r="G428" s="257"/>
      <c r="H428" s="260">
        <v>44</v>
      </c>
      <c r="I428" s="261"/>
      <c r="J428" s="257"/>
      <c r="K428" s="257"/>
      <c r="L428" s="262"/>
      <c r="M428" s="263"/>
      <c r="N428" s="264"/>
      <c r="O428" s="264"/>
      <c r="P428" s="264"/>
      <c r="Q428" s="264"/>
      <c r="R428" s="264"/>
      <c r="S428" s="264"/>
      <c r="T428" s="265"/>
      <c r="AT428" s="266" t="s">
        <v>325</v>
      </c>
      <c r="AU428" s="266" t="s">
        <v>80</v>
      </c>
      <c r="AV428" s="13" t="s">
        <v>80</v>
      </c>
      <c r="AW428" s="13" t="s">
        <v>34</v>
      </c>
      <c r="AX428" s="13" t="s">
        <v>71</v>
      </c>
      <c r="AY428" s="266" t="s">
        <v>154</v>
      </c>
    </row>
    <row r="429" s="14" customFormat="1">
      <c r="B429" s="267"/>
      <c r="C429" s="268"/>
      <c r="D429" s="214" t="s">
        <v>325</v>
      </c>
      <c r="E429" s="269" t="s">
        <v>1</v>
      </c>
      <c r="F429" s="270" t="s">
        <v>329</v>
      </c>
      <c r="G429" s="268"/>
      <c r="H429" s="271">
        <v>260</v>
      </c>
      <c r="I429" s="272"/>
      <c r="J429" s="268"/>
      <c r="K429" s="268"/>
      <c r="L429" s="273"/>
      <c r="M429" s="274"/>
      <c r="N429" s="275"/>
      <c r="O429" s="275"/>
      <c r="P429" s="275"/>
      <c r="Q429" s="275"/>
      <c r="R429" s="275"/>
      <c r="S429" s="275"/>
      <c r="T429" s="276"/>
      <c r="AT429" s="277" t="s">
        <v>325</v>
      </c>
      <c r="AU429" s="277" t="s">
        <v>80</v>
      </c>
      <c r="AV429" s="14" t="s">
        <v>155</v>
      </c>
      <c r="AW429" s="14" t="s">
        <v>34</v>
      </c>
      <c r="AX429" s="14" t="s">
        <v>78</v>
      </c>
      <c r="AY429" s="277" t="s">
        <v>154</v>
      </c>
    </row>
    <row r="430" s="1" customFormat="1" ht="22.5" customHeight="1">
      <c r="B430" s="38"/>
      <c r="C430" s="233" t="s">
        <v>731</v>
      </c>
      <c r="D430" s="233" t="s">
        <v>174</v>
      </c>
      <c r="E430" s="234" t="s">
        <v>732</v>
      </c>
      <c r="F430" s="235" t="s">
        <v>733</v>
      </c>
      <c r="G430" s="236" t="s">
        <v>177</v>
      </c>
      <c r="H430" s="237">
        <v>260</v>
      </c>
      <c r="I430" s="238"/>
      <c r="J430" s="239">
        <f>ROUND(I430*H430,2)</f>
        <v>0</v>
      </c>
      <c r="K430" s="235" t="s">
        <v>311</v>
      </c>
      <c r="L430" s="43"/>
      <c r="M430" s="240" t="s">
        <v>1</v>
      </c>
      <c r="N430" s="241" t="s">
        <v>42</v>
      </c>
      <c r="O430" s="79"/>
      <c r="P430" s="211">
        <f>O430*H430</f>
        <v>0</v>
      </c>
      <c r="Q430" s="211">
        <v>0</v>
      </c>
      <c r="R430" s="211">
        <f>Q430*H430</f>
        <v>0</v>
      </c>
      <c r="S430" s="211">
        <v>0</v>
      </c>
      <c r="T430" s="212">
        <f>S430*H430</f>
        <v>0</v>
      </c>
      <c r="AR430" s="17" t="s">
        <v>155</v>
      </c>
      <c r="AT430" s="17" t="s">
        <v>174</v>
      </c>
      <c r="AU430" s="17" t="s">
        <v>80</v>
      </c>
      <c r="AY430" s="17" t="s">
        <v>154</v>
      </c>
      <c r="BE430" s="213">
        <f>IF(N430="základní",J430,0)</f>
        <v>0</v>
      </c>
      <c r="BF430" s="213">
        <f>IF(N430="snížená",J430,0)</f>
        <v>0</v>
      </c>
      <c r="BG430" s="213">
        <f>IF(N430="zákl. přenesená",J430,0)</f>
        <v>0</v>
      </c>
      <c r="BH430" s="213">
        <f>IF(N430="sníž. přenesená",J430,0)</f>
        <v>0</v>
      </c>
      <c r="BI430" s="213">
        <f>IF(N430="nulová",J430,0)</f>
        <v>0</v>
      </c>
      <c r="BJ430" s="17" t="s">
        <v>78</v>
      </c>
      <c r="BK430" s="213">
        <f>ROUND(I430*H430,2)</f>
        <v>0</v>
      </c>
      <c r="BL430" s="17" t="s">
        <v>155</v>
      </c>
      <c r="BM430" s="17" t="s">
        <v>734</v>
      </c>
    </row>
    <row r="431" s="1" customFormat="1">
      <c r="B431" s="38"/>
      <c r="C431" s="39"/>
      <c r="D431" s="214" t="s">
        <v>157</v>
      </c>
      <c r="E431" s="39"/>
      <c r="F431" s="215" t="s">
        <v>735</v>
      </c>
      <c r="G431" s="39"/>
      <c r="H431" s="39"/>
      <c r="I431" s="144"/>
      <c r="J431" s="39"/>
      <c r="K431" s="39"/>
      <c r="L431" s="43"/>
      <c r="M431" s="216"/>
      <c r="N431" s="79"/>
      <c r="O431" s="79"/>
      <c r="P431" s="79"/>
      <c r="Q431" s="79"/>
      <c r="R431" s="79"/>
      <c r="S431" s="79"/>
      <c r="T431" s="80"/>
      <c r="AT431" s="17" t="s">
        <v>157</v>
      </c>
      <c r="AU431" s="17" t="s">
        <v>80</v>
      </c>
    </row>
    <row r="432" s="1" customFormat="1">
      <c r="B432" s="38"/>
      <c r="C432" s="39"/>
      <c r="D432" s="214" t="s">
        <v>179</v>
      </c>
      <c r="E432" s="39"/>
      <c r="F432" s="242" t="s">
        <v>470</v>
      </c>
      <c r="G432" s="39"/>
      <c r="H432" s="39"/>
      <c r="I432" s="144"/>
      <c r="J432" s="39"/>
      <c r="K432" s="39"/>
      <c r="L432" s="43"/>
      <c r="M432" s="216"/>
      <c r="N432" s="79"/>
      <c r="O432" s="79"/>
      <c r="P432" s="79"/>
      <c r="Q432" s="79"/>
      <c r="R432" s="79"/>
      <c r="S432" s="79"/>
      <c r="T432" s="80"/>
      <c r="AT432" s="17" t="s">
        <v>179</v>
      </c>
      <c r="AU432" s="17" t="s">
        <v>80</v>
      </c>
    </row>
    <row r="433" s="12" customFormat="1">
      <c r="B433" s="246"/>
      <c r="C433" s="247"/>
      <c r="D433" s="214" t="s">
        <v>325</v>
      </c>
      <c r="E433" s="248" t="s">
        <v>1</v>
      </c>
      <c r="F433" s="249" t="s">
        <v>736</v>
      </c>
      <c r="G433" s="247"/>
      <c r="H433" s="248" t="s">
        <v>1</v>
      </c>
      <c r="I433" s="250"/>
      <c r="J433" s="247"/>
      <c r="K433" s="247"/>
      <c r="L433" s="251"/>
      <c r="M433" s="252"/>
      <c r="N433" s="253"/>
      <c r="O433" s="253"/>
      <c r="P433" s="253"/>
      <c r="Q433" s="253"/>
      <c r="R433" s="253"/>
      <c r="S433" s="253"/>
      <c r="T433" s="254"/>
      <c r="AT433" s="255" t="s">
        <v>325</v>
      </c>
      <c r="AU433" s="255" t="s">
        <v>80</v>
      </c>
      <c r="AV433" s="12" t="s">
        <v>78</v>
      </c>
      <c r="AW433" s="12" t="s">
        <v>34</v>
      </c>
      <c r="AX433" s="12" t="s">
        <v>71</v>
      </c>
      <c r="AY433" s="255" t="s">
        <v>154</v>
      </c>
    </row>
    <row r="434" s="13" customFormat="1">
      <c r="B434" s="256"/>
      <c r="C434" s="257"/>
      <c r="D434" s="214" t="s">
        <v>325</v>
      </c>
      <c r="E434" s="258" t="s">
        <v>1</v>
      </c>
      <c r="F434" s="259" t="s">
        <v>462</v>
      </c>
      <c r="G434" s="257"/>
      <c r="H434" s="260">
        <v>216</v>
      </c>
      <c r="I434" s="261"/>
      <c r="J434" s="257"/>
      <c r="K434" s="257"/>
      <c r="L434" s="262"/>
      <c r="M434" s="263"/>
      <c r="N434" s="264"/>
      <c r="O434" s="264"/>
      <c r="P434" s="264"/>
      <c r="Q434" s="264"/>
      <c r="R434" s="264"/>
      <c r="S434" s="264"/>
      <c r="T434" s="265"/>
      <c r="AT434" s="266" t="s">
        <v>325</v>
      </c>
      <c r="AU434" s="266" t="s">
        <v>80</v>
      </c>
      <c r="AV434" s="13" t="s">
        <v>80</v>
      </c>
      <c r="AW434" s="13" t="s">
        <v>34</v>
      </c>
      <c r="AX434" s="13" t="s">
        <v>71</v>
      </c>
      <c r="AY434" s="266" t="s">
        <v>154</v>
      </c>
    </row>
    <row r="435" s="12" customFormat="1">
      <c r="B435" s="246"/>
      <c r="C435" s="247"/>
      <c r="D435" s="214" t="s">
        <v>325</v>
      </c>
      <c r="E435" s="248" t="s">
        <v>1</v>
      </c>
      <c r="F435" s="249" t="s">
        <v>737</v>
      </c>
      <c r="G435" s="247"/>
      <c r="H435" s="248" t="s">
        <v>1</v>
      </c>
      <c r="I435" s="250"/>
      <c r="J435" s="247"/>
      <c r="K435" s="247"/>
      <c r="L435" s="251"/>
      <c r="M435" s="252"/>
      <c r="N435" s="253"/>
      <c r="O435" s="253"/>
      <c r="P435" s="253"/>
      <c r="Q435" s="253"/>
      <c r="R435" s="253"/>
      <c r="S435" s="253"/>
      <c r="T435" s="254"/>
      <c r="AT435" s="255" t="s">
        <v>325</v>
      </c>
      <c r="AU435" s="255" t="s">
        <v>80</v>
      </c>
      <c r="AV435" s="12" t="s">
        <v>78</v>
      </c>
      <c r="AW435" s="12" t="s">
        <v>34</v>
      </c>
      <c r="AX435" s="12" t="s">
        <v>71</v>
      </c>
      <c r="AY435" s="255" t="s">
        <v>154</v>
      </c>
    </row>
    <row r="436" s="13" customFormat="1">
      <c r="B436" s="256"/>
      <c r="C436" s="257"/>
      <c r="D436" s="214" t="s">
        <v>325</v>
      </c>
      <c r="E436" s="258" t="s">
        <v>1</v>
      </c>
      <c r="F436" s="259" t="s">
        <v>464</v>
      </c>
      <c r="G436" s="257"/>
      <c r="H436" s="260">
        <v>44</v>
      </c>
      <c r="I436" s="261"/>
      <c r="J436" s="257"/>
      <c r="K436" s="257"/>
      <c r="L436" s="262"/>
      <c r="M436" s="263"/>
      <c r="N436" s="264"/>
      <c r="O436" s="264"/>
      <c r="P436" s="264"/>
      <c r="Q436" s="264"/>
      <c r="R436" s="264"/>
      <c r="S436" s="264"/>
      <c r="T436" s="265"/>
      <c r="AT436" s="266" t="s">
        <v>325</v>
      </c>
      <c r="AU436" s="266" t="s">
        <v>80</v>
      </c>
      <c r="AV436" s="13" t="s">
        <v>80</v>
      </c>
      <c r="AW436" s="13" t="s">
        <v>34</v>
      </c>
      <c r="AX436" s="13" t="s">
        <v>71</v>
      </c>
      <c r="AY436" s="266" t="s">
        <v>154</v>
      </c>
    </row>
    <row r="437" s="14" customFormat="1">
      <c r="B437" s="267"/>
      <c r="C437" s="268"/>
      <c r="D437" s="214" t="s">
        <v>325</v>
      </c>
      <c r="E437" s="269" t="s">
        <v>1</v>
      </c>
      <c r="F437" s="270" t="s">
        <v>329</v>
      </c>
      <c r="G437" s="268"/>
      <c r="H437" s="271">
        <v>260</v>
      </c>
      <c r="I437" s="272"/>
      <c r="J437" s="268"/>
      <c r="K437" s="268"/>
      <c r="L437" s="273"/>
      <c r="M437" s="274"/>
      <c r="N437" s="275"/>
      <c r="O437" s="275"/>
      <c r="P437" s="275"/>
      <c r="Q437" s="275"/>
      <c r="R437" s="275"/>
      <c r="S437" s="275"/>
      <c r="T437" s="276"/>
      <c r="AT437" s="277" t="s">
        <v>325</v>
      </c>
      <c r="AU437" s="277" t="s">
        <v>80</v>
      </c>
      <c r="AV437" s="14" t="s">
        <v>155</v>
      </c>
      <c r="AW437" s="14" t="s">
        <v>34</v>
      </c>
      <c r="AX437" s="14" t="s">
        <v>78</v>
      </c>
      <c r="AY437" s="277" t="s">
        <v>154</v>
      </c>
    </row>
    <row r="438" s="1" customFormat="1" ht="22.5" customHeight="1">
      <c r="B438" s="38"/>
      <c r="C438" s="233" t="s">
        <v>738</v>
      </c>
      <c r="D438" s="233" t="s">
        <v>174</v>
      </c>
      <c r="E438" s="234" t="s">
        <v>739</v>
      </c>
      <c r="F438" s="235" t="s">
        <v>740</v>
      </c>
      <c r="G438" s="236" t="s">
        <v>177</v>
      </c>
      <c r="H438" s="237">
        <v>258.19</v>
      </c>
      <c r="I438" s="238"/>
      <c r="J438" s="239">
        <f>ROUND(I438*H438,2)</f>
        <v>0</v>
      </c>
      <c r="K438" s="235" t="s">
        <v>311</v>
      </c>
      <c r="L438" s="43"/>
      <c r="M438" s="240" t="s">
        <v>1</v>
      </c>
      <c r="N438" s="241" t="s">
        <v>42</v>
      </c>
      <c r="O438" s="79"/>
      <c r="P438" s="211">
        <f>O438*H438</f>
        <v>0</v>
      </c>
      <c r="Q438" s="211">
        <v>0</v>
      </c>
      <c r="R438" s="211">
        <f>Q438*H438</f>
        <v>0</v>
      </c>
      <c r="S438" s="211">
        <v>0</v>
      </c>
      <c r="T438" s="212">
        <f>S438*H438</f>
        <v>0</v>
      </c>
      <c r="AR438" s="17" t="s">
        <v>155</v>
      </c>
      <c r="AT438" s="17" t="s">
        <v>174</v>
      </c>
      <c r="AU438" s="17" t="s">
        <v>80</v>
      </c>
      <c r="AY438" s="17" t="s">
        <v>154</v>
      </c>
      <c r="BE438" s="213">
        <f>IF(N438="základní",J438,0)</f>
        <v>0</v>
      </c>
      <c r="BF438" s="213">
        <f>IF(N438="snížená",J438,0)</f>
        <v>0</v>
      </c>
      <c r="BG438" s="213">
        <f>IF(N438="zákl. přenesená",J438,0)</f>
        <v>0</v>
      </c>
      <c r="BH438" s="213">
        <f>IF(N438="sníž. přenesená",J438,0)</f>
        <v>0</v>
      </c>
      <c r="BI438" s="213">
        <f>IF(N438="nulová",J438,0)</f>
        <v>0</v>
      </c>
      <c r="BJ438" s="17" t="s">
        <v>78</v>
      </c>
      <c r="BK438" s="213">
        <f>ROUND(I438*H438,2)</f>
        <v>0</v>
      </c>
      <c r="BL438" s="17" t="s">
        <v>155</v>
      </c>
      <c r="BM438" s="17" t="s">
        <v>741</v>
      </c>
    </row>
    <row r="439" s="1" customFormat="1">
      <c r="B439" s="38"/>
      <c r="C439" s="39"/>
      <c r="D439" s="214" t="s">
        <v>157</v>
      </c>
      <c r="E439" s="39"/>
      <c r="F439" s="215" t="s">
        <v>742</v>
      </c>
      <c r="G439" s="39"/>
      <c r="H439" s="39"/>
      <c r="I439" s="144"/>
      <c r="J439" s="39"/>
      <c r="K439" s="39"/>
      <c r="L439" s="43"/>
      <c r="M439" s="216"/>
      <c r="N439" s="79"/>
      <c r="O439" s="79"/>
      <c r="P439" s="79"/>
      <c r="Q439" s="79"/>
      <c r="R439" s="79"/>
      <c r="S439" s="79"/>
      <c r="T439" s="80"/>
      <c r="AT439" s="17" t="s">
        <v>157</v>
      </c>
      <c r="AU439" s="17" t="s">
        <v>80</v>
      </c>
    </row>
    <row r="440" s="1" customFormat="1">
      <c r="B440" s="38"/>
      <c r="C440" s="39"/>
      <c r="D440" s="214" t="s">
        <v>179</v>
      </c>
      <c r="E440" s="39"/>
      <c r="F440" s="242" t="s">
        <v>470</v>
      </c>
      <c r="G440" s="39"/>
      <c r="H440" s="39"/>
      <c r="I440" s="144"/>
      <c r="J440" s="39"/>
      <c r="K440" s="39"/>
      <c r="L440" s="43"/>
      <c r="M440" s="216"/>
      <c r="N440" s="79"/>
      <c r="O440" s="79"/>
      <c r="P440" s="79"/>
      <c r="Q440" s="79"/>
      <c r="R440" s="79"/>
      <c r="S440" s="79"/>
      <c r="T440" s="80"/>
      <c r="AT440" s="17" t="s">
        <v>179</v>
      </c>
      <c r="AU440" s="17" t="s">
        <v>80</v>
      </c>
    </row>
    <row r="441" s="1" customFormat="1" ht="22.5" customHeight="1">
      <c r="B441" s="38"/>
      <c r="C441" s="233" t="s">
        <v>743</v>
      </c>
      <c r="D441" s="233" t="s">
        <v>174</v>
      </c>
      <c r="E441" s="234" t="s">
        <v>744</v>
      </c>
      <c r="F441" s="235" t="s">
        <v>745</v>
      </c>
      <c r="G441" s="236" t="s">
        <v>152</v>
      </c>
      <c r="H441" s="237">
        <v>5</v>
      </c>
      <c r="I441" s="238"/>
      <c r="J441" s="239">
        <f>ROUND(I441*H441,2)</f>
        <v>0</v>
      </c>
      <c r="K441" s="235" t="s">
        <v>311</v>
      </c>
      <c r="L441" s="43"/>
      <c r="M441" s="240" t="s">
        <v>1</v>
      </c>
      <c r="N441" s="241" t="s">
        <v>42</v>
      </c>
      <c r="O441" s="79"/>
      <c r="P441" s="211">
        <f>O441*H441</f>
        <v>0</v>
      </c>
      <c r="Q441" s="211">
        <v>0</v>
      </c>
      <c r="R441" s="211">
        <f>Q441*H441</f>
        <v>0</v>
      </c>
      <c r="S441" s="211">
        <v>0</v>
      </c>
      <c r="T441" s="212">
        <f>S441*H441</f>
        <v>0</v>
      </c>
      <c r="AR441" s="17" t="s">
        <v>155</v>
      </c>
      <c r="AT441" s="17" t="s">
        <v>174</v>
      </c>
      <c r="AU441" s="17" t="s">
        <v>80</v>
      </c>
      <c r="AY441" s="17" t="s">
        <v>154</v>
      </c>
      <c r="BE441" s="213">
        <f>IF(N441="základní",J441,0)</f>
        <v>0</v>
      </c>
      <c r="BF441" s="213">
        <f>IF(N441="snížená",J441,0)</f>
        <v>0</v>
      </c>
      <c r="BG441" s="213">
        <f>IF(N441="zákl. přenesená",J441,0)</f>
        <v>0</v>
      </c>
      <c r="BH441" s="213">
        <f>IF(N441="sníž. přenesená",J441,0)</f>
        <v>0</v>
      </c>
      <c r="BI441" s="213">
        <f>IF(N441="nulová",J441,0)</f>
        <v>0</v>
      </c>
      <c r="BJ441" s="17" t="s">
        <v>78</v>
      </c>
      <c r="BK441" s="213">
        <f>ROUND(I441*H441,2)</f>
        <v>0</v>
      </c>
      <c r="BL441" s="17" t="s">
        <v>155</v>
      </c>
      <c r="BM441" s="17" t="s">
        <v>746</v>
      </c>
    </row>
    <row r="442" s="1" customFormat="1">
      <c r="B442" s="38"/>
      <c r="C442" s="39"/>
      <c r="D442" s="214" t="s">
        <v>157</v>
      </c>
      <c r="E442" s="39"/>
      <c r="F442" s="215" t="s">
        <v>747</v>
      </c>
      <c r="G442" s="39"/>
      <c r="H442" s="39"/>
      <c r="I442" s="144"/>
      <c r="J442" s="39"/>
      <c r="K442" s="39"/>
      <c r="L442" s="43"/>
      <c r="M442" s="216"/>
      <c r="N442" s="79"/>
      <c r="O442" s="79"/>
      <c r="P442" s="79"/>
      <c r="Q442" s="79"/>
      <c r="R442" s="79"/>
      <c r="S442" s="79"/>
      <c r="T442" s="80"/>
      <c r="AT442" s="17" t="s">
        <v>157</v>
      </c>
      <c r="AU442" s="17" t="s">
        <v>80</v>
      </c>
    </row>
    <row r="443" s="1" customFormat="1">
      <c r="B443" s="38"/>
      <c r="C443" s="39"/>
      <c r="D443" s="214" t="s">
        <v>179</v>
      </c>
      <c r="E443" s="39"/>
      <c r="F443" s="242" t="s">
        <v>748</v>
      </c>
      <c r="G443" s="39"/>
      <c r="H443" s="39"/>
      <c r="I443" s="144"/>
      <c r="J443" s="39"/>
      <c r="K443" s="39"/>
      <c r="L443" s="43"/>
      <c r="M443" s="216"/>
      <c r="N443" s="79"/>
      <c r="O443" s="79"/>
      <c r="P443" s="79"/>
      <c r="Q443" s="79"/>
      <c r="R443" s="79"/>
      <c r="S443" s="79"/>
      <c r="T443" s="80"/>
      <c r="AT443" s="17" t="s">
        <v>179</v>
      </c>
      <c r="AU443" s="17" t="s">
        <v>80</v>
      </c>
    </row>
    <row r="444" s="1" customFormat="1" ht="22.5" customHeight="1">
      <c r="B444" s="38"/>
      <c r="C444" s="233" t="s">
        <v>749</v>
      </c>
      <c r="D444" s="233" t="s">
        <v>174</v>
      </c>
      <c r="E444" s="234" t="s">
        <v>750</v>
      </c>
      <c r="F444" s="235" t="s">
        <v>751</v>
      </c>
      <c r="G444" s="236" t="s">
        <v>152</v>
      </c>
      <c r="H444" s="237">
        <v>5</v>
      </c>
      <c r="I444" s="238"/>
      <c r="J444" s="239">
        <f>ROUND(I444*H444,2)</f>
        <v>0</v>
      </c>
      <c r="K444" s="235" t="s">
        <v>311</v>
      </c>
      <c r="L444" s="43"/>
      <c r="M444" s="240" t="s">
        <v>1</v>
      </c>
      <c r="N444" s="241" t="s">
        <v>42</v>
      </c>
      <c r="O444" s="79"/>
      <c r="P444" s="211">
        <f>O444*H444</f>
        <v>0</v>
      </c>
      <c r="Q444" s="211">
        <v>0</v>
      </c>
      <c r="R444" s="211">
        <f>Q444*H444</f>
        <v>0</v>
      </c>
      <c r="S444" s="211">
        <v>0</v>
      </c>
      <c r="T444" s="212">
        <f>S444*H444</f>
        <v>0</v>
      </c>
      <c r="AR444" s="17" t="s">
        <v>155</v>
      </c>
      <c r="AT444" s="17" t="s">
        <v>174</v>
      </c>
      <c r="AU444" s="17" t="s">
        <v>80</v>
      </c>
      <c r="AY444" s="17" t="s">
        <v>154</v>
      </c>
      <c r="BE444" s="213">
        <f>IF(N444="základní",J444,0)</f>
        <v>0</v>
      </c>
      <c r="BF444" s="213">
        <f>IF(N444="snížená",J444,0)</f>
        <v>0</v>
      </c>
      <c r="BG444" s="213">
        <f>IF(N444="zákl. přenesená",J444,0)</f>
        <v>0</v>
      </c>
      <c r="BH444" s="213">
        <f>IF(N444="sníž. přenesená",J444,0)</f>
        <v>0</v>
      </c>
      <c r="BI444" s="213">
        <f>IF(N444="nulová",J444,0)</f>
        <v>0</v>
      </c>
      <c r="BJ444" s="17" t="s">
        <v>78</v>
      </c>
      <c r="BK444" s="213">
        <f>ROUND(I444*H444,2)</f>
        <v>0</v>
      </c>
      <c r="BL444" s="17" t="s">
        <v>155</v>
      </c>
      <c r="BM444" s="17" t="s">
        <v>752</v>
      </c>
    </row>
    <row r="445" s="1" customFormat="1">
      <c r="B445" s="38"/>
      <c r="C445" s="39"/>
      <c r="D445" s="214" t="s">
        <v>157</v>
      </c>
      <c r="E445" s="39"/>
      <c r="F445" s="215" t="s">
        <v>753</v>
      </c>
      <c r="G445" s="39"/>
      <c r="H445" s="39"/>
      <c r="I445" s="144"/>
      <c r="J445" s="39"/>
      <c r="K445" s="39"/>
      <c r="L445" s="43"/>
      <c r="M445" s="216"/>
      <c r="N445" s="79"/>
      <c r="O445" s="79"/>
      <c r="P445" s="79"/>
      <c r="Q445" s="79"/>
      <c r="R445" s="79"/>
      <c r="S445" s="79"/>
      <c r="T445" s="80"/>
      <c r="AT445" s="17" t="s">
        <v>157</v>
      </c>
      <c r="AU445" s="17" t="s">
        <v>80</v>
      </c>
    </row>
    <row r="446" s="1" customFormat="1">
      <c r="B446" s="38"/>
      <c r="C446" s="39"/>
      <c r="D446" s="214" t="s">
        <v>179</v>
      </c>
      <c r="E446" s="39"/>
      <c r="F446" s="242" t="s">
        <v>748</v>
      </c>
      <c r="G446" s="39"/>
      <c r="H446" s="39"/>
      <c r="I446" s="144"/>
      <c r="J446" s="39"/>
      <c r="K446" s="39"/>
      <c r="L446" s="43"/>
      <c r="M446" s="216"/>
      <c r="N446" s="79"/>
      <c r="O446" s="79"/>
      <c r="P446" s="79"/>
      <c r="Q446" s="79"/>
      <c r="R446" s="79"/>
      <c r="S446" s="79"/>
      <c r="T446" s="80"/>
      <c r="AT446" s="17" t="s">
        <v>179</v>
      </c>
      <c r="AU446" s="17" t="s">
        <v>80</v>
      </c>
    </row>
    <row r="447" s="1" customFormat="1" ht="22.5" customHeight="1">
      <c r="B447" s="38"/>
      <c r="C447" s="233" t="s">
        <v>754</v>
      </c>
      <c r="D447" s="233" t="s">
        <v>174</v>
      </c>
      <c r="E447" s="234" t="s">
        <v>755</v>
      </c>
      <c r="F447" s="235" t="s">
        <v>756</v>
      </c>
      <c r="G447" s="236" t="s">
        <v>152</v>
      </c>
      <c r="H447" s="237">
        <v>15</v>
      </c>
      <c r="I447" s="238"/>
      <c r="J447" s="239">
        <f>ROUND(I447*H447,2)</f>
        <v>0</v>
      </c>
      <c r="K447" s="235" t="s">
        <v>311</v>
      </c>
      <c r="L447" s="43"/>
      <c r="M447" s="240" t="s">
        <v>1</v>
      </c>
      <c r="N447" s="241" t="s">
        <v>42</v>
      </c>
      <c r="O447" s="79"/>
      <c r="P447" s="211">
        <f>O447*H447</f>
        <v>0</v>
      </c>
      <c r="Q447" s="211">
        <v>0</v>
      </c>
      <c r="R447" s="211">
        <f>Q447*H447</f>
        <v>0</v>
      </c>
      <c r="S447" s="211">
        <v>0</v>
      </c>
      <c r="T447" s="212">
        <f>S447*H447</f>
        <v>0</v>
      </c>
      <c r="AR447" s="17" t="s">
        <v>155</v>
      </c>
      <c r="AT447" s="17" t="s">
        <v>174</v>
      </c>
      <c r="AU447" s="17" t="s">
        <v>80</v>
      </c>
      <c r="AY447" s="17" t="s">
        <v>154</v>
      </c>
      <c r="BE447" s="213">
        <f>IF(N447="základní",J447,0)</f>
        <v>0</v>
      </c>
      <c r="BF447" s="213">
        <f>IF(N447="snížená",J447,0)</f>
        <v>0</v>
      </c>
      <c r="BG447" s="213">
        <f>IF(N447="zákl. přenesená",J447,0)</f>
        <v>0</v>
      </c>
      <c r="BH447" s="213">
        <f>IF(N447="sníž. přenesená",J447,0)</f>
        <v>0</v>
      </c>
      <c r="BI447" s="213">
        <f>IF(N447="nulová",J447,0)</f>
        <v>0</v>
      </c>
      <c r="BJ447" s="17" t="s">
        <v>78</v>
      </c>
      <c r="BK447" s="213">
        <f>ROUND(I447*H447,2)</f>
        <v>0</v>
      </c>
      <c r="BL447" s="17" t="s">
        <v>155</v>
      </c>
      <c r="BM447" s="17" t="s">
        <v>757</v>
      </c>
    </row>
    <row r="448" s="1" customFormat="1">
      <c r="B448" s="38"/>
      <c r="C448" s="39"/>
      <c r="D448" s="214" t="s">
        <v>157</v>
      </c>
      <c r="E448" s="39"/>
      <c r="F448" s="215" t="s">
        <v>758</v>
      </c>
      <c r="G448" s="39"/>
      <c r="H448" s="39"/>
      <c r="I448" s="144"/>
      <c r="J448" s="39"/>
      <c r="K448" s="39"/>
      <c r="L448" s="43"/>
      <c r="M448" s="216"/>
      <c r="N448" s="79"/>
      <c r="O448" s="79"/>
      <c r="P448" s="79"/>
      <c r="Q448" s="79"/>
      <c r="R448" s="79"/>
      <c r="S448" s="79"/>
      <c r="T448" s="80"/>
      <c r="AT448" s="17" t="s">
        <v>157</v>
      </c>
      <c r="AU448" s="17" t="s">
        <v>80</v>
      </c>
    </row>
    <row r="449" s="1" customFormat="1">
      <c r="B449" s="38"/>
      <c r="C449" s="39"/>
      <c r="D449" s="214" t="s">
        <v>179</v>
      </c>
      <c r="E449" s="39"/>
      <c r="F449" s="242" t="s">
        <v>759</v>
      </c>
      <c r="G449" s="39"/>
      <c r="H449" s="39"/>
      <c r="I449" s="144"/>
      <c r="J449" s="39"/>
      <c r="K449" s="39"/>
      <c r="L449" s="43"/>
      <c r="M449" s="216"/>
      <c r="N449" s="79"/>
      <c r="O449" s="79"/>
      <c r="P449" s="79"/>
      <c r="Q449" s="79"/>
      <c r="R449" s="79"/>
      <c r="S449" s="79"/>
      <c r="T449" s="80"/>
      <c r="AT449" s="17" t="s">
        <v>179</v>
      </c>
      <c r="AU449" s="17" t="s">
        <v>80</v>
      </c>
    </row>
    <row r="450" s="1" customFormat="1" ht="22.5" customHeight="1">
      <c r="B450" s="38"/>
      <c r="C450" s="233" t="s">
        <v>760</v>
      </c>
      <c r="D450" s="233" t="s">
        <v>174</v>
      </c>
      <c r="E450" s="234" t="s">
        <v>761</v>
      </c>
      <c r="F450" s="235" t="s">
        <v>762</v>
      </c>
      <c r="G450" s="236" t="s">
        <v>177</v>
      </c>
      <c r="H450" s="237">
        <v>6</v>
      </c>
      <c r="I450" s="238"/>
      <c r="J450" s="239">
        <f>ROUND(I450*H450,2)</f>
        <v>0</v>
      </c>
      <c r="K450" s="235" t="s">
        <v>311</v>
      </c>
      <c r="L450" s="43"/>
      <c r="M450" s="240" t="s">
        <v>1</v>
      </c>
      <c r="N450" s="241" t="s">
        <v>42</v>
      </c>
      <c r="O450" s="79"/>
      <c r="P450" s="211">
        <f>O450*H450</f>
        <v>0</v>
      </c>
      <c r="Q450" s="211">
        <v>0</v>
      </c>
      <c r="R450" s="211">
        <f>Q450*H450</f>
        <v>0</v>
      </c>
      <c r="S450" s="211">
        <v>0</v>
      </c>
      <c r="T450" s="212">
        <f>S450*H450</f>
        <v>0</v>
      </c>
      <c r="AR450" s="17" t="s">
        <v>155</v>
      </c>
      <c r="AT450" s="17" t="s">
        <v>174</v>
      </c>
      <c r="AU450" s="17" t="s">
        <v>80</v>
      </c>
      <c r="AY450" s="17" t="s">
        <v>154</v>
      </c>
      <c r="BE450" s="213">
        <f>IF(N450="základní",J450,0)</f>
        <v>0</v>
      </c>
      <c r="BF450" s="213">
        <f>IF(N450="snížená",J450,0)</f>
        <v>0</v>
      </c>
      <c r="BG450" s="213">
        <f>IF(N450="zákl. přenesená",J450,0)</f>
        <v>0</v>
      </c>
      <c r="BH450" s="213">
        <f>IF(N450="sníž. přenesená",J450,0)</f>
        <v>0</v>
      </c>
      <c r="BI450" s="213">
        <f>IF(N450="nulová",J450,0)</f>
        <v>0</v>
      </c>
      <c r="BJ450" s="17" t="s">
        <v>78</v>
      </c>
      <c r="BK450" s="213">
        <f>ROUND(I450*H450,2)</f>
        <v>0</v>
      </c>
      <c r="BL450" s="17" t="s">
        <v>155</v>
      </c>
      <c r="BM450" s="17" t="s">
        <v>763</v>
      </c>
    </row>
    <row r="451" s="1" customFormat="1">
      <c r="B451" s="38"/>
      <c r="C451" s="39"/>
      <c r="D451" s="214" t="s">
        <v>157</v>
      </c>
      <c r="E451" s="39"/>
      <c r="F451" s="215" t="s">
        <v>764</v>
      </c>
      <c r="G451" s="39"/>
      <c r="H451" s="39"/>
      <c r="I451" s="144"/>
      <c r="J451" s="39"/>
      <c r="K451" s="39"/>
      <c r="L451" s="43"/>
      <c r="M451" s="216"/>
      <c r="N451" s="79"/>
      <c r="O451" s="79"/>
      <c r="P451" s="79"/>
      <c r="Q451" s="79"/>
      <c r="R451" s="79"/>
      <c r="S451" s="79"/>
      <c r="T451" s="80"/>
      <c r="AT451" s="17" t="s">
        <v>157</v>
      </c>
      <c r="AU451" s="17" t="s">
        <v>80</v>
      </c>
    </row>
    <row r="452" s="1" customFormat="1">
      <c r="B452" s="38"/>
      <c r="C452" s="39"/>
      <c r="D452" s="214" t="s">
        <v>179</v>
      </c>
      <c r="E452" s="39"/>
      <c r="F452" s="242" t="s">
        <v>765</v>
      </c>
      <c r="G452" s="39"/>
      <c r="H452" s="39"/>
      <c r="I452" s="144"/>
      <c r="J452" s="39"/>
      <c r="K452" s="39"/>
      <c r="L452" s="43"/>
      <c r="M452" s="216"/>
      <c r="N452" s="79"/>
      <c r="O452" s="79"/>
      <c r="P452" s="79"/>
      <c r="Q452" s="79"/>
      <c r="R452" s="79"/>
      <c r="S452" s="79"/>
      <c r="T452" s="80"/>
      <c r="AT452" s="17" t="s">
        <v>179</v>
      </c>
      <c r="AU452" s="17" t="s">
        <v>80</v>
      </c>
    </row>
    <row r="453" s="12" customFormat="1">
      <c r="B453" s="246"/>
      <c r="C453" s="247"/>
      <c r="D453" s="214" t="s">
        <v>325</v>
      </c>
      <c r="E453" s="248" t="s">
        <v>1</v>
      </c>
      <c r="F453" s="249" t="s">
        <v>766</v>
      </c>
      <c r="G453" s="247"/>
      <c r="H453" s="248" t="s">
        <v>1</v>
      </c>
      <c r="I453" s="250"/>
      <c r="J453" s="247"/>
      <c r="K453" s="247"/>
      <c r="L453" s="251"/>
      <c r="M453" s="252"/>
      <c r="N453" s="253"/>
      <c r="O453" s="253"/>
      <c r="P453" s="253"/>
      <c r="Q453" s="253"/>
      <c r="R453" s="253"/>
      <c r="S453" s="253"/>
      <c r="T453" s="254"/>
      <c r="AT453" s="255" t="s">
        <v>325</v>
      </c>
      <c r="AU453" s="255" t="s">
        <v>80</v>
      </c>
      <c r="AV453" s="12" t="s">
        <v>78</v>
      </c>
      <c r="AW453" s="12" t="s">
        <v>34</v>
      </c>
      <c r="AX453" s="12" t="s">
        <v>71</v>
      </c>
      <c r="AY453" s="255" t="s">
        <v>154</v>
      </c>
    </row>
    <row r="454" s="13" customFormat="1">
      <c r="B454" s="256"/>
      <c r="C454" s="257"/>
      <c r="D454" s="214" t="s">
        <v>325</v>
      </c>
      <c r="E454" s="258" t="s">
        <v>1</v>
      </c>
      <c r="F454" s="259" t="s">
        <v>767</v>
      </c>
      <c r="G454" s="257"/>
      <c r="H454" s="260">
        <v>6</v>
      </c>
      <c r="I454" s="261"/>
      <c r="J454" s="257"/>
      <c r="K454" s="257"/>
      <c r="L454" s="262"/>
      <c r="M454" s="263"/>
      <c r="N454" s="264"/>
      <c r="O454" s="264"/>
      <c r="P454" s="264"/>
      <c r="Q454" s="264"/>
      <c r="R454" s="264"/>
      <c r="S454" s="264"/>
      <c r="T454" s="265"/>
      <c r="AT454" s="266" t="s">
        <v>325</v>
      </c>
      <c r="AU454" s="266" t="s">
        <v>80</v>
      </c>
      <c r="AV454" s="13" t="s">
        <v>80</v>
      </c>
      <c r="AW454" s="13" t="s">
        <v>34</v>
      </c>
      <c r="AX454" s="13" t="s">
        <v>71</v>
      </c>
      <c r="AY454" s="266" t="s">
        <v>154</v>
      </c>
    </row>
    <row r="455" s="14" customFormat="1">
      <c r="B455" s="267"/>
      <c r="C455" s="268"/>
      <c r="D455" s="214" t="s">
        <v>325</v>
      </c>
      <c r="E455" s="269" t="s">
        <v>1</v>
      </c>
      <c r="F455" s="270" t="s">
        <v>329</v>
      </c>
      <c r="G455" s="268"/>
      <c r="H455" s="271">
        <v>6</v>
      </c>
      <c r="I455" s="272"/>
      <c r="J455" s="268"/>
      <c r="K455" s="268"/>
      <c r="L455" s="273"/>
      <c r="M455" s="274"/>
      <c r="N455" s="275"/>
      <c r="O455" s="275"/>
      <c r="P455" s="275"/>
      <c r="Q455" s="275"/>
      <c r="R455" s="275"/>
      <c r="S455" s="275"/>
      <c r="T455" s="276"/>
      <c r="AT455" s="277" t="s">
        <v>325</v>
      </c>
      <c r="AU455" s="277" t="s">
        <v>80</v>
      </c>
      <c r="AV455" s="14" t="s">
        <v>155</v>
      </c>
      <c r="AW455" s="14" t="s">
        <v>34</v>
      </c>
      <c r="AX455" s="14" t="s">
        <v>78</v>
      </c>
      <c r="AY455" s="277" t="s">
        <v>154</v>
      </c>
    </row>
    <row r="456" s="1" customFormat="1" ht="22.5" customHeight="1">
      <c r="B456" s="38"/>
      <c r="C456" s="233" t="s">
        <v>768</v>
      </c>
      <c r="D456" s="233" t="s">
        <v>174</v>
      </c>
      <c r="E456" s="234" t="s">
        <v>769</v>
      </c>
      <c r="F456" s="235" t="s">
        <v>770</v>
      </c>
      <c r="G456" s="236" t="s">
        <v>177</v>
      </c>
      <c r="H456" s="237">
        <v>6</v>
      </c>
      <c r="I456" s="238"/>
      <c r="J456" s="239">
        <f>ROUND(I456*H456,2)</f>
        <v>0</v>
      </c>
      <c r="K456" s="235" t="s">
        <v>311</v>
      </c>
      <c r="L456" s="43"/>
      <c r="M456" s="240" t="s">
        <v>1</v>
      </c>
      <c r="N456" s="241" t="s">
        <v>42</v>
      </c>
      <c r="O456" s="79"/>
      <c r="P456" s="211">
        <f>O456*H456</f>
        <v>0</v>
      </c>
      <c r="Q456" s="211">
        <v>0</v>
      </c>
      <c r="R456" s="211">
        <f>Q456*H456</f>
        <v>0</v>
      </c>
      <c r="S456" s="211">
        <v>0</v>
      </c>
      <c r="T456" s="212">
        <f>S456*H456</f>
        <v>0</v>
      </c>
      <c r="AR456" s="17" t="s">
        <v>155</v>
      </c>
      <c r="AT456" s="17" t="s">
        <v>174</v>
      </c>
      <c r="AU456" s="17" t="s">
        <v>80</v>
      </c>
      <c r="AY456" s="17" t="s">
        <v>154</v>
      </c>
      <c r="BE456" s="213">
        <f>IF(N456="základní",J456,0)</f>
        <v>0</v>
      </c>
      <c r="BF456" s="213">
        <f>IF(N456="snížená",J456,0)</f>
        <v>0</v>
      </c>
      <c r="BG456" s="213">
        <f>IF(N456="zákl. přenesená",J456,0)</f>
        <v>0</v>
      </c>
      <c r="BH456" s="213">
        <f>IF(N456="sníž. přenesená",J456,0)</f>
        <v>0</v>
      </c>
      <c r="BI456" s="213">
        <f>IF(N456="nulová",J456,0)</f>
        <v>0</v>
      </c>
      <c r="BJ456" s="17" t="s">
        <v>78</v>
      </c>
      <c r="BK456" s="213">
        <f>ROUND(I456*H456,2)</f>
        <v>0</v>
      </c>
      <c r="BL456" s="17" t="s">
        <v>155</v>
      </c>
      <c r="BM456" s="17" t="s">
        <v>771</v>
      </c>
    </row>
    <row r="457" s="1" customFormat="1">
      <c r="B457" s="38"/>
      <c r="C457" s="39"/>
      <c r="D457" s="214" t="s">
        <v>157</v>
      </c>
      <c r="E457" s="39"/>
      <c r="F457" s="215" t="s">
        <v>772</v>
      </c>
      <c r="G457" s="39"/>
      <c r="H457" s="39"/>
      <c r="I457" s="144"/>
      <c r="J457" s="39"/>
      <c r="K457" s="39"/>
      <c r="L457" s="43"/>
      <c r="M457" s="216"/>
      <c r="N457" s="79"/>
      <c r="O457" s="79"/>
      <c r="P457" s="79"/>
      <c r="Q457" s="79"/>
      <c r="R457" s="79"/>
      <c r="S457" s="79"/>
      <c r="T457" s="80"/>
      <c r="AT457" s="17" t="s">
        <v>157</v>
      </c>
      <c r="AU457" s="17" t="s">
        <v>80</v>
      </c>
    </row>
    <row r="458" s="1" customFormat="1">
      <c r="B458" s="38"/>
      <c r="C458" s="39"/>
      <c r="D458" s="214" t="s">
        <v>179</v>
      </c>
      <c r="E458" s="39"/>
      <c r="F458" s="242" t="s">
        <v>773</v>
      </c>
      <c r="G458" s="39"/>
      <c r="H458" s="39"/>
      <c r="I458" s="144"/>
      <c r="J458" s="39"/>
      <c r="K458" s="39"/>
      <c r="L458" s="43"/>
      <c r="M458" s="216"/>
      <c r="N458" s="79"/>
      <c r="O458" s="79"/>
      <c r="P458" s="79"/>
      <c r="Q458" s="79"/>
      <c r="R458" s="79"/>
      <c r="S458" s="79"/>
      <c r="T458" s="80"/>
      <c r="AT458" s="17" t="s">
        <v>179</v>
      </c>
      <c r="AU458" s="17" t="s">
        <v>80</v>
      </c>
    </row>
    <row r="459" s="1" customFormat="1" ht="22.5" customHeight="1">
      <c r="B459" s="38"/>
      <c r="C459" s="233" t="s">
        <v>774</v>
      </c>
      <c r="D459" s="233" t="s">
        <v>174</v>
      </c>
      <c r="E459" s="234" t="s">
        <v>775</v>
      </c>
      <c r="F459" s="235" t="s">
        <v>776</v>
      </c>
      <c r="G459" s="236" t="s">
        <v>152</v>
      </c>
      <c r="H459" s="237">
        <v>114</v>
      </c>
      <c r="I459" s="238"/>
      <c r="J459" s="239">
        <f>ROUND(I459*H459,2)</f>
        <v>0</v>
      </c>
      <c r="K459" s="235" t="s">
        <v>311</v>
      </c>
      <c r="L459" s="43"/>
      <c r="M459" s="240" t="s">
        <v>1</v>
      </c>
      <c r="N459" s="241" t="s">
        <v>42</v>
      </c>
      <c r="O459" s="79"/>
      <c r="P459" s="211">
        <f>O459*H459</f>
        <v>0</v>
      </c>
      <c r="Q459" s="211">
        <v>0</v>
      </c>
      <c r="R459" s="211">
        <f>Q459*H459</f>
        <v>0</v>
      </c>
      <c r="S459" s="211">
        <v>0</v>
      </c>
      <c r="T459" s="212">
        <f>S459*H459</f>
        <v>0</v>
      </c>
      <c r="AR459" s="17" t="s">
        <v>155</v>
      </c>
      <c r="AT459" s="17" t="s">
        <v>174</v>
      </c>
      <c r="AU459" s="17" t="s">
        <v>80</v>
      </c>
      <c r="AY459" s="17" t="s">
        <v>154</v>
      </c>
      <c r="BE459" s="213">
        <f>IF(N459="základní",J459,0)</f>
        <v>0</v>
      </c>
      <c r="BF459" s="213">
        <f>IF(N459="snížená",J459,0)</f>
        <v>0</v>
      </c>
      <c r="BG459" s="213">
        <f>IF(N459="zákl. přenesená",J459,0)</f>
        <v>0</v>
      </c>
      <c r="BH459" s="213">
        <f>IF(N459="sníž. přenesená",J459,0)</f>
        <v>0</v>
      </c>
      <c r="BI459" s="213">
        <f>IF(N459="nulová",J459,0)</f>
        <v>0</v>
      </c>
      <c r="BJ459" s="17" t="s">
        <v>78</v>
      </c>
      <c r="BK459" s="213">
        <f>ROUND(I459*H459,2)</f>
        <v>0</v>
      </c>
      <c r="BL459" s="17" t="s">
        <v>155</v>
      </c>
      <c r="BM459" s="17" t="s">
        <v>777</v>
      </c>
    </row>
    <row r="460" s="1" customFormat="1">
      <c r="B460" s="38"/>
      <c r="C460" s="39"/>
      <c r="D460" s="214" t="s">
        <v>157</v>
      </c>
      <c r="E460" s="39"/>
      <c r="F460" s="215" t="s">
        <v>778</v>
      </c>
      <c r="G460" s="39"/>
      <c r="H460" s="39"/>
      <c r="I460" s="144"/>
      <c r="J460" s="39"/>
      <c r="K460" s="39"/>
      <c r="L460" s="43"/>
      <c r="M460" s="216"/>
      <c r="N460" s="79"/>
      <c r="O460" s="79"/>
      <c r="P460" s="79"/>
      <c r="Q460" s="79"/>
      <c r="R460" s="79"/>
      <c r="S460" s="79"/>
      <c r="T460" s="80"/>
      <c r="AT460" s="17" t="s">
        <v>157</v>
      </c>
      <c r="AU460" s="17" t="s">
        <v>80</v>
      </c>
    </row>
    <row r="461" s="1" customFormat="1">
      <c r="B461" s="38"/>
      <c r="C461" s="39"/>
      <c r="D461" s="214" t="s">
        <v>179</v>
      </c>
      <c r="E461" s="39"/>
      <c r="F461" s="242" t="s">
        <v>779</v>
      </c>
      <c r="G461" s="39"/>
      <c r="H461" s="39"/>
      <c r="I461" s="144"/>
      <c r="J461" s="39"/>
      <c r="K461" s="39"/>
      <c r="L461" s="43"/>
      <c r="M461" s="216"/>
      <c r="N461" s="79"/>
      <c r="O461" s="79"/>
      <c r="P461" s="79"/>
      <c r="Q461" s="79"/>
      <c r="R461" s="79"/>
      <c r="S461" s="79"/>
      <c r="T461" s="80"/>
      <c r="AT461" s="17" t="s">
        <v>179</v>
      </c>
      <c r="AU461" s="17" t="s">
        <v>80</v>
      </c>
    </row>
    <row r="462" s="12" customFormat="1">
      <c r="B462" s="246"/>
      <c r="C462" s="247"/>
      <c r="D462" s="214" t="s">
        <v>325</v>
      </c>
      <c r="E462" s="248" t="s">
        <v>1</v>
      </c>
      <c r="F462" s="249" t="s">
        <v>780</v>
      </c>
      <c r="G462" s="247"/>
      <c r="H462" s="248" t="s">
        <v>1</v>
      </c>
      <c r="I462" s="250"/>
      <c r="J462" s="247"/>
      <c r="K462" s="247"/>
      <c r="L462" s="251"/>
      <c r="M462" s="252"/>
      <c r="N462" s="253"/>
      <c r="O462" s="253"/>
      <c r="P462" s="253"/>
      <c r="Q462" s="253"/>
      <c r="R462" s="253"/>
      <c r="S462" s="253"/>
      <c r="T462" s="254"/>
      <c r="AT462" s="255" t="s">
        <v>325</v>
      </c>
      <c r="AU462" s="255" t="s">
        <v>80</v>
      </c>
      <c r="AV462" s="12" t="s">
        <v>78</v>
      </c>
      <c r="AW462" s="12" t="s">
        <v>34</v>
      </c>
      <c r="AX462" s="12" t="s">
        <v>71</v>
      </c>
      <c r="AY462" s="255" t="s">
        <v>154</v>
      </c>
    </row>
    <row r="463" s="13" customFormat="1">
      <c r="B463" s="256"/>
      <c r="C463" s="257"/>
      <c r="D463" s="214" t="s">
        <v>325</v>
      </c>
      <c r="E463" s="258" t="s">
        <v>1</v>
      </c>
      <c r="F463" s="259" t="s">
        <v>597</v>
      </c>
      <c r="G463" s="257"/>
      <c r="H463" s="260">
        <v>54</v>
      </c>
      <c r="I463" s="261"/>
      <c r="J463" s="257"/>
      <c r="K463" s="257"/>
      <c r="L463" s="262"/>
      <c r="M463" s="263"/>
      <c r="N463" s="264"/>
      <c r="O463" s="264"/>
      <c r="P463" s="264"/>
      <c r="Q463" s="264"/>
      <c r="R463" s="264"/>
      <c r="S463" s="264"/>
      <c r="T463" s="265"/>
      <c r="AT463" s="266" t="s">
        <v>325</v>
      </c>
      <c r="AU463" s="266" t="s">
        <v>80</v>
      </c>
      <c r="AV463" s="13" t="s">
        <v>80</v>
      </c>
      <c r="AW463" s="13" t="s">
        <v>34</v>
      </c>
      <c r="AX463" s="13" t="s">
        <v>71</v>
      </c>
      <c r="AY463" s="266" t="s">
        <v>154</v>
      </c>
    </row>
    <row r="464" s="12" customFormat="1">
      <c r="B464" s="246"/>
      <c r="C464" s="247"/>
      <c r="D464" s="214" t="s">
        <v>325</v>
      </c>
      <c r="E464" s="248" t="s">
        <v>1</v>
      </c>
      <c r="F464" s="249" t="s">
        <v>781</v>
      </c>
      <c r="G464" s="247"/>
      <c r="H464" s="248" t="s">
        <v>1</v>
      </c>
      <c r="I464" s="250"/>
      <c r="J464" s="247"/>
      <c r="K464" s="247"/>
      <c r="L464" s="251"/>
      <c r="M464" s="252"/>
      <c r="N464" s="253"/>
      <c r="O464" s="253"/>
      <c r="P464" s="253"/>
      <c r="Q464" s="253"/>
      <c r="R464" s="253"/>
      <c r="S464" s="253"/>
      <c r="T464" s="254"/>
      <c r="AT464" s="255" t="s">
        <v>325</v>
      </c>
      <c r="AU464" s="255" t="s">
        <v>80</v>
      </c>
      <c r="AV464" s="12" t="s">
        <v>78</v>
      </c>
      <c r="AW464" s="12" t="s">
        <v>34</v>
      </c>
      <c r="AX464" s="12" t="s">
        <v>71</v>
      </c>
      <c r="AY464" s="255" t="s">
        <v>154</v>
      </c>
    </row>
    <row r="465" s="13" customFormat="1">
      <c r="B465" s="256"/>
      <c r="C465" s="257"/>
      <c r="D465" s="214" t="s">
        <v>325</v>
      </c>
      <c r="E465" s="258" t="s">
        <v>1</v>
      </c>
      <c r="F465" s="259" t="s">
        <v>650</v>
      </c>
      <c r="G465" s="257"/>
      <c r="H465" s="260">
        <v>60</v>
      </c>
      <c r="I465" s="261"/>
      <c r="J465" s="257"/>
      <c r="K465" s="257"/>
      <c r="L465" s="262"/>
      <c r="M465" s="263"/>
      <c r="N465" s="264"/>
      <c r="O465" s="264"/>
      <c r="P465" s="264"/>
      <c r="Q465" s="264"/>
      <c r="R465" s="264"/>
      <c r="S465" s="264"/>
      <c r="T465" s="265"/>
      <c r="AT465" s="266" t="s">
        <v>325</v>
      </c>
      <c r="AU465" s="266" t="s">
        <v>80</v>
      </c>
      <c r="AV465" s="13" t="s">
        <v>80</v>
      </c>
      <c r="AW465" s="13" t="s">
        <v>34</v>
      </c>
      <c r="AX465" s="13" t="s">
        <v>71</v>
      </c>
      <c r="AY465" s="266" t="s">
        <v>154</v>
      </c>
    </row>
    <row r="466" s="14" customFormat="1">
      <c r="B466" s="267"/>
      <c r="C466" s="268"/>
      <c r="D466" s="214" t="s">
        <v>325</v>
      </c>
      <c r="E466" s="269" t="s">
        <v>1</v>
      </c>
      <c r="F466" s="270" t="s">
        <v>329</v>
      </c>
      <c r="G466" s="268"/>
      <c r="H466" s="271">
        <v>114</v>
      </c>
      <c r="I466" s="272"/>
      <c r="J466" s="268"/>
      <c r="K466" s="268"/>
      <c r="L466" s="273"/>
      <c r="M466" s="274"/>
      <c r="N466" s="275"/>
      <c r="O466" s="275"/>
      <c r="P466" s="275"/>
      <c r="Q466" s="275"/>
      <c r="R466" s="275"/>
      <c r="S466" s="275"/>
      <c r="T466" s="276"/>
      <c r="AT466" s="277" t="s">
        <v>325</v>
      </c>
      <c r="AU466" s="277" t="s">
        <v>80</v>
      </c>
      <c r="AV466" s="14" t="s">
        <v>155</v>
      </c>
      <c r="AW466" s="14" t="s">
        <v>34</v>
      </c>
      <c r="AX466" s="14" t="s">
        <v>78</v>
      </c>
      <c r="AY466" s="277" t="s">
        <v>154</v>
      </c>
    </row>
    <row r="467" s="1" customFormat="1" ht="22.5" customHeight="1">
      <c r="B467" s="38"/>
      <c r="C467" s="233" t="s">
        <v>782</v>
      </c>
      <c r="D467" s="233" t="s">
        <v>174</v>
      </c>
      <c r="E467" s="234" t="s">
        <v>783</v>
      </c>
      <c r="F467" s="235" t="s">
        <v>784</v>
      </c>
      <c r="G467" s="236" t="s">
        <v>177</v>
      </c>
      <c r="H467" s="237">
        <v>114</v>
      </c>
      <c r="I467" s="238"/>
      <c r="J467" s="239">
        <f>ROUND(I467*H467,2)</f>
        <v>0</v>
      </c>
      <c r="K467" s="235" t="s">
        <v>311</v>
      </c>
      <c r="L467" s="43"/>
      <c r="M467" s="240" t="s">
        <v>1</v>
      </c>
      <c r="N467" s="241" t="s">
        <v>42</v>
      </c>
      <c r="O467" s="79"/>
      <c r="P467" s="211">
        <f>O467*H467</f>
        <v>0</v>
      </c>
      <c r="Q467" s="211">
        <v>0</v>
      </c>
      <c r="R467" s="211">
        <f>Q467*H467</f>
        <v>0</v>
      </c>
      <c r="S467" s="211">
        <v>0</v>
      </c>
      <c r="T467" s="212">
        <f>S467*H467</f>
        <v>0</v>
      </c>
      <c r="AR467" s="17" t="s">
        <v>155</v>
      </c>
      <c r="AT467" s="17" t="s">
        <v>174</v>
      </c>
      <c r="AU467" s="17" t="s">
        <v>80</v>
      </c>
      <c r="AY467" s="17" t="s">
        <v>154</v>
      </c>
      <c r="BE467" s="213">
        <f>IF(N467="základní",J467,0)</f>
        <v>0</v>
      </c>
      <c r="BF467" s="213">
        <f>IF(N467="snížená",J467,0)</f>
        <v>0</v>
      </c>
      <c r="BG467" s="213">
        <f>IF(N467="zákl. přenesená",J467,0)</f>
        <v>0</v>
      </c>
      <c r="BH467" s="213">
        <f>IF(N467="sníž. přenesená",J467,0)</f>
        <v>0</v>
      </c>
      <c r="BI467" s="213">
        <f>IF(N467="nulová",J467,0)</f>
        <v>0</v>
      </c>
      <c r="BJ467" s="17" t="s">
        <v>78</v>
      </c>
      <c r="BK467" s="213">
        <f>ROUND(I467*H467,2)</f>
        <v>0</v>
      </c>
      <c r="BL467" s="17" t="s">
        <v>155</v>
      </c>
      <c r="BM467" s="17" t="s">
        <v>785</v>
      </c>
    </row>
    <row r="468" s="1" customFormat="1">
      <c r="B468" s="38"/>
      <c r="C468" s="39"/>
      <c r="D468" s="214" t="s">
        <v>157</v>
      </c>
      <c r="E468" s="39"/>
      <c r="F468" s="215" t="s">
        <v>786</v>
      </c>
      <c r="G468" s="39"/>
      <c r="H468" s="39"/>
      <c r="I468" s="144"/>
      <c r="J468" s="39"/>
      <c r="K468" s="39"/>
      <c r="L468" s="43"/>
      <c r="M468" s="216"/>
      <c r="N468" s="79"/>
      <c r="O468" s="79"/>
      <c r="P468" s="79"/>
      <c r="Q468" s="79"/>
      <c r="R468" s="79"/>
      <c r="S468" s="79"/>
      <c r="T468" s="80"/>
      <c r="AT468" s="17" t="s">
        <v>157</v>
      </c>
      <c r="AU468" s="17" t="s">
        <v>80</v>
      </c>
    </row>
    <row r="469" s="1" customFormat="1">
      <c r="B469" s="38"/>
      <c r="C469" s="39"/>
      <c r="D469" s="214" t="s">
        <v>179</v>
      </c>
      <c r="E469" s="39"/>
      <c r="F469" s="242" t="s">
        <v>787</v>
      </c>
      <c r="G469" s="39"/>
      <c r="H469" s="39"/>
      <c r="I469" s="144"/>
      <c r="J469" s="39"/>
      <c r="K469" s="39"/>
      <c r="L469" s="43"/>
      <c r="M469" s="216"/>
      <c r="N469" s="79"/>
      <c r="O469" s="79"/>
      <c r="P469" s="79"/>
      <c r="Q469" s="79"/>
      <c r="R469" s="79"/>
      <c r="S469" s="79"/>
      <c r="T469" s="80"/>
      <c r="AT469" s="17" t="s">
        <v>179</v>
      </c>
      <c r="AU469" s="17" t="s">
        <v>80</v>
      </c>
    </row>
    <row r="470" s="1" customFormat="1" ht="22.5" customHeight="1">
      <c r="B470" s="38"/>
      <c r="C470" s="233" t="s">
        <v>788</v>
      </c>
      <c r="D470" s="233" t="s">
        <v>174</v>
      </c>
      <c r="E470" s="234" t="s">
        <v>789</v>
      </c>
      <c r="F470" s="235" t="s">
        <v>790</v>
      </c>
      <c r="G470" s="236" t="s">
        <v>152</v>
      </c>
      <c r="H470" s="237">
        <v>1</v>
      </c>
      <c r="I470" s="238"/>
      <c r="J470" s="239">
        <f>ROUND(I470*H470,2)</f>
        <v>0</v>
      </c>
      <c r="K470" s="235" t="s">
        <v>311</v>
      </c>
      <c r="L470" s="43"/>
      <c r="M470" s="240" t="s">
        <v>1</v>
      </c>
      <c r="N470" s="241" t="s">
        <v>42</v>
      </c>
      <c r="O470" s="79"/>
      <c r="P470" s="211">
        <f>O470*H470</f>
        <v>0</v>
      </c>
      <c r="Q470" s="211">
        <v>0</v>
      </c>
      <c r="R470" s="211">
        <f>Q470*H470</f>
        <v>0</v>
      </c>
      <c r="S470" s="211">
        <v>0</v>
      </c>
      <c r="T470" s="212">
        <f>S470*H470</f>
        <v>0</v>
      </c>
      <c r="AR470" s="17" t="s">
        <v>155</v>
      </c>
      <c r="AT470" s="17" t="s">
        <v>174</v>
      </c>
      <c r="AU470" s="17" t="s">
        <v>80</v>
      </c>
      <c r="AY470" s="17" t="s">
        <v>154</v>
      </c>
      <c r="BE470" s="213">
        <f>IF(N470="základní",J470,0)</f>
        <v>0</v>
      </c>
      <c r="BF470" s="213">
        <f>IF(N470="snížená",J470,0)</f>
        <v>0</v>
      </c>
      <c r="BG470" s="213">
        <f>IF(N470="zákl. přenesená",J470,0)</f>
        <v>0</v>
      </c>
      <c r="BH470" s="213">
        <f>IF(N470="sníž. přenesená",J470,0)</f>
        <v>0</v>
      </c>
      <c r="BI470" s="213">
        <f>IF(N470="nulová",J470,0)</f>
        <v>0</v>
      </c>
      <c r="BJ470" s="17" t="s">
        <v>78</v>
      </c>
      <c r="BK470" s="213">
        <f>ROUND(I470*H470,2)</f>
        <v>0</v>
      </c>
      <c r="BL470" s="17" t="s">
        <v>155</v>
      </c>
      <c r="BM470" s="17" t="s">
        <v>791</v>
      </c>
    </row>
    <row r="471" s="1" customFormat="1">
      <c r="B471" s="38"/>
      <c r="C471" s="39"/>
      <c r="D471" s="214" t="s">
        <v>157</v>
      </c>
      <c r="E471" s="39"/>
      <c r="F471" s="215" t="s">
        <v>792</v>
      </c>
      <c r="G471" s="39"/>
      <c r="H471" s="39"/>
      <c r="I471" s="144"/>
      <c r="J471" s="39"/>
      <c r="K471" s="39"/>
      <c r="L471" s="43"/>
      <c r="M471" s="216"/>
      <c r="N471" s="79"/>
      <c r="O471" s="79"/>
      <c r="P471" s="79"/>
      <c r="Q471" s="79"/>
      <c r="R471" s="79"/>
      <c r="S471" s="79"/>
      <c r="T471" s="80"/>
      <c r="AT471" s="17" t="s">
        <v>157</v>
      </c>
      <c r="AU471" s="17" t="s">
        <v>80</v>
      </c>
    </row>
    <row r="472" s="1" customFormat="1">
      <c r="B472" s="38"/>
      <c r="C472" s="39"/>
      <c r="D472" s="214" t="s">
        <v>179</v>
      </c>
      <c r="E472" s="39"/>
      <c r="F472" s="242" t="s">
        <v>793</v>
      </c>
      <c r="G472" s="39"/>
      <c r="H472" s="39"/>
      <c r="I472" s="144"/>
      <c r="J472" s="39"/>
      <c r="K472" s="39"/>
      <c r="L472" s="43"/>
      <c r="M472" s="216"/>
      <c r="N472" s="79"/>
      <c r="O472" s="79"/>
      <c r="P472" s="79"/>
      <c r="Q472" s="79"/>
      <c r="R472" s="79"/>
      <c r="S472" s="79"/>
      <c r="T472" s="80"/>
      <c r="AT472" s="17" t="s">
        <v>179</v>
      </c>
      <c r="AU472" s="17" t="s">
        <v>80</v>
      </c>
    </row>
    <row r="473" s="1" customFormat="1" ht="22.5" customHeight="1">
      <c r="B473" s="38"/>
      <c r="C473" s="233" t="s">
        <v>794</v>
      </c>
      <c r="D473" s="233" t="s">
        <v>174</v>
      </c>
      <c r="E473" s="234" t="s">
        <v>795</v>
      </c>
      <c r="F473" s="235" t="s">
        <v>796</v>
      </c>
      <c r="G473" s="236" t="s">
        <v>152</v>
      </c>
      <c r="H473" s="237">
        <v>1</v>
      </c>
      <c r="I473" s="238"/>
      <c r="J473" s="239">
        <f>ROUND(I473*H473,2)</f>
        <v>0</v>
      </c>
      <c r="K473" s="235" t="s">
        <v>311</v>
      </c>
      <c r="L473" s="43"/>
      <c r="M473" s="240" t="s">
        <v>1</v>
      </c>
      <c r="N473" s="241" t="s">
        <v>42</v>
      </c>
      <c r="O473" s="79"/>
      <c r="P473" s="211">
        <f>O473*H473</f>
        <v>0</v>
      </c>
      <c r="Q473" s="211">
        <v>0</v>
      </c>
      <c r="R473" s="211">
        <f>Q473*H473</f>
        <v>0</v>
      </c>
      <c r="S473" s="211">
        <v>0</v>
      </c>
      <c r="T473" s="212">
        <f>S473*H473</f>
        <v>0</v>
      </c>
      <c r="AR473" s="17" t="s">
        <v>155</v>
      </c>
      <c r="AT473" s="17" t="s">
        <v>174</v>
      </c>
      <c r="AU473" s="17" t="s">
        <v>80</v>
      </c>
      <c r="AY473" s="17" t="s">
        <v>154</v>
      </c>
      <c r="BE473" s="213">
        <f>IF(N473="základní",J473,0)</f>
        <v>0</v>
      </c>
      <c r="BF473" s="213">
        <f>IF(N473="snížená",J473,0)</f>
        <v>0</v>
      </c>
      <c r="BG473" s="213">
        <f>IF(N473="zákl. přenesená",J473,0)</f>
        <v>0</v>
      </c>
      <c r="BH473" s="213">
        <f>IF(N473="sníž. přenesená",J473,0)</f>
        <v>0</v>
      </c>
      <c r="BI473" s="213">
        <f>IF(N473="nulová",J473,0)</f>
        <v>0</v>
      </c>
      <c r="BJ473" s="17" t="s">
        <v>78</v>
      </c>
      <c r="BK473" s="213">
        <f>ROUND(I473*H473,2)</f>
        <v>0</v>
      </c>
      <c r="BL473" s="17" t="s">
        <v>155</v>
      </c>
      <c r="BM473" s="17" t="s">
        <v>797</v>
      </c>
    </row>
    <row r="474" s="1" customFormat="1">
      <c r="B474" s="38"/>
      <c r="C474" s="39"/>
      <c r="D474" s="214" t="s">
        <v>157</v>
      </c>
      <c r="E474" s="39"/>
      <c r="F474" s="215" t="s">
        <v>798</v>
      </c>
      <c r="G474" s="39"/>
      <c r="H474" s="39"/>
      <c r="I474" s="144"/>
      <c r="J474" s="39"/>
      <c r="K474" s="39"/>
      <c r="L474" s="43"/>
      <c r="M474" s="216"/>
      <c r="N474" s="79"/>
      <c r="O474" s="79"/>
      <c r="P474" s="79"/>
      <c r="Q474" s="79"/>
      <c r="R474" s="79"/>
      <c r="S474" s="79"/>
      <c r="T474" s="80"/>
      <c r="AT474" s="17" t="s">
        <v>157</v>
      </c>
      <c r="AU474" s="17" t="s">
        <v>80</v>
      </c>
    </row>
    <row r="475" s="1" customFormat="1">
      <c r="B475" s="38"/>
      <c r="C475" s="39"/>
      <c r="D475" s="214" t="s">
        <v>179</v>
      </c>
      <c r="E475" s="39"/>
      <c r="F475" s="242" t="s">
        <v>799</v>
      </c>
      <c r="G475" s="39"/>
      <c r="H475" s="39"/>
      <c r="I475" s="144"/>
      <c r="J475" s="39"/>
      <c r="K475" s="39"/>
      <c r="L475" s="43"/>
      <c r="M475" s="216"/>
      <c r="N475" s="79"/>
      <c r="O475" s="79"/>
      <c r="P475" s="79"/>
      <c r="Q475" s="79"/>
      <c r="R475" s="79"/>
      <c r="S475" s="79"/>
      <c r="T475" s="80"/>
      <c r="AT475" s="17" t="s">
        <v>179</v>
      </c>
      <c r="AU475" s="17" t="s">
        <v>80</v>
      </c>
    </row>
    <row r="476" s="1" customFormat="1" ht="22.5" customHeight="1">
      <c r="B476" s="38"/>
      <c r="C476" s="233" t="s">
        <v>800</v>
      </c>
      <c r="D476" s="233" t="s">
        <v>174</v>
      </c>
      <c r="E476" s="234" t="s">
        <v>801</v>
      </c>
      <c r="F476" s="235" t="s">
        <v>802</v>
      </c>
      <c r="G476" s="236" t="s">
        <v>353</v>
      </c>
      <c r="H476" s="237">
        <v>14</v>
      </c>
      <c r="I476" s="238"/>
      <c r="J476" s="239">
        <f>ROUND(I476*H476,2)</f>
        <v>0</v>
      </c>
      <c r="K476" s="235" t="s">
        <v>311</v>
      </c>
      <c r="L476" s="43"/>
      <c r="M476" s="240" t="s">
        <v>1</v>
      </c>
      <c r="N476" s="241" t="s">
        <v>42</v>
      </c>
      <c r="O476" s="79"/>
      <c r="P476" s="211">
        <f>O476*H476</f>
        <v>0</v>
      </c>
      <c r="Q476" s="211">
        <v>0</v>
      </c>
      <c r="R476" s="211">
        <f>Q476*H476</f>
        <v>0</v>
      </c>
      <c r="S476" s="211">
        <v>0</v>
      </c>
      <c r="T476" s="212">
        <f>S476*H476</f>
        <v>0</v>
      </c>
      <c r="AR476" s="17" t="s">
        <v>155</v>
      </c>
      <c r="AT476" s="17" t="s">
        <v>174</v>
      </c>
      <c r="AU476" s="17" t="s">
        <v>80</v>
      </c>
      <c r="AY476" s="17" t="s">
        <v>154</v>
      </c>
      <c r="BE476" s="213">
        <f>IF(N476="základní",J476,0)</f>
        <v>0</v>
      </c>
      <c r="BF476" s="213">
        <f>IF(N476="snížená",J476,0)</f>
        <v>0</v>
      </c>
      <c r="BG476" s="213">
        <f>IF(N476="zákl. přenesená",J476,0)</f>
        <v>0</v>
      </c>
      <c r="BH476" s="213">
        <f>IF(N476="sníž. přenesená",J476,0)</f>
        <v>0</v>
      </c>
      <c r="BI476" s="213">
        <f>IF(N476="nulová",J476,0)</f>
        <v>0</v>
      </c>
      <c r="BJ476" s="17" t="s">
        <v>78</v>
      </c>
      <c r="BK476" s="213">
        <f>ROUND(I476*H476,2)</f>
        <v>0</v>
      </c>
      <c r="BL476" s="17" t="s">
        <v>155</v>
      </c>
      <c r="BM476" s="17" t="s">
        <v>803</v>
      </c>
    </row>
    <row r="477" s="1" customFormat="1">
      <c r="B477" s="38"/>
      <c r="C477" s="39"/>
      <c r="D477" s="214" t="s">
        <v>157</v>
      </c>
      <c r="E477" s="39"/>
      <c r="F477" s="215" t="s">
        <v>804</v>
      </c>
      <c r="G477" s="39"/>
      <c r="H477" s="39"/>
      <c r="I477" s="144"/>
      <c r="J477" s="39"/>
      <c r="K477" s="39"/>
      <c r="L477" s="43"/>
      <c r="M477" s="216"/>
      <c r="N477" s="79"/>
      <c r="O477" s="79"/>
      <c r="P477" s="79"/>
      <c r="Q477" s="79"/>
      <c r="R477" s="79"/>
      <c r="S477" s="79"/>
      <c r="T477" s="80"/>
      <c r="AT477" s="17" t="s">
        <v>157</v>
      </c>
      <c r="AU477" s="17" t="s">
        <v>80</v>
      </c>
    </row>
    <row r="478" s="1" customFormat="1" ht="22.5" customHeight="1">
      <c r="B478" s="38"/>
      <c r="C478" s="233" t="s">
        <v>805</v>
      </c>
      <c r="D478" s="233" t="s">
        <v>174</v>
      </c>
      <c r="E478" s="234" t="s">
        <v>806</v>
      </c>
      <c r="F478" s="235" t="s">
        <v>807</v>
      </c>
      <c r="G478" s="236" t="s">
        <v>353</v>
      </c>
      <c r="H478" s="237">
        <v>83</v>
      </c>
      <c r="I478" s="238"/>
      <c r="J478" s="239">
        <f>ROUND(I478*H478,2)</f>
        <v>0</v>
      </c>
      <c r="K478" s="235" t="s">
        <v>311</v>
      </c>
      <c r="L478" s="43"/>
      <c r="M478" s="240" t="s">
        <v>1</v>
      </c>
      <c r="N478" s="241" t="s">
        <v>42</v>
      </c>
      <c r="O478" s="79"/>
      <c r="P478" s="211">
        <f>O478*H478</f>
        <v>0</v>
      </c>
      <c r="Q478" s="211">
        <v>0</v>
      </c>
      <c r="R478" s="211">
        <f>Q478*H478</f>
        <v>0</v>
      </c>
      <c r="S478" s="211">
        <v>0</v>
      </c>
      <c r="T478" s="212">
        <f>S478*H478</f>
        <v>0</v>
      </c>
      <c r="AR478" s="17" t="s">
        <v>155</v>
      </c>
      <c r="AT478" s="17" t="s">
        <v>174</v>
      </c>
      <c r="AU478" s="17" t="s">
        <v>80</v>
      </c>
      <c r="AY478" s="17" t="s">
        <v>154</v>
      </c>
      <c r="BE478" s="213">
        <f>IF(N478="základní",J478,0)</f>
        <v>0</v>
      </c>
      <c r="BF478" s="213">
        <f>IF(N478="snížená",J478,0)</f>
        <v>0</v>
      </c>
      <c r="BG478" s="213">
        <f>IF(N478="zákl. přenesená",J478,0)</f>
        <v>0</v>
      </c>
      <c r="BH478" s="213">
        <f>IF(N478="sníž. přenesená",J478,0)</f>
        <v>0</v>
      </c>
      <c r="BI478" s="213">
        <f>IF(N478="nulová",J478,0)</f>
        <v>0</v>
      </c>
      <c r="BJ478" s="17" t="s">
        <v>78</v>
      </c>
      <c r="BK478" s="213">
        <f>ROUND(I478*H478,2)</f>
        <v>0</v>
      </c>
      <c r="BL478" s="17" t="s">
        <v>155</v>
      </c>
      <c r="BM478" s="17" t="s">
        <v>808</v>
      </c>
    </row>
    <row r="479" s="1" customFormat="1">
      <c r="B479" s="38"/>
      <c r="C479" s="39"/>
      <c r="D479" s="214" t="s">
        <v>157</v>
      </c>
      <c r="E479" s="39"/>
      <c r="F479" s="215" t="s">
        <v>809</v>
      </c>
      <c r="G479" s="39"/>
      <c r="H479" s="39"/>
      <c r="I479" s="144"/>
      <c r="J479" s="39"/>
      <c r="K479" s="39"/>
      <c r="L479" s="43"/>
      <c r="M479" s="216"/>
      <c r="N479" s="79"/>
      <c r="O479" s="79"/>
      <c r="P479" s="79"/>
      <c r="Q479" s="79"/>
      <c r="R479" s="79"/>
      <c r="S479" s="79"/>
      <c r="T479" s="80"/>
      <c r="AT479" s="17" t="s">
        <v>157</v>
      </c>
      <c r="AU479" s="17" t="s">
        <v>80</v>
      </c>
    </row>
    <row r="480" s="12" customFormat="1">
      <c r="B480" s="246"/>
      <c r="C480" s="247"/>
      <c r="D480" s="214" t="s">
        <v>325</v>
      </c>
      <c r="E480" s="248" t="s">
        <v>1</v>
      </c>
      <c r="F480" s="249" t="s">
        <v>810</v>
      </c>
      <c r="G480" s="247"/>
      <c r="H480" s="248" t="s">
        <v>1</v>
      </c>
      <c r="I480" s="250"/>
      <c r="J480" s="247"/>
      <c r="K480" s="247"/>
      <c r="L480" s="251"/>
      <c r="M480" s="252"/>
      <c r="N480" s="253"/>
      <c r="O480" s="253"/>
      <c r="P480" s="253"/>
      <c r="Q480" s="253"/>
      <c r="R480" s="253"/>
      <c r="S480" s="253"/>
      <c r="T480" s="254"/>
      <c r="AT480" s="255" t="s">
        <v>325</v>
      </c>
      <c r="AU480" s="255" t="s">
        <v>80</v>
      </c>
      <c r="AV480" s="12" t="s">
        <v>78</v>
      </c>
      <c r="AW480" s="12" t="s">
        <v>34</v>
      </c>
      <c r="AX480" s="12" t="s">
        <v>71</v>
      </c>
      <c r="AY480" s="255" t="s">
        <v>154</v>
      </c>
    </row>
    <row r="481" s="13" customFormat="1">
      <c r="B481" s="256"/>
      <c r="C481" s="257"/>
      <c r="D481" s="214" t="s">
        <v>325</v>
      </c>
      <c r="E481" s="258" t="s">
        <v>1</v>
      </c>
      <c r="F481" s="259" t="s">
        <v>811</v>
      </c>
      <c r="G481" s="257"/>
      <c r="H481" s="260">
        <v>2.7999999999999998</v>
      </c>
      <c r="I481" s="261"/>
      <c r="J481" s="257"/>
      <c r="K481" s="257"/>
      <c r="L481" s="262"/>
      <c r="M481" s="263"/>
      <c r="N481" s="264"/>
      <c r="O481" s="264"/>
      <c r="P481" s="264"/>
      <c r="Q481" s="264"/>
      <c r="R481" s="264"/>
      <c r="S481" s="264"/>
      <c r="T481" s="265"/>
      <c r="AT481" s="266" t="s">
        <v>325</v>
      </c>
      <c r="AU481" s="266" t="s">
        <v>80</v>
      </c>
      <c r="AV481" s="13" t="s">
        <v>80</v>
      </c>
      <c r="AW481" s="13" t="s">
        <v>34</v>
      </c>
      <c r="AX481" s="13" t="s">
        <v>71</v>
      </c>
      <c r="AY481" s="266" t="s">
        <v>154</v>
      </c>
    </row>
    <row r="482" s="12" customFormat="1">
      <c r="B482" s="246"/>
      <c r="C482" s="247"/>
      <c r="D482" s="214" t="s">
        <v>325</v>
      </c>
      <c r="E482" s="248" t="s">
        <v>1</v>
      </c>
      <c r="F482" s="249" t="s">
        <v>812</v>
      </c>
      <c r="G482" s="247"/>
      <c r="H482" s="248" t="s">
        <v>1</v>
      </c>
      <c r="I482" s="250"/>
      <c r="J482" s="247"/>
      <c r="K482" s="247"/>
      <c r="L482" s="251"/>
      <c r="M482" s="252"/>
      <c r="N482" s="253"/>
      <c r="O482" s="253"/>
      <c r="P482" s="253"/>
      <c r="Q482" s="253"/>
      <c r="R482" s="253"/>
      <c r="S482" s="253"/>
      <c r="T482" s="254"/>
      <c r="AT482" s="255" t="s">
        <v>325</v>
      </c>
      <c r="AU482" s="255" t="s">
        <v>80</v>
      </c>
      <c r="AV482" s="12" t="s">
        <v>78</v>
      </c>
      <c r="AW482" s="12" t="s">
        <v>34</v>
      </c>
      <c r="AX482" s="12" t="s">
        <v>71</v>
      </c>
      <c r="AY482" s="255" t="s">
        <v>154</v>
      </c>
    </row>
    <row r="483" s="13" customFormat="1">
      <c r="B483" s="256"/>
      <c r="C483" s="257"/>
      <c r="D483" s="214" t="s">
        <v>325</v>
      </c>
      <c r="E483" s="258" t="s">
        <v>1</v>
      </c>
      <c r="F483" s="259" t="s">
        <v>813</v>
      </c>
      <c r="G483" s="257"/>
      <c r="H483" s="260">
        <v>80.200000000000003</v>
      </c>
      <c r="I483" s="261"/>
      <c r="J483" s="257"/>
      <c r="K483" s="257"/>
      <c r="L483" s="262"/>
      <c r="M483" s="263"/>
      <c r="N483" s="264"/>
      <c r="O483" s="264"/>
      <c r="P483" s="264"/>
      <c r="Q483" s="264"/>
      <c r="R483" s="264"/>
      <c r="S483" s="264"/>
      <c r="T483" s="265"/>
      <c r="AT483" s="266" t="s">
        <v>325</v>
      </c>
      <c r="AU483" s="266" t="s">
        <v>80</v>
      </c>
      <c r="AV483" s="13" t="s">
        <v>80</v>
      </c>
      <c r="AW483" s="13" t="s">
        <v>34</v>
      </c>
      <c r="AX483" s="13" t="s">
        <v>71</v>
      </c>
      <c r="AY483" s="266" t="s">
        <v>154</v>
      </c>
    </row>
    <row r="484" s="14" customFormat="1">
      <c r="B484" s="267"/>
      <c r="C484" s="268"/>
      <c r="D484" s="214" t="s">
        <v>325</v>
      </c>
      <c r="E484" s="269" t="s">
        <v>1</v>
      </c>
      <c r="F484" s="270" t="s">
        <v>329</v>
      </c>
      <c r="G484" s="268"/>
      <c r="H484" s="271">
        <v>83</v>
      </c>
      <c r="I484" s="272"/>
      <c r="J484" s="268"/>
      <c r="K484" s="268"/>
      <c r="L484" s="273"/>
      <c r="M484" s="274"/>
      <c r="N484" s="275"/>
      <c r="O484" s="275"/>
      <c r="P484" s="275"/>
      <c r="Q484" s="275"/>
      <c r="R484" s="275"/>
      <c r="S484" s="275"/>
      <c r="T484" s="276"/>
      <c r="AT484" s="277" t="s">
        <v>325</v>
      </c>
      <c r="AU484" s="277" t="s">
        <v>80</v>
      </c>
      <c r="AV484" s="14" t="s">
        <v>155</v>
      </c>
      <c r="AW484" s="14" t="s">
        <v>34</v>
      </c>
      <c r="AX484" s="14" t="s">
        <v>78</v>
      </c>
      <c r="AY484" s="277" t="s">
        <v>154</v>
      </c>
    </row>
    <row r="485" s="1" customFormat="1" ht="22.5" customHeight="1">
      <c r="B485" s="38"/>
      <c r="C485" s="233" t="s">
        <v>814</v>
      </c>
      <c r="D485" s="233" t="s">
        <v>174</v>
      </c>
      <c r="E485" s="234" t="s">
        <v>815</v>
      </c>
      <c r="F485" s="235" t="s">
        <v>816</v>
      </c>
      <c r="G485" s="236" t="s">
        <v>353</v>
      </c>
      <c r="H485" s="237">
        <v>35.5</v>
      </c>
      <c r="I485" s="238"/>
      <c r="J485" s="239">
        <f>ROUND(I485*H485,2)</f>
        <v>0</v>
      </c>
      <c r="K485" s="235" t="s">
        <v>311</v>
      </c>
      <c r="L485" s="43"/>
      <c r="M485" s="240" t="s">
        <v>1</v>
      </c>
      <c r="N485" s="241" t="s">
        <v>42</v>
      </c>
      <c r="O485" s="79"/>
      <c r="P485" s="211">
        <f>O485*H485</f>
        <v>0</v>
      </c>
      <c r="Q485" s="211">
        <v>0</v>
      </c>
      <c r="R485" s="211">
        <f>Q485*H485</f>
        <v>0</v>
      </c>
      <c r="S485" s="211">
        <v>0</v>
      </c>
      <c r="T485" s="212">
        <f>S485*H485</f>
        <v>0</v>
      </c>
      <c r="AR485" s="17" t="s">
        <v>155</v>
      </c>
      <c r="AT485" s="17" t="s">
        <v>174</v>
      </c>
      <c r="AU485" s="17" t="s">
        <v>80</v>
      </c>
      <c r="AY485" s="17" t="s">
        <v>154</v>
      </c>
      <c r="BE485" s="213">
        <f>IF(N485="základní",J485,0)</f>
        <v>0</v>
      </c>
      <c r="BF485" s="213">
        <f>IF(N485="snížená",J485,0)</f>
        <v>0</v>
      </c>
      <c r="BG485" s="213">
        <f>IF(N485="zákl. přenesená",J485,0)</f>
        <v>0</v>
      </c>
      <c r="BH485" s="213">
        <f>IF(N485="sníž. přenesená",J485,0)</f>
        <v>0</v>
      </c>
      <c r="BI485" s="213">
        <f>IF(N485="nulová",J485,0)</f>
        <v>0</v>
      </c>
      <c r="BJ485" s="17" t="s">
        <v>78</v>
      </c>
      <c r="BK485" s="213">
        <f>ROUND(I485*H485,2)</f>
        <v>0</v>
      </c>
      <c r="BL485" s="17" t="s">
        <v>155</v>
      </c>
      <c r="BM485" s="17" t="s">
        <v>817</v>
      </c>
    </row>
    <row r="486" s="1" customFormat="1">
      <c r="B486" s="38"/>
      <c r="C486" s="39"/>
      <c r="D486" s="214" t="s">
        <v>157</v>
      </c>
      <c r="E486" s="39"/>
      <c r="F486" s="215" t="s">
        <v>818</v>
      </c>
      <c r="G486" s="39"/>
      <c r="H486" s="39"/>
      <c r="I486" s="144"/>
      <c r="J486" s="39"/>
      <c r="K486" s="39"/>
      <c r="L486" s="43"/>
      <c r="M486" s="216"/>
      <c r="N486" s="79"/>
      <c r="O486" s="79"/>
      <c r="P486" s="79"/>
      <c r="Q486" s="79"/>
      <c r="R486" s="79"/>
      <c r="S486" s="79"/>
      <c r="T486" s="80"/>
      <c r="AT486" s="17" t="s">
        <v>157</v>
      </c>
      <c r="AU486" s="17" t="s">
        <v>80</v>
      </c>
    </row>
    <row r="487" s="1" customFormat="1" ht="22.5" customHeight="1">
      <c r="B487" s="38"/>
      <c r="C487" s="233" t="s">
        <v>819</v>
      </c>
      <c r="D487" s="233" t="s">
        <v>174</v>
      </c>
      <c r="E487" s="234" t="s">
        <v>820</v>
      </c>
      <c r="F487" s="235" t="s">
        <v>821</v>
      </c>
      <c r="G487" s="236" t="s">
        <v>353</v>
      </c>
      <c r="H487" s="237">
        <v>239.30000000000001</v>
      </c>
      <c r="I487" s="238"/>
      <c r="J487" s="239">
        <f>ROUND(I487*H487,2)</f>
        <v>0</v>
      </c>
      <c r="K487" s="235" t="s">
        <v>311</v>
      </c>
      <c r="L487" s="43"/>
      <c r="M487" s="240" t="s">
        <v>1</v>
      </c>
      <c r="N487" s="241" t="s">
        <v>42</v>
      </c>
      <c r="O487" s="79"/>
      <c r="P487" s="211">
        <f>O487*H487</f>
        <v>0</v>
      </c>
      <c r="Q487" s="211">
        <v>0</v>
      </c>
      <c r="R487" s="211">
        <f>Q487*H487</f>
        <v>0</v>
      </c>
      <c r="S487" s="211">
        <v>0</v>
      </c>
      <c r="T487" s="212">
        <f>S487*H487</f>
        <v>0</v>
      </c>
      <c r="AR487" s="17" t="s">
        <v>155</v>
      </c>
      <c r="AT487" s="17" t="s">
        <v>174</v>
      </c>
      <c r="AU487" s="17" t="s">
        <v>80</v>
      </c>
      <c r="AY487" s="17" t="s">
        <v>154</v>
      </c>
      <c r="BE487" s="213">
        <f>IF(N487="základní",J487,0)</f>
        <v>0</v>
      </c>
      <c r="BF487" s="213">
        <f>IF(N487="snížená",J487,0)</f>
        <v>0</v>
      </c>
      <c r="BG487" s="213">
        <f>IF(N487="zákl. přenesená",J487,0)</f>
        <v>0</v>
      </c>
      <c r="BH487" s="213">
        <f>IF(N487="sníž. přenesená",J487,0)</f>
        <v>0</v>
      </c>
      <c r="BI487" s="213">
        <f>IF(N487="nulová",J487,0)</f>
        <v>0</v>
      </c>
      <c r="BJ487" s="17" t="s">
        <v>78</v>
      </c>
      <c r="BK487" s="213">
        <f>ROUND(I487*H487,2)</f>
        <v>0</v>
      </c>
      <c r="BL487" s="17" t="s">
        <v>155</v>
      </c>
      <c r="BM487" s="17" t="s">
        <v>822</v>
      </c>
    </row>
    <row r="488" s="1" customFormat="1">
      <c r="B488" s="38"/>
      <c r="C488" s="39"/>
      <c r="D488" s="214" t="s">
        <v>157</v>
      </c>
      <c r="E488" s="39"/>
      <c r="F488" s="215" t="s">
        <v>823</v>
      </c>
      <c r="G488" s="39"/>
      <c r="H488" s="39"/>
      <c r="I488" s="144"/>
      <c r="J488" s="39"/>
      <c r="K488" s="39"/>
      <c r="L488" s="43"/>
      <c r="M488" s="216"/>
      <c r="N488" s="79"/>
      <c r="O488" s="79"/>
      <c r="P488" s="79"/>
      <c r="Q488" s="79"/>
      <c r="R488" s="79"/>
      <c r="S488" s="79"/>
      <c r="T488" s="80"/>
      <c r="AT488" s="17" t="s">
        <v>157</v>
      </c>
      <c r="AU488" s="17" t="s">
        <v>80</v>
      </c>
    </row>
    <row r="489" s="12" customFormat="1">
      <c r="B489" s="246"/>
      <c r="C489" s="247"/>
      <c r="D489" s="214" t="s">
        <v>325</v>
      </c>
      <c r="E489" s="248" t="s">
        <v>1</v>
      </c>
      <c r="F489" s="249" t="s">
        <v>824</v>
      </c>
      <c r="G489" s="247"/>
      <c r="H489" s="248" t="s">
        <v>1</v>
      </c>
      <c r="I489" s="250"/>
      <c r="J489" s="247"/>
      <c r="K489" s="247"/>
      <c r="L489" s="251"/>
      <c r="M489" s="252"/>
      <c r="N489" s="253"/>
      <c r="O489" s="253"/>
      <c r="P489" s="253"/>
      <c r="Q489" s="253"/>
      <c r="R489" s="253"/>
      <c r="S489" s="253"/>
      <c r="T489" s="254"/>
      <c r="AT489" s="255" t="s">
        <v>325</v>
      </c>
      <c r="AU489" s="255" t="s">
        <v>80</v>
      </c>
      <c r="AV489" s="12" t="s">
        <v>78</v>
      </c>
      <c r="AW489" s="12" t="s">
        <v>34</v>
      </c>
      <c r="AX489" s="12" t="s">
        <v>71</v>
      </c>
      <c r="AY489" s="255" t="s">
        <v>154</v>
      </c>
    </row>
    <row r="490" s="13" customFormat="1">
      <c r="B490" s="256"/>
      <c r="C490" s="257"/>
      <c r="D490" s="214" t="s">
        <v>325</v>
      </c>
      <c r="E490" s="258" t="s">
        <v>1</v>
      </c>
      <c r="F490" s="259" t="s">
        <v>825</v>
      </c>
      <c r="G490" s="257"/>
      <c r="H490" s="260">
        <v>52.700000000000003</v>
      </c>
      <c r="I490" s="261"/>
      <c r="J490" s="257"/>
      <c r="K490" s="257"/>
      <c r="L490" s="262"/>
      <c r="M490" s="263"/>
      <c r="N490" s="264"/>
      <c r="O490" s="264"/>
      <c r="P490" s="264"/>
      <c r="Q490" s="264"/>
      <c r="R490" s="264"/>
      <c r="S490" s="264"/>
      <c r="T490" s="265"/>
      <c r="AT490" s="266" t="s">
        <v>325</v>
      </c>
      <c r="AU490" s="266" t="s">
        <v>80</v>
      </c>
      <c r="AV490" s="13" t="s">
        <v>80</v>
      </c>
      <c r="AW490" s="13" t="s">
        <v>34</v>
      </c>
      <c r="AX490" s="13" t="s">
        <v>71</v>
      </c>
      <c r="AY490" s="266" t="s">
        <v>154</v>
      </c>
    </row>
    <row r="491" s="12" customFormat="1">
      <c r="B491" s="246"/>
      <c r="C491" s="247"/>
      <c r="D491" s="214" t="s">
        <v>325</v>
      </c>
      <c r="E491" s="248" t="s">
        <v>1</v>
      </c>
      <c r="F491" s="249" t="s">
        <v>826</v>
      </c>
      <c r="G491" s="247"/>
      <c r="H491" s="248" t="s">
        <v>1</v>
      </c>
      <c r="I491" s="250"/>
      <c r="J491" s="247"/>
      <c r="K491" s="247"/>
      <c r="L491" s="251"/>
      <c r="M491" s="252"/>
      <c r="N491" s="253"/>
      <c r="O491" s="253"/>
      <c r="P491" s="253"/>
      <c r="Q491" s="253"/>
      <c r="R491" s="253"/>
      <c r="S491" s="253"/>
      <c r="T491" s="254"/>
      <c r="AT491" s="255" t="s">
        <v>325</v>
      </c>
      <c r="AU491" s="255" t="s">
        <v>80</v>
      </c>
      <c r="AV491" s="12" t="s">
        <v>78</v>
      </c>
      <c r="AW491" s="12" t="s">
        <v>34</v>
      </c>
      <c r="AX491" s="12" t="s">
        <v>71</v>
      </c>
      <c r="AY491" s="255" t="s">
        <v>154</v>
      </c>
    </row>
    <row r="492" s="13" customFormat="1">
      <c r="B492" s="256"/>
      <c r="C492" s="257"/>
      <c r="D492" s="214" t="s">
        <v>325</v>
      </c>
      <c r="E492" s="258" t="s">
        <v>1</v>
      </c>
      <c r="F492" s="259" t="s">
        <v>827</v>
      </c>
      <c r="G492" s="257"/>
      <c r="H492" s="260">
        <v>98.599999999999994</v>
      </c>
      <c r="I492" s="261"/>
      <c r="J492" s="257"/>
      <c r="K492" s="257"/>
      <c r="L492" s="262"/>
      <c r="M492" s="263"/>
      <c r="N492" s="264"/>
      <c r="O492" s="264"/>
      <c r="P492" s="264"/>
      <c r="Q492" s="264"/>
      <c r="R492" s="264"/>
      <c r="S492" s="264"/>
      <c r="T492" s="265"/>
      <c r="AT492" s="266" t="s">
        <v>325</v>
      </c>
      <c r="AU492" s="266" t="s">
        <v>80</v>
      </c>
      <c r="AV492" s="13" t="s">
        <v>80</v>
      </c>
      <c r="AW492" s="13" t="s">
        <v>34</v>
      </c>
      <c r="AX492" s="13" t="s">
        <v>71</v>
      </c>
      <c r="AY492" s="266" t="s">
        <v>154</v>
      </c>
    </row>
    <row r="493" s="12" customFormat="1">
      <c r="B493" s="246"/>
      <c r="C493" s="247"/>
      <c r="D493" s="214" t="s">
        <v>325</v>
      </c>
      <c r="E493" s="248" t="s">
        <v>1</v>
      </c>
      <c r="F493" s="249" t="s">
        <v>427</v>
      </c>
      <c r="G493" s="247"/>
      <c r="H493" s="248" t="s">
        <v>1</v>
      </c>
      <c r="I493" s="250"/>
      <c r="J493" s="247"/>
      <c r="K493" s="247"/>
      <c r="L493" s="251"/>
      <c r="M493" s="252"/>
      <c r="N493" s="253"/>
      <c r="O493" s="253"/>
      <c r="P493" s="253"/>
      <c r="Q493" s="253"/>
      <c r="R493" s="253"/>
      <c r="S493" s="253"/>
      <c r="T493" s="254"/>
      <c r="AT493" s="255" t="s">
        <v>325</v>
      </c>
      <c r="AU493" s="255" t="s">
        <v>80</v>
      </c>
      <c r="AV493" s="12" t="s">
        <v>78</v>
      </c>
      <c r="AW493" s="12" t="s">
        <v>34</v>
      </c>
      <c r="AX493" s="12" t="s">
        <v>71</v>
      </c>
      <c r="AY493" s="255" t="s">
        <v>154</v>
      </c>
    </row>
    <row r="494" s="13" customFormat="1">
      <c r="B494" s="256"/>
      <c r="C494" s="257"/>
      <c r="D494" s="214" t="s">
        <v>325</v>
      </c>
      <c r="E494" s="258" t="s">
        <v>1</v>
      </c>
      <c r="F494" s="259" t="s">
        <v>819</v>
      </c>
      <c r="G494" s="257"/>
      <c r="H494" s="260">
        <v>88</v>
      </c>
      <c r="I494" s="261"/>
      <c r="J494" s="257"/>
      <c r="K494" s="257"/>
      <c r="L494" s="262"/>
      <c r="M494" s="263"/>
      <c r="N494" s="264"/>
      <c r="O494" s="264"/>
      <c r="P494" s="264"/>
      <c r="Q494" s="264"/>
      <c r="R494" s="264"/>
      <c r="S494" s="264"/>
      <c r="T494" s="265"/>
      <c r="AT494" s="266" t="s">
        <v>325</v>
      </c>
      <c r="AU494" s="266" t="s">
        <v>80</v>
      </c>
      <c r="AV494" s="13" t="s">
        <v>80</v>
      </c>
      <c r="AW494" s="13" t="s">
        <v>34</v>
      </c>
      <c r="AX494" s="13" t="s">
        <v>71</v>
      </c>
      <c r="AY494" s="266" t="s">
        <v>154</v>
      </c>
    </row>
    <row r="495" s="14" customFormat="1">
      <c r="B495" s="267"/>
      <c r="C495" s="268"/>
      <c r="D495" s="214" t="s">
        <v>325</v>
      </c>
      <c r="E495" s="269" t="s">
        <v>1</v>
      </c>
      <c r="F495" s="270" t="s">
        <v>329</v>
      </c>
      <c r="G495" s="268"/>
      <c r="H495" s="271">
        <v>239.30000000000001</v>
      </c>
      <c r="I495" s="272"/>
      <c r="J495" s="268"/>
      <c r="K495" s="268"/>
      <c r="L495" s="273"/>
      <c r="M495" s="274"/>
      <c r="N495" s="275"/>
      <c r="O495" s="275"/>
      <c r="P495" s="275"/>
      <c r="Q495" s="275"/>
      <c r="R495" s="275"/>
      <c r="S495" s="275"/>
      <c r="T495" s="276"/>
      <c r="AT495" s="277" t="s">
        <v>325</v>
      </c>
      <c r="AU495" s="277" t="s">
        <v>80</v>
      </c>
      <c r="AV495" s="14" t="s">
        <v>155</v>
      </c>
      <c r="AW495" s="14" t="s">
        <v>34</v>
      </c>
      <c r="AX495" s="14" t="s">
        <v>78</v>
      </c>
      <c r="AY495" s="277" t="s">
        <v>154</v>
      </c>
    </row>
    <row r="496" s="1" customFormat="1" ht="22.5" customHeight="1">
      <c r="B496" s="38"/>
      <c r="C496" s="233" t="s">
        <v>828</v>
      </c>
      <c r="D496" s="233" t="s">
        <v>174</v>
      </c>
      <c r="E496" s="234" t="s">
        <v>829</v>
      </c>
      <c r="F496" s="235" t="s">
        <v>830</v>
      </c>
      <c r="G496" s="236" t="s">
        <v>353</v>
      </c>
      <c r="H496" s="237">
        <v>276.17500000000001</v>
      </c>
      <c r="I496" s="238"/>
      <c r="J496" s="239">
        <f>ROUND(I496*H496,2)</f>
        <v>0</v>
      </c>
      <c r="K496" s="235" t="s">
        <v>311</v>
      </c>
      <c r="L496" s="43"/>
      <c r="M496" s="240" t="s">
        <v>1</v>
      </c>
      <c r="N496" s="241" t="s">
        <v>42</v>
      </c>
      <c r="O496" s="79"/>
      <c r="P496" s="211">
        <f>O496*H496</f>
        <v>0</v>
      </c>
      <c r="Q496" s="211">
        <v>0</v>
      </c>
      <c r="R496" s="211">
        <f>Q496*H496</f>
        <v>0</v>
      </c>
      <c r="S496" s="211">
        <v>0</v>
      </c>
      <c r="T496" s="212">
        <f>S496*H496</f>
        <v>0</v>
      </c>
      <c r="AR496" s="17" t="s">
        <v>155</v>
      </c>
      <c r="AT496" s="17" t="s">
        <v>174</v>
      </c>
      <c r="AU496" s="17" t="s">
        <v>80</v>
      </c>
      <c r="AY496" s="17" t="s">
        <v>154</v>
      </c>
      <c r="BE496" s="213">
        <f>IF(N496="základní",J496,0)</f>
        <v>0</v>
      </c>
      <c r="BF496" s="213">
        <f>IF(N496="snížená",J496,0)</f>
        <v>0</v>
      </c>
      <c r="BG496" s="213">
        <f>IF(N496="zákl. přenesená",J496,0)</f>
        <v>0</v>
      </c>
      <c r="BH496" s="213">
        <f>IF(N496="sníž. přenesená",J496,0)</f>
        <v>0</v>
      </c>
      <c r="BI496" s="213">
        <f>IF(N496="nulová",J496,0)</f>
        <v>0</v>
      </c>
      <c r="BJ496" s="17" t="s">
        <v>78</v>
      </c>
      <c r="BK496" s="213">
        <f>ROUND(I496*H496,2)</f>
        <v>0</v>
      </c>
      <c r="BL496" s="17" t="s">
        <v>155</v>
      </c>
      <c r="BM496" s="17" t="s">
        <v>831</v>
      </c>
    </row>
    <row r="497" s="1" customFormat="1">
      <c r="B497" s="38"/>
      <c r="C497" s="39"/>
      <c r="D497" s="214" t="s">
        <v>157</v>
      </c>
      <c r="E497" s="39"/>
      <c r="F497" s="215" t="s">
        <v>832</v>
      </c>
      <c r="G497" s="39"/>
      <c r="H497" s="39"/>
      <c r="I497" s="144"/>
      <c r="J497" s="39"/>
      <c r="K497" s="39"/>
      <c r="L497" s="43"/>
      <c r="M497" s="216"/>
      <c r="N497" s="79"/>
      <c r="O497" s="79"/>
      <c r="P497" s="79"/>
      <c r="Q497" s="79"/>
      <c r="R497" s="79"/>
      <c r="S497" s="79"/>
      <c r="T497" s="80"/>
      <c r="AT497" s="17" t="s">
        <v>157</v>
      </c>
      <c r="AU497" s="17" t="s">
        <v>80</v>
      </c>
    </row>
    <row r="498" s="12" customFormat="1">
      <c r="B498" s="246"/>
      <c r="C498" s="247"/>
      <c r="D498" s="214" t="s">
        <v>325</v>
      </c>
      <c r="E498" s="248" t="s">
        <v>1</v>
      </c>
      <c r="F498" s="249" t="s">
        <v>824</v>
      </c>
      <c r="G498" s="247"/>
      <c r="H498" s="248" t="s">
        <v>1</v>
      </c>
      <c r="I498" s="250"/>
      <c r="J498" s="247"/>
      <c r="K498" s="247"/>
      <c r="L498" s="251"/>
      <c r="M498" s="252"/>
      <c r="N498" s="253"/>
      <c r="O498" s="253"/>
      <c r="P498" s="253"/>
      <c r="Q498" s="253"/>
      <c r="R498" s="253"/>
      <c r="S498" s="253"/>
      <c r="T498" s="254"/>
      <c r="AT498" s="255" t="s">
        <v>325</v>
      </c>
      <c r="AU498" s="255" t="s">
        <v>80</v>
      </c>
      <c r="AV498" s="12" t="s">
        <v>78</v>
      </c>
      <c r="AW498" s="12" t="s">
        <v>34</v>
      </c>
      <c r="AX498" s="12" t="s">
        <v>71</v>
      </c>
      <c r="AY498" s="255" t="s">
        <v>154</v>
      </c>
    </row>
    <row r="499" s="12" customFormat="1">
      <c r="B499" s="246"/>
      <c r="C499" s="247"/>
      <c r="D499" s="214" t="s">
        <v>325</v>
      </c>
      <c r="E499" s="248" t="s">
        <v>1</v>
      </c>
      <c r="F499" s="249" t="s">
        <v>833</v>
      </c>
      <c r="G499" s="247"/>
      <c r="H499" s="248" t="s">
        <v>1</v>
      </c>
      <c r="I499" s="250"/>
      <c r="J499" s="247"/>
      <c r="K499" s="247"/>
      <c r="L499" s="251"/>
      <c r="M499" s="252"/>
      <c r="N499" s="253"/>
      <c r="O499" s="253"/>
      <c r="P499" s="253"/>
      <c r="Q499" s="253"/>
      <c r="R499" s="253"/>
      <c r="S499" s="253"/>
      <c r="T499" s="254"/>
      <c r="AT499" s="255" t="s">
        <v>325</v>
      </c>
      <c r="AU499" s="255" t="s">
        <v>80</v>
      </c>
      <c r="AV499" s="12" t="s">
        <v>78</v>
      </c>
      <c r="AW499" s="12" t="s">
        <v>34</v>
      </c>
      <c r="AX499" s="12" t="s">
        <v>71</v>
      </c>
      <c r="AY499" s="255" t="s">
        <v>154</v>
      </c>
    </row>
    <row r="500" s="13" customFormat="1">
      <c r="B500" s="256"/>
      <c r="C500" s="257"/>
      <c r="D500" s="214" t="s">
        <v>325</v>
      </c>
      <c r="E500" s="258" t="s">
        <v>1</v>
      </c>
      <c r="F500" s="259" t="s">
        <v>834</v>
      </c>
      <c r="G500" s="257"/>
      <c r="H500" s="260">
        <v>84.495000000000005</v>
      </c>
      <c r="I500" s="261"/>
      <c r="J500" s="257"/>
      <c r="K500" s="257"/>
      <c r="L500" s="262"/>
      <c r="M500" s="263"/>
      <c r="N500" s="264"/>
      <c r="O500" s="264"/>
      <c r="P500" s="264"/>
      <c r="Q500" s="264"/>
      <c r="R500" s="264"/>
      <c r="S500" s="264"/>
      <c r="T500" s="265"/>
      <c r="AT500" s="266" t="s">
        <v>325</v>
      </c>
      <c r="AU500" s="266" t="s">
        <v>80</v>
      </c>
      <c r="AV500" s="13" t="s">
        <v>80</v>
      </c>
      <c r="AW500" s="13" t="s">
        <v>34</v>
      </c>
      <c r="AX500" s="13" t="s">
        <v>71</v>
      </c>
      <c r="AY500" s="266" t="s">
        <v>154</v>
      </c>
    </row>
    <row r="501" s="12" customFormat="1">
      <c r="B501" s="246"/>
      <c r="C501" s="247"/>
      <c r="D501" s="214" t="s">
        <v>325</v>
      </c>
      <c r="E501" s="248" t="s">
        <v>1</v>
      </c>
      <c r="F501" s="249" t="s">
        <v>835</v>
      </c>
      <c r="G501" s="247"/>
      <c r="H501" s="248" t="s">
        <v>1</v>
      </c>
      <c r="I501" s="250"/>
      <c r="J501" s="247"/>
      <c r="K501" s="247"/>
      <c r="L501" s="251"/>
      <c r="M501" s="252"/>
      <c r="N501" s="253"/>
      <c r="O501" s="253"/>
      <c r="P501" s="253"/>
      <c r="Q501" s="253"/>
      <c r="R501" s="253"/>
      <c r="S501" s="253"/>
      <c r="T501" s="254"/>
      <c r="AT501" s="255" t="s">
        <v>325</v>
      </c>
      <c r="AU501" s="255" t="s">
        <v>80</v>
      </c>
      <c r="AV501" s="12" t="s">
        <v>78</v>
      </c>
      <c r="AW501" s="12" t="s">
        <v>34</v>
      </c>
      <c r="AX501" s="12" t="s">
        <v>71</v>
      </c>
      <c r="AY501" s="255" t="s">
        <v>154</v>
      </c>
    </row>
    <row r="502" s="13" customFormat="1">
      <c r="B502" s="256"/>
      <c r="C502" s="257"/>
      <c r="D502" s="214" t="s">
        <v>325</v>
      </c>
      <c r="E502" s="258" t="s">
        <v>1</v>
      </c>
      <c r="F502" s="259" t="s">
        <v>836</v>
      </c>
      <c r="G502" s="257"/>
      <c r="H502" s="260">
        <v>45.880000000000003</v>
      </c>
      <c r="I502" s="261"/>
      <c r="J502" s="257"/>
      <c r="K502" s="257"/>
      <c r="L502" s="262"/>
      <c r="M502" s="263"/>
      <c r="N502" s="264"/>
      <c r="O502" s="264"/>
      <c r="P502" s="264"/>
      <c r="Q502" s="264"/>
      <c r="R502" s="264"/>
      <c r="S502" s="264"/>
      <c r="T502" s="265"/>
      <c r="AT502" s="266" t="s">
        <v>325</v>
      </c>
      <c r="AU502" s="266" t="s">
        <v>80</v>
      </c>
      <c r="AV502" s="13" t="s">
        <v>80</v>
      </c>
      <c r="AW502" s="13" t="s">
        <v>34</v>
      </c>
      <c r="AX502" s="13" t="s">
        <v>71</v>
      </c>
      <c r="AY502" s="266" t="s">
        <v>154</v>
      </c>
    </row>
    <row r="503" s="12" customFormat="1">
      <c r="B503" s="246"/>
      <c r="C503" s="247"/>
      <c r="D503" s="214" t="s">
        <v>325</v>
      </c>
      <c r="E503" s="248" t="s">
        <v>1</v>
      </c>
      <c r="F503" s="249" t="s">
        <v>826</v>
      </c>
      <c r="G503" s="247"/>
      <c r="H503" s="248" t="s">
        <v>1</v>
      </c>
      <c r="I503" s="250"/>
      <c r="J503" s="247"/>
      <c r="K503" s="247"/>
      <c r="L503" s="251"/>
      <c r="M503" s="252"/>
      <c r="N503" s="253"/>
      <c r="O503" s="253"/>
      <c r="P503" s="253"/>
      <c r="Q503" s="253"/>
      <c r="R503" s="253"/>
      <c r="S503" s="253"/>
      <c r="T503" s="254"/>
      <c r="AT503" s="255" t="s">
        <v>325</v>
      </c>
      <c r="AU503" s="255" t="s">
        <v>80</v>
      </c>
      <c r="AV503" s="12" t="s">
        <v>78</v>
      </c>
      <c r="AW503" s="12" t="s">
        <v>34</v>
      </c>
      <c r="AX503" s="12" t="s">
        <v>71</v>
      </c>
      <c r="AY503" s="255" t="s">
        <v>154</v>
      </c>
    </row>
    <row r="504" s="13" customFormat="1">
      <c r="B504" s="256"/>
      <c r="C504" s="257"/>
      <c r="D504" s="214" t="s">
        <v>325</v>
      </c>
      <c r="E504" s="258" t="s">
        <v>1</v>
      </c>
      <c r="F504" s="259" t="s">
        <v>837</v>
      </c>
      <c r="G504" s="257"/>
      <c r="H504" s="260">
        <v>57.799999999999997</v>
      </c>
      <c r="I504" s="261"/>
      <c r="J504" s="257"/>
      <c r="K504" s="257"/>
      <c r="L504" s="262"/>
      <c r="M504" s="263"/>
      <c r="N504" s="264"/>
      <c r="O504" s="264"/>
      <c r="P504" s="264"/>
      <c r="Q504" s="264"/>
      <c r="R504" s="264"/>
      <c r="S504" s="264"/>
      <c r="T504" s="265"/>
      <c r="AT504" s="266" t="s">
        <v>325</v>
      </c>
      <c r="AU504" s="266" t="s">
        <v>80</v>
      </c>
      <c r="AV504" s="13" t="s">
        <v>80</v>
      </c>
      <c r="AW504" s="13" t="s">
        <v>34</v>
      </c>
      <c r="AX504" s="13" t="s">
        <v>71</v>
      </c>
      <c r="AY504" s="266" t="s">
        <v>154</v>
      </c>
    </row>
    <row r="505" s="12" customFormat="1">
      <c r="B505" s="246"/>
      <c r="C505" s="247"/>
      <c r="D505" s="214" t="s">
        <v>325</v>
      </c>
      <c r="E505" s="248" t="s">
        <v>1</v>
      </c>
      <c r="F505" s="249" t="s">
        <v>427</v>
      </c>
      <c r="G505" s="247"/>
      <c r="H505" s="248" t="s">
        <v>1</v>
      </c>
      <c r="I505" s="250"/>
      <c r="J505" s="247"/>
      <c r="K505" s="247"/>
      <c r="L505" s="251"/>
      <c r="M505" s="252"/>
      <c r="N505" s="253"/>
      <c r="O505" s="253"/>
      <c r="P505" s="253"/>
      <c r="Q505" s="253"/>
      <c r="R505" s="253"/>
      <c r="S505" s="253"/>
      <c r="T505" s="254"/>
      <c r="AT505" s="255" t="s">
        <v>325</v>
      </c>
      <c r="AU505" s="255" t="s">
        <v>80</v>
      </c>
      <c r="AV505" s="12" t="s">
        <v>78</v>
      </c>
      <c r="AW505" s="12" t="s">
        <v>34</v>
      </c>
      <c r="AX505" s="12" t="s">
        <v>71</v>
      </c>
      <c r="AY505" s="255" t="s">
        <v>154</v>
      </c>
    </row>
    <row r="506" s="13" customFormat="1">
      <c r="B506" s="256"/>
      <c r="C506" s="257"/>
      <c r="D506" s="214" t="s">
        <v>325</v>
      </c>
      <c r="E506" s="258" t="s">
        <v>1</v>
      </c>
      <c r="F506" s="259" t="s">
        <v>819</v>
      </c>
      <c r="G506" s="257"/>
      <c r="H506" s="260">
        <v>88</v>
      </c>
      <c r="I506" s="261"/>
      <c r="J506" s="257"/>
      <c r="K506" s="257"/>
      <c r="L506" s="262"/>
      <c r="M506" s="263"/>
      <c r="N506" s="264"/>
      <c r="O506" s="264"/>
      <c r="P506" s="264"/>
      <c r="Q506" s="264"/>
      <c r="R506" s="264"/>
      <c r="S506" s="264"/>
      <c r="T506" s="265"/>
      <c r="AT506" s="266" t="s">
        <v>325</v>
      </c>
      <c r="AU506" s="266" t="s">
        <v>80</v>
      </c>
      <c r="AV506" s="13" t="s">
        <v>80</v>
      </c>
      <c r="AW506" s="13" t="s">
        <v>34</v>
      </c>
      <c r="AX506" s="13" t="s">
        <v>71</v>
      </c>
      <c r="AY506" s="266" t="s">
        <v>154</v>
      </c>
    </row>
    <row r="507" s="14" customFormat="1">
      <c r="B507" s="267"/>
      <c r="C507" s="268"/>
      <c r="D507" s="214" t="s">
        <v>325</v>
      </c>
      <c r="E507" s="269" t="s">
        <v>1</v>
      </c>
      <c r="F507" s="270" t="s">
        <v>329</v>
      </c>
      <c r="G507" s="268"/>
      <c r="H507" s="271">
        <v>276.17500000000001</v>
      </c>
      <c r="I507" s="272"/>
      <c r="J507" s="268"/>
      <c r="K507" s="268"/>
      <c r="L507" s="273"/>
      <c r="M507" s="274"/>
      <c r="N507" s="275"/>
      <c r="O507" s="275"/>
      <c r="P507" s="275"/>
      <c r="Q507" s="275"/>
      <c r="R507" s="275"/>
      <c r="S507" s="275"/>
      <c r="T507" s="276"/>
      <c r="AT507" s="277" t="s">
        <v>325</v>
      </c>
      <c r="AU507" s="277" t="s">
        <v>80</v>
      </c>
      <c r="AV507" s="14" t="s">
        <v>155</v>
      </c>
      <c r="AW507" s="14" t="s">
        <v>34</v>
      </c>
      <c r="AX507" s="14" t="s">
        <v>78</v>
      </c>
      <c r="AY507" s="277" t="s">
        <v>154</v>
      </c>
    </row>
    <row r="508" s="11" customFormat="1" ht="25.92" customHeight="1">
      <c r="B508" s="217"/>
      <c r="C508" s="218"/>
      <c r="D508" s="219" t="s">
        <v>70</v>
      </c>
      <c r="E508" s="220" t="s">
        <v>191</v>
      </c>
      <c r="F508" s="220" t="s">
        <v>192</v>
      </c>
      <c r="G508" s="218"/>
      <c r="H508" s="218"/>
      <c r="I508" s="221"/>
      <c r="J508" s="222">
        <f>BK508</f>
        <v>0</v>
      </c>
      <c r="K508" s="218"/>
      <c r="L508" s="223"/>
      <c r="M508" s="224"/>
      <c r="N508" s="225"/>
      <c r="O508" s="225"/>
      <c r="P508" s="226">
        <f>SUM(P509:P676)</f>
        <v>0</v>
      </c>
      <c r="Q508" s="225"/>
      <c r="R508" s="226">
        <f>SUM(R509:R676)</f>
        <v>0</v>
      </c>
      <c r="S508" s="225"/>
      <c r="T508" s="227">
        <f>SUM(T509:T676)</f>
        <v>0</v>
      </c>
      <c r="AR508" s="228" t="s">
        <v>155</v>
      </c>
      <c r="AT508" s="229" t="s">
        <v>70</v>
      </c>
      <c r="AU508" s="229" t="s">
        <v>71</v>
      </c>
      <c r="AY508" s="228" t="s">
        <v>154</v>
      </c>
      <c r="BK508" s="230">
        <f>SUM(BK509:BK676)</f>
        <v>0</v>
      </c>
    </row>
    <row r="509" s="1" customFormat="1" ht="22.5" customHeight="1">
      <c r="B509" s="38"/>
      <c r="C509" s="233" t="s">
        <v>838</v>
      </c>
      <c r="D509" s="233" t="s">
        <v>174</v>
      </c>
      <c r="E509" s="234" t="s">
        <v>839</v>
      </c>
      <c r="F509" s="235" t="s">
        <v>840</v>
      </c>
      <c r="G509" s="236" t="s">
        <v>353</v>
      </c>
      <c r="H509" s="237">
        <v>60.957000000000001</v>
      </c>
      <c r="I509" s="238"/>
      <c r="J509" s="239">
        <f>ROUND(I509*H509,2)</f>
        <v>0</v>
      </c>
      <c r="K509" s="235" t="s">
        <v>311</v>
      </c>
      <c r="L509" s="43"/>
      <c r="M509" s="240" t="s">
        <v>1</v>
      </c>
      <c r="N509" s="241" t="s">
        <v>42</v>
      </c>
      <c r="O509" s="79"/>
      <c r="P509" s="211">
        <f>O509*H509</f>
        <v>0</v>
      </c>
      <c r="Q509" s="211">
        <v>0</v>
      </c>
      <c r="R509" s="211">
        <f>Q509*H509</f>
        <v>0</v>
      </c>
      <c r="S509" s="211">
        <v>0</v>
      </c>
      <c r="T509" s="212">
        <f>S509*H509</f>
        <v>0</v>
      </c>
      <c r="AR509" s="17" t="s">
        <v>196</v>
      </c>
      <c r="AT509" s="17" t="s">
        <v>174</v>
      </c>
      <c r="AU509" s="17" t="s">
        <v>78</v>
      </c>
      <c r="AY509" s="17" t="s">
        <v>154</v>
      </c>
      <c r="BE509" s="213">
        <f>IF(N509="základní",J509,0)</f>
        <v>0</v>
      </c>
      <c r="BF509" s="213">
        <f>IF(N509="snížená",J509,0)</f>
        <v>0</v>
      </c>
      <c r="BG509" s="213">
        <f>IF(N509="zákl. přenesená",J509,0)</f>
        <v>0</v>
      </c>
      <c r="BH509" s="213">
        <f>IF(N509="sníž. přenesená",J509,0)</f>
        <v>0</v>
      </c>
      <c r="BI509" s="213">
        <f>IF(N509="nulová",J509,0)</f>
        <v>0</v>
      </c>
      <c r="BJ509" s="17" t="s">
        <v>78</v>
      </c>
      <c r="BK509" s="213">
        <f>ROUND(I509*H509,2)</f>
        <v>0</v>
      </c>
      <c r="BL509" s="17" t="s">
        <v>196</v>
      </c>
      <c r="BM509" s="17" t="s">
        <v>841</v>
      </c>
    </row>
    <row r="510" s="1" customFormat="1">
      <c r="B510" s="38"/>
      <c r="C510" s="39"/>
      <c r="D510" s="214" t="s">
        <v>157</v>
      </c>
      <c r="E510" s="39"/>
      <c r="F510" s="215" t="s">
        <v>842</v>
      </c>
      <c r="G510" s="39"/>
      <c r="H510" s="39"/>
      <c r="I510" s="144"/>
      <c r="J510" s="39"/>
      <c r="K510" s="39"/>
      <c r="L510" s="43"/>
      <c r="M510" s="216"/>
      <c r="N510" s="79"/>
      <c r="O510" s="79"/>
      <c r="P510" s="79"/>
      <c r="Q510" s="79"/>
      <c r="R510" s="79"/>
      <c r="S510" s="79"/>
      <c r="T510" s="80"/>
      <c r="AT510" s="17" t="s">
        <v>157</v>
      </c>
      <c r="AU510" s="17" t="s">
        <v>78</v>
      </c>
    </row>
    <row r="511" s="1" customFormat="1">
      <c r="B511" s="38"/>
      <c r="C511" s="39"/>
      <c r="D511" s="214" t="s">
        <v>179</v>
      </c>
      <c r="E511" s="39"/>
      <c r="F511" s="242" t="s">
        <v>843</v>
      </c>
      <c r="G511" s="39"/>
      <c r="H511" s="39"/>
      <c r="I511" s="144"/>
      <c r="J511" s="39"/>
      <c r="K511" s="39"/>
      <c r="L511" s="43"/>
      <c r="M511" s="216"/>
      <c r="N511" s="79"/>
      <c r="O511" s="79"/>
      <c r="P511" s="79"/>
      <c r="Q511" s="79"/>
      <c r="R511" s="79"/>
      <c r="S511" s="79"/>
      <c r="T511" s="80"/>
      <c r="AT511" s="17" t="s">
        <v>179</v>
      </c>
      <c r="AU511" s="17" t="s">
        <v>78</v>
      </c>
    </row>
    <row r="512" s="12" customFormat="1">
      <c r="B512" s="246"/>
      <c r="C512" s="247"/>
      <c r="D512" s="214" t="s">
        <v>325</v>
      </c>
      <c r="E512" s="248" t="s">
        <v>1</v>
      </c>
      <c r="F512" s="249" t="s">
        <v>844</v>
      </c>
      <c r="G512" s="247"/>
      <c r="H512" s="248" t="s">
        <v>1</v>
      </c>
      <c r="I512" s="250"/>
      <c r="J512" s="247"/>
      <c r="K512" s="247"/>
      <c r="L512" s="251"/>
      <c r="M512" s="252"/>
      <c r="N512" s="253"/>
      <c r="O512" s="253"/>
      <c r="P512" s="253"/>
      <c r="Q512" s="253"/>
      <c r="R512" s="253"/>
      <c r="S512" s="253"/>
      <c r="T512" s="254"/>
      <c r="AT512" s="255" t="s">
        <v>325</v>
      </c>
      <c r="AU512" s="255" t="s">
        <v>78</v>
      </c>
      <c r="AV512" s="12" t="s">
        <v>78</v>
      </c>
      <c r="AW512" s="12" t="s">
        <v>34</v>
      </c>
      <c r="AX512" s="12" t="s">
        <v>71</v>
      </c>
      <c r="AY512" s="255" t="s">
        <v>154</v>
      </c>
    </row>
    <row r="513" s="13" customFormat="1">
      <c r="B513" s="256"/>
      <c r="C513" s="257"/>
      <c r="D513" s="214" t="s">
        <v>325</v>
      </c>
      <c r="E513" s="258" t="s">
        <v>1</v>
      </c>
      <c r="F513" s="259" t="s">
        <v>845</v>
      </c>
      <c r="G513" s="257"/>
      <c r="H513" s="260">
        <v>60.957000000000001</v>
      </c>
      <c r="I513" s="261"/>
      <c r="J513" s="257"/>
      <c r="K513" s="257"/>
      <c r="L513" s="262"/>
      <c r="M513" s="263"/>
      <c r="N513" s="264"/>
      <c r="O513" s="264"/>
      <c r="P513" s="264"/>
      <c r="Q513" s="264"/>
      <c r="R513" s="264"/>
      <c r="S513" s="264"/>
      <c r="T513" s="265"/>
      <c r="AT513" s="266" t="s">
        <v>325</v>
      </c>
      <c r="AU513" s="266" t="s">
        <v>78</v>
      </c>
      <c r="AV513" s="13" t="s">
        <v>80</v>
      </c>
      <c r="AW513" s="13" t="s">
        <v>34</v>
      </c>
      <c r="AX513" s="13" t="s">
        <v>71</v>
      </c>
      <c r="AY513" s="266" t="s">
        <v>154</v>
      </c>
    </row>
    <row r="514" s="14" customFormat="1">
      <c r="B514" s="267"/>
      <c r="C514" s="268"/>
      <c r="D514" s="214" t="s">
        <v>325</v>
      </c>
      <c r="E514" s="269" t="s">
        <v>1</v>
      </c>
      <c r="F514" s="270" t="s">
        <v>329</v>
      </c>
      <c r="G514" s="268"/>
      <c r="H514" s="271">
        <v>60.957000000000001</v>
      </c>
      <c r="I514" s="272"/>
      <c r="J514" s="268"/>
      <c r="K514" s="268"/>
      <c r="L514" s="273"/>
      <c r="M514" s="274"/>
      <c r="N514" s="275"/>
      <c r="O514" s="275"/>
      <c r="P514" s="275"/>
      <c r="Q514" s="275"/>
      <c r="R514" s="275"/>
      <c r="S514" s="275"/>
      <c r="T514" s="276"/>
      <c r="AT514" s="277" t="s">
        <v>325</v>
      </c>
      <c r="AU514" s="277" t="s">
        <v>78</v>
      </c>
      <c r="AV514" s="14" t="s">
        <v>155</v>
      </c>
      <c r="AW514" s="14" t="s">
        <v>34</v>
      </c>
      <c r="AX514" s="14" t="s">
        <v>78</v>
      </c>
      <c r="AY514" s="277" t="s">
        <v>154</v>
      </c>
    </row>
    <row r="515" s="1" customFormat="1" ht="22.5" customHeight="1">
      <c r="B515" s="38"/>
      <c r="C515" s="233" t="s">
        <v>846</v>
      </c>
      <c r="D515" s="233" t="s">
        <v>174</v>
      </c>
      <c r="E515" s="234" t="s">
        <v>847</v>
      </c>
      <c r="F515" s="235" t="s">
        <v>848</v>
      </c>
      <c r="G515" s="236" t="s">
        <v>353</v>
      </c>
      <c r="H515" s="237">
        <v>2901.3359999999998</v>
      </c>
      <c r="I515" s="238"/>
      <c r="J515" s="239">
        <f>ROUND(I515*H515,2)</f>
        <v>0</v>
      </c>
      <c r="K515" s="235" t="s">
        <v>311</v>
      </c>
      <c r="L515" s="43"/>
      <c r="M515" s="240" t="s">
        <v>1</v>
      </c>
      <c r="N515" s="241" t="s">
        <v>42</v>
      </c>
      <c r="O515" s="79"/>
      <c r="P515" s="211">
        <f>O515*H515</f>
        <v>0</v>
      </c>
      <c r="Q515" s="211">
        <v>0</v>
      </c>
      <c r="R515" s="211">
        <f>Q515*H515</f>
        <v>0</v>
      </c>
      <c r="S515" s="211">
        <v>0</v>
      </c>
      <c r="T515" s="212">
        <f>S515*H515</f>
        <v>0</v>
      </c>
      <c r="AR515" s="17" t="s">
        <v>196</v>
      </c>
      <c r="AT515" s="17" t="s">
        <v>174</v>
      </c>
      <c r="AU515" s="17" t="s">
        <v>78</v>
      </c>
      <c r="AY515" s="17" t="s">
        <v>154</v>
      </c>
      <c r="BE515" s="213">
        <f>IF(N515="základní",J515,0)</f>
        <v>0</v>
      </c>
      <c r="BF515" s="213">
        <f>IF(N515="snížená",J515,0)</f>
        <v>0</v>
      </c>
      <c r="BG515" s="213">
        <f>IF(N515="zákl. přenesená",J515,0)</f>
        <v>0</v>
      </c>
      <c r="BH515" s="213">
        <f>IF(N515="sníž. přenesená",J515,0)</f>
        <v>0</v>
      </c>
      <c r="BI515" s="213">
        <f>IF(N515="nulová",J515,0)</f>
        <v>0</v>
      </c>
      <c r="BJ515" s="17" t="s">
        <v>78</v>
      </c>
      <c r="BK515" s="213">
        <f>ROUND(I515*H515,2)</f>
        <v>0</v>
      </c>
      <c r="BL515" s="17" t="s">
        <v>196</v>
      </c>
      <c r="BM515" s="17" t="s">
        <v>849</v>
      </c>
    </row>
    <row r="516" s="1" customFormat="1">
      <c r="B516" s="38"/>
      <c r="C516" s="39"/>
      <c r="D516" s="214" t="s">
        <v>157</v>
      </c>
      <c r="E516" s="39"/>
      <c r="F516" s="215" t="s">
        <v>850</v>
      </c>
      <c r="G516" s="39"/>
      <c r="H516" s="39"/>
      <c r="I516" s="144"/>
      <c r="J516" s="39"/>
      <c r="K516" s="39"/>
      <c r="L516" s="43"/>
      <c r="M516" s="216"/>
      <c r="N516" s="79"/>
      <c r="O516" s="79"/>
      <c r="P516" s="79"/>
      <c r="Q516" s="79"/>
      <c r="R516" s="79"/>
      <c r="S516" s="79"/>
      <c r="T516" s="80"/>
      <c r="AT516" s="17" t="s">
        <v>157</v>
      </c>
      <c r="AU516" s="17" t="s">
        <v>78</v>
      </c>
    </row>
    <row r="517" s="1" customFormat="1">
      <c r="B517" s="38"/>
      <c r="C517" s="39"/>
      <c r="D517" s="214" t="s">
        <v>179</v>
      </c>
      <c r="E517" s="39"/>
      <c r="F517" s="242" t="s">
        <v>843</v>
      </c>
      <c r="G517" s="39"/>
      <c r="H517" s="39"/>
      <c r="I517" s="144"/>
      <c r="J517" s="39"/>
      <c r="K517" s="39"/>
      <c r="L517" s="43"/>
      <c r="M517" s="216"/>
      <c r="N517" s="79"/>
      <c r="O517" s="79"/>
      <c r="P517" s="79"/>
      <c r="Q517" s="79"/>
      <c r="R517" s="79"/>
      <c r="S517" s="79"/>
      <c r="T517" s="80"/>
      <c r="AT517" s="17" t="s">
        <v>179</v>
      </c>
      <c r="AU517" s="17" t="s">
        <v>78</v>
      </c>
    </row>
    <row r="518" s="12" customFormat="1">
      <c r="B518" s="246"/>
      <c r="C518" s="247"/>
      <c r="D518" s="214" t="s">
        <v>325</v>
      </c>
      <c r="E518" s="248" t="s">
        <v>1</v>
      </c>
      <c r="F518" s="249" t="s">
        <v>851</v>
      </c>
      <c r="G518" s="247"/>
      <c r="H518" s="248" t="s">
        <v>1</v>
      </c>
      <c r="I518" s="250"/>
      <c r="J518" s="247"/>
      <c r="K518" s="247"/>
      <c r="L518" s="251"/>
      <c r="M518" s="252"/>
      <c r="N518" s="253"/>
      <c r="O518" s="253"/>
      <c r="P518" s="253"/>
      <c r="Q518" s="253"/>
      <c r="R518" s="253"/>
      <c r="S518" s="253"/>
      <c r="T518" s="254"/>
      <c r="AT518" s="255" t="s">
        <v>325</v>
      </c>
      <c r="AU518" s="255" t="s">
        <v>78</v>
      </c>
      <c r="AV518" s="12" t="s">
        <v>78</v>
      </c>
      <c r="AW518" s="12" t="s">
        <v>34</v>
      </c>
      <c r="AX518" s="12" t="s">
        <v>71</v>
      </c>
      <c r="AY518" s="255" t="s">
        <v>154</v>
      </c>
    </row>
    <row r="519" s="13" customFormat="1">
      <c r="B519" s="256"/>
      <c r="C519" s="257"/>
      <c r="D519" s="214" t="s">
        <v>325</v>
      </c>
      <c r="E519" s="258" t="s">
        <v>1</v>
      </c>
      <c r="F519" s="259" t="s">
        <v>852</v>
      </c>
      <c r="G519" s="257"/>
      <c r="H519" s="260">
        <v>2901.3359999999998</v>
      </c>
      <c r="I519" s="261"/>
      <c r="J519" s="257"/>
      <c r="K519" s="257"/>
      <c r="L519" s="262"/>
      <c r="M519" s="263"/>
      <c r="N519" s="264"/>
      <c r="O519" s="264"/>
      <c r="P519" s="264"/>
      <c r="Q519" s="264"/>
      <c r="R519" s="264"/>
      <c r="S519" s="264"/>
      <c r="T519" s="265"/>
      <c r="AT519" s="266" t="s">
        <v>325</v>
      </c>
      <c r="AU519" s="266" t="s">
        <v>78</v>
      </c>
      <c r="AV519" s="13" t="s">
        <v>80</v>
      </c>
      <c r="AW519" s="13" t="s">
        <v>34</v>
      </c>
      <c r="AX519" s="13" t="s">
        <v>71</v>
      </c>
      <c r="AY519" s="266" t="s">
        <v>154</v>
      </c>
    </row>
    <row r="520" s="14" customFormat="1">
      <c r="B520" s="267"/>
      <c r="C520" s="268"/>
      <c r="D520" s="214" t="s">
        <v>325</v>
      </c>
      <c r="E520" s="269" t="s">
        <v>1</v>
      </c>
      <c r="F520" s="270" t="s">
        <v>329</v>
      </c>
      <c r="G520" s="268"/>
      <c r="H520" s="271">
        <v>2901.3359999999998</v>
      </c>
      <c r="I520" s="272"/>
      <c r="J520" s="268"/>
      <c r="K520" s="268"/>
      <c r="L520" s="273"/>
      <c r="M520" s="274"/>
      <c r="N520" s="275"/>
      <c r="O520" s="275"/>
      <c r="P520" s="275"/>
      <c r="Q520" s="275"/>
      <c r="R520" s="275"/>
      <c r="S520" s="275"/>
      <c r="T520" s="276"/>
      <c r="AT520" s="277" t="s">
        <v>325</v>
      </c>
      <c r="AU520" s="277" t="s">
        <v>78</v>
      </c>
      <c r="AV520" s="14" t="s">
        <v>155</v>
      </c>
      <c r="AW520" s="14" t="s">
        <v>34</v>
      </c>
      <c r="AX520" s="14" t="s">
        <v>78</v>
      </c>
      <c r="AY520" s="277" t="s">
        <v>154</v>
      </c>
    </row>
    <row r="521" s="1" customFormat="1" ht="22.5" customHeight="1">
      <c r="B521" s="38"/>
      <c r="C521" s="233" t="s">
        <v>853</v>
      </c>
      <c r="D521" s="233" t="s">
        <v>174</v>
      </c>
      <c r="E521" s="234" t="s">
        <v>854</v>
      </c>
      <c r="F521" s="235" t="s">
        <v>855</v>
      </c>
      <c r="G521" s="236" t="s">
        <v>353</v>
      </c>
      <c r="H521" s="237">
        <v>79.530000000000001</v>
      </c>
      <c r="I521" s="238"/>
      <c r="J521" s="239">
        <f>ROUND(I521*H521,2)</f>
        <v>0</v>
      </c>
      <c r="K521" s="235" t="s">
        <v>311</v>
      </c>
      <c r="L521" s="43"/>
      <c r="M521" s="240" t="s">
        <v>1</v>
      </c>
      <c r="N521" s="241" t="s">
        <v>42</v>
      </c>
      <c r="O521" s="79"/>
      <c r="P521" s="211">
        <f>O521*H521</f>
        <v>0</v>
      </c>
      <c r="Q521" s="211">
        <v>0</v>
      </c>
      <c r="R521" s="211">
        <f>Q521*H521</f>
        <v>0</v>
      </c>
      <c r="S521" s="211">
        <v>0</v>
      </c>
      <c r="T521" s="212">
        <f>S521*H521</f>
        <v>0</v>
      </c>
      <c r="AR521" s="17" t="s">
        <v>196</v>
      </c>
      <c r="AT521" s="17" t="s">
        <v>174</v>
      </c>
      <c r="AU521" s="17" t="s">
        <v>78</v>
      </c>
      <c r="AY521" s="17" t="s">
        <v>154</v>
      </c>
      <c r="BE521" s="213">
        <f>IF(N521="základní",J521,0)</f>
        <v>0</v>
      </c>
      <c r="BF521" s="213">
        <f>IF(N521="snížená",J521,0)</f>
        <v>0</v>
      </c>
      <c r="BG521" s="213">
        <f>IF(N521="zákl. přenesená",J521,0)</f>
        <v>0</v>
      </c>
      <c r="BH521" s="213">
        <f>IF(N521="sníž. přenesená",J521,0)</f>
        <v>0</v>
      </c>
      <c r="BI521" s="213">
        <f>IF(N521="nulová",J521,0)</f>
        <v>0</v>
      </c>
      <c r="BJ521" s="17" t="s">
        <v>78</v>
      </c>
      <c r="BK521" s="213">
        <f>ROUND(I521*H521,2)</f>
        <v>0</v>
      </c>
      <c r="BL521" s="17" t="s">
        <v>196</v>
      </c>
      <c r="BM521" s="17" t="s">
        <v>856</v>
      </c>
    </row>
    <row r="522" s="1" customFormat="1">
      <c r="B522" s="38"/>
      <c r="C522" s="39"/>
      <c r="D522" s="214" t="s">
        <v>157</v>
      </c>
      <c r="E522" s="39"/>
      <c r="F522" s="215" t="s">
        <v>857</v>
      </c>
      <c r="G522" s="39"/>
      <c r="H522" s="39"/>
      <c r="I522" s="144"/>
      <c r="J522" s="39"/>
      <c r="K522" s="39"/>
      <c r="L522" s="43"/>
      <c r="M522" s="216"/>
      <c r="N522" s="79"/>
      <c r="O522" s="79"/>
      <c r="P522" s="79"/>
      <c r="Q522" s="79"/>
      <c r="R522" s="79"/>
      <c r="S522" s="79"/>
      <c r="T522" s="80"/>
      <c r="AT522" s="17" t="s">
        <v>157</v>
      </c>
      <c r="AU522" s="17" t="s">
        <v>78</v>
      </c>
    </row>
    <row r="523" s="1" customFormat="1">
      <c r="B523" s="38"/>
      <c r="C523" s="39"/>
      <c r="D523" s="214" t="s">
        <v>179</v>
      </c>
      <c r="E523" s="39"/>
      <c r="F523" s="242" t="s">
        <v>843</v>
      </c>
      <c r="G523" s="39"/>
      <c r="H523" s="39"/>
      <c r="I523" s="144"/>
      <c r="J523" s="39"/>
      <c r="K523" s="39"/>
      <c r="L523" s="43"/>
      <c r="M523" s="216"/>
      <c r="N523" s="79"/>
      <c r="O523" s="79"/>
      <c r="P523" s="79"/>
      <c r="Q523" s="79"/>
      <c r="R523" s="79"/>
      <c r="S523" s="79"/>
      <c r="T523" s="80"/>
      <c r="AT523" s="17" t="s">
        <v>179</v>
      </c>
      <c r="AU523" s="17" t="s">
        <v>78</v>
      </c>
    </row>
    <row r="524" s="12" customFormat="1">
      <c r="B524" s="246"/>
      <c r="C524" s="247"/>
      <c r="D524" s="214" t="s">
        <v>325</v>
      </c>
      <c r="E524" s="248" t="s">
        <v>1</v>
      </c>
      <c r="F524" s="249" t="s">
        <v>858</v>
      </c>
      <c r="G524" s="247"/>
      <c r="H524" s="248" t="s">
        <v>1</v>
      </c>
      <c r="I524" s="250"/>
      <c r="J524" s="247"/>
      <c r="K524" s="247"/>
      <c r="L524" s="251"/>
      <c r="M524" s="252"/>
      <c r="N524" s="253"/>
      <c r="O524" s="253"/>
      <c r="P524" s="253"/>
      <c r="Q524" s="253"/>
      <c r="R524" s="253"/>
      <c r="S524" s="253"/>
      <c r="T524" s="254"/>
      <c r="AT524" s="255" t="s">
        <v>325</v>
      </c>
      <c r="AU524" s="255" t="s">
        <v>78</v>
      </c>
      <c r="AV524" s="12" t="s">
        <v>78</v>
      </c>
      <c r="AW524" s="12" t="s">
        <v>34</v>
      </c>
      <c r="AX524" s="12" t="s">
        <v>71</v>
      </c>
      <c r="AY524" s="255" t="s">
        <v>154</v>
      </c>
    </row>
    <row r="525" s="13" customFormat="1">
      <c r="B525" s="256"/>
      <c r="C525" s="257"/>
      <c r="D525" s="214" t="s">
        <v>325</v>
      </c>
      <c r="E525" s="258" t="s">
        <v>1</v>
      </c>
      <c r="F525" s="259" t="s">
        <v>859</v>
      </c>
      <c r="G525" s="257"/>
      <c r="H525" s="260">
        <v>69.349999999999994</v>
      </c>
      <c r="I525" s="261"/>
      <c r="J525" s="257"/>
      <c r="K525" s="257"/>
      <c r="L525" s="262"/>
      <c r="M525" s="263"/>
      <c r="N525" s="264"/>
      <c r="O525" s="264"/>
      <c r="P525" s="264"/>
      <c r="Q525" s="264"/>
      <c r="R525" s="264"/>
      <c r="S525" s="264"/>
      <c r="T525" s="265"/>
      <c r="AT525" s="266" t="s">
        <v>325</v>
      </c>
      <c r="AU525" s="266" t="s">
        <v>78</v>
      </c>
      <c r="AV525" s="13" t="s">
        <v>80</v>
      </c>
      <c r="AW525" s="13" t="s">
        <v>34</v>
      </c>
      <c r="AX525" s="13" t="s">
        <v>71</v>
      </c>
      <c r="AY525" s="266" t="s">
        <v>154</v>
      </c>
    </row>
    <row r="526" s="12" customFormat="1">
      <c r="B526" s="246"/>
      <c r="C526" s="247"/>
      <c r="D526" s="214" t="s">
        <v>325</v>
      </c>
      <c r="E526" s="248" t="s">
        <v>1</v>
      </c>
      <c r="F526" s="249" t="s">
        <v>860</v>
      </c>
      <c r="G526" s="247"/>
      <c r="H526" s="248" t="s">
        <v>1</v>
      </c>
      <c r="I526" s="250"/>
      <c r="J526" s="247"/>
      <c r="K526" s="247"/>
      <c r="L526" s="251"/>
      <c r="M526" s="252"/>
      <c r="N526" s="253"/>
      <c r="O526" s="253"/>
      <c r="P526" s="253"/>
      <c r="Q526" s="253"/>
      <c r="R526" s="253"/>
      <c r="S526" s="253"/>
      <c r="T526" s="254"/>
      <c r="AT526" s="255" t="s">
        <v>325</v>
      </c>
      <c r="AU526" s="255" t="s">
        <v>78</v>
      </c>
      <c r="AV526" s="12" t="s">
        <v>78</v>
      </c>
      <c r="AW526" s="12" t="s">
        <v>34</v>
      </c>
      <c r="AX526" s="12" t="s">
        <v>71</v>
      </c>
      <c r="AY526" s="255" t="s">
        <v>154</v>
      </c>
    </row>
    <row r="527" s="13" customFormat="1">
      <c r="B527" s="256"/>
      <c r="C527" s="257"/>
      <c r="D527" s="214" t="s">
        <v>325</v>
      </c>
      <c r="E527" s="258" t="s">
        <v>1</v>
      </c>
      <c r="F527" s="259" t="s">
        <v>861</v>
      </c>
      <c r="G527" s="257"/>
      <c r="H527" s="260">
        <v>6.4400000000000004</v>
      </c>
      <c r="I527" s="261"/>
      <c r="J527" s="257"/>
      <c r="K527" s="257"/>
      <c r="L527" s="262"/>
      <c r="M527" s="263"/>
      <c r="N527" s="264"/>
      <c r="O527" s="264"/>
      <c r="P527" s="264"/>
      <c r="Q527" s="264"/>
      <c r="R527" s="264"/>
      <c r="S527" s="264"/>
      <c r="T527" s="265"/>
      <c r="AT527" s="266" t="s">
        <v>325</v>
      </c>
      <c r="AU527" s="266" t="s">
        <v>78</v>
      </c>
      <c r="AV527" s="13" t="s">
        <v>80</v>
      </c>
      <c r="AW527" s="13" t="s">
        <v>34</v>
      </c>
      <c r="AX527" s="13" t="s">
        <v>71</v>
      </c>
      <c r="AY527" s="266" t="s">
        <v>154</v>
      </c>
    </row>
    <row r="528" s="12" customFormat="1">
      <c r="B528" s="246"/>
      <c r="C528" s="247"/>
      <c r="D528" s="214" t="s">
        <v>325</v>
      </c>
      <c r="E528" s="248" t="s">
        <v>1</v>
      </c>
      <c r="F528" s="249" t="s">
        <v>862</v>
      </c>
      <c r="G528" s="247"/>
      <c r="H528" s="248" t="s">
        <v>1</v>
      </c>
      <c r="I528" s="250"/>
      <c r="J528" s="247"/>
      <c r="K528" s="247"/>
      <c r="L528" s="251"/>
      <c r="M528" s="252"/>
      <c r="N528" s="253"/>
      <c r="O528" s="253"/>
      <c r="P528" s="253"/>
      <c r="Q528" s="253"/>
      <c r="R528" s="253"/>
      <c r="S528" s="253"/>
      <c r="T528" s="254"/>
      <c r="AT528" s="255" t="s">
        <v>325</v>
      </c>
      <c r="AU528" s="255" t="s">
        <v>78</v>
      </c>
      <c r="AV528" s="12" t="s">
        <v>78</v>
      </c>
      <c r="AW528" s="12" t="s">
        <v>34</v>
      </c>
      <c r="AX528" s="12" t="s">
        <v>71</v>
      </c>
      <c r="AY528" s="255" t="s">
        <v>154</v>
      </c>
    </row>
    <row r="529" s="13" customFormat="1">
      <c r="B529" s="256"/>
      <c r="C529" s="257"/>
      <c r="D529" s="214" t="s">
        <v>325</v>
      </c>
      <c r="E529" s="258" t="s">
        <v>1</v>
      </c>
      <c r="F529" s="259" t="s">
        <v>863</v>
      </c>
      <c r="G529" s="257"/>
      <c r="H529" s="260">
        <v>0.248</v>
      </c>
      <c r="I529" s="261"/>
      <c r="J529" s="257"/>
      <c r="K529" s="257"/>
      <c r="L529" s="262"/>
      <c r="M529" s="263"/>
      <c r="N529" s="264"/>
      <c r="O529" s="264"/>
      <c r="P529" s="264"/>
      <c r="Q529" s="264"/>
      <c r="R529" s="264"/>
      <c r="S529" s="264"/>
      <c r="T529" s="265"/>
      <c r="AT529" s="266" t="s">
        <v>325</v>
      </c>
      <c r="AU529" s="266" t="s">
        <v>78</v>
      </c>
      <c r="AV529" s="13" t="s">
        <v>80</v>
      </c>
      <c r="AW529" s="13" t="s">
        <v>34</v>
      </c>
      <c r="AX529" s="13" t="s">
        <v>71</v>
      </c>
      <c r="AY529" s="266" t="s">
        <v>154</v>
      </c>
    </row>
    <row r="530" s="12" customFormat="1">
      <c r="B530" s="246"/>
      <c r="C530" s="247"/>
      <c r="D530" s="214" t="s">
        <v>325</v>
      </c>
      <c r="E530" s="248" t="s">
        <v>1</v>
      </c>
      <c r="F530" s="249" t="s">
        <v>864</v>
      </c>
      <c r="G530" s="247"/>
      <c r="H530" s="248" t="s">
        <v>1</v>
      </c>
      <c r="I530" s="250"/>
      <c r="J530" s="247"/>
      <c r="K530" s="247"/>
      <c r="L530" s="251"/>
      <c r="M530" s="252"/>
      <c r="N530" s="253"/>
      <c r="O530" s="253"/>
      <c r="P530" s="253"/>
      <c r="Q530" s="253"/>
      <c r="R530" s="253"/>
      <c r="S530" s="253"/>
      <c r="T530" s="254"/>
      <c r="AT530" s="255" t="s">
        <v>325</v>
      </c>
      <c r="AU530" s="255" t="s">
        <v>78</v>
      </c>
      <c r="AV530" s="12" t="s">
        <v>78</v>
      </c>
      <c r="AW530" s="12" t="s">
        <v>34</v>
      </c>
      <c r="AX530" s="12" t="s">
        <v>71</v>
      </c>
      <c r="AY530" s="255" t="s">
        <v>154</v>
      </c>
    </row>
    <row r="531" s="13" customFormat="1">
      <c r="B531" s="256"/>
      <c r="C531" s="257"/>
      <c r="D531" s="214" t="s">
        <v>325</v>
      </c>
      <c r="E531" s="258" t="s">
        <v>1</v>
      </c>
      <c r="F531" s="259" t="s">
        <v>865</v>
      </c>
      <c r="G531" s="257"/>
      <c r="H531" s="260">
        <v>0.071999999999999995</v>
      </c>
      <c r="I531" s="261"/>
      <c r="J531" s="257"/>
      <c r="K531" s="257"/>
      <c r="L531" s="262"/>
      <c r="M531" s="263"/>
      <c r="N531" s="264"/>
      <c r="O531" s="264"/>
      <c r="P531" s="264"/>
      <c r="Q531" s="264"/>
      <c r="R531" s="264"/>
      <c r="S531" s="264"/>
      <c r="T531" s="265"/>
      <c r="AT531" s="266" t="s">
        <v>325</v>
      </c>
      <c r="AU531" s="266" t="s">
        <v>78</v>
      </c>
      <c r="AV531" s="13" t="s">
        <v>80</v>
      </c>
      <c r="AW531" s="13" t="s">
        <v>34</v>
      </c>
      <c r="AX531" s="13" t="s">
        <v>71</v>
      </c>
      <c r="AY531" s="266" t="s">
        <v>154</v>
      </c>
    </row>
    <row r="532" s="12" customFormat="1">
      <c r="B532" s="246"/>
      <c r="C532" s="247"/>
      <c r="D532" s="214" t="s">
        <v>325</v>
      </c>
      <c r="E532" s="248" t="s">
        <v>1</v>
      </c>
      <c r="F532" s="249" t="s">
        <v>866</v>
      </c>
      <c r="G532" s="247"/>
      <c r="H532" s="248" t="s">
        <v>1</v>
      </c>
      <c r="I532" s="250"/>
      <c r="J532" s="247"/>
      <c r="K532" s="247"/>
      <c r="L532" s="251"/>
      <c r="M532" s="252"/>
      <c r="N532" s="253"/>
      <c r="O532" s="253"/>
      <c r="P532" s="253"/>
      <c r="Q532" s="253"/>
      <c r="R532" s="253"/>
      <c r="S532" s="253"/>
      <c r="T532" s="254"/>
      <c r="AT532" s="255" t="s">
        <v>325</v>
      </c>
      <c r="AU532" s="255" t="s">
        <v>78</v>
      </c>
      <c r="AV532" s="12" t="s">
        <v>78</v>
      </c>
      <c r="AW532" s="12" t="s">
        <v>34</v>
      </c>
      <c r="AX532" s="12" t="s">
        <v>71</v>
      </c>
      <c r="AY532" s="255" t="s">
        <v>154</v>
      </c>
    </row>
    <row r="533" s="13" customFormat="1">
      <c r="B533" s="256"/>
      <c r="C533" s="257"/>
      <c r="D533" s="214" t="s">
        <v>325</v>
      </c>
      <c r="E533" s="258" t="s">
        <v>1</v>
      </c>
      <c r="F533" s="259" t="s">
        <v>867</v>
      </c>
      <c r="G533" s="257"/>
      <c r="H533" s="260">
        <v>1.0800000000000001</v>
      </c>
      <c r="I533" s="261"/>
      <c r="J533" s="257"/>
      <c r="K533" s="257"/>
      <c r="L533" s="262"/>
      <c r="M533" s="263"/>
      <c r="N533" s="264"/>
      <c r="O533" s="264"/>
      <c r="P533" s="264"/>
      <c r="Q533" s="264"/>
      <c r="R533" s="264"/>
      <c r="S533" s="264"/>
      <c r="T533" s="265"/>
      <c r="AT533" s="266" t="s">
        <v>325</v>
      </c>
      <c r="AU533" s="266" t="s">
        <v>78</v>
      </c>
      <c r="AV533" s="13" t="s">
        <v>80</v>
      </c>
      <c r="AW533" s="13" t="s">
        <v>34</v>
      </c>
      <c r="AX533" s="13" t="s">
        <v>71</v>
      </c>
      <c r="AY533" s="266" t="s">
        <v>154</v>
      </c>
    </row>
    <row r="534" s="12" customFormat="1">
      <c r="B534" s="246"/>
      <c r="C534" s="247"/>
      <c r="D534" s="214" t="s">
        <v>325</v>
      </c>
      <c r="E534" s="248" t="s">
        <v>1</v>
      </c>
      <c r="F534" s="249" t="s">
        <v>868</v>
      </c>
      <c r="G534" s="247"/>
      <c r="H534" s="248" t="s">
        <v>1</v>
      </c>
      <c r="I534" s="250"/>
      <c r="J534" s="247"/>
      <c r="K534" s="247"/>
      <c r="L534" s="251"/>
      <c r="M534" s="252"/>
      <c r="N534" s="253"/>
      <c r="O534" s="253"/>
      <c r="P534" s="253"/>
      <c r="Q534" s="253"/>
      <c r="R534" s="253"/>
      <c r="S534" s="253"/>
      <c r="T534" s="254"/>
      <c r="AT534" s="255" t="s">
        <v>325</v>
      </c>
      <c r="AU534" s="255" t="s">
        <v>78</v>
      </c>
      <c r="AV534" s="12" t="s">
        <v>78</v>
      </c>
      <c r="AW534" s="12" t="s">
        <v>34</v>
      </c>
      <c r="AX534" s="12" t="s">
        <v>71</v>
      </c>
      <c r="AY534" s="255" t="s">
        <v>154</v>
      </c>
    </row>
    <row r="535" s="13" customFormat="1">
      <c r="B535" s="256"/>
      <c r="C535" s="257"/>
      <c r="D535" s="214" t="s">
        <v>325</v>
      </c>
      <c r="E535" s="258" t="s">
        <v>1</v>
      </c>
      <c r="F535" s="259" t="s">
        <v>869</v>
      </c>
      <c r="G535" s="257"/>
      <c r="H535" s="260">
        <v>0.70999999999999996</v>
      </c>
      <c r="I535" s="261"/>
      <c r="J535" s="257"/>
      <c r="K535" s="257"/>
      <c r="L535" s="262"/>
      <c r="M535" s="263"/>
      <c r="N535" s="264"/>
      <c r="O535" s="264"/>
      <c r="P535" s="264"/>
      <c r="Q535" s="264"/>
      <c r="R535" s="264"/>
      <c r="S535" s="264"/>
      <c r="T535" s="265"/>
      <c r="AT535" s="266" t="s">
        <v>325</v>
      </c>
      <c r="AU535" s="266" t="s">
        <v>78</v>
      </c>
      <c r="AV535" s="13" t="s">
        <v>80</v>
      </c>
      <c r="AW535" s="13" t="s">
        <v>34</v>
      </c>
      <c r="AX535" s="13" t="s">
        <v>71</v>
      </c>
      <c r="AY535" s="266" t="s">
        <v>154</v>
      </c>
    </row>
    <row r="536" s="12" customFormat="1">
      <c r="B536" s="246"/>
      <c r="C536" s="247"/>
      <c r="D536" s="214" t="s">
        <v>325</v>
      </c>
      <c r="E536" s="248" t="s">
        <v>1</v>
      </c>
      <c r="F536" s="249" t="s">
        <v>870</v>
      </c>
      <c r="G536" s="247"/>
      <c r="H536" s="248" t="s">
        <v>1</v>
      </c>
      <c r="I536" s="250"/>
      <c r="J536" s="247"/>
      <c r="K536" s="247"/>
      <c r="L536" s="251"/>
      <c r="M536" s="252"/>
      <c r="N536" s="253"/>
      <c r="O536" s="253"/>
      <c r="P536" s="253"/>
      <c r="Q536" s="253"/>
      <c r="R536" s="253"/>
      <c r="S536" s="253"/>
      <c r="T536" s="254"/>
      <c r="AT536" s="255" t="s">
        <v>325</v>
      </c>
      <c r="AU536" s="255" t="s">
        <v>78</v>
      </c>
      <c r="AV536" s="12" t="s">
        <v>78</v>
      </c>
      <c r="AW536" s="12" t="s">
        <v>34</v>
      </c>
      <c r="AX536" s="12" t="s">
        <v>71</v>
      </c>
      <c r="AY536" s="255" t="s">
        <v>154</v>
      </c>
    </row>
    <row r="537" s="13" customFormat="1">
      <c r="B537" s="256"/>
      <c r="C537" s="257"/>
      <c r="D537" s="214" t="s">
        <v>325</v>
      </c>
      <c r="E537" s="258" t="s">
        <v>1</v>
      </c>
      <c r="F537" s="259" t="s">
        <v>871</v>
      </c>
      <c r="G537" s="257"/>
      <c r="H537" s="260">
        <v>0.28000000000000003</v>
      </c>
      <c r="I537" s="261"/>
      <c r="J537" s="257"/>
      <c r="K537" s="257"/>
      <c r="L537" s="262"/>
      <c r="M537" s="263"/>
      <c r="N537" s="264"/>
      <c r="O537" s="264"/>
      <c r="P537" s="264"/>
      <c r="Q537" s="264"/>
      <c r="R537" s="264"/>
      <c r="S537" s="264"/>
      <c r="T537" s="265"/>
      <c r="AT537" s="266" t="s">
        <v>325</v>
      </c>
      <c r="AU537" s="266" t="s">
        <v>78</v>
      </c>
      <c r="AV537" s="13" t="s">
        <v>80</v>
      </c>
      <c r="AW537" s="13" t="s">
        <v>34</v>
      </c>
      <c r="AX537" s="13" t="s">
        <v>71</v>
      </c>
      <c r="AY537" s="266" t="s">
        <v>154</v>
      </c>
    </row>
    <row r="538" s="12" customFormat="1">
      <c r="B538" s="246"/>
      <c r="C538" s="247"/>
      <c r="D538" s="214" t="s">
        <v>325</v>
      </c>
      <c r="E538" s="248" t="s">
        <v>1</v>
      </c>
      <c r="F538" s="249" t="s">
        <v>872</v>
      </c>
      <c r="G538" s="247"/>
      <c r="H538" s="248" t="s">
        <v>1</v>
      </c>
      <c r="I538" s="250"/>
      <c r="J538" s="247"/>
      <c r="K538" s="247"/>
      <c r="L538" s="251"/>
      <c r="M538" s="252"/>
      <c r="N538" s="253"/>
      <c r="O538" s="253"/>
      <c r="P538" s="253"/>
      <c r="Q538" s="253"/>
      <c r="R538" s="253"/>
      <c r="S538" s="253"/>
      <c r="T538" s="254"/>
      <c r="AT538" s="255" t="s">
        <v>325</v>
      </c>
      <c r="AU538" s="255" t="s">
        <v>78</v>
      </c>
      <c r="AV538" s="12" t="s">
        <v>78</v>
      </c>
      <c r="AW538" s="12" t="s">
        <v>34</v>
      </c>
      <c r="AX538" s="12" t="s">
        <v>71</v>
      </c>
      <c r="AY538" s="255" t="s">
        <v>154</v>
      </c>
    </row>
    <row r="539" s="13" customFormat="1">
      <c r="B539" s="256"/>
      <c r="C539" s="257"/>
      <c r="D539" s="214" t="s">
        <v>325</v>
      </c>
      <c r="E539" s="258" t="s">
        <v>1</v>
      </c>
      <c r="F539" s="259" t="s">
        <v>873</v>
      </c>
      <c r="G539" s="257"/>
      <c r="H539" s="260">
        <v>1.3500000000000001</v>
      </c>
      <c r="I539" s="261"/>
      <c r="J539" s="257"/>
      <c r="K539" s="257"/>
      <c r="L539" s="262"/>
      <c r="M539" s="263"/>
      <c r="N539" s="264"/>
      <c r="O539" s="264"/>
      <c r="P539" s="264"/>
      <c r="Q539" s="264"/>
      <c r="R539" s="264"/>
      <c r="S539" s="264"/>
      <c r="T539" s="265"/>
      <c r="AT539" s="266" t="s">
        <v>325</v>
      </c>
      <c r="AU539" s="266" t="s">
        <v>78</v>
      </c>
      <c r="AV539" s="13" t="s">
        <v>80</v>
      </c>
      <c r="AW539" s="13" t="s">
        <v>34</v>
      </c>
      <c r="AX539" s="13" t="s">
        <v>71</v>
      </c>
      <c r="AY539" s="266" t="s">
        <v>154</v>
      </c>
    </row>
    <row r="540" s="14" customFormat="1">
      <c r="B540" s="267"/>
      <c r="C540" s="268"/>
      <c r="D540" s="214" t="s">
        <v>325</v>
      </c>
      <c r="E540" s="269" t="s">
        <v>1</v>
      </c>
      <c r="F540" s="270" t="s">
        <v>329</v>
      </c>
      <c r="G540" s="268"/>
      <c r="H540" s="271">
        <v>79.529999999999987</v>
      </c>
      <c r="I540" s="272"/>
      <c r="J540" s="268"/>
      <c r="K540" s="268"/>
      <c r="L540" s="273"/>
      <c r="M540" s="274"/>
      <c r="N540" s="275"/>
      <c r="O540" s="275"/>
      <c r="P540" s="275"/>
      <c r="Q540" s="275"/>
      <c r="R540" s="275"/>
      <c r="S540" s="275"/>
      <c r="T540" s="276"/>
      <c r="AT540" s="277" t="s">
        <v>325</v>
      </c>
      <c r="AU540" s="277" t="s">
        <v>78</v>
      </c>
      <c r="AV540" s="14" t="s">
        <v>155</v>
      </c>
      <c r="AW540" s="14" t="s">
        <v>34</v>
      </c>
      <c r="AX540" s="14" t="s">
        <v>78</v>
      </c>
      <c r="AY540" s="277" t="s">
        <v>154</v>
      </c>
    </row>
    <row r="541" s="1" customFormat="1" ht="22.5" customHeight="1">
      <c r="B541" s="38"/>
      <c r="C541" s="233" t="s">
        <v>874</v>
      </c>
      <c r="D541" s="233" t="s">
        <v>174</v>
      </c>
      <c r="E541" s="234" t="s">
        <v>875</v>
      </c>
      <c r="F541" s="235" t="s">
        <v>876</v>
      </c>
      <c r="G541" s="236" t="s">
        <v>353</v>
      </c>
      <c r="H541" s="237">
        <v>253.346</v>
      </c>
      <c r="I541" s="238"/>
      <c r="J541" s="239">
        <f>ROUND(I541*H541,2)</f>
        <v>0</v>
      </c>
      <c r="K541" s="235" t="s">
        <v>311</v>
      </c>
      <c r="L541" s="43"/>
      <c r="M541" s="240" t="s">
        <v>1</v>
      </c>
      <c r="N541" s="241" t="s">
        <v>42</v>
      </c>
      <c r="O541" s="79"/>
      <c r="P541" s="211">
        <f>O541*H541</f>
        <v>0</v>
      </c>
      <c r="Q541" s="211">
        <v>0</v>
      </c>
      <c r="R541" s="211">
        <f>Q541*H541</f>
        <v>0</v>
      </c>
      <c r="S541" s="211">
        <v>0</v>
      </c>
      <c r="T541" s="212">
        <f>S541*H541</f>
        <v>0</v>
      </c>
      <c r="AR541" s="17" t="s">
        <v>196</v>
      </c>
      <c r="AT541" s="17" t="s">
        <v>174</v>
      </c>
      <c r="AU541" s="17" t="s">
        <v>78</v>
      </c>
      <c r="AY541" s="17" t="s">
        <v>154</v>
      </c>
      <c r="BE541" s="213">
        <f>IF(N541="základní",J541,0)</f>
        <v>0</v>
      </c>
      <c r="BF541" s="213">
        <f>IF(N541="snížená",J541,0)</f>
        <v>0</v>
      </c>
      <c r="BG541" s="213">
        <f>IF(N541="zákl. přenesená",J541,0)</f>
        <v>0</v>
      </c>
      <c r="BH541" s="213">
        <f>IF(N541="sníž. přenesená",J541,0)</f>
        <v>0</v>
      </c>
      <c r="BI541" s="213">
        <f>IF(N541="nulová",J541,0)</f>
        <v>0</v>
      </c>
      <c r="BJ541" s="17" t="s">
        <v>78</v>
      </c>
      <c r="BK541" s="213">
        <f>ROUND(I541*H541,2)</f>
        <v>0</v>
      </c>
      <c r="BL541" s="17" t="s">
        <v>196</v>
      </c>
      <c r="BM541" s="17" t="s">
        <v>877</v>
      </c>
    </row>
    <row r="542" s="1" customFormat="1">
      <c r="B542" s="38"/>
      <c r="C542" s="39"/>
      <c r="D542" s="214" t="s">
        <v>157</v>
      </c>
      <c r="E542" s="39"/>
      <c r="F542" s="215" t="s">
        <v>878</v>
      </c>
      <c r="G542" s="39"/>
      <c r="H542" s="39"/>
      <c r="I542" s="144"/>
      <c r="J542" s="39"/>
      <c r="K542" s="39"/>
      <c r="L542" s="43"/>
      <c r="M542" s="216"/>
      <c r="N542" s="79"/>
      <c r="O542" s="79"/>
      <c r="P542" s="79"/>
      <c r="Q542" s="79"/>
      <c r="R542" s="79"/>
      <c r="S542" s="79"/>
      <c r="T542" s="80"/>
      <c r="AT542" s="17" t="s">
        <v>157</v>
      </c>
      <c r="AU542" s="17" t="s">
        <v>78</v>
      </c>
    </row>
    <row r="543" s="1" customFormat="1">
      <c r="B543" s="38"/>
      <c r="C543" s="39"/>
      <c r="D543" s="214" t="s">
        <v>179</v>
      </c>
      <c r="E543" s="39"/>
      <c r="F543" s="242" t="s">
        <v>843</v>
      </c>
      <c r="G543" s="39"/>
      <c r="H543" s="39"/>
      <c r="I543" s="144"/>
      <c r="J543" s="39"/>
      <c r="K543" s="39"/>
      <c r="L543" s="43"/>
      <c r="M543" s="216"/>
      <c r="N543" s="79"/>
      <c r="O543" s="79"/>
      <c r="P543" s="79"/>
      <c r="Q543" s="79"/>
      <c r="R543" s="79"/>
      <c r="S543" s="79"/>
      <c r="T543" s="80"/>
      <c r="AT543" s="17" t="s">
        <v>179</v>
      </c>
      <c r="AU543" s="17" t="s">
        <v>78</v>
      </c>
    </row>
    <row r="544" s="12" customFormat="1">
      <c r="B544" s="246"/>
      <c r="C544" s="247"/>
      <c r="D544" s="214" t="s">
        <v>325</v>
      </c>
      <c r="E544" s="248" t="s">
        <v>1</v>
      </c>
      <c r="F544" s="249" t="s">
        <v>879</v>
      </c>
      <c r="G544" s="247"/>
      <c r="H544" s="248" t="s">
        <v>1</v>
      </c>
      <c r="I544" s="250"/>
      <c r="J544" s="247"/>
      <c r="K544" s="247"/>
      <c r="L544" s="251"/>
      <c r="M544" s="252"/>
      <c r="N544" s="253"/>
      <c r="O544" s="253"/>
      <c r="P544" s="253"/>
      <c r="Q544" s="253"/>
      <c r="R544" s="253"/>
      <c r="S544" s="253"/>
      <c r="T544" s="254"/>
      <c r="AT544" s="255" t="s">
        <v>325</v>
      </c>
      <c r="AU544" s="255" t="s">
        <v>78</v>
      </c>
      <c r="AV544" s="12" t="s">
        <v>78</v>
      </c>
      <c r="AW544" s="12" t="s">
        <v>34</v>
      </c>
      <c r="AX544" s="12" t="s">
        <v>71</v>
      </c>
      <c r="AY544" s="255" t="s">
        <v>154</v>
      </c>
    </row>
    <row r="545" s="13" customFormat="1">
      <c r="B545" s="256"/>
      <c r="C545" s="257"/>
      <c r="D545" s="214" t="s">
        <v>325</v>
      </c>
      <c r="E545" s="258" t="s">
        <v>1</v>
      </c>
      <c r="F545" s="259" t="s">
        <v>880</v>
      </c>
      <c r="G545" s="257"/>
      <c r="H545" s="260">
        <v>31.515999999999998</v>
      </c>
      <c r="I545" s="261"/>
      <c r="J545" s="257"/>
      <c r="K545" s="257"/>
      <c r="L545" s="262"/>
      <c r="M545" s="263"/>
      <c r="N545" s="264"/>
      <c r="O545" s="264"/>
      <c r="P545" s="264"/>
      <c r="Q545" s="264"/>
      <c r="R545" s="264"/>
      <c r="S545" s="264"/>
      <c r="T545" s="265"/>
      <c r="AT545" s="266" t="s">
        <v>325</v>
      </c>
      <c r="AU545" s="266" t="s">
        <v>78</v>
      </c>
      <c r="AV545" s="13" t="s">
        <v>80</v>
      </c>
      <c r="AW545" s="13" t="s">
        <v>34</v>
      </c>
      <c r="AX545" s="13" t="s">
        <v>71</v>
      </c>
      <c r="AY545" s="266" t="s">
        <v>154</v>
      </c>
    </row>
    <row r="546" s="12" customFormat="1">
      <c r="B546" s="246"/>
      <c r="C546" s="247"/>
      <c r="D546" s="214" t="s">
        <v>325</v>
      </c>
      <c r="E546" s="248" t="s">
        <v>1</v>
      </c>
      <c r="F546" s="249" t="s">
        <v>881</v>
      </c>
      <c r="G546" s="247"/>
      <c r="H546" s="248" t="s">
        <v>1</v>
      </c>
      <c r="I546" s="250"/>
      <c r="J546" s="247"/>
      <c r="K546" s="247"/>
      <c r="L546" s="251"/>
      <c r="M546" s="252"/>
      <c r="N546" s="253"/>
      <c r="O546" s="253"/>
      <c r="P546" s="253"/>
      <c r="Q546" s="253"/>
      <c r="R546" s="253"/>
      <c r="S546" s="253"/>
      <c r="T546" s="254"/>
      <c r="AT546" s="255" t="s">
        <v>325</v>
      </c>
      <c r="AU546" s="255" t="s">
        <v>78</v>
      </c>
      <c r="AV546" s="12" t="s">
        <v>78</v>
      </c>
      <c r="AW546" s="12" t="s">
        <v>34</v>
      </c>
      <c r="AX546" s="12" t="s">
        <v>71</v>
      </c>
      <c r="AY546" s="255" t="s">
        <v>154</v>
      </c>
    </row>
    <row r="547" s="13" customFormat="1">
      <c r="B547" s="256"/>
      <c r="C547" s="257"/>
      <c r="D547" s="214" t="s">
        <v>325</v>
      </c>
      <c r="E547" s="258" t="s">
        <v>1</v>
      </c>
      <c r="F547" s="259" t="s">
        <v>882</v>
      </c>
      <c r="G547" s="257"/>
      <c r="H547" s="260">
        <v>28.399999999999999</v>
      </c>
      <c r="I547" s="261"/>
      <c r="J547" s="257"/>
      <c r="K547" s="257"/>
      <c r="L547" s="262"/>
      <c r="M547" s="263"/>
      <c r="N547" s="264"/>
      <c r="O547" s="264"/>
      <c r="P547" s="264"/>
      <c r="Q547" s="264"/>
      <c r="R547" s="264"/>
      <c r="S547" s="264"/>
      <c r="T547" s="265"/>
      <c r="AT547" s="266" t="s">
        <v>325</v>
      </c>
      <c r="AU547" s="266" t="s">
        <v>78</v>
      </c>
      <c r="AV547" s="13" t="s">
        <v>80</v>
      </c>
      <c r="AW547" s="13" t="s">
        <v>34</v>
      </c>
      <c r="AX547" s="13" t="s">
        <v>71</v>
      </c>
      <c r="AY547" s="266" t="s">
        <v>154</v>
      </c>
    </row>
    <row r="548" s="12" customFormat="1">
      <c r="B548" s="246"/>
      <c r="C548" s="247"/>
      <c r="D548" s="214" t="s">
        <v>325</v>
      </c>
      <c r="E548" s="248" t="s">
        <v>1</v>
      </c>
      <c r="F548" s="249" t="s">
        <v>883</v>
      </c>
      <c r="G548" s="247"/>
      <c r="H548" s="248" t="s">
        <v>1</v>
      </c>
      <c r="I548" s="250"/>
      <c r="J548" s="247"/>
      <c r="K548" s="247"/>
      <c r="L548" s="251"/>
      <c r="M548" s="252"/>
      <c r="N548" s="253"/>
      <c r="O548" s="253"/>
      <c r="P548" s="253"/>
      <c r="Q548" s="253"/>
      <c r="R548" s="253"/>
      <c r="S548" s="253"/>
      <c r="T548" s="254"/>
      <c r="AT548" s="255" t="s">
        <v>325</v>
      </c>
      <c r="AU548" s="255" t="s">
        <v>78</v>
      </c>
      <c r="AV548" s="12" t="s">
        <v>78</v>
      </c>
      <c r="AW548" s="12" t="s">
        <v>34</v>
      </c>
      <c r="AX548" s="12" t="s">
        <v>71</v>
      </c>
      <c r="AY548" s="255" t="s">
        <v>154</v>
      </c>
    </row>
    <row r="549" s="13" customFormat="1">
      <c r="B549" s="256"/>
      <c r="C549" s="257"/>
      <c r="D549" s="214" t="s">
        <v>325</v>
      </c>
      <c r="E549" s="258" t="s">
        <v>1</v>
      </c>
      <c r="F549" s="259" t="s">
        <v>884</v>
      </c>
      <c r="G549" s="257"/>
      <c r="H549" s="260">
        <v>1.03</v>
      </c>
      <c r="I549" s="261"/>
      <c r="J549" s="257"/>
      <c r="K549" s="257"/>
      <c r="L549" s="262"/>
      <c r="M549" s="263"/>
      <c r="N549" s="264"/>
      <c r="O549" s="264"/>
      <c r="P549" s="264"/>
      <c r="Q549" s="264"/>
      <c r="R549" s="264"/>
      <c r="S549" s="264"/>
      <c r="T549" s="265"/>
      <c r="AT549" s="266" t="s">
        <v>325</v>
      </c>
      <c r="AU549" s="266" t="s">
        <v>78</v>
      </c>
      <c r="AV549" s="13" t="s">
        <v>80</v>
      </c>
      <c r="AW549" s="13" t="s">
        <v>34</v>
      </c>
      <c r="AX549" s="13" t="s">
        <v>71</v>
      </c>
      <c r="AY549" s="266" t="s">
        <v>154</v>
      </c>
    </row>
    <row r="550" s="12" customFormat="1">
      <c r="B550" s="246"/>
      <c r="C550" s="247"/>
      <c r="D550" s="214" t="s">
        <v>325</v>
      </c>
      <c r="E550" s="248" t="s">
        <v>1</v>
      </c>
      <c r="F550" s="249" t="s">
        <v>885</v>
      </c>
      <c r="G550" s="247"/>
      <c r="H550" s="248" t="s">
        <v>1</v>
      </c>
      <c r="I550" s="250"/>
      <c r="J550" s="247"/>
      <c r="K550" s="247"/>
      <c r="L550" s="251"/>
      <c r="M550" s="252"/>
      <c r="N550" s="253"/>
      <c r="O550" s="253"/>
      <c r="P550" s="253"/>
      <c r="Q550" s="253"/>
      <c r="R550" s="253"/>
      <c r="S550" s="253"/>
      <c r="T550" s="254"/>
      <c r="AT550" s="255" t="s">
        <v>325</v>
      </c>
      <c r="AU550" s="255" t="s">
        <v>78</v>
      </c>
      <c r="AV550" s="12" t="s">
        <v>78</v>
      </c>
      <c r="AW550" s="12" t="s">
        <v>34</v>
      </c>
      <c r="AX550" s="12" t="s">
        <v>71</v>
      </c>
      <c r="AY550" s="255" t="s">
        <v>154</v>
      </c>
    </row>
    <row r="551" s="13" customFormat="1">
      <c r="B551" s="256"/>
      <c r="C551" s="257"/>
      <c r="D551" s="214" t="s">
        <v>325</v>
      </c>
      <c r="E551" s="258" t="s">
        <v>1</v>
      </c>
      <c r="F551" s="259" t="s">
        <v>886</v>
      </c>
      <c r="G551" s="257"/>
      <c r="H551" s="260">
        <v>104.40000000000001</v>
      </c>
      <c r="I551" s="261"/>
      <c r="J551" s="257"/>
      <c r="K551" s="257"/>
      <c r="L551" s="262"/>
      <c r="M551" s="263"/>
      <c r="N551" s="264"/>
      <c r="O551" s="264"/>
      <c r="P551" s="264"/>
      <c r="Q551" s="264"/>
      <c r="R551" s="264"/>
      <c r="S551" s="264"/>
      <c r="T551" s="265"/>
      <c r="AT551" s="266" t="s">
        <v>325</v>
      </c>
      <c r="AU551" s="266" t="s">
        <v>78</v>
      </c>
      <c r="AV551" s="13" t="s">
        <v>80</v>
      </c>
      <c r="AW551" s="13" t="s">
        <v>34</v>
      </c>
      <c r="AX551" s="13" t="s">
        <v>71</v>
      </c>
      <c r="AY551" s="266" t="s">
        <v>154</v>
      </c>
    </row>
    <row r="552" s="12" customFormat="1">
      <c r="B552" s="246"/>
      <c r="C552" s="247"/>
      <c r="D552" s="214" t="s">
        <v>325</v>
      </c>
      <c r="E552" s="248" t="s">
        <v>1</v>
      </c>
      <c r="F552" s="249" t="s">
        <v>427</v>
      </c>
      <c r="G552" s="247"/>
      <c r="H552" s="248" t="s">
        <v>1</v>
      </c>
      <c r="I552" s="250"/>
      <c r="J552" s="247"/>
      <c r="K552" s="247"/>
      <c r="L552" s="251"/>
      <c r="M552" s="252"/>
      <c r="N552" s="253"/>
      <c r="O552" s="253"/>
      <c r="P552" s="253"/>
      <c r="Q552" s="253"/>
      <c r="R552" s="253"/>
      <c r="S552" s="253"/>
      <c r="T552" s="254"/>
      <c r="AT552" s="255" t="s">
        <v>325</v>
      </c>
      <c r="AU552" s="255" t="s">
        <v>78</v>
      </c>
      <c r="AV552" s="12" t="s">
        <v>78</v>
      </c>
      <c r="AW552" s="12" t="s">
        <v>34</v>
      </c>
      <c r="AX552" s="12" t="s">
        <v>71</v>
      </c>
      <c r="AY552" s="255" t="s">
        <v>154</v>
      </c>
    </row>
    <row r="553" s="13" customFormat="1">
      <c r="B553" s="256"/>
      <c r="C553" s="257"/>
      <c r="D553" s="214" t="s">
        <v>325</v>
      </c>
      <c r="E553" s="258" t="s">
        <v>1</v>
      </c>
      <c r="F553" s="259" t="s">
        <v>819</v>
      </c>
      <c r="G553" s="257"/>
      <c r="H553" s="260">
        <v>88</v>
      </c>
      <c r="I553" s="261"/>
      <c r="J553" s="257"/>
      <c r="K553" s="257"/>
      <c r="L553" s="262"/>
      <c r="M553" s="263"/>
      <c r="N553" s="264"/>
      <c r="O553" s="264"/>
      <c r="P553" s="264"/>
      <c r="Q553" s="264"/>
      <c r="R553" s="264"/>
      <c r="S553" s="264"/>
      <c r="T553" s="265"/>
      <c r="AT553" s="266" t="s">
        <v>325</v>
      </c>
      <c r="AU553" s="266" t="s">
        <v>78</v>
      </c>
      <c r="AV553" s="13" t="s">
        <v>80</v>
      </c>
      <c r="AW553" s="13" t="s">
        <v>34</v>
      </c>
      <c r="AX553" s="13" t="s">
        <v>71</v>
      </c>
      <c r="AY553" s="266" t="s">
        <v>154</v>
      </c>
    </row>
    <row r="554" s="14" customFormat="1">
      <c r="B554" s="267"/>
      <c r="C554" s="268"/>
      <c r="D554" s="214" t="s">
        <v>325</v>
      </c>
      <c r="E554" s="269" t="s">
        <v>1</v>
      </c>
      <c r="F554" s="270" t="s">
        <v>329</v>
      </c>
      <c r="G554" s="268"/>
      <c r="H554" s="271">
        <v>253.346</v>
      </c>
      <c r="I554" s="272"/>
      <c r="J554" s="268"/>
      <c r="K554" s="268"/>
      <c r="L554" s="273"/>
      <c r="M554" s="274"/>
      <c r="N554" s="275"/>
      <c r="O554" s="275"/>
      <c r="P554" s="275"/>
      <c r="Q554" s="275"/>
      <c r="R554" s="275"/>
      <c r="S554" s="275"/>
      <c r="T554" s="276"/>
      <c r="AT554" s="277" t="s">
        <v>325</v>
      </c>
      <c r="AU554" s="277" t="s">
        <v>78</v>
      </c>
      <c r="AV554" s="14" t="s">
        <v>155</v>
      </c>
      <c r="AW554" s="14" t="s">
        <v>34</v>
      </c>
      <c r="AX554" s="14" t="s">
        <v>78</v>
      </c>
      <c r="AY554" s="277" t="s">
        <v>154</v>
      </c>
    </row>
    <row r="555" s="1" customFormat="1" ht="22.5" customHeight="1">
      <c r="B555" s="38"/>
      <c r="C555" s="233" t="s">
        <v>887</v>
      </c>
      <c r="D555" s="233" t="s">
        <v>174</v>
      </c>
      <c r="E555" s="234" t="s">
        <v>888</v>
      </c>
      <c r="F555" s="235" t="s">
        <v>889</v>
      </c>
      <c r="G555" s="236" t="s">
        <v>353</v>
      </c>
      <c r="H555" s="237">
        <v>9672</v>
      </c>
      <c r="I555" s="238"/>
      <c r="J555" s="239">
        <f>ROUND(I555*H555,2)</f>
        <v>0</v>
      </c>
      <c r="K555" s="235" t="s">
        <v>311</v>
      </c>
      <c r="L555" s="43"/>
      <c r="M555" s="240" t="s">
        <v>1</v>
      </c>
      <c r="N555" s="241" t="s">
        <v>42</v>
      </c>
      <c r="O555" s="79"/>
      <c r="P555" s="211">
        <f>O555*H555</f>
        <v>0</v>
      </c>
      <c r="Q555" s="211">
        <v>0</v>
      </c>
      <c r="R555" s="211">
        <f>Q555*H555</f>
        <v>0</v>
      </c>
      <c r="S555" s="211">
        <v>0</v>
      </c>
      <c r="T555" s="212">
        <f>S555*H555</f>
        <v>0</v>
      </c>
      <c r="AR555" s="17" t="s">
        <v>196</v>
      </c>
      <c r="AT555" s="17" t="s">
        <v>174</v>
      </c>
      <c r="AU555" s="17" t="s">
        <v>78</v>
      </c>
      <c r="AY555" s="17" t="s">
        <v>154</v>
      </c>
      <c r="BE555" s="213">
        <f>IF(N555="základní",J555,0)</f>
        <v>0</v>
      </c>
      <c r="BF555" s="213">
        <f>IF(N555="snížená",J555,0)</f>
        <v>0</v>
      </c>
      <c r="BG555" s="213">
        <f>IF(N555="zákl. přenesená",J555,0)</f>
        <v>0</v>
      </c>
      <c r="BH555" s="213">
        <f>IF(N555="sníž. přenesená",J555,0)</f>
        <v>0</v>
      </c>
      <c r="BI555" s="213">
        <f>IF(N555="nulová",J555,0)</f>
        <v>0</v>
      </c>
      <c r="BJ555" s="17" t="s">
        <v>78</v>
      </c>
      <c r="BK555" s="213">
        <f>ROUND(I555*H555,2)</f>
        <v>0</v>
      </c>
      <c r="BL555" s="17" t="s">
        <v>196</v>
      </c>
      <c r="BM555" s="17" t="s">
        <v>890</v>
      </c>
    </row>
    <row r="556" s="1" customFormat="1">
      <c r="B556" s="38"/>
      <c r="C556" s="39"/>
      <c r="D556" s="214" t="s">
        <v>157</v>
      </c>
      <c r="E556" s="39"/>
      <c r="F556" s="215" t="s">
        <v>891</v>
      </c>
      <c r="G556" s="39"/>
      <c r="H556" s="39"/>
      <c r="I556" s="144"/>
      <c r="J556" s="39"/>
      <c r="K556" s="39"/>
      <c r="L556" s="43"/>
      <c r="M556" s="216"/>
      <c r="N556" s="79"/>
      <c r="O556" s="79"/>
      <c r="P556" s="79"/>
      <c r="Q556" s="79"/>
      <c r="R556" s="79"/>
      <c r="S556" s="79"/>
      <c r="T556" s="80"/>
      <c r="AT556" s="17" t="s">
        <v>157</v>
      </c>
      <c r="AU556" s="17" t="s">
        <v>78</v>
      </c>
    </row>
    <row r="557" s="1" customFormat="1">
      <c r="B557" s="38"/>
      <c r="C557" s="39"/>
      <c r="D557" s="214" t="s">
        <v>179</v>
      </c>
      <c r="E557" s="39"/>
      <c r="F557" s="242" t="s">
        <v>843</v>
      </c>
      <c r="G557" s="39"/>
      <c r="H557" s="39"/>
      <c r="I557" s="144"/>
      <c r="J557" s="39"/>
      <c r="K557" s="39"/>
      <c r="L557" s="43"/>
      <c r="M557" s="216"/>
      <c r="N557" s="79"/>
      <c r="O557" s="79"/>
      <c r="P557" s="79"/>
      <c r="Q557" s="79"/>
      <c r="R557" s="79"/>
      <c r="S557" s="79"/>
      <c r="T557" s="80"/>
      <c r="AT557" s="17" t="s">
        <v>179</v>
      </c>
      <c r="AU557" s="17" t="s">
        <v>78</v>
      </c>
    </row>
    <row r="558" s="12" customFormat="1">
      <c r="B558" s="246"/>
      <c r="C558" s="247"/>
      <c r="D558" s="214" t="s">
        <v>325</v>
      </c>
      <c r="E558" s="248" t="s">
        <v>1</v>
      </c>
      <c r="F558" s="249" t="s">
        <v>885</v>
      </c>
      <c r="G558" s="247"/>
      <c r="H558" s="248" t="s">
        <v>1</v>
      </c>
      <c r="I558" s="250"/>
      <c r="J558" s="247"/>
      <c r="K558" s="247"/>
      <c r="L558" s="251"/>
      <c r="M558" s="252"/>
      <c r="N558" s="253"/>
      <c r="O558" s="253"/>
      <c r="P558" s="253"/>
      <c r="Q558" s="253"/>
      <c r="R558" s="253"/>
      <c r="S558" s="253"/>
      <c r="T558" s="254"/>
      <c r="AT558" s="255" t="s">
        <v>325</v>
      </c>
      <c r="AU558" s="255" t="s">
        <v>78</v>
      </c>
      <c r="AV558" s="12" t="s">
        <v>78</v>
      </c>
      <c r="AW558" s="12" t="s">
        <v>34</v>
      </c>
      <c r="AX558" s="12" t="s">
        <v>71</v>
      </c>
      <c r="AY558" s="255" t="s">
        <v>154</v>
      </c>
    </row>
    <row r="559" s="13" customFormat="1">
      <c r="B559" s="256"/>
      <c r="C559" s="257"/>
      <c r="D559" s="214" t="s">
        <v>325</v>
      </c>
      <c r="E559" s="258" t="s">
        <v>1</v>
      </c>
      <c r="F559" s="259" t="s">
        <v>892</v>
      </c>
      <c r="G559" s="257"/>
      <c r="H559" s="260">
        <v>8352</v>
      </c>
      <c r="I559" s="261"/>
      <c r="J559" s="257"/>
      <c r="K559" s="257"/>
      <c r="L559" s="262"/>
      <c r="M559" s="263"/>
      <c r="N559" s="264"/>
      <c r="O559" s="264"/>
      <c r="P559" s="264"/>
      <c r="Q559" s="264"/>
      <c r="R559" s="264"/>
      <c r="S559" s="264"/>
      <c r="T559" s="265"/>
      <c r="AT559" s="266" t="s">
        <v>325</v>
      </c>
      <c r="AU559" s="266" t="s">
        <v>78</v>
      </c>
      <c r="AV559" s="13" t="s">
        <v>80</v>
      </c>
      <c r="AW559" s="13" t="s">
        <v>34</v>
      </c>
      <c r="AX559" s="13" t="s">
        <v>71</v>
      </c>
      <c r="AY559" s="266" t="s">
        <v>154</v>
      </c>
    </row>
    <row r="560" s="12" customFormat="1">
      <c r="B560" s="246"/>
      <c r="C560" s="247"/>
      <c r="D560" s="214" t="s">
        <v>325</v>
      </c>
      <c r="E560" s="248" t="s">
        <v>1</v>
      </c>
      <c r="F560" s="249" t="s">
        <v>427</v>
      </c>
      <c r="G560" s="247"/>
      <c r="H560" s="248" t="s">
        <v>1</v>
      </c>
      <c r="I560" s="250"/>
      <c r="J560" s="247"/>
      <c r="K560" s="247"/>
      <c r="L560" s="251"/>
      <c r="M560" s="252"/>
      <c r="N560" s="253"/>
      <c r="O560" s="253"/>
      <c r="P560" s="253"/>
      <c r="Q560" s="253"/>
      <c r="R560" s="253"/>
      <c r="S560" s="253"/>
      <c r="T560" s="254"/>
      <c r="AT560" s="255" t="s">
        <v>325</v>
      </c>
      <c r="AU560" s="255" t="s">
        <v>78</v>
      </c>
      <c r="AV560" s="12" t="s">
        <v>78</v>
      </c>
      <c r="AW560" s="12" t="s">
        <v>34</v>
      </c>
      <c r="AX560" s="12" t="s">
        <v>71</v>
      </c>
      <c r="AY560" s="255" t="s">
        <v>154</v>
      </c>
    </row>
    <row r="561" s="13" customFormat="1">
      <c r="B561" s="256"/>
      <c r="C561" s="257"/>
      <c r="D561" s="214" t="s">
        <v>325</v>
      </c>
      <c r="E561" s="258" t="s">
        <v>1</v>
      </c>
      <c r="F561" s="259" t="s">
        <v>893</v>
      </c>
      <c r="G561" s="257"/>
      <c r="H561" s="260">
        <v>1320</v>
      </c>
      <c r="I561" s="261"/>
      <c r="J561" s="257"/>
      <c r="K561" s="257"/>
      <c r="L561" s="262"/>
      <c r="M561" s="263"/>
      <c r="N561" s="264"/>
      <c r="O561" s="264"/>
      <c r="P561" s="264"/>
      <c r="Q561" s="264"/>
      <c r="R561" s="264"/>
      <c r="S561" s="264"/>
      <c r="T561" s="265"/>
      <c r="AT561" s="266" t="s">
        <v>325</v>
      </c>
      <c r="AU561" s="266" t="s">
        <v>78</v>
      </c>
      <c r="AV561" s="13" t="s">
        <v>80</v>
      </c>
      <c r="AW561" s="13" t="s">
        <v>34</v>
      </c>
      <c r="AX561" s="13" t="s">
        <v>71</v>
      </c>
      <c r="AY561" s="266" t="s">
        <v>154</v>
      </c>
    </row>
    <row r="562" s="14" customFormat="1">
      <c r="B562" s="267"/>
      <c r="C562" s="268"/>
      <c r="D562" s="214" t="s">
        <v>325</v>
      </c>
      <c r="E562" s="269" t="s">
        <v>1</v>
      </c>
      <c r="F562" s="270" t="s">
        <v>329</v>
      </c>
      <c r="G562" s="268"/>
      <c r="H562" s="271">
        <v>9672</v>
      </c>
      <c r="I562" s="272"/>
      <c r="J562" s="268"/>
      <c r="K562" s="268"/>
      <c r="L562" s="273"/>
      <c r="M562" s="274"/>
      <c r="N562" s="275"/>
      <c r="O562" s="275"/>
      <c r="P562" s="275"/>
      <c r="Q562" s="275"/>
      <c r="R562" s="275"/>
      <c r="S562" s="275"/>
      <c r="T562" s="276"/>
      <c r="AT562" s="277" t="s">
        <v>325</v>
      </c>
      <c r="AU562" s="277" t="s">
        <v>78</v>
      </c>
      <c r="AV562" s="14" t="s">
        <v>155</v>
      </c>
      <c r="AW562" s="14" t="s">
        <v>34</v>
      </c>
      <c r="AX562" s="14" t="s">
        <v>78</v>
      </c>
      <c r="AY562" s="277" t="s">
        <v>154</v>
      </c>
    </row>
    <row r="563" s="1" customFormat="1" ht="22.5" customHeight="1">
      <c r="B563" s="38"/>
      <c r="C563" s="233" t="s">
        <v>894</v>
      </c>
      <c r="D563" s="233" t="s">
        <v>174</v>
      </c>
      <c r="E563" s="234" t="s">
        <v>895</v>
      </c>
      <c r="F563" s="235" t="s">
        <v>896</v>
      </c>
      <c r="G563" s="236" t="s">
        <v>353</v>
      </c>
      <c r="H563" s="237">
        <v>2181.9200000000001</v>
      </c>
      <c r="I563" s="238"/>
      <c r="J563" s="239">
        <f>ROUND(I563*H563,2)</f>
        <v>0</v>
      </c>
      <c r="K563" s="235" t="s">
        <v>311</v>
      </c>
      <c r="L563" s="43"/>
      <c r="M563" s="240" t="s">
        <v>1</v>
      </c>
      <c r="N563" s="241" t="s">
        <v>42</v>
      </c>
      <c r="O563" s="79"/>
      <c r="P563" s="211">
        <f>O563*H563</f>
        <v>0</v>
      </c>
      <c r="Q563" s="211">
        <v>0</v>
      </c>
      <c r="R563" s="211">
        <f>Q563*H563</f>
        <v>0</v>
      </c>
      <c r="S563" s="211">
        <v>0</v>
      </c>
      <c r="T563" s="212">
        <f>S563*H563</f>
        <v>0</v>
      </c>
      <c r="AR563" s="17" t="s">
        <v>196</v>
      </c>
      <c r="AT563" s="17" t="s">
        <v>174</v>
      </c>
      <c r="AU563" s="17" t="s">
        <v>78</v>
      </c>
      <c r="AY563" s="17" t="s">
        <v>154</v>
      </c>
      <c r="BE563" s="213">
        <f>IF(N563="základní",J563,0)</f>
        <v>0</v>
      </c>
      <c r="BF563" s="213">
        <f>IF(N563="snížená",J563,0)</f>
        <v>0</v>
      </c>
      <c r="BG563" s="213">
        <f>IF(N563="zákl. přenesená",J563,0)</f>
        <v>0</v>
      </c>
      <c r="BH563" s="213">
        <f>IF(N563="sníž. přenesená",J563,0)</f>
        <v>0</v>
      </c>
      <c r="BI563" s="213">
        <f>IF(N563="nulová",J563,0)</f>
        <v>0</v>
      </c>
      <c r="BJ563" s="17" t="s">
        <v>78</v>
      </c>
      <c r="BK563" s="213">
        <f>ROUND(I563*H563,2)</f>
        <v>0</v>
      </c>
      <c r="BL563" s="17" t="s">
        <v>196</v>
      </c>
      <c r="BM563" s="17" t="s">
        <v>897</v>
      </c>
    </row>
    <row r="564" s="1" customFormat="1">
      <c r="B564" s="38"/>
      <c r="C564" s="39"/>
      <c r="D564" s="214" t="s">
        <v>157</v>
      </c>
      <c r="E564" s="39"/>
      <c r="F564" s="215" t="s">
        <v>898</v>
      </c>
      <c r="G564" s="39"/>
      <c r="H564" s="39"/>
      <c r="I564" s="144"/>
      <c r="J564" s="39"/>
      <c r="K564" s="39"/>
      <c r="L564" s="43"/>
      <c r="M564" s="216"/>
      <c r="N564" s="79"/>
      <c r="O564" s="79"/>
      <c r="P564" s="79"/>
      <c r="Q564" s="79"/>
      <c r="R564" s="79"/>
      <c r="S564" s="79"/>
      <c r="T564" s="80"/>
      <c r="AT564" s="17" t="s">
        <v>157</v>
      </c>
      <c r="AU564" s="17" t="s">
        <v>78</v>
      </c>
    </row>
    <row r="565" s="1" customFormat="1">
      <c r="B565" s="38"/>
      <c r="C565" s="39"/>
      <c r="D565" s="214" t="s">
        <v>179</v>
      </c>
      <c r="E565" s="39"/>
      <c r="F565" s="242" t="s">
        <v>899</v>
      </c>
      <c r="G565" s="39"/>
      <c r="H565" s="39"/>
      <c r="I565" s="144"/>
      <c r="J565" s="39"/>
      <c r="K565" s="39"/>
      <c r="L565" s="43"/>
      <c r="M565" s="216"/>
      <c r="N565" s="79"/>
      <c r="O565" s="79"/>
      <c r="P565" s="79"/>
      <c r="Q565" s="79"/>
      <c r="R565" s="79"/>
      <c r="S565" s="79"/>
      <c r="T565" s="80"/>
      <c r="AT565" s="17" t="s">
        <v>179</v>
      </c>
      <c r="AU565" s="17" t="s">
        <v>78</v>
      </c>
    </row>
    <row r="566" s="12" customFormat="1">
      <c r="B566" s="246"/>
      <c r="C566" s="247"/>
      <c r="D566" s="214" t="s">
        <v>325</v>
      </c>
      <c r="E566" s="248" t="s">
        <v>1</v>
      </c>
      <c r="F566" s="249" t="s">
        <v>900</v>
      </c>
      <c r="G566" s="247"/>
      <c r="H566" s="248" t="s">
        <v>1</v>
      </c>
      <c r="I566" s="250"/>
      <c r="J566" s="247"/>
      <c r="K566" s="247"/>
      <c r="L566" s="251"/>
      <c r="M566" s="252"/>
      <c r="N566" s="253"/>
      <c r="O566" s="253"/>
      <c r="P566" s="253"/>
      <c r="Q566" s="253"/>
      <c r="R566" s="253"/>
      <c r="S566" s="253"/>
      <c r="T566" s="254"/>
      <c r="AT566" s="255" t="s">
        <v>325</v>
      </c>
      <c r="AU566" s="255" t="s">
        <v>78</v>
      </c>
      <c r="AV566" s="12" t="s">
        <v>78</v>
      </c>
      <c r="AW566" s="12" t="s">
        <v>34</v>
      </c>
      <c r="AX566" s="12" t="s">
        <v>71</v>
      </c>
      <c r="AY566" s="255" t="s">
        <v>154</v>
      </c>
    </row>
    <row r="567" s="13" customFormat="1">
      <c r="B567" s="256"/>
      <c r="C567" s="257"/>
      <c r="D567" s="214" t="s">
        <v>325</v>
      </c>
      <c r="E567" s="258" t="s">
        <v>1</v>
      </c>
      <c r="F567" s="259" t="s">
        <v>901</v>
      </c>
      <c r="G567" s="257"/>
      <c r="H567" s="260">
        <v>2169.7199999999998</v>
      </c>
      <c r="I567" s="261"/>
      <c r="J567" s="257"/>
      <c r="K567" s="257"/>
      <c r="L567" s="262"/>
      <c r="M567" s="263"/>
      <c r="N567" s="264"/>
      <c r="O567" s="264"/>
      <c r="P567" s="264"/>
      <c r="Q567" s="264"/>
      <c r="R567" s="264"/>
      <c r="S567" s="264"/>
      <c r="T567" s="265"/>
      <c r="AT567" s="266" t="s">
        <v>325</v>
      </c>
      <c r="AU567" s="266" t="s">
        <v>78</v>
      </c>
      <c r="AV567" s="13" t="s">
        <v>80</v>
      </c>
      <c r="AW567" s="13" t="s">
        <v>34</v>
      </c>
      <c r="AX567" s="13" t="s">
        <v>71</v>
      </c>
      <c r="AY567" s="266" t="s">
        <v>154</v>
      </c>
    </row>
    <row r="568" s="12" customFormat="1">
      <c r="B568" s="246"/>
      <c r="C568" s="247"/>
      <c r="D568" s="214" t="s">
        <v>325</v>
      </c>
      <c r="E568" s="248" t="s">
        <v>1</v>
      </c>
      <c r="F568" s="249" t="s">
        <v>902</v>
      </c>
      <c r="G568" s="247"/>
      <c r="H568" s="248" t="s">
        <v>1</v>
      </c>
      <c r="I568" s="250"/>
      <c r="J568" s="247"/>
      <c r="K568" s="247"/>
      <c r="L568" s="251"/>
      <c r="M568" s="252"/>
      <c r="N568" s="253"/>
      <c r="O568" s="253"/>
      <c r="P568" s="253"/>
      <c r="Q568" s="253"/>
      <c r="R568" s="253"/>
      <c r="S568" s="253"/>
      <c r="T568" s="254"/>
      <c r="AT568" s="255" t="s">
        <v>325</v>
      </c>
      <c r="AU568" s="255" t="s">
        <v>78</v>
      </c>
      <c r="AV568" s="12" t="s">
        <v>78</v>
      </c>
      <c r="AW568" s="12" t="s">
        <v>34</v>
      </c>
      <c r="AX568" s="12" t="s">
        <v>71</v>
      </c>
      <c r="AY568" s="255" t="s">
        <v>154</v>
      </c>
    </row>
    <row r="569" s="13" customFormat="1">
      <c r="B569" s="256"/>
      <c r="C569" s="257"/>
      <c r="D569" s="214" t="s">
        <v>325</v>
      </c>
      <c r="E569" s="258" t="s">
        <v>1</v>
      </c>
      <c r="F569" s="259" t="s">
        <v>903</v>
      </c>
      <c r="G569" s="257"/>
      <c r="H569" s="260">
        <v>12.199999999999999</v>
      </c>
      <c r="I569" s="261"/>
      <c r="J569" s="257"/>
      <c r="K569" s="257"/>
      <c r="L569" s="262"/>
      <c r="M569" s="263"/>
      <c r="N569" s="264"/>
      <c r="O569" s="264"/>
      <c r="P569" s="264"/>
      <c r="Q569" s="264"/>
      <c r="R569" s="264"/>
      <c r="S569" s="264"/>
      <c r="T569" s="265"/>
      <c r="AT569" s="266" t="s">
        <v>325</v>
      </c>
      <c r="AU569" s="266" t="s">
        <v>78</v>
      </c>
      <c r="AV569" s="13" t="s">
        <v>80</v>
      </c>
      <c r="AW569" s="13" t="s">
        <v>34</v>
      </c>
      <c r="AX569" s="13" t="s">
        <v>71</v>
      </c>
      <c r="AY569" s="266" t="s">
        <v>154</v>
      </c>
    </row>
    <row r="570" s="14" customFormat="1">
      <c r="B570" s="267"/>
      <c r="C570" s="268"/>
      <c r="D570" s="214" t="s">
        <v>325</v>
      </c>
      <c r="E570" s="269" t="s">
        <v>1</v>
      </c>
      <c r="F570" s="270" t="s">
        <v>329</v>
      </c>
      <c r="G570" s="268"/>
      <c r="H570" s="271">
        <v>2181.9199999999996</v>
      </c>
      <c r="I570" s="272"/>
      <c r="J570" s="268"/>
      <c r="K570" s="268"/>
      <c r="L570" s="273"/>
      <c r="M570" s="274"/>
      <c r="N570" s="275"/>
      <c r="O570" s="275"/>
      <c r="P570" s="275"/>
      <c r="Q570" s="275"/>
      <c r="R570" s="275"/>
      <c r="S570" s="275"/>
      <c r="T570" s="276"/>
      <c r="AT570" s="277" t="s">
        <v>325</v>
      </c>
      <c r="AU570" s="277" t="s">
        <v>78</v>
      </c>
      <c r="AV570" s="14" t="s">
        <v>155</v>
      </c>
      <c r="AW570" s="14" t="s">
        <v>34</v>
      </c>
      <c r="AX570" s="14" t="s">
        <v>78</v>
      </c>
      <c r="AY570" s="277" t="s">
        <v>154</v>
      </c>
    </row>
    <row r="571" s="1" customFormat="1" ht="22.5" customHeight="1">
      <c r="B571" s="38"/>
      <c r="C571" s="233" t="s">
        <v>904</v>
      </c>
      <c r="D571" s="233" t="s">
        <v>174</v>
      </c>
      <c r="E571" s="234" t="s">
        <v>839</v>
      </c>
      <c r="F571" s="235" t="s">
        <v>840</v>
      </c>
      <c r="G571" s="236" t="s">
        <v>353</v>
      </c>
      <c r="H571" s="237">
        <v>2181.9200000000001</v>
      </c>
      <c r="I571" s="238"/>
      <c r="J571" s="239">
        <f>ROUND(I571*H571,2)</f>
        <v>0</v>
      </c>
      <c r="K571" s="235" t="s">
        <v>311</v>
      </c>
      <c r="L571" s="43"/>
      <c r="M571" s="240" t="s">
        <v>1</v>
      </c>
      <c r="N571" s="241" t="s">
        <v>42</v>
      </c>
      <c r="O571" s="79"/>
      <c r="P571" s="211">
        <f>O571*H571</f>
        <v>0</v>
      </c>
      <c r="Q571" s="211">
        <v>0</v>
      </c>
      <c r="R571" s="211">
        <f>Q571*H571</f>
        <v>0</v>
      </c>
      <c r="S571" s="211">
        <v>0</v>
      </c>
      <c r="T571" s="212">
        <f>S571*H571</f>
        <v>0</v>
      </c>
      <c r="AR571" s="17" t="s">
        <v>196</v>
      </c>
      <c r="AT571" s="17" t="s">
        <v>174</v>
      </c>
      <c r="AU571" s="17" t="s">
        <v>78</v>
      </c>
      <c r="AY571" s="17" t="s">
        <v>154</v>
      </c>
      <c r="BE571" s="213">
        <f>IF(N571="základní",J571,0)</f>
        <v>0</v>
      </c>
      <c r="BF571" s="213">
        <f>IF(N571="snížená",J571,0)</f>
        <v>0</v>
      </c>
      <c r="BG571" s="213">
        <f>IF(N571="zákl. přenesená",J571,0)</f>
        <v>0</v>
      </c>
      <c r="BH571" s="213">
        <f>IF(N571="sníž. přenesená",J571,0)</f>
        <v>0</v>
      </c>
      <c r="BI571" s="213">
        <f>IF(N571="nulová",J571,0)</f>
        <v>0</v>
      </c>
      <c r="BJ571" s="17" t="s">
        <v>78</v>
      </c>
      <c r="BK571" s="213">
        <f>ROUND(I571*H571,2)</f>
        <v>0</v>
      </c>
      <c r="BL571" s="17" t="s">
        <v>196</v>
      </c>
      <c r="BM571" s="17" t="s">
        <v>905</v>
      </c>
    </row>
    <row r="572" s="1" customFormat="1">
      <c r="B572" s="38"/>
      <c r="C572" s="39"/>
      <c r="D572" s="214" t="s">
        <v>157</v>
      </c>
      <c r="E572" s="39"/>
      <c r="F572" s="215" t="s">
        <v>842</v>
      </c>
      <c r="G572" s="39"/>
      <c r="H572" s="39"/>
      <c r="I572" s="144"/>
      <c r="J572" s="39"/>
      <c r="K572" s="39"/>
      <c r="L572" s="43"/>
      <c r="M572" s="216"/>
      <c r="N572" s="79"/>
      <c r="O572" s="79"/>
      <c r="P572" s="79"/>
      <c r="Q572" s="79"/>
      <c r="R572" s="79"/>
      <c r="S572" s="79"/>
      <c r="T572" s="80"/>
      <c r="AT572" s="17" t="s">
        <v>157</v>
      </c>
      <c r="AU572" s="17" t="s">
        <v>78</v>
      </c>
    </row>
    <row r="573" s="1" customFormat="1">
      <c r="B573" s="38"/>
      <c r="C573" s="39"/>
      <c r="D573" s="214" t="s">
        <v>179</v>
      </c>
      <c r="E573" s="39"/>
      <c r="F573" s="242" t="s">
        <v>906</v>
      </c>
      <c r="G573" s="39"/>
      <c r="H573" s="39"/>
      <c r="I573" s="144"/>
      <c r="J573" s="39"/>
      <c r="K573" s="39"/>
      <c r="L573" s="43"/>
      <c r="M573" s="216"/>
      <c r="N573" s="79"/>
      <c r="O573" s="79"/>
      <c r="P573" s="79"/>
      <c r="Q573" s="79"/>
      <c r="R573" s="79"/>
      <c r="S573" s="79"/>
      <c r="T573" s="80"/>
      <c r="AT573" s="17" t="s">
        <v>179</v>
      </c>
      <c r="AU573" s="17" t="s">
        <v>78</v>
      </c>
    </row>
    <row r="574" s="1" customFormat="1" ht="22.5" customHeight="1">
      <c r="B574" s="38"/>
      <c r="C574" s="233" t="s">
        <v>907</v>
      </c>
      <c r="D574" s="233" t="s">
        <v>174</v>
      </c>
      <c r="E574" s="234" t="s">
        <v>895</v>
      </c>
      <c r="F574" s="235" t="s">
        <v>896</v>
      </c>
      <c r="G574" s="236" t="s">
        <v>353</v>
      </c>
      <c r="H574" s="237">
        <v>2169.7199999999998</v>
      </c>
      <c r="I574" s="238"/>
      <c r="J574" s="239">
        <f>ROUND(I574*H574,2)</f>
        <v>0</v>
      </c>
      <c r="K574" s="235" t="s">
        <v>311</v>
      </c>
      <c r="L574" s="43"/>
      <c r="M574" s="240" t="s">
        <v>1</v>
      </c>
      <c r="N574" s="241" t="s">
        <v>42</v>
      </c>
      <c r="O574" s="79"/>
      <c r="P574" s="211">
        <f>O574*H574</f>
        <v>0</v>
      </c>
      <c r="Q574" s="211">
        <v>0</v>
      </c>
      <c r="R574" s="211">
        <f>Q574*H574</f>
        <v>0</v>
      </c>
      <c r="S574" s="211">
        <v>0</v>
      </c>
      <c r="T574" s="212">
        <f>S574*H574</f>
        <v>0</v>
      </c>
      <c r="AR574" s="17" t="s">
        <v>196</v>
      </c>
      <c r="AT574" s="17" t="s">
        <v>174</v>
      </c>
      <c r="AU574" s="17" t="s">
        <v>78</v>
      </c>
      <c r="AY574" s="17" t="s">
        <v>154</v>
      </c>
      <c r="BE574" s="213">
        <f>IF(N574="základní",J574,0)</f>
        <v>0</v>
      </c>
      <c r="BF574" s="213">
        <f>IF(N574="snížená",J574,0)</f>
        <v>0</v>
      </c>
      <c r="BG574" s="213">
        <f>IF(N574="zákl. přenesená",J574,0)</f>
        <v>0</v>
      </c>
      <c r="BH574" s="213">
        <f>IF(N574="sníž. přenesená",J574,0)</f>
        <v>0</v>
      </c>
      <c r="BI574" s="213">
        <f>IF(N574="nulová",J574,0)</f>
        <v>0</v>
      </c>
      <c r="BJ574" s="17" t="s">
        <v>78</v>
      </c>
      <c r="BK574" s="213">
        <f>ROUND(I574*H574,2)</f>
        <v>0</v>
      </c>
      <c r="BL574" s="17" t="s">
        <v>196</v>
      </c>
      <c r="BM574" s="17" t="s">
        <v>908</v>
      </c>
    </row>
    <row r="575" s="1" customFormat="1">
      <c r="B575" s="38"/>
      <c r="C575" s="39"/>
      <c r="D575" s="214" t="s">
        <v>157</v>
      </c>
      <c r="E575" s="39"/>
      <c r="F575" s="215" t="s">
        <v>898</v>
      </c>
      <c r="G575" s="39"/>
      <c r="H575" s="39"/>
      <c r="I575" s="144"/>
      <c r="J575" s="39"/>
      <c r="K575" s="39"/>
      <c r="L575" s="43"/>
      <c r="M575" s="216"/>
      <c r="N575" s="79"/>
      <c r="O575" s="79"/>
      <c r="P575" s="79"/>
      <c r="Q575" s="79"/>
      <c r="R575" s="79"/>
      <c r="S575" s="79"/>
      <c r="T575" s="80"/>
      <c r="AT575" s="17" t="s">
        <v>157</v>
      </c>
      <c r="AU575" s="17" t="s">
        <v>78</v>
      </c>
    </row>
    <row r="576" s="1" customFormat="1">
      <c r="B576" s="38"/>
      <c r="C576" s="39"/>
      <c r="D576" s="214" t="s">
        <v>179</v>
      </c>
      <c r="E576" s="39"/>
      <c r="F576" s="242" t="s">
        <v>909</v>
      </c>
      <c r="G576" s="39"/>
      <c r="H576" s="39"/>
      <c r="I576" s="144"/>
      <c r="J576" s="39"/>
      <c r="K576" s="39"/>
      <c r="L576" s="43"/>
      <c r="M576" s="216"/>
      <c r="N576" s="79"/>
      <c r="O576" s="79"/>
      <c r="P576" s="79"/>
      <c r="Q576" s="79"/>
      <c r="R576" s="79"/>
      <c r="S576" s="79"/>
      <c r="T576" s="80"/>
      <c r="AT576" s="17" t="s">
        <v>179</v>
      </c>
      <c r="AU576" s="17" t="s">
        <v>78</v>
      </c>
    </row>
    <row r="577" s="12" customFormat="1">
      <c r="B577" s="246"/>
      <c r="C577" s="247"/>
      <c r="D577" s="214" t="s">
        <v>325</v>
      </c>
      <c r="E577" s="248" t="s">
        <v>1</v>
      </c>
      <c r="F577" s="249" t="s">
        <v>900</v>
      </c>
      <c r="G577" s="247"/>
      <c r="H577" s="248" t="s">
        <v>1</v>
      </c>
      <c r="I577" s="250"/>
      <c r="J577" s="247"/>
      <c r="K577" s="247"/>
      <c r="L577" s="251"/>
      <c r="M577" s="252"/>
      <c r="N577" s="253"/>
      <c r="O577" s="253"/>
      <c r="P577" s="253"/>
      <c r="Q577" s="253"/>
      <c r="R577" s="253"/>
      <c r="S577" s="253"/>
      <c r="T577" s="254"/>
      <c r="AT577" s="255" t="s">
        <v>325</v>
      </c>
      <c r="AU577" s="255" t="s">
        <v>78</v>
      </c>
      <c r="AV577" s="12" t="s">
        <v>78</v>
      </c>
      <c r="AW577" s="12" t="s">
        <v>34</v>
      </c>
      <c r="AX577" s="12" t="s">
        <v>71</v>
      </c>
      <c r="AY577" s="255" t="s">
        <v>154</v>
      </c>
    </row>
    <row r="578" s="13" customFormat="1">
      <c r="B578" s="256"/>
      <c r="C578" s="257"/>
      <c r="D578" s="214" t="s">
        <v>325</v>
      </c>
      <c r="E578" s="258" t="s">
        <v>1</v>
      </c>
      <c r="F578" s="259" t="s">
        <v>910</v>
      </c>
      <c r="G578" s="257"/>
      <c r="H578" s="260">
        <v>2169.7199999999998</v>
      </c>
      <c r="I578" s="261"/>
      <c r="J578" s="257"/>
      <c r="K578" s="257"/>
      <c r="L578" s="262"/>
      <c r="M578" s="263"/>
      <c r="N578" s="264"/>
      <c r="O578" s="264"/>
      <c r="P578" s="264"/>
      <c r="Q578" s="264"/>
      <c r="R578" s="264"/>
      <c r="S578" s="264"/>
      <c r="T578" s="265"/>
      <c r="AT578" s="266" t="s">
        <v>325</v>
      </c>
      <c r="AU578" s="266" t="s">
        <v>78</v>
      </c>
      <c r="AV578" s="13" t="s">
        <v>80</v>
      </c>
      <c r="AW578" s="13" t="s">
        <v>34</v>
      </c>
      <c r="AX578" s="13" t="s">
        <v>71</v>
      </c>
      <c r="AY578" s="266" t="s">
        <v>154</v>
      </c>
    </row>
    <row r="579" s="14" customFormat="1">
      <c r="B579" s="267"/>
      <c r="C579" s="268"/>
      <c r="D579" s="214" t="s">
        <v>325</v>
      </c>
      <c r="E579" s="269" t="s">
        <v>1</v>
      </c>
      <c r="F579" s="270" t="s">
        <v>329</v>
      </c>
      <c r="G579" s="268"/>
      <c r="H579" s="271">
        <v>2169.7199999999998</v>
      </c>
      <c r="I579" s="272"/>
      <c r="J579" s="268"/>
      <c r="K579" s="268"/>
      <c r="L579" s="273"/>
      <c r="M579" s="274"/>
      <c r="N579" s="275"/>
      <c r="O579" s="275"/>
      <c r="P579" s="275"/>
      <c r="Q579" s="275"/>
      <c r="R579" s="275"/>
      <c r="S579" s="275"/>
      <c r="T579" s="276"/>
      <c r="AT579" s="277" t="s">
        <v>325</v>
      </c>
      <c r="AU579" s="277" t="s">
        <v>78</v>
      </c>
      <c r="AV579" s="14" t="s">
        <v>155</v>
      </c>
      <c r="AW579" s="14" t="s">
        <v>34</v>
      </c>
      <c r="AX579" s="14" t="s">
        <v>78</v>
      </c>
      <c r="AY579" s="277" t="s">
        <v>154</v>
      </c>
    </row>
    <row r="580" s="1" customFormat="1" ht="22.5" customHeight="1">
      <c r="B580" s="38"/>
      <c r="C580" s="233" t="s">
        <v>911</v>
      </c>
      <c r="D580" s="233" t="s">
        <v>174</v>
      </c>
      <c r="E580" s="234" t="s">
        <v>839</v>
      </c>
      <c r="F580" s="235" t="s">
        <v>840</v>
      </c>
      <c r="G580" s="236" t="s">
        <v>353</v>
      </c>
      <c r="H580" s="237">
        <v>2169.7199999999998</v>
      </c>
      <c r="I580" s="238"/>
      <c r="J580" s="239">
        <f>ROUND(I580*H580,2)</f>
        <v>0</v>
      </c>
      <c r="K580" s="235" t="s">
        <v>311</v>
      </c>
      <c r="L580" s="43"/>
      <c r="M580" s="240" t="s">
        <v>1</v>
      </c>
      <c r="N580" s="241" t="s">
        <v>42</v>
      </c>
      <c r="O580" s="79"/>
      <c r="P580" s="211">
        <f>O580*H580</f>
        <v>0</v>
      </c>
      <c r="Q580" s="211">
        <v>0</v>
      </c>
      <c r="R580" s="211">
        <f>Q580*H580</f>
        <v>0</v>
      </c>
      <c r="S580" s="211">
        <v>0</v>
      </c>
      <c r="T580" s="212">
        <f>S580*H580</f>
        <v>0</v>
      </c>
      <c r="AR580" s="17" t="s">
        <v>196</v>
      </c>
      <c r="AT580" s="17" t="s">
        <v>174</v>
      </c>
      <c r="AU580" s="17" t="s">
        <v>78</v>
      </c>
      <c r="AY580" s="17" t="s">
        <v>154</v>
      </c>
      <c r="BE580" s="213">
        <f>IF(N580="základní",J580,0)</f>
        <v>0</v>
      </c>
      <c r="BF580" s="213">
        <f>IF(N580="snížená",J580,0)</f>
        <v>0</v>
      </c>
      <c r="BG580" s="213">
        <f>IF(N580="zákl. přenesená",J580,0)</f>
        <v>0</v>
      </c>
      <c r="BH580" s="213">
        <f>IF(N580="sníž. přenesená",J580,0)</f>
        <v>0</v>
      </c>
      <c r="BI580" s="213">
        <f>IF(N580="nulová",J580,0)</f>
        <v>0</v>
      </c>
      <c r="BJ580" s="17" t="s">
        <v>78</v>
      </c>
      <c r="BK580" s="213">
        <f>ROUND(I580*H580,2)</f>
        <v>0</v>
      </c>
      <c r="BL580" s="17" t="s">
        <v>196</v>
      </c>
      <c r="BM580" s="17" t="s">
        <v>912</v>
      </c>
    </row>
    <row r="581" s="1" customFormat="1">
      <c r="B581" s="38"/>
      <c r="C581" s="39"/>
      <c r="D581" s="214" t="s">
        <v>157</v>
      </c>
      <c r="E581" s="39"/>
      <c r="F581" s="215" t="s">
        <v>842</v>
      </c>
      <c r="G581" s="39"/>
      <c r="H581" s="39"/>
      <c r="I581" s="144"/>
      <c r="J581" s="39"/>
      <c r="K581" s="39"/>
      <c r="L581" s="43"/>
      <c r="M581" s="216"/>
      <c r="N581" s="79"/>
      <c r="O581" s="79"/>
      <c r="P581" s="79"/>
      <c r="Q581" s="79"/>
      <c r="R581" s="79"/>
      <c r="S581" s="79"/>
      <c r="T581" s="80"/>
      <c r="AT581" s="17" t="s">
        <v>157</v>
      </c>
      <c r="AU581" s="17" t="s">
        <v>78</v>
      </c>
    </row>
    <row r="582" s="1" customFormat="1">
      <c r="B582" s="38"/>
      <c r="C582" s="39"/>
      <c r="D582" s="214" t="s">
        <v>179</v>
      </c>
      <c r="E582" s="39"/>
      <c r="F582" s="242" t="s">
        <v>913</v>
      </c>
      <c r="G582" s="39"/>
      <c r="H582" s="39"/>
      <c r="I582" s="144"/>
      <c r="J582" s="39"/>
      <c r="K582" s="39"/>
      <c r="L582" s="43"/>
      <c r="M582" s="216"/>
      <c r="N582" s="79"/>
      <c r="O582" s="79"/>
      <c r="P582" s="79"/>
      <c r="Q582" s="79"/>
      <c r="R582" s="79"/>
      <c r="S582" s="79"/>
      <c r="T582" s="80"/>
      <c r="AT582" s="17" t="s">
        <v>179</v>
      </c>
      <c r="AU582" s="17" t="s">
        <v>78</v>
      </c>
    </row>
    <row r="583" s="1" customFormat="1" ht="22.5" customHeight="1">
      <c r="B583" s="38"/>
      <c r="C583" s="233" t="s">
        <v>914</v>
      </c>
      <c r="D583" s="233" t="s">
        <v>174</v>
      </c>
      <c r="E583" s="234" t="s">
        <v>915</v>
      </c>
      <c r="F583" s="235" t="s">
        <v>916</v>
      </c>
      <c r="G583" s="236" t="s">
        <v>353</v>
      </c>
      <c r="H583" s="237">
        <v>346.47399999999999</v>
      </c>
      <c r="I583" s="238"/>
      <c r="J583" s="239">
        <f>ROUND(I583*H583,2)</f>
        <v>0</v>
      </c>
      <c r="K583" s="235" t="s">
        <v>311</v>
      </c>
      <c r="L583" s="43"/>
      <c r="M583" s="240" t="s">
        <v>1</v>
      </c>
      <c r="N583" s="241" t="s">
        <v>42</v>
      </c>
      <c r="O583" s="79"/>
      <c r="P583" s="211">
        <f>O583*H583</f>
        <v>0</v>
      </c>
      <c r="Q583" s="211">
        <v>0</v>
      </c>
      <c r="R583" s="211">
        <f>Q583*H583</f>
        <v>0</v>
      </c>
      <c r="S583" s="211">
        <v>0</v>
      </c>
      <c r="T583" s="212">
        <f>S583*H583</f>
        <v>0</v>
      </c>
      <c r="AR583" s="17" t="s">
        <v>196</v>
      </c>
      <c r="AT583" s="17" t="s">
        <v>174</v>
      </c>
      <c r="AU583" s="17" t="s">
        <v>78</v>
      </c>
      <c r="AY583" s="17" t="s">
        <v>154</v>
      </c>
      <c r="BE583" s="213">
        <f>IF(N583="základní",J583,0)</f>
        <v>0</v>
      </c>
      <c r="BF583" s="213">
        <f>IF(N583="snížená",J583,0)</f>
        <v>0</v>
      </c>
      <c r="BG583" s="213">
        <f>IF(N583="zákl. přenesená",J583,0)</f>
        <v>0</v>
      </c>
      <c r="BH583" s="213">
        <f>IF(N583="sníž. přenesená",J583,0)</f>
        <v>0</v>
      </c>
      <c r="BI583" s="213">
        <f>IF(N583="nulová",J583,0)</f>
        <v>0</v>
      </c>
      <c r="BJ583" s="17" t="s">
        <v>78</v>
      </c>
      <c r="BK583" s="213">
        <f>ROUND(I583*H583,2)</f>
        <v>0</v>
      </c>
      <c r="BL583" s="17" t="s">
        <v>196</v>
      </c>
      <c r="BM583" s="17" t="s">
        <v>917</v>
      </c>
    </row>
    <row r="584" s="1" customFormat="1">
      <c r="B584" s="38"/>
      <c r="C584" s="39"/>
      <c r="D584" s="214" t="s">
        <v>157</v>
      </c>
      <c r="E584" s="39"/>
      <c r="F584" s="215" t="s">
        <v>918</v>
      </c>
      <c r="G584" s="39"/>
      <c r="H584" s="39"/>
      <c r="I584" s="144"/>
      <c r="J584" s="39"/>
      <c r="K584" s="39"/>
      <c r="L584" s="43"/>
      <c r="M584" s="216"/>
      <c r="N584" s="79"/>
      <c r="O584" s="79"/>
      <c r="P584" s="79"/>
      <c r="Q584" s="79"/>
      <c r="R584" s="79"/>
      <c r="S584" s="79"/>
      <c r="T584" s="80"/>
      <c r="AT584" s="17" t="s">
        <v>157</v>
      </c>
      <c r="AU584" s="17" t="s">
        <v>78</v>
      </c>
    </row>
    <row r="585" s="1" customFormat="1">
      <c r="B585" s="38"/>
      <c r="C585" s="39"/>
      <c r="D585" s="214" t="s">
        <v>179</v>
      </c>
      <c r="E585" s="39"/>
      <c r="F585" s="242" t="s">
        <v>899</v>
      </c>
      <c r="G585" s="39"/>
      <c r="H585" s="39"/>
      <c r="I585" s="144"/>
      <c r="J585" s="39"/>
      <c r="K585" s="39"/>
      <c r="L585" s="43"/>
      <c r="M585" s="216"/>
      <c r="N585" s="79"/>
      <c r="O585" s="79"/>
      <c r="P585" s="79"/>
      <c r="Q585" s="79"/>
      <c r="R585" s="79"/>
      <c r="S585" s="79"/>
      <c r="T585" s="80"/>
      <c r="AT585" s="17" t="s">
        <v>179</v>
      </c>
      <c r="AU585" s="17" t="s">
        <v>78</v>
      </c>
    </row>
    <row r="586" s="12" customFormat="1">
      <c r="B586" s="246"/>
      <c r="C586" s="247"/>
      <c r="D586" s="214" t="s">
        <v>325</v>
      </c>
      <c r="E586" s="248" t="s">
        <v>1</v>
      </c>
      <c r="F586" s="249" t="s">
        <v>919</v>
      </c>
      <c r="G586" s="247"/>
      <c r="H586" s="248" t="s">
        <v>1</v>
      </c>
      <c r="I586" s="250"/>
      <c r="J586" s="247"/>
      <c r="K586" s="247"/>
      <c r="L586" s="251"/>
      <c r="M586" s="252"/>
      <c r="N586" s="253"/>
      <c r="O586" s="253"/>
      <c r="P586" s="253"/>
      <c r="Q586" s="253"/>
      <c r="R586" s="253"/>
      <c r="S586" s="253"/>
      <c r="T586" s="254"/>
      <c r="AT586" s="255" t="s">
        <v>325</v>
      </c>
      <c r="AU586" s="255" t="s">
        <v>78</v>
      </c>
      <c r="AV586" s="12" t="s">
        <v>78</v>
      </c>
      <c r="AW586" s="12" t="s">
        <v>34</v>
      </c>
      <c r="AX586" s="12" t="s">
        <v>71</v>
      </c>
      <c r="AY586" s="255" t="s">
        <v>154</v>
      </c>
    </row>
    <row r="587" s="12" customFormat="1">
      <c r="B587" s="246"/>
      <c r="C587" s="247"/>
      <c r="D587" s="214" t="s">
        <v>325</v>
      </c>
      <c r="E587" s="248" t="s">
        <v>1</v>
      </c>
      <c r="F587" s="249" t="s">
        <v>920</v>
      </c>
      <c r="G587" s="247"/>
      <c r="H587" s="248" t="s">
        <v>1</v>
      </c>
      <c r="I587" s="250"/>
      <c r="J587" s="247"/>
      <c r="K587" s="247"/>
      <c r="L587" s="251"/>
      <c r="M587" s="252"/>
      <c r="N587" s="253"/>
      <c r="O587" s="253"/>
      <c r="P587" s="253"/>
      <c r="Q587" s="253"/>
      <c r="R587" s="253"/>
      <c r="S587" s="253"/>
      <c r="T587" s="254"/>
      <c r="AT587" s="255" t="s">
        <v>325</v>
      </c>
      <c r="AU587" s="255" t="s">
        <v>78</v>
      </c>
      <c r="AV587" s="12" t="s">
        <v>78</v>
      </c>
      <c r="AW587" s="12" t="s">
        <v>34</v>
      </c>
      <c r="AX587" s="12" t="s">
        <v>71</v>
      </c>
      <c r="AY587" s="255" t="s">
        <v>154</v>
      </c>
    </row>
    <row r="588" s="13" customFormat="1">
      <c r="B588" s="256"/>
      <c r="C588" s="257"/>
      <c r="D588" s="214" t="s">
        <v>325</v>
      </c>
      <c r="E588" s="258" t="s">
        <v>1</v>
      </c>
      <c r="F588" s="259" t="s">
        <v>788</v>
      </c>
      <c r="G588" s="257"/>
      <c r="H588" s="260">
        <v>83</v>
      </c>
      <c r="I588" s="261"/>
      <c r="J588" s="257"/>
      <c r="K588" s="257"/>
      <c r="L588" s="262"/>
      <c r="M588" s="263"/>
      <c r="N588" s="264"/>
      <c r="O588" s="264"/>
      <c r="P588" s="264"/>
      <c r="Q588" s="264"/>
      <c r="R588" s="264"/>
      <c r="S588" s="264"/>
      <c r="T588" s="265"/>
      <c r="AT588" s="266" t="s">
        <v>325</v>
      </c>
      <c r="AU588" s="266" t="s">
        <v>78</v>
      </c>
      <c r="AV588" s="13" t="s">
        <v>80</v>
      </c>
      <c r="AW588" s="13" t="s">
        <v>34</v>
      </c>
      <c r="AX588" s="13" t="s">
        <v>71</v>
      </c>
      <c r="AY588" s="266" t="s">
        <v>154</v>
      </c>
    </row>
    <row r="589" s="12" customFormat="1">
      <c r="B589" s="246"/>
      <c r="C589" s="247"/>
      <c r="D589" s="214" t="s">
        <v>325</v>
      </c>
      <c r="E589" s="248" t="s">
        <v>1</v>
      </c>
      <c r="F589" s="249" t="s">
        <v>921</v>
      </c>
      <c r="G589" s="247"/>
      <c r="H589" s="248" t="s">
        <v>1</v>
      </c>
      <c r="I589" s="250"/>
      <c r="J589" s="247"/>
      <c r="K589" s="247"/>
      <c r="L589" s="251"/>
      <c r="M589" s="252"/>
      <c r="N589" s="253"/>
      <c r="O589" s="253"/>
      <c r="P589" s="253"/>
      <c r="Q589" s="253"/>
      <c r="R589" s="253"/>
      <c r="S589" s="253"/>
      <c r="T589" s="254"/>
      <c r="AT589" s="255" t="s">
        <v>325</v>
      </c>
      <c r="AU589" s="255" t="s">
        <v>78</v>
      </c>
      <c r="AV589" s="12" t="s">
        <v>78</v>
      </c>
      <c r="AW589" s="12" t="s">
        <v>34</v>
      </c>
      <c r="AX589" s="12" t="s">
        <v>71</v>
      </c>
      <c r="AY589" s="255" t="s">
        <v>154</v>
      </c>
    </row>
    <row r="590" s="13" customFormat="1">
      <c r="B590" s="256"/>
      <c r="C590" s="257"/>
      <c r="D590" s="214" t="s">
        <v>325</v>
      </c>
      <c r="E590" s="258" t="s">
        <v>1</v>
      </c>
      <c r="F590" s="259" t="s">
        <v>922</v>
      </c>
      <c r="G590" s="257"/>
      <c r="H590" s="260">
        <v>35.5</v>
      </c>
      <c r="I590" s="261"/>
      <c r="J590" s="257"/>
      <c r="K590" s="257"/>
      <c r="L590" s="262"/>
      <c r="M590" s="263"/>
      <c r="N590" s="264"/>
      <c r="O590" s="264"/>
      <c r="P590" s="264"/>
      <c r="Q590" s="264"/>
      <c r="R590" s="264"/>
      <c r="S590" s="264"/>
      <c r="T590" s="265"/>
      <c r="AT590" s="266" t="s">
        <v>325</v>
      </c>
      <c r="AU590" s="266" t="s">
        <v>78</v>
      </c>
      <c r="AV590" s="13" t="s">
        <v>80</v>
      </c>
      <c r="AW590" s="13" t="s">
        <v>34</v>
      </c>
      <c r="AX590" s="13" t="s">
        <v>71</v>
      </c>
      <c r="AY590" s="266" t="s">
        <v>154</v>
      </c>
    </row>
    <row r="591" s="12" customFormat="1">
      <c r="B591" s="246"/>
      <c r="C591" s="247"/>
      <c r="D591" s="214" t="s">
        <v>325</v>
      </c>
      <c r="E591" s="248" t="s">
        <v>1</v>
      </c>
      <c r="F591" s="249" t="s">
        <v>427</v>
      </c>
      <c r="G591" s="247"/>
      <c r="H591" s="248" t="s">
        <v>1</v>
      </c>
      <c r="I591" s="250"/>
      <c r="J591" s="247"/>
      <c r="K591" s="247"/>
      <c r="L591" s="251"/>
      <c r="M591" s="252"/>
      <c r="N591" s="253"/>
      <c r="O591" s="253"/>
      <c r="P591" s="253"/>
      <c r="Q591" s="253"/>
      <c r="R591" s="253"/>
      <c r="S591" s="253"/>
      <c r="T591" s="254"/>
      <c r="AT591" s="255" t="s">
        <v>325</v>
      </c>
      <c r="AU591" s="255" t="s">
        <v>78</v>
      </c>
      <c r="AV591" s="12" t="s">
        <v>78</v>
      </c>
      <c r="AW591" s="12" t="s">
        <v>34</v>
      </c>
      <c r="AX591" s="12" t="s">
        <v>71</v>
      </c>
      <c r="AY591" s="255" t="s">
        <v>154</v>
      </c>
    </row>
    <row r="592" s="13" customFormat="1">
      <c r="B592" s="256"/>
      <c r="C592" s="257"/>
      <c r="D592" s="214" t="s">
        <v>325</v>
      </c>
      <c r="E592" s="258" t="s">
        <v>1</v>
      </c>
      <c r="F592" s="259" t="s">
        <v>597</v>
      </c>
      <c r="G592" s="257"/>
      <c r="H592" s="260">
        <v>54</v>
      </c>
      <c r="I592" s="261"/>
      <c r="J592" s="257"/>
      <c r="K592" s="257"/>
      <c r="L592" s="262"/>
      <c r="M592" s="263"/>
      <c r="N592" s="264"/>
      <c r="O592" s="264"/>
      <c r="P592" s="264"/>
      <c r="Q592" s="264"/>
      <c r="R592" s="264"/>
      <c r="S592" s="264"/>
      <c r="T592" s="265"/>
      <c r="AT592" s="266" t="s">
        <v>325</v>
      </c>
      <c r="AU592" s="266" t="s">
        <v>78</v>
      </c>
      <c r="AV592" s="13" t="s">
        <v>80</v>
      </c>
      <c r="AW592" s="13" t="s">
        <v>34</v>
      </c>
      <c r="AX592" s="13" t="s">
        <v>71</v>
      </c>
      <c r="AY592" s="266" t="s">
        <v>154</v>
      </c>
    </row>
    <row r="593" s="12" customFormat="1">
      <c r="B593" s="246"/>
      <c r="C593" s="247"/>
      <c r="D593" s="214" t="s">
        <v>325</v>
      </c>
      <c r="E593" s="248" t="s">
        <v>1</v>
      </c>
      <c r="F593" s="249" t="s">
        <v>870</v>
      </c>
      <c r="G593" s="247"/>
      <c r="H593" s="248" t="s">
        <v>1</v>
      </c>
      <c r="I593" s="250"/>
      <c r="J593" s="247"/>
      <c r="K593" s="247"/>
      <c r="L593" s="251"/>
      <c r="M593" s="252"/>
      <c r="N593" s="253"/>
      <c r="O593" s="253"/>
      <c r="P593" s="253"/>
      <c r="Q593" s="253"/>
      <c r="R593" s="253"/>
      <c r="S593" s="253"/>
      <c r="T593" s="254"/>
      <c r="AT593" s="255" t="s">
        <v>325</v>
      </c>
      <c r="AU593" s="255" t="s">
        <v>78</v>
      </c>
      <c r="AV593" s="12" t="s">
        <v>78</v>
      </c>
      <c r="AW593" s="12" t="s">
        <v>34</v>
      </c>
      <c r="AX593" s="12" t="s">
        <v>71</v>
      </c>
      <c r="AY593" s="255" t="s">
        <v>154</v>
      </c>
    </row>
    <row r="594" s="13" customFormat="1">
      <c r="B594" s="256"/>
      <c r="C594" s="257"/>
      <c r="D594" s="214" t="s">
        <v>325</v>
      </c>
      <c r="E594" s="258" t="s">
        <v>1</v>
      </c>
      <c r="F594" s="259" t="s">
        <v>923</v>
      </c>
      <c r="G594" s="257"/>
      <c r="H594" s="260">
        <v>0.22400000000000001</v>
      </c>
      <c r="I594" s="261"/>
      <c r="J594" s="257"/>
      <c r="K594" s="257"/>
      <c r="L594" s="262"/>
      <c r="M594" s="263"/>
      <c r="N594" s="264"/>
      <c r="O594" s="264"/>
      <c r="P594" s="264"/>
      <c r="Q594" s="264"/>
      <c r="R594" s="264"/>
      <c r="S594" s="264"/>
      <c r="T594" s="265"/>
      <c r="AT594" s="266" t="s">
        <v>325</v>
      </c>
      <c r="AU594" s="266" t="s">
        <v>78</v>
      </c>
      <c r="AV594" s="13" t="s">
        <v>80</v>
      </c>
      <c r="AW594" s="13" t="s">
        <v>34</v>
      </c>
      <c r="AX594" s="13" t="s">
        <v>71</v>
      </c>
      <c r="AY594" s="266" t="s">
        <v>154</v>
      </c>
    </row>
    <row r="595" s="12" customFormat="1">
      <c r="B595" s="246"/>
      <c r="C595" s="247"/>
      <c r="D595" s="214" t="s">
        <v>325</v>
      </c>
      <c r="E595" s="248" t="s">
        <v>1</v>
      </c>
      <c r="F595" s="249" t="s">
        <v>924</v>
      </c>
      <c r="G595" s="247"/>
      <c r="H595" s="248" t="s">
        <v>1</v>
      </c>
      <c r="I595" s="250"/>
      <c r="J595" s="247"/>
      <c r="K595" s="247"/>
      <c r="L595" s="251"/>
      <c r="M595" s="252"/>
      <c r="N595" s="253"/>
      <c r="O595" s="253"/>
      <c r="P595" s="253"/>
      <c r="Q595" s="253"/>
      <c r="R595" s="253"/>
      <c r="S595" s="253"/>
      <c r="T595" s="254"/>
      <c r="AT595" s="255" t="s">
        <v>325</v>
      </c>
      <c r="AU595" s="255" t="s">
        <v>78</v>
      </c>
      <c r="AV595" s="12" t="s">
        <v>78</v>
      </c>
      <c r="AW595" s="12" t="s">
        <v>34</v>
      </c>
      <c r="AX595" s="12" t="s">
        <v>71</v>
      </c>
      <c r="AY595" s="255" t="s">
        <v>154</v>
      </c>
    </row>
    <row r="596" s="12" customFormat="1">
      <c r="B596" s="246"/>
      <c r="C596" s="247"/>
      <c r="D596" s="214" t="s">
        <v>325</v>
      </c>
      <c r="E596" s="248" t="s">
        <v>1</v>
      </c>
      <c r="F596" s="249" t="s">
        <v>925</v>
      </c>
      <c r="G596" s="247"/>
      <c r="H596" s="248" t="s">
        <v>1</v>
      </c>
      <c r="I596" s="250"/>
      <c r="J596" s="247"/>
      <c r="K596" s="247"/>
      <c r="L596" s="251"/>
      <c r="M596" s="252"/>
      <c r="N596" s="253"/>
      <c r="O596" s="253"/>
      <c r="P596" s="253"/>
      <c r="Q596" s="253"/>
      <c r="R596" s="253"/>
      <c r="S596" s="253"/>
      <c r="T596" s="254"/>
      <c r="AT596" s="255" t="s">
        <v>325</v>
      </c>
      <c r="AU596" s="255" t="s">
        <v>78</v>
      </c>
      <c r="AV596" s="12" t="s">
        <v>78</v>
      </c>
      <c r="AW596" s="12" t="s">
        <v>34</v>
      </c>
      <c r="AX596" s="12" t="s">
        <v>71</v>
      </c>
      <c r="AY596" s="255" t="s">
        <v>154</v>
      </c>
    </row>
    <row r="597" s="13" customFormat="1">
      <c r="B597" s="256"/>
      <c r="C597" s="257"/>
      <c r="D597" s="214" t="s">
        <v>325</v>
      </c>
      <c r="E597" s="258" t="s">
        <v>1</v>
      </c>
      <c r="F597" s="259" t="s">
        <v>859</v>
      </c>
      <c r="G597" s="257"/>
      <c r="H597" s="260">
        <v>69.349999999999994</v>
      </c>
      <c r="I597" s="261"/>
      <c r="J597" s="257"/>
      <c r="K597" s="257"/>
      <c r="L597" s="262"/>
      <c r="M597" s="263"/>
      <c r="N597" s="264"/>
      <c r="O597" s="264"/>
      <c r="P597" s="264"/>
      <c r="Q597" s="264"/>
      <c r="R597" s="264"/>
      <c r="S597" s="264"/>
      <c r="T597" s="265"/>
      <c r="AT597" s="266" t="s">
        <v>325</v>
      </c>
      <c r="AU597" s="266" t="s">
        <v>78</v>
      </c>
      <c r="AV597" s="13" t="s">
        <v>80</v>
      </c>
      <c r="AW597" s="13" t="s">
        <v>34</v>
      </c>
      <c r="AX597" s="13" t="s">
        <v>71</v>
      </c>
      <c r="AY597" s="266" t="s">
        <v>154</v>
      </c>
    </row>
    <row r="598" s="12" customFormat="1">
      <c r="B598" s="246"/>
      <c r="C598" s="247"/>
      <c r="D598" s="214" t="s">
        <v>325</v>
      </c>
      <c r="E598" s="248" t="s">
        <v>1</v>
      </c>
      <c r="F598" s="249" t="s">
        <v>926</v>
      </c>
      <c r="G598" s="247"/>
      <c r="H598" s="248" t="s">
        <v>1</v>
      </c>
      <c r="I598" s="250"/>
      <c r="J598" s="247"/>
      <c r="K598" s="247"/>
      <c r="L598" s="251"/>
      <c r="M598" s="252"/>
      <c r="N598" s="253"/>
      <c r="O598" s="253"/>
      <c r="P598" s="253"/>
      <c r="Q598" s="253"/>
      <c r="R598" s="253"/>
      <c r="S598" s="253"/>
      <c r="T598" s="254"/>
      <c r="AT598" s="255" t="s">
        <v>325</v>
      </c>
      <c r="AU598" s="255" t="s">
        <v>78</v>
      </c>
      <c r="AV598" s="12" t="s">
        <v>78</v>
      </c>
      <c r="AW598" s="12" t="s">
        <v>34</v>
      </c>
      <c r="AX598" s="12" t="s">
        <v>71</v>
      </c>
      <c r="AY598" s="255" t="s">
        <v>154</v>
      </c>
    </row>
    <row r="599" s="13" customFormat="1">
      <c r="B599" s="256"/>
      <c r="C599" s="257"/>
      <c r="D599" s="214" t="s">
        <v>325</v>
      </c>
      <c r="E599" s="258" t="s">
        <v>1</v>
      </c>
      <c r="F599" s="259" t="s">
        <v>886</v>
      </c>
      <c r="G599" s="257"/>
      <c r="H599" s="260">
        <v>104.40000000000001</v>
      </c>
      <c r="I599" s="261"/>
      <c r="J599" s="257"/>
      <c r="K599" s="257"/>
      <c r="L599" s="262"/>
      <c r="M599" s="263"/>
      <c r="N599" s="264"/>
      <c r="O599" s="264"/>
      <c r="P599" s="264"/>
      <c r="Q599" s="264"/>
      <c r="R599" s="264"/>
      <c r="S599" s="264"/>
      <c r="T599" s="265"/>
      <c r="AT599" s="266" t="s">
        <v>325</v>
      </c>
      <c r="AU599" s="266" t="s">
        <v>78</v>
      </c>
      <c r="AV599" s="13" t="s">
        <v>80</v>
      </c>
      <c r="AW599" s="13" t="s">
        <v>34</v>
      </c>
      <c r="AX599" s="13" t="s">
        <v>71</v>
      </c>
      <c r="AY599" s="266" t="s">
        <v>154</v>
      </c>
    </row>
    <row r="600" s="14" customFormat="1">
      <c r="B600" s="267"/>
      <c r="C600" s="268"/>
      <c r="D600" s="214" t="s">
        <v>325</v>
      </c>
      <c r="E600" s="269" t="s">
        <v>1</v>
      </c>
      <c r="F600" s="270" t="s">
        <v>329</v>
      </c>
      <c r="G600" s="268"/>
      <c r="H600" s="271">
        <v>346.47399999999999</v>
      </c>
      <c r="I600" s="272"/>
      <c r="J600" s="268"/>
      <c r="K600" s="268"/>
      <c r="L600" s="273"/>
      <c r="M600" s="274"/>
      <c r="N600" s="275"/>
      <c r="O600" s="275"/>
      <c r="P600" s="275"/>
      <c r="Q600" s="275"/>
      <c r="R600" s="275"/>
      <c r="S600" s="275"/>
      <c r="T600" s="276"/>
      <c r="AT600" s="277" t="s">
        <v>325</v>
      </c>
      <c r="AU600" s="277" t="s">
        <v>78</v>
      </c>
      <c r="AV600" s="14" t="s">
        <v>155</v>
      </c>
      <c r="AW600" s="14" t="s">
        <v>34</v>
      </c>
      <c r="AX600" s="14" t="s">
        <v>78</v>
      </c>
      <c r="AY600" s="277" t="s">
        <v>154</v>
      </c>
    </row>
    <row r="601" s="1" customFormat="1" ht="22.5" customHeight="1">
      <c r="B601" s="38"/>
      <c r="C601" s="233" t="s">
        <v>927</v>
      </c>
      <c r="D601" s="233" t="s">
        <v>174</v>
      </c>
      <c r="E601" s="234" t="s">
        <v>928</v>
      </c>
      <c r="F601" s="235" t="s">
        <v>929</v>
      </c>
      <c r="G601" s="236" t="s">
        <v>353</v>
      </c>
      <c r="H601" s="237">
        <v>346.47399999999999</v>
      </c>
      <c r="I601" s="238"/>
      <c r="J601" s="239">
        <f>ROUND(I601*H601,2)</f>
        <v>0</v>
      </c>
      <c r="K601" s="235" t="s">
        <v>311</v>
      </c>
      <c r="L601" s="43"/>
      <c r="M601" s="240" t="s">
        <v>1</v>
      </c>
      <c r="N601" s="241" t="s">
        <v>42</v>
      </c>
      <c r="O601" s="79"/>
      <c r="P601" s="211">
        <f>O601*H601</f>
        <v>0</v>
      </c>
      <c r="Q601" s="211">
        <v>0</v>
      </c>
      <c r="R601" s="211">
        <f>Q601*H601</f>
        <v>0</v>
      </c>
      <c r="S601" s="211">
        <v>0</v>
      </c>
      <c r="T601" s="212">
        <f>S601*H601</f>
        <v>0</v>
      </c>
      <c r="AR601" s="17" t="s">
        <v>196</v>
      </c>
      <c r="AT601" s="17" t="s">
        <v>174</v>
      </c>
      <c r="AU601" s="17" t="s">
        <v>78</v>
      </c>
      <c r="AY601" s="17" t="s">
        <v>154</v>
      </c>
      <c r="BE601" s="213">
        <f>IF(N601="základní",J601,0)</f>
        <v>0</v>
      </c>
      <c r="BF601" s="213">
        <f>IF(N601="snížená",J601,0)</f>
        <v>0</v>
      </c>
      <c r="BG601" s="213">
        <f>IF(N601="zákl. přenesená",J601,0)</f>
        <v>0</v>
      </c>
      <c r="BH601" s="213">
        <f>IF(N601="sníž. přenesená",J601,0)</f>
        <v>0</v>
      </c>
      <c r="BI601" s="213">
        <f>IF(N601="nulová",J601,0)</f>
        <v>0</v>
      </c>
      <c r="BJ601" s="17" t="s">
        <v>78</v>
      </c>
      <c r="BK601" s="213">
        <f>ROUND(I601*H601,2)</f>
        <v>0</v>
      </c>
      <c r="BL601" s="17" t="s">
        <v>196</v>
      </c>
      <c r="BM601" s="17" t="s">
        <v>930</v>
      </c>
    </row>
    <row r="602" s="1" customFormat="1">
      <c r="B602" s="38"/>
      <c r="C602" s="39"/>
      <c r="D602" s="214" t="s">
        <v>157</v>
      </c>
      <c r="E602" s="39"/>
      <c r="F602" s="215" t="s">
        <v>931</v>
      </c>
      <c r="G602" s="39"/>
      <c r="H602" s="39"/>
      <c r="I602" s="144"/>
      <c r="J602" s="39"/>
      <c r="K602" s="39"/>
      <c r="L602" s="43"/>
      <c r="M602" s="216"/>
      <c r="N602" s="79"/>
      <c r="O602" s="79"/>
      <c r="P602" s="79"/>
      <c r="Q602" s="79"/>
      <c r="R602" s="79"/>
      <c r="S602" s="79"/>
      <c r="T602" s="80"/>
      <c r="AT602" s="17" t="s">
        <v>157</v>
      </c>
      <c r="AU602" s="17" t="s">
        <v>78</v>
      </c>
    </row>
    <row r="603" s="1" customFormat="1">
      <c r="B603" s="38"/>
      <c r="C603" s="39"/>
      <c r="D603" s="214" t="s">
        <v>179</v>
      </c>
      <c r="E603" s="39"/>
      <c r="F603" s="242" t="s">
        <v>932</v>
      </c>
      <c r="G603" s="39"/>
      <c r="H603" s="39"/>
      <c r="I603" s="144"/>
      <c r="J603" s="39"/>
      <c r="K603" s="39"/>
      <c r="L603" s="43"/>
      <c r="M603" s="216"/>
      <c r="N603" s="79"/>
      <c r="O603" s="79"/>
      <c r="P603" s="79"/>
      <c r="Q603" s="79"/>
      <c r="R603" s="79"/>
      <c r="S603" s="79"/>
      <c r="T603" s="80"/>
      <c r="AT603" s="17" t="s">
        <v>179</v>
      </c>
      <c r="AU603" s="17" t="s">
        <v>78</v>
      </c>
    </row>
    <row r="604" s="12" customFormat="1">
      <c r="B604" s="246"/>
      <c r="C604" s="247"/>
      <c r="D604" s="214" t="s">
        <v>325</v>
      </c>
      <c r="E604" s="248" t="s">
        <v>1</v>
      </c>
      <c r="F604" s="249" t="s">
        <v>933</v>
      </c>
      <c r="G604" s="247"/>
      <c r="H604" s="248" t="s">
        <v>1</v>
      </c>
      <c r="I604" s="250"/>
      <c r="J604" s="247"/>
      <c r="K604" s="247"/>
      <c r="L604" s="251"/>
      <c r="M604" s="252"/>
      <c r="N604" s="253"/>
      <c r="O604" s="253"/>
      <c r="P604" s="253"/>
      <c r="Q604" s="253"/>
      <c r="R604" s="253"/>
      <c r="S604" s="253"/>
      <c r="T604" s="254"/>
      <c r="AT604" s="255" t="s">
        <v>325</v>
      </c>
      <c r="AU604" s="255" t="s">
        <v>78</v>
      </c>
      <c r="AV604" s="12" t="s">
        <v>78</v>
      </c>
      <c r="AW604" s="12" t="s">
        <v>34</v>
      </c>
      <c r="AX604" s="12" t="s">
        <v>71</v>
      </c>
      <c r="AY604" s="255" t="s">
        <v>154</v>
      </c>
    </row>
    <row r="605" s="12" customFormat="1">
      <c r="B605" s="246"/>
      <c r="C605" s="247"/>
      <c r="D605" s="214" t="s">
        <v>325</v>
      </c>
      <c r="E605" s="248" t="s">
        <v>1</v>
      </c>
      <c r="F605" s="249" t="s">
        <v>920</v>
      </c>
      <c r="G605" s="247"/>
      <c r="H605" s="248" t="s">
        <v>1</v>
      </c>
      <c r="I605" s="250"/>
      <c r="J605" s="247"/>
      <c r="K605" s="247"/>
      <c r="L605" s="251"/>
      <c r="M605" s="252"/>
      <c r="N605" s="253"/>
      <c r="O605" s="253"/>
      <c r="P605" s="253"/>
      <c r="Q605" s="253"/>
      <c r="R605" s="253"/>
      <c r="S605" s="253"/>
      <c r="T605" s="254"/>
      <c r="AT605" s="255" t="s">
        <v>325</v>
      </c>
      <c r="AU605" s="255" t="s">
        <v>78</v>
      </c>
      <c r="AV605" s="12" t="s">
        <v>78</v>
      </c>
      <c r="AW605" s="12" t="s">
        <v>34</v>
      </c>
      <c r="AX605" s="12" t="s">
        <v>71</v>
      </c>
      <c r="AY605" s="255" t="s">
        <v>154</v>
      </c>
    </row>
    <row r="606" s="13" customFormat="1">
      <c r="B606" s="256"/>
      <c r="C606" s="257"/>
      <c r="D606" s="214" t="s">
        <v>325</v>
      </c>
      <c r="E606" s="258" t="s">
        <v>1</v>
      </c>
      <c r="F606" s="259" t="s">
        <v>788</v>
      </c>
      <c r="G606" s="257"/>
      <c r="H606" s="260">
        <v>83</v>
      </c>
      <c r="I606" s="261"/>
      <c r="J606" s="257"/>
      <c r="K606" s="257"/>
      <c r="L606" s="262"/>
      <c r="M606" s="263"/>
      <c r="N606" s="264"/>
      <c r="O606" s="264"/>
      <c r="P606" s="264"/>
      <c r="Q606" s="264"/>
      <c r="R606" s="264"/>
      <c r="S606" s="264"/>
      <c r="T606" s="265"/>
      <c r="AT606" s="266" t="s">
        <v>325</v>
      </c>
      <c r="AU606" s="266" t="s">
        <v>78</v>
      </c>
      <c r="AV606" s="13" t="s">
        <v>80</v>
      </c>
      <c r="AW606" s="13" t="s">
        <v>34</v>
      </c>
      <c r="AX606" s="13" t="s">
        <v>71</v>
      </c>
      <c r="AY606" s="266" t="s">
        <v>154</v>
      </c>
    </row>
    <row r="607" s="12" customFormat="1">
      <c r="B607" s="246"/>
      <c r="C607" s="247"/>
      <c r="D607" s="214" t="s">
        <v>325</v>
      </c>
      <c r="E607" s="248" t="s">
        <v>1</v>
      </c>
      <c r="F607" s="249" t="s">
        <v>921</v>
      </c>
      <c r="G607" s="247"/>
      <c r="H607" s="248" t="s">
        <v>1</v>
      </c>
      <c r="I607" s="250"/>
      <c r="J607" s="247"/>
      <c r="K607" s="247"/>
      <c r="L607" s="251"/>
      <c r="M607" s="252"/>
      <c r="N607" s="253"/>
      <c r="O607" s="253"/>
      <c r="P607" s="253"/>
      <c r="Q607" s="253"/>
      <c r="R607" s="253"/>
      <c r="S607" s="253"/>
      <c r="T607" s="254"/>
      <c r="AT607" s="255" t="s">
        <v>325</v>
      </c>
      <c r="AU607" s="255" t="s">
        <v>78</v>
      </c>
      <c r="AV607" s="12" t="s">
        <v>78</v>
      </c>
      <c r="AW607" s="12" t="s">
        <v>34</v>
      </c>
      <c r="AX607" s="12" t="s">
        <v>71</v>
      </c>
      <c r="AY607" s="255" t="s">
        <v>154</v>
      </c>
    </row>
    <row r="608" s="13" customFormat="1">
      <c r="B608" s="256"/>
      <c r="C608" s="257"/>
      <c r="D608" s="214" t="s">
        <v>325</v>
      </c>
      <c r="E608" s="258" t="s">
        <v>1</v>
      </c>
      <c r="F608" s="259" t="s">
        <v>922</v>
      </c>
      <c r="G608" s="257"/>
      <c r="H608" s="260">
        <v>35.5</v>
      </c>
      <c r="I608" s="261"/>
      <c r="J608" s="257"/>
      <c r="K608" s="257"/>
      <c r="L608" s="262"/>
      <c r="M608" s="263"/>
      <c r="N608" s="264"/>
      <c r="O608" s="264"/>
      <c r="P608" s="264"/>
      <c r="Q608" s="264"/>
      <c r="R608" s="264"/>
      <c r="S608" s="264"/>
      <c r="T608" s="265"/>
      <c r="AT608" s="266" t="s">
        <v>325</v>
      </c>
      <c r="AU608" s="266" t="s">
        <v>78</v>
      </c>
      <c r="AV608" s="13" t="s">
        <v>80</v>
      </c>
      <c r="AW608" s="13" t="s">
        <v>34</v>
      </c>
      <c r="AX608" s="13" t="s">
        <v>71</v>
      </c>
      <c r="AY608" s="266" t="s">
        <v>154</v>
      </c>
    </row>
    <row r="609" s="12" customFormat="1">
      <c r="B609" s="246"/>
      <c r="C609" s="247"/>
      <c r="D609" s="214" t="s">
        <v>325</v>
      </c>
      <c r="E609" s="248" t="s">
        <v>1</v>
      </c>
      <c r="F609" s="249" t="s">
        <v>427</v>
      </c>
      <c r="G609" s="247"/>
      <c r="H609" s="248" t="s">
        <v>1</v>
      </c>
      <c r="I609" s="250"/>
      <c r="J609" s="247"/>
      <c r="K609" s="247"/>
      <c r="L609" s="251"/>
      <c r="M609" s="252"/>
      <c r="N609" s="253"/>
      <c r="O609" s="253"/>
      <c r="P609" s="253"/>
      <c r="Q609" s="253"/>
      <c r="R609" s="253"/>
      <c r="S609" s="253"/>
      <c r="T609" s="254"/>
      <c r="AT609" s="255" t="s">
        <v>325</v>
      </c>
      <c r="AU609" s="255" t="s">
        <v>78</v>
      </c>
      <c r="AV609" s="12" t="s">
        <v>78</v>
      </c>
      <c r="AW609" s="12" t="s">
        <v>34</v>
      </c>
      <c r="AX609" s="12" t="s">
        <v>71</v>
      </c>
      <c r="AY609" s="255" t="s">
        <v>154</v>
      </c>
    </row>
    <row r="610" s="13" customFormat="1">
      <c r="B610" s="256"/>
      <c r="C610" s="257"/>
      <c r="D610" s="214" t="s">
        <v>325</v>
      </c>
      <c r="E610" s="258" t="s">
        <v>1</v>
      </c>
      <c r="F610" s="259" t="s">
        <v>597</v>
      </c>
      <c r="G610" s="257"/>
      <c r="H610" s="260">
        <v>54</v>
      </c>
      <c r="I610" s="261"/>
      <c r="J610" s="257"/>
      <c r="K610" s="257"/>
      <c r="L610" s="262"/>
      <c r="M610" s="263"/>
      <c r="N610" s="264"/>
      <c r="O610" s="264"/>
      <c r="P610" s="264"/>
      <c r="Q610" s="264"/>
      <c r="R610" s="264"/>
      <c r="S610" s="264"/>
      <c r="T610" s="265"/>
      <c r="AT610" s="266" t="s">
        <v>325</v>
      </c>
      <c r="AU610" s="266" t="s">
        <v>78</v>
      </c>
      <c r="AV610" s="13" t="s">
        <v>80</v>
      </c>
      <c r="AW610" s="13" t="s">
        <v>34</v>
      </c>
      <c r="AX610" s="13" t="s">
        <v>71</v>
      </c>
      <c r="AY610" s="266" t="s">
        <v>154</v>
      </c>
    </row>
    <row r="611" s="12" customFormat="1">
      <c r="B611" s="246"/>
      <c r="C611" s="247"/>
      <c r="D611" s="214" t="s">
        <v>325</v>
      </c>
      <c r="E611" s="248" t="s">
        <v>1</v>
      </c>
      <c r="F611" s="249" t="s">
        <v>870</v>
      </c>
      <c r="G611" s="247"/>
      <c r="H611" s="248" t="s">
        <v>1</v>
      </c>
      <c r="I611" s="250"/>
      <c r="J611" s="247"/>
      <c r="K611" s="247"/>
      <c r="L611" s="251"/>
      <c r="M611" s="252"/>
      <c r="N611" s="253"/>
      <c r="O611" s="253"/>
      <c r="P611" s="253"/>
      <c r="Q611" s="253"/>
      <c r="R611" s="253"/>
      <c r="S611" s="253"/>
      <c r="T611" s="254"/>
      <c r="AT611" s="255" t="s">
        <v>325</v>
      </c>
      <c r="AU611" s="255" t="s">
        <v>78</v>
      </c>
      <c r="AV611" s="12" t="s">
        <v>78</v>
      </c>
      <c r="AW611" s="12" t="s">
        <v>34</v>
      </c>
      <c r="AX611" s="12" t="s">
        <v>71</v>
      </c>
      <c r="AY611" s="255" t="s">
        <v>154</v>
      </c>
    </row>
    <row r="612" s="13" customFormat="1">
      <c r="B612" s="256"/>
      <c r="C612" s="257"/>
      <c r="D612" s="214" t="s">
        <v>325</v>
      </c>
      <c r="E612" s="258" t="s">
        <v>1</v>
      </c>
      <c r="F612" s="259" t="s">
        <v>934</v>
      </c>
      <c r="G612" s="257"/>
      <c r="H612" s="260">
        <v>0.22400000000000001</v>
      </c>
      <c r="I612" s="261"/>
      <c r="J612" s="257"/>
      <c r="K612" s="257"/>
      <c r="L612" s="262"/>
      <c r="M612" s="263"/>
      <c r="N612" s="264"/>
      <c r="O612" s="264"/>
      <c r="P612" s="264"/>
      <c r="Q612" s="264"/>
      <c r="R612" s="264"/>
      <c r="S612" s="264"/>
      <c r="T612" s="265"/>
      <c r="AT612" s="266" t="s">
        <v>325</v>
      </c>
      <c r="AU612" s="266" t="s">
        <v>78</v>
      </c>
      <c r="AV612" s="13" t="s">
        <v>80</v>
      </c>
      <c r="AW612" s="13" t="s">
        <v>34</v>
      </c>
      <c r="AX612" s="13" t="s">
        <v>71</v>
      </c>
      <c r="AY612" s="266" t="s">
        <v>154</v>
      </c>
    </row>
    <row r="613" s="12" customFormat="1">
      <c r="B613" s="246"/>
      <c r="C613" s="247"/>
      <c r="D613" s="214" t="s">
        <v>325</v>
      </c>
      <c r="E613" s="248" t="s">
        <v>1</v>
      </c>
      <c r="F613" s="249" t="s">
        <v>935</v>
      </c>
      <c r="G613" s="247"/>
      <c r="H613" s="248" t="s">
        <v>1</v>
      </c>
      <c r="I613" s="250"/>
      <c r="J613" s="247"/>
      <c r="K613" s="247"/>
      <c r="L613" s="251"/>
      <c r="M613" s="252"/>
      <c r="N613" s="253"/>
      <c r="O613" s="253"/>
      <c r="P613" s="253"/>
      <c r="Q613" s="253"/>
      <c r="R613" s="253"/>
      <c r="S613" s="253"/>
      <c r="T613" s="254"/>
      <c r="AT613" s="255" t="s">
        <v>325</v>
      </c>
      <c r="AU613" s="255" t="s">
        <v>78</v>
      </c>
      <c r="AV613" s="12" t="s">
        <v>78</v>
      </c>
      <c r="AW613" s="12" t="s">
        <v>34</v>
      </c>
      <c r="AX613" s="12" t="s">
        <v>71</v>
      </c>
      <c r="AY613" s="255" t="s">
        <v>154</v>
      </c>
    </row>
    <row r="614" s="12" customFormat="1">
      <c r="B614" s="246"/>
      <c r="C614" s="247"/>
      <c r="D614" s="214" t="s">
        <v>325</v>
      </c>
      <c r="E614" s="248" t="s">
        <v>1</v>
      </c>
      <c r="F614" s="249" t="s">
        <v>936</v>
      </c>
      <c r="G614" s="247"/>
      <c r="H614" s="248" t="s">
        <v>1</v>
      </c>
      <c r="I614" s="250"/>
      <c r="J614" s="247"/>
      <c r="K614" s="247"/>
      <c r="L614" s="251"/>
      <c r="M614" s="252"/>
      <c r="N614" s="253"/>
      <c r="O614" s="253"/>
      <c r="P614" s="253"/>
      <c r="Q614" s="253"/>
      <c r="R614" s="253"/>
      <c r="S614" s="253"/>
      <c r="T614" s="254"/>
      <c r="AT614" s="255" t="s">
        <v>325</v>
      </c>
      <c r="AU614" s="255" t="s">
        <v>78</v>
      </c>
      <c r="AV614" s="12" t="s">
        <v>78</v>
      </c>
      <c r="AW614" s="12" t="s">
        <v>34</v>
      </c>
      <c r="AX614" s="12" t="s">
        <v>71</v>
      </c>
      <c r="AY614" s="255" t="s">
        <v>154</v>
      </c>
    </row>
    <row r="615" s="13" customFormat="1">
      <c r="B615" s="256"/>
      <c r="C615" s="257"/>
      <c r="D615" s="214" t="s">
        <v>325</v>
      </c>
      <c r="E615" s="258" t="s">
        <v>1</v>
      </c>
      <c r="F615" s="259" t="s">
        <v>859</v>
      </c>
      <c r="G615" s="257"/>
      <c r="H615" s="260">
        <v>69.349999999999994</v>
      </c>
      <c r="I615" s="261"/>
      <c r="J615" s="257"/>
      <c r="K615" s="257"/>
      <c r="L615" s="262"/>
      <c r="M615" s="263"/>
      <c r="N615" s="264"/>
      <c r="O615" s="264"/>
      <c r="P615" s="264"/>
      <c r="Q615" s="264"/>
      <c r="R615" s="264"/>
      <c r="S615" s="264"/>
      <c r="T615" s="265"/>
      <c r="AT615" s="266" t="s">
        <v>325</v>
      </c>
      <c r="AU615" s="266" t="s">
        <v>78</v>
      </c>
      <c r="AV615" s="13" t="s">
        <v>80</v>
      </c>
      <c r="AW615" s="13" t="s">
        <v>34</v>
      </c>
      <c r="AX615" s="13" t="s">
        <v>71</v>
      </c>
      <c r="AY615" s="266" t="s">
        <v>154</v>
      </c>
    </row>
    <row r="616" s="12" customFormat="1">
      <c r="B616" s="246"/>
      <c r="C616" s="247"/>
      <c r="D616" s="214" t="s">
        <v>325</v>
      </c>
      <c r="E616" s="248" t="s">
        <v>1</v>
      </c>
      <c r="F616" s="249" t="s">
        <v>885</v>
      </c>
      <c r="G616" s="247"/>
      <c r="H616" s="248" t="s">
        <v>1</v>
      </c>
      <c r="I616" s="250"/>
      <c r="J616" s="247"/>
      <c r="K616" s="247"/>
      <c r="L616" s="251"/>
      <c r="M616" s="252"/>
      <c r="N616" s="253"/>
      <c r="O616" s="253"/>
      <c r="P616" s="253"/>
      <c r="Q616" s="253"/>
      <c r="R616" s="253"/>
      <c r="S616" s="253"/>
      <c r="T616" s="254"/>
      <c r="AT616" s="255" t="s">
        <v>325</v>
      </c>
      <c r="AU616" s="255" t="s">
        <v>78</v>
      </c>
      <c r="AV616" s="12" t="s">
        <v>78</v>
      </c>
      <c r="AW616" s="12" t="s">
        <v>34</v>
      </c>
      <c r="AX616" s="12" t="s">
        <v>71</v>
      </c>
      <c r="AY616" s="255" t="s">
        <v>154</v>
      </c>
    </row>
    <row r="617" s="13" customFormat="1">
      <c r="B617" s="256"/>
      <c r="C617" s="257"/>
      <c r="D617" s="214" t="s">
        <v>325</v>
      </c>
      <c r="E617" s="258" t="s">
        <v>1</v>
      </c>
      <c r="F617" s="259" t="s">
        <v>886</v>
      </c>
      <c r="G617" s="257"/>
      <c r="H617" s="260">
        <v>104.40000000000001</v>
      </c>
      <c r="I617" s="261"/>
      <c r="J617" s="257"/>
      <c r="K617" s="257"/>
      <c r="L617" s="262"/>
      <c r="M617" s="263"/>
      <c r="N617" s="264"/>
      <c r="O617" s="264"/>
      <c r="P617" s="264"/>
      <c r="Q617" s="264"/>
      <c r="R617" s="264"/>
      <c r="S617" s="264"/>
      <c r="T617" s="265"/>
      <c r="AT617" s="266" t="s">
        <v>325</v>
      </c>
      <c r="AU617" s="266" t="s">
        <v>78</v>
      </c>
      <c r="AV617" s="13" t="s">
        <v>80</v>
      </c>
      <c r="AW617" s="13" t="s">
        <v>34</v>
      </c>
      <c r="AX617" s="13" t="s">
        <v>71</v>
      </c>
      <c r="AY617" s="266" t="s">
        <v>154</v>
      </c>
    </row>
    <row r="618" s="14" customFormat="1">
      <c r="B618" s="267"/>
      <c r="C618" s="268"/>
      <c r="D618" s="214" t="s">
        <v>325</v>
      </c>
      <c r="E618" s="269" t="s">
        <v>1</v>
      </c>
      <c r="F618" s="270" t="s">
        <v>329</v>
      </c>
      <c r="G618" s="268"/>
      <c r="H618" s="271">
        <v>346.47399999999999</v>
      </c>
      <c r="I618" s="272"/>
      <c r="J618" s="268"/>
      <c r="K618" s="268"/>
      <c r="L618" s="273"/>
      <c r="M618" s="274"/>
      <c r="N618" s="275"/>
      <c r="O618" s="275"/>
      <c r="P618" s="275"/>
      <c r="Q618" s="275"/>
      <c r="R618" s="275"/>
      <c r="S618" s="275"/>
      <c r="T618" s="276"/>
      <c r="AT618" s="277" t="s">
        <v>325</v>
      </c>
      <c r="AU618" s="277" t="s">
        <v>78</v>
      </c>
      <c r="AV618" s="14" t="s">
        <v>155</v>
      </c>
      <c r="AW618" s="14" t="s">
        <v>34</v>
      </c>
      <c r="AX618" s="14" t="s">
        <v>78</v>
      </c>
      <c r="AY618" s="277" t="s">
        <v>154</v>
      </c>
    </row>
    <row r="619" s="1" customFormat="1" ht="22.5" customHeight="1">
      <c r="B619" s="38"/>
      <c r="C619" s="233" t="s">
        <v>937</v>
      </c>
      <c r="D619" s="233" t="s">
        <v>174</v>
      </c>
      <c r="E619" s="234" t="s">
        <v>915</v>
      </c>
      <c r="F619" s="235" t="s">
        <v>916</v>
      </c>
      <c r="G619" s="236" t="s">
        <v>353</v>
      </c>
      <c r="H619" s="237">
        <v>83.224000000000004</v>
      </c>
      <c r="I619" s="238"/>
      <c r="J619" s="239">
        <f>ROUND(I619*H619,2)</f>
        <v>0</v>
      </c>
      <c r="K619" s="235" t="s">
        <v>311</v>
      </c>
      <c r="L619" s="43"/>
      <c r="M619" s="240" t="s">
        <v>1</v>
      </c>
      <c r="N619" s="241" t="s">
        <v>42</v>
      </c>
      <c r="O619" s="79"/>
      <c r="P619" s="211">
        <f>O619*H619</f>
        <v>0</v>
      </c>
      <c r="Q619" s="211">
        <v>0</v>
      </c>
      <c r="R619" s="211">
        <f>Q619*H619</f>
        <v>0</v>
      </c>
      <c r="S619" s="211">
        <v>0</v>
      </c>
      <c r="T619" s="212">
        <f>S619*H619</f>
        <v>0</v>
      </c>
      <c r="AR619" s="17" t="s">
        <v>196</v>
      </c>
      <c r="AT619" s="17" t="s">
        <v>174</v>
      </c>
      <c r="AU619" s="17" t="s">
        <v>78</v>
      </c>
      <c r="AY619" s="17" t="s">
        <v>154</v>
      </c>
      <c r="BE619" s="213">
        <f>IF(N619="základní",J619,0)</f>
        <v>0</v>
      </c>
      <c r="BF619" s="213">
        <f>IF(N619="snížená",J619,0)</f>
        <v>0</v>
      </c>
      <c r="BG619" s="213">
        <f>IF(N619="zákl. přenesená",J619,0)</f>
        <v>0</v>
      </c>
      <c r="BH619" s="213">
        <f>IF(N619="sníž. přenesená",J619,0)</f>
        <v>0</v>
      </c>
      <c r="BI619" s="213">
        <f>IF(N619="nulová",J619,0)</f>
        <v>0</v>
      </c>
      <c r="BJ619" s="17" t="s">
        <v>78</v>
      </c>
      <c r="BK619" s="213">
        <f>ROUND(I619*H619,2)</f>
        <v>0</v>
      </c>
      <c r="BL619" s="17" t="s">
        <v>196</v>
      </c>
      <c r="BM619" s="17" t="s">
        <v>938</v>
      </c>
    </row>
    <row r="620" s="1" customFormat="1">
      <c r="B620" s="38"/>
      <c r="C620" s="39"/>
      <c r="D620" s="214" t="s">
        <v>157</v>
      </c>
      <c r="E620" s="39"/>
      <c r="F620" s="215" t="s">
        <v>918</v>
      </c>
      <c r="G620" s="39"/>
      <c r="H620" s="39"/>
      <c r="I620" s="144"/>
      <c r="J620" s="39"/>
      <c r="K620" s="39"/>
      <c r="L620" s="43"/>
      <c r="M620" s="216"/>
      <c r="N620" s="79"/>
      <c r="O620" s="79"/>
      <c r="P620" s="79"/>
      <c r="Q620" s="79"/>
      <c r="R620" s="79"/>
      <c r="S620" s="79"/>
      <c r="T620" s="80"/>
      <c r="AT620" s="17" t="s">
        <v>157</v>
      </c>
      <c r="AU620" s="17" t="s">
        <v>78</v>
      </c>
    </row>
    <row r="621" s="1" customFormat="1">
      <c r="B621" s="38"/>
      <c r="C621" s="39"/>
      <c r="D621" s="214" t="s">
        <v>179</v>
      </c>
      <c r="E621" s="39"/>
      <c r="F621" s="242" t="s">
        <v>909</v>
      </c>
      <c r="G621" s="39"/>
      <c r="H621" s="39"/>
      <c r="I621" s="144"/>
      <c r="J621" s="39"/>
      <c r="K621" s="39"/>
      <c r="L621" s="43"/>
      <c r="M621" s="216"/>
      <c r="N621" s="79"/>
      <c r="O621" s="79"/>
      <c r="P621" s="79"/>
      <c r="Q621" s="79"/>
      <c r="R621" s="79"/>
      <c r="S621" s="79"/>
      <c r="T621" s="80"/>
      <c r="AT621" s="17" t="s">
        <v>179</v>
      </c>
      <c r="AU621" s="17" t="s">
        <v>78</v>
      </c>
    </row>
    <row r="622" s="12" customFormat="1">
      <c r="B622" s="246"/>
      <c r="C622" s="247"/>
      <c r="D622" s="214" t="s">
        <v>325</v>
      </c>
      <c r="E622" s="248" t="s">
        <v>1</v>
      </c>
      <c r="F622" s="249" t="s">
        <v>939</v>
      </c>
      <c r="G622" s="247"/>
      <c r="H622" s="248" t="s">
        <v>1</v>
      </c>
      <c r="I622" s="250"/>
      <c r="J622" s="247"/>
      <c r="K622" s="247"/>
      <c r="L622" s="251"/>
      <c r="M622" s="252"/>
      <c r="N622" s="253"/>
      <c r="O622" s="253"/>
      <c r="P622" s="253"/>
      <c r="Q622" s="253"/>
      <c r="R622" s="253"/>
      <c r="S622" s="253"/>
      <c r="T622" s="254"/>
      <c r="AT622" s="255" t="s">
        <v>325</v>
      </c>
      <c r="AU622" s="255" t="s">
        <v>78</v>
      </c>
      <c r="AV622" s="12" t="s">
        <v>78</v>
      </c>
      <c r="AW622" s="12" t="s">
        <v>34</v>
      </c>
      <c r="AX622" s="12" t="s">
        <v>71</v>
      </c>
      <c r="AY622" s="255" t="s">
        <v>154</v>
      </c>
    </row>
    <row r="623" s="13" customFormat="1">
      <c r="B623" s="256"/>
      <c r="C623" s="257"/>
      <c r="D623" s="214" t="s">
        <v>325</v>
      </c>
      <c r="E623" s="258" t="s">
        <v>1</v>
      </c>
      <c r="F623" s="259" t="s">
        <v>811</v>
      </c>
      <c r="G623" s="257"/>
      <c r="H623" s="260">
        <v>2.7999999999999998</v>
      </c>
      <c r="I623" s="261"/>
      <c r="J623" s="257"/>
      <c r="K623" s="257"/>
      <c r="L623" s="262"/>
      <c r="M623" s="263"/>
      <c r="N623" s="264"/>
      <c r="O623" s="264"/>
      <c r="P623" s="264"/>
      <c r="Q623" s="264"/>
      <c r="R623" s="264"/>
      <c r="S623" s="264"/>
      <c r="T623" s="265"/>
      <c r="AT623" s="266" t="s">
        <v>325</v>
      </c>
      <c r="AU623" s="266" t="s">
        <v>78</v>
      </c>
      <c r="AV623" s="13" t="s">
        <v>80</v>
      </c>
      <c r="AW623" s="13" t="s">
        <v>34</v>
      </c>
      <c r="AX623" s="13" t="s">
        <v>71</v>
      </c>
      <c r="AY623" s="266" t="s">
        <v>154</v>
      </c>
    </row>
    <row r="624" s="12" customFormat="1">
      <c r="B624" s="246"/>
      <c r="C624" s="247"/>
      <c r="D624" s="214" t="s">
        <v>325</v>
      </c>
      <c r="E624" s="248" t="s">
        <v>1</v>
      </c>
      <c r="F624" s="249" t="s">
        <v>936</v>
      </c>
      <c r="G624" s="247"/>
      <c r="H624" s="248" t="s">
        <v>1</v>
      </c>
      <c r="I624" s="250"/>
      <c r="J624" s="247"/>
      <c r="K624" s="247"/>
      <c r="L624" s="251"/>
      <c r="M624" s="252"/>
      <c r="N624" s="253"/>
      <c r="O624" s="253"/>
      <c r="P624" s="253"/>
      <c r="Q624" s="253"/>
      <c r="R624" s="253"/>
      <c r="S624" s="253"/>
      <c r="T624" s="254"/>
      <c r="AT624" s="255" t="s">
        <v>325</v>
      </c>
      <c r="AU624" s="255" t="s">
        <v>78</v>
      </c>
      <c r="AV624" s="12" t="s">
        <v>78</v>
      </c>
      <c r="AW624" s="12" t="s">
        <v>34</v>
      </c>
      <c r="AX624" s="12" t="s">
        <v>71</v>
      </c>
      <c r="AY624" s="255" t="s">
        <v>154</v>
      </c>
    </row>
    <row r="625" s="13" customFormat="1">
      <c r="B625" s="256"/>
      <c r="C625" s="257"/>
      <c r="D625" s="214" t="s">
        <v>325</v>
      </c>
      <c r="E625" s="258" t="s">
        <v>1</v>
      </c>
      <c r="F625" s="259" t="s">
        <v>813</v>
      </c>
      <c r="G625" s="257"/>
      <c r="H625" s="260">
        <v>80.200000000000003</v>
      </c>
      <c r="I625" s="261"/>
      <c r="J625" s="257"/>
      <c r="K625" s="257"/>
      <c r="L625" s="262"/>
      <c r="M625" s="263"/>
      <c r="N625" s="264"/>
      <c r="O625" s="264"/>
      <c r="P625" s="264"/>
      <c r="Q625" s="264"/>
      <c r="R625" s="264"/>
      <c r="S625" s="264"/>
      <c r="T625" s="265"/>
      <c r="AT625" s="266" t="s">
        <v>325</v>
      </c>
      <c r="AU625" s="266" t="s">
        <v>78</v>
      </c>
      <c r="AV625" s="13" t="s">
        <v>80</v>
      </c>
      <c r="AW625" s="13" t="s">
        <v>34</v>
      </c>
      <c r="AX625" s="13" t="s">
        <v>71</v>
      </c>
      <c r="AY625" s="266" t="s">
        <v>154</v>
      </c>
    </row>
    <row r="626" s="12" customFormat="1">
      <c r="B626" s="246"/>
      <c r="C626" s="247"/>
      <c r="D626" s="214" t="s">
        <v>325</v>
      </c>
      <c r="E626" s="248" t="s">
        <v>1</v>
      </c>
      <c r="F626" s="249" t="s">
        <v>870</v>
      </c>
      <c r="G626" s="247"/>
      <c r="H626" s="248" t="s">
        <v>1</v>
      </c>
      <c r="I626" s="250"/>
      <c r="J626" s="247"/>
      <c r="K626" s="247"/>
      <c r="L626" s="251"/>
      <c r="M626" s="252"/>
      <c r="N626" s="253"/>
      <c r="O626" s="253"/>
      <c r="P626" s="253"/>
      <c r="Q626" s="253"/>
      <c r="R626" s="253"/>
      <c r="S626" s="253"/>
      <c r="T626" s="254"/>
      <c r="AT626" s="255" t="s">
        <v>325</v>
      </c>
      <c r="AU626" s="255" t="s">
        <v>78</v>
      </c>
      <c r="AV626" s="12" t="s">
        <v>78</v>
      </c>
      <c r="AW626" s="12" t="s">
        <v>34</v>
      </c>
      <c r="AX626" s="12" t="s">
        <v>71</v>
      </c>
      <c r="AY626" s="255" t="s">
        <v>154</v>
      </c>
    </row>
    <row r="627" s="13" customFormat="1">
      <c r="B627" s="256"/>
      <c r="C627" s="257"/>
      <c r="D627" s="214" t="s">
        <v>325</v>
      </c>
      <c r="E627" s="258" t="s">
        <v>1</v>
      </c>
      <c r="F627" s="259" t="s">
        <v>934</v>
      </c>
      <c r="G627" s="257"/>
      <c r="H627" s="260">
        <v>0.22400000000000001</v>
      </c>
      <c r="I627" s="261"/>
      <c r="J627" s="257"/>
      <c r="K627" s="257"/>
      <c r="L627" s="262"/>
      <c r="M627" s="263"/>
      <c r="N627" s="264"/>
      <c r="O627" s="264"/>
      <c r="P627" s="264"/>
      <c r="Q627" s="264"/>
      <c r="R627" s="264"/>
      <c r="S627" s="264"/>
      <c r="T627" s="265"/>
      <c r="AT627" s="266" t="s">
        <v>325</v>
      </c>
      <c r="AU627" s="266" t="s">
        <v>78</v>
      </c>
      <c r="AV627" s="13" t="s">
        <v>80</v>
      </c>
      <c r="AW627" s="13" t="s">
        <v>34</v>
      </c>
      <c r="AX627" s="13" t="s">
        <v>71</v>
      </c>
      <c r="AY627" s="266" t="s">
        <v>154</v>
      </c>
    </row>
    <row r="628" s="14" customFormat="1">
      <c r="B628" s="267"/>
      <c r="C628" s="268"/>
      <c r="D628" s="214" t="s">
        <v>325</v>
      </c>
      <c r="E628" s="269" t="s">
        <v>1</v>
      </c>
      <c r="F628" s="270" t="s">
        <v>329</v>
      </c>
      <c r="G628" s="268"/>
      <c r="H628" s="271">
        <v>83.224000000000004</v>
      </c>
      <c r="I628" s="272"/>
      <c r="J628" s="268"/>
      <c r="K628" s="268"/>
      <c r="L628" s="273"/>
      <c r="M628" s="274"/>
      <c r="N628" s="275"/>
      <c r="O628" s="275"/>
      <c r="P628" s="275"/>
      <c r="Q628" s="275"/>
      <c r="R628" s="275"/>
      <c r="S628" s="275"/>
      <c r="T628" s="276"/>
      <c r="AT628" s="277" t="s">
        <v>325</v>
      </c>
      <c r="AU628" s="277" t="s">
        <v>78</v>
      </c>
      <c r="AV628" s="14" t="s">
        <v>155</v>
      </c>
      <c r="AW628" s="14" t="s">
        <v>34</v>
      </c>
      <c r="AX628" s="14" t="s">
        <v>78</v>
      </c>
      <c r="AY628" s="277" t="s">
        <v>154</v>
      </c>
    </row>
    <row r="629" s="1" customFormat="1" ht="22.5" customHeight="1">
      <c r="B629" s="38"/>
      <c r="C629" s="233" t="s">
        <v>940</v>
      </c>
      <c r="D629" s="233" t="s">
        <v>174</v>
      </c>
      <c r="E629" s="234" t="s">
        <v>941</v>
      </c>
      <c r="F629" s="235" t="s">
        <v>942</v>
      </c>
      <c r="G629" s="236" t="s">
        <v>353</v>
      </c>
      <c r="H629" s="237">
        <v>80.200000000000003</v>
      </c>
      <c r="I629" s="238"/>
      <c r="J629" s="239">
        <f>ROUND(I629*H629,2)</f>
        <v>0</v>
      </c>
      <c r="K629" s="235" t="s">
        <v>311</v>
      </c>
      <c r="L629" s="43"/>
      <c r="M629" s="240" t="s">
        <v>1</v>
      </c>
      <c r="N629" s="241" t="s">
        <v>42</v>
      </c>
      <c r="O629" s="79"/>
      <c r="P629" s="211">
        <f>O629*H629</f>
        <v>0</v>
      </c>
      <c r="Q629" s="211">
        <v>0</v>
      </c>
      <c r="R629" s="211">
        <f>Q629*H629</f>
        <v>0</v>
      </c>
      <c r="S629" s="211">
        <v>0</v>
      </c>
      <c r="T629" s="212">
        <f>S629*H629</f>
        <v>0</v>
      </c>
      <c r="AR629" s="17" t="s">
        <v>196</v>
      </c>
      <c r="AT629" s="17" t="s">
        <v>174</v>
      </c>
      <c r="AU629" s="17" t="s">
        <v>78</v>
      </c>
      <c r="AY629" s="17" t="s">
        <v>154</v>
      </c>
      <c r="BE629" s="213">
        <f>IF(N629="základní",J629,0)</f>
        <v>0</v>
      </c>
      <c r="BF629" s="213">
        <f>IF(N629="snížená",J629,0)</f>
        <v>0</v>
      </c>
      <c r="BG629" s="213">
        <f>IF(N629="zákl. přenesená",J629,0)</f>
        <v>0</v>
      </c>
      <c r="BH629" s="213">
        <f>IF(N629="sníž. přenesená",J629,0)</f>
        <v>0</v>
      </c>
      <c r="BI629" s="213">
        <f>IF(N629="nulová",J629,0)</f>
        <v>0</v>
      </c>
      <c r="BJ629" s="17" t="s">
        <v>78</v>
      </c>
      <c r="BK629" s="213">
        <f>ROUND(I629*H629,2)</f>
        <v>0</v>
      </c>
      <c r="BL629" s="17" t="s">
        <v>196</v>
      </c>
      <c r="BM629" s="17" t="s">
        <v>943</v>
      </c>
    </row>
    <row r="630" s="1" customFormat="1">
      <c r="B630" s="38"/>
      <c r="C630" s="39"/>
      <c r="D630" s="214" t="s">
        <v>157</v>
      </c>
      <c r="E630" s="39"/>
      <c r="F630" s="215" t="s">
        <v>944</v>
      </c>
      <c r="G630" s="39"/>
      <c r="H630" s="39"/>
      <c r="I630" s="144"/>
      <c r="J630" s="39"/>
      <c r="K630" s="39"/>
      <c r="L630" s="43"/>
      <c r="M630" s="216"/>
      <c r="N630" s="79"/>
      <c r="O630" s="79"/>
      <c r="P630" s="79"/>
      <c r="Q630" s="79"/>
      <c r="R630" s="79"/>
      <c r="S630" s="79"/>
      <c r="T630" s="80"/>
      <c r="AT630" s="17" t="s">
        <v>157</v>
      </c>
      <c r="AU630" s="17" t="s">
        <v>78</v>
      </c>
    </row>
    <row r="631" s="1" customFormat="1">
      <c r="B631" s="38"/>
      <c r="C631" s="39"/>
      <c r="D631" s="214" t="s">
        <v>179</v>
      </c>
      <c r="E631" s="39"/>
      <c r="F631" s="242" t="s">
        <v>945</v>
      </c>
      <c r="G631" s="39"/>
      <c r="H631" s="39"/>
      <c r="I631" s="144"/>
      <c r="J631" s="39"/>
      <c r="K631" s="39"/>
      <c r="L631" s="43"/>
      <c r="M631" s="216"/>
      <c r="N631" s="79"/>
      <c r="O631" s="79"/>
      <c r="P631" s="79"/>
      <c r="Q631" s="79"/>
      <c r="R631" s="79"/>
      <c r="S631" s="79"/>
      <c r="T631" s="80"/>
      <c r="AT631" s="17" t="s">
        <v>179</v>
      </c>
      <c r="AU631" s="17" t="s">
        <v>78</v>
      </c>
    </row>
    <row r="632" s="12" customFormat="1">
      <c r="B632" s="246"/>
      <c r="C632" s="247"/>
      <c r="D632" s="214" t="s">
        <v>325</v>
      </c>
      <c r="E632" s="248" t="s">
        <v>1</v>
      </c>
      <c r="F632" s="249" t="s">
        <v>946</v>
      </c>
      <c r="G632" s="247"/>
      <c r="H632" s="248" t="s">
        <v>1</v>
      </c>
      <c r="I632" s="250"/>
      <c r="J632" s="247"/>
      <c r="K632" s="247"/>
      <c r="L632" s="251"/>
      <c r="M632" s="252"/>
      <c r="N632" s="253"/>
      <c r="O632" s="253"/>
      <c r="P632" s="253"/>
      <c r="Q632" s="253"/>
      <c r="R632" s="253"/>
      <c r="S632" s="253"/>
      <c r="T632" s="254"/>
      <c r="AT632" s="255" t="s">
        <v>325</v>
      </c>
      <c r="AU632" s="255" t="s">
        <v>78</v>
      </c>
      <c r="AV632" s="12" t="s">
        <v>78</v>
      </c>
      <c r="AW632" s="12" t="s">
        <v>34</v>
      </c>
      <c r="AX632" s="12" t="s">
        <v>71</v>
      </c>
      <c r="AY632" s="255" t="s">
        <v>154</v>
      </c>
    </row>
    <row r="633" s="13" customFormat="1">
      <c r="B633" s="256"/>
      <c r="C633" s="257"/>
      <c r="D633" s="214" t="s">
        <v>325</v>
      </c>
      <c r="E633" s="258" t="s">
        <v>1</v>
      </c>
      <c r="F633" s="259" t="s">
        <v>813</v>
      </c>
      <c r="G633" s="257"/>
      <c r="H633" s="260">
        <v>80.200000000000003</v>
      </c>
      <c r="I633" s="261"/>
      <c r="J633" s="257"/>
      <c r="K633" s="257"/>
      <c r="L633" s="262"/>
      <c r="M633" s="263"/>
      <c r="N633" s="264"/>
      <c r="O633" s="264"/>
      <c r="P633" s="264"/>
      <c r="Q633" s="264"/>
      <c r="R633" s="264"/>
      <c r="S633" s="264"/>
      <c r="T633" s="265"/>
      <c r="AT633" s="266" t="s">
        <v>325</v>
      </c>
      <c r="AU633" s="266" t="s">
        <v>78</v>
      </c>
      <c r="AV633" s="13" t="s">
        <v>80</v>
      </c>
      <c r="AW633" s="13" t="s">
        <v>34</v>
      </c>
      <c r="AX633" s="13" t="s">
        <v>71</v>
      </c>
      <c r="AY633" s="266" t="s">
        <v>154</v>
      </c>
    </row>
    <row r="634" s="14" customFormat="1">
      <c r="B634" s="267"/>
      <c r="C634" s="268"/>
      <c r="D634" s="214" t="s">
        <v>325</v>
      </c>
      <c r="E634" s="269" t="s">
        <v>1</v>
      </c>
      <c r="F634" s="270" t="s">
        <v>329</v>
      </c>
      <c r="G634" s="268"/>
      <c r="H634" s="271">
        <v>80.200000000000003</v>
      </c>
      <c r="I634" s="272"/>
      <c r="J634" s="268"/>
      <c r="K634" s="268"/>
      <c r="L634" s="273"/>
      <c r="M634" s="274"/>
      <c r="N634" s="275"/>
      <c r="O634" s="275"/>
      <c r="P634" s="275"/>
      <c r="Q634" s="275"/>
      <c r="R634" s="275"/>
      <c r="S634" s="275"/>
      <c r="T634" s="276"/>
      <c r="AT634" s="277" t="s">
        <v>325</v>
      </c>
      <c r="AU634" s="277" t="s">
        <v>78</v>
      </c>
      <c r="AV634" s="14" t="s">
        <v>155</v>
      </c>
      <c r="AW634" s="14" t="s">
        <v>34</v>
      </c>
      <c r="AX634" s="14" t="s">
        <v>78</v>
      </c>
      <c r="AY634" s="277" t="s">
        <v>154</v>
      </c>
    </row>
    <row r="635" s="1" customFormat="1" ht="22.5" customHeight="1">
      <c r="B635" s="38"/>
      <c r="C635" s="233" t="s">
        <v>947</v>
      </c>
      <c r="D635" s="233" t="s">
        <v>174</v>
      </c>
      <c r="E635" s="234" t="s">
        <v>928</v>
      </c>
      <c r="F635" s="235" t="s">
        <v>929</v>
      </c>
      <c r="G635" s="236" t="s">
        <v>353</v>
      </c>
      <c r="H635" s="237">
        <v>3.919</v>
      </c>
      <c r="I635" s="238"/>
      <c r="J635" s="239">
        <f>ROUND(I635*H635,2)</f>
        <v>0</v>
      </c>
      <c r="K635" s="235" t="s">
        <v>311</v>
      </c>
      <c r="L635" s="43"/>
      <c r="M635" s="240" t="s">
        <v>1</v>
      </c>
      <c r="N635" s="241" t="s">
        <v>42</v>
      </c>
      <c r="O635" s="79"/>
      <c r="P635" s="211">
        <f>O635*H635</f>
        <v>0</v>
      </c>
      <c r="Q635" s="211">
        <v>0</v>
      </c>
      <c r="R635" s="211">
        <f>Q635*H635</f>
        <v>0</v>
      </c>
      <c r="S635" s="211">
        <v>0</v>
      </c>
      <c r="T635" s="212">
        <f>S635*H635</f>
        <v>0</v>
      </c>
      <c r="AR635" s="17" t="s">
        <v>196</v>
      </c>
      <c r="AT635" s="17" t="s">
        <v>174</v>
      </c>
      <c r="AU635" s="17" t="s">
        <v>78</v>
      </c>
      <c r="AY635" s="17" t="s">
        <v>154</v>
      </c>
      <c r="BE635" s="213">
        <f>IF(N635="základní",J635,0)</f>
        <v>0</v>
      </c>
      <c r="BF635" s="213">
        <f>IF(N635="snížená",J635,0)</f>
        <v>0</v>
      </c>
      <c r="BG635" s="213">
        <f>IF(N635="zákl. přenesená",J635,0)</f>
        <v>0</v>
      </c>
      <c r="BH635" s="213">
        <f>IF(N635="sníž. přenesená",J635,0)</f>
        <v>0</v>
      </c>
      <c r="BI635" s="213">
        <f>IF(N635="nulová",J635,0)</f>
        <v>0</v>
      </c>
      <c r="BJ635" s="17" t="s">
        <v>78</v>
      </c>
      <c r="BK635" s="213">
        <f>ROUND(I635*H635,2)</f>
        <v>0</v>
      </c>
      <c r="BL635" s="17" t="s">
        <v>196</v>
      </c>
      <c r="BM635" s="17" t="s">
        <v>948</v>
      </c>
    </row>
    <row r="636" s="1" customFormat="1">
      <c r="B636" s="38"/>
      <c r="C636" s="39"/>
      <c r="D636" s="214" t="s">
        <v>157</v>
      </c>
      <c r="E636" s="39"/>
      <c r="F636" s="215" t="s">
        <v>931</v>
      </c>
      <c r="G636" s="39"/>
      <c r="H636" s="39"/>
      <c r="I636" s="144"/>
      <c r="J636" s="39"/>
      <c r="K636" s="39"/>
      <c r="L636" s="43"/>
      <c r="M636" s="216"/>
      <c r="N636" s="79"/>
      <c r="O636" s="79"/>
      <c r="P636" s="79"/>
      <c r="Q636" s="79"/>
      <c r="R636" s="79"/>
      <c r="S636" s="79"/>
      <c r="T636" s="80"/>
      <c r="AT636" s="17" t="s">
        <v>157</v>
      </c>
      <c r="AU636" s="17" t="s">
        <v>78</v>
      </c>
    </row>
    <row r="637" s="1" customFormat="1">
      <c r="B637" s="38"/>
      <c r="C637" s="39"/>
      <c r="D637" s="214" t="s">
        <v>179</v>
      </c>
      <c r="E637" s="39"/>
      <c r="F637" s="242" t="s">
        <v>945</v>
      </c>
      <c r="G637" s="39"/>
      <c r="H637" s="39"/>
      <c r="I637" s="144"/>
      <c r="J637" s="39"/>
      <c r="K637" s="39"/>
      <c r="L637" s="43"/>
      <c r="M637" s="216"/>
      <c r="N637" s="79"/>
      <c r="O637" s="79"/>
      <c r="P637" s="79"/>
      <c r="Q637" s="79"/>
      <c r="R637" s="79"/>
      <c r="S637" s="79"/>
      <c r="T637" s="80"/>
      <c r="AT637" s="17" t="s">
        <v>179</v>
      </c>
      <c r="AU637" s="17" t="s">
        <v>78</v>
      </c>
    </row>
    <row r="638" s="12" customFormat="1">
      <c r="B638" s="246"/>
      <c r="C638" s="247"/>
      <c r="D638" s="214" t="s">
        <v>325</v>
      </c>
      <c r="E638" s="248" t="s">
        <v>1</v>
      </c>
      <c r="F638" s="249" t="s">
        <v>949</v>
      </c>
      <c r="G638" s="247"/>
      <c r="H638" s="248" t="s">
        <v>1</v>
      </c>
      <c r="I638" s="250"/>
      <c r="J638" s="247"/>
      <c r="K638" s="247"/>
      <c r="L638" s="251"/>
      <c r="M638" s="252"/>
      <c r="N638" s="253"/>
      <c r="O638" s="253"/>
      <c r="P638" s="253"/>
      <c r="Q638" s="253"/>
      <c r="R638" s="253"/>
      <c r="S638" s="253"/>
      <c r="T638" s="254"/>
      <c r="AT638" s="255" t="s">
        <v>325</v>
      </c>
      <c r="AU638" s="255" t="s">
        <v>78</v>
      </c>
      <c r="AV638" s="12" t="s">
        <v>78</v>
      </c>
      <c r="AW638" s="12" t="s">
        <v>34</v>
      </c>
      <c r="AX638" s="12" t="s">
        <v>71</v>
      </c>
      <c r="AY638" s="255" t="s">
        <v>154</v>
      </c>
    </row>
    <row r="639" s="13" customFormat="1">
      <c r="B639" s="256"/>
      <c r="C639" s="257"/>
      <c r="D639" s="214" t="s">
        <v>325</v>
      </c>
      <c r="E639" s="258" t="s">
        <v>1</v>
      </c>
      <c r="F639" s="259" t="s">
        <v>811</v>
      </c>
      <c r="G639" s="257"/>
      <c r="H639" s="260">
        <v>2.7999999999999998</v>
      </c>
      <c r="I639" s="261"/>
      <c r="J639" s="257"/>
      <c r="K639" s="257"/>
      <c r="L639" s="262"/>
      <c r="M639" s="263"/>
      <c r="N639" s="264"/>
      <c r="O639" s="264"/>
      <c r="P639" s="264"/>
      <c r="Q639" s="264"/>
      <c r="R639" s="264"/>
      <c r="S639" s="264"/>
      <c r="T639" s="265"/>
      <c r="AT639" s="266" t="s">
        <v>325</v>
      </c>
      <c r="AU639" s="266" t="s">
        <v>78</v>
      </c>
      <c r="AV639" s="13" t="s">
        <v>80</v>
      </c>
      <c r="AW639" s="13" t="s">
        <v>34</v>
      </c>
      <c r="AX639" s="13" t="s">
        <v>71</v>
      </c>
      <c r="AY639" s="266" t="s">
        <v>154</v>
      </c>
    </row>
    <row r="640" s="12" customFormat="1">
      <c r="B640" s="246"/>
      <c r="C640" s="247"/>
      <c r="D640" s="214" t="s">
        <v>325</v>
      </c>
      <c r="E640" s="248" t="s">
        <v>1</v>
      </c>
      <c r="F640" s="249" t="s">
        <v>950</v>
      </c>
      <c r="G640" s="247"/>
      <c r="H640" s="248" t="s">
        <v>1</v>
      </c>
      <c r="I640" s="250"/>
      <c r="J640" s="247"/>
      <c r="K640" s="247"/>
      <c r="L640" s="251"/>
      <c r="M640" s="252"/>
      <c r="N640" s="253"/>
      <c r="O640" s="253"/>
      <c r="P640" s="253"/>
      <c r="Q640" s="253"/>
      <c r="R640" s="253"/>
      <c r="S640" s="253"/>
      <c r="T640" s="254"/>
      <c r="AT640" s="255" t="s">
        <v>325</v>
      </c>
      <c r="AU640" s="255" t="s">
        <v>78</v>
      </c>
      <c r="AV640" s="12" t="s">
        <v>78</v>
      </c>
      <c r="AW640" s="12" t="s">
        <v>34</v>
      </c>
      <c r="AX640" s="12" t="s">
        <v>71</v>
      </c>
      <c r="AY640" s="255" t="s">
        <v>154</v>
      </c>
    </row>
    <row r="641" s="13" customFormat="1">
      <c r="B641" s="256"/>
      <c r="C641" s="257"/>
      <c r="D641" s="214" t="s">
        <v>325</v>
      </c>
      <c r="E641" s="258" t="s">
        <v>1</v>
      </c>
      <c r="F641" s="259" t="s">
        <v>951</v>
      </c>
      <c r="G641" s="257"/>
      <c r="H641" s="260">
        <v>0.89500000000000002</v>
      </c>
      <c r="I641" s="261"/>
      <c r="J641" s="257"/>
      <c r="K641" s="257"/>
      <c r="L641" s="262"/>
      <c r="M641" s="263"/>
      <c r="N641" s="264"/>
      <c r="O641" s="264"/>
      <c r="P641" s="264"/>
      <c r="Q641" s="264"/>
      <c r="R641" s="264"/>
      <c r="S641" s="264"/>
      <c r="T641" s="265"/>
      <c r="AT641" s="266" t="s">
        <v>325</v>
      </c>
      <c r="AU641" s="266" t="s">
        <v>78</v>
      </c>
      <c r="AV641" s="13" t="s">
        <v>80</v>
      </c>
      <c r="AW641" s="13" t="s">
        <v>34</v>
      </c>
      <c r="AX641" s="13" t="s">
        <v>71</v>
      </c>
      <c r="AY641" s="266" t="s">
        <v>154</v>
      </c>
    </row>
    <row r="642" s="12" customFormat="1">
      <c r="B642" s="246"/>
      <c r="C642" s="247"/>
      <c r="D642" s="214" t="s">
        <v>325</v>
      </c>
      <c r="E642" s="248" t="s">
        <v>1</v>
      </c>
      <c r="F642" s="249" t="s">
        <v>870</v>
      </c>
      <c r="G642" s="247"/>
      <c r="H642" s="248" t="s">
        <v>1</v>
      </c>
      <c r="I642" s="250"/>
      <c r="J642" s="247"/>
      <c r="K642" s="247"/>
      <c r="L642" s="251"/>
      <c r="M642" s="252"/>
      <c r="N642" s="253"/>
      <c r="O642" s="253"/>
      <c r="P642" s="253"/>
      <c r="Q642" s="253"/>
      <c r="R642" s="253"/>
      <c r="S642" s="253"/>
      <c r="T642" s="254"/>
      <c r="AT642" s="255" t="s">
        <v>325</v>
      </c>
      <c r="AU642" s="255" t="s">
        <v>78</v>
      </c>
      <c r="AV642" s="12" t="s">
        <v>78</v>
      </c>
      <c r="AW642" s="12" t="s">
        <v>34</v>
      </c>
      <c r="AX642" s="12" t="s">
        <v>71</v>
      </c>
      <c r="AY642" s="255" t="s">
        <v>154</v>
      </c>
    </row>
    <row r="643" s="13" customFormat="1">
      <c r="B643" s="256"/>
      <c r="C643" s="257"/>
      <c r="D643" s="214" t="s">
        <v>325</v>
      </c>
      <c r="E643" s="258" t="s">
        <v>1</v>
      </c>
      <c r="F643" s="259" t="s">
        <v>934</v>
      </c>
      <c r="G643" s="257"/>
      <c r="H643" s="260">
        <v>0.22400000000000001</v>
      </c>
      <c r="I643" s="261"/>
      <c r="J643" s="257"/>
      <c r="K643" s="257"/>
      <c r="L643" s="262"/>
      <c r="M643" s="263"/>
      <c r="N643" s="264"/>
      <c r="O643" s="264"/>
      <c r="P643" s="264"/>
      <c r="Q643" s="264"/>
      <c r="R643" s="264"/>
      <c r="S643" s="264"/>
      <c r="T643" s="265"/>
      <c r="AT643" s="266" t="s">
        <v>325</v>
      </c>
      <c r="AU643" s="266" t="s">
        <v>78</v>
      </c>
      <c r="AV643" s="13" t="s">
        <v>80</v>
      </c>
      <c r="AW643" s="13" t="s">
        <v>34</v>
      </c>
      <c r="AX643" s="13" t="s">
        <v>71</v>
      </c>
      <c r="AY643" s="266" t="s">
        <v>154</v>
      </c>
    </row>
    <row r="644" s="14" customFormat="1">
      <c r="B644" s="267"/>
      <c r="C644" s="268"/>
      <c r="D644" s="214" t="s">
        <v>325</v>
      </c>
      <c r="E644" s="269" t="s">
        <v>1</v>
      </c>
      <c r="F644" s="270" t="s">
        <v>329</v>
      </c>
      <c r="G644" s="268"/>
      <c r="H644" s="271">
        <v>3.919</v>
      </c>
      <c r="I644" s="272"/>
      <c r="J644" s="268"/>
      <c r="K644" s="268"/>
      <c r="L644" s="273"/>
      <c r="M644" s="274"/>
      <c r="N644" s="275"/>
      <c r="O644" s="275"/>
      <c r="P644" s="275"/>
      <c r="Q644" s="275"/>
      <c r="R644" s="275"/>
      <c r="S644" s="275"/>
      <c r="T644" s="276"/>
      <c r="AT644" s="277" t="s">
        <v>325</v>
      </c>
      <c r="AU644" s="277" t="s">
        <v>78</v>
      </c>
      <c r="AV644" s="14" t="s">
        <v>155</v>
      </c>
      <c r="AW644" s="14" t="s">
        <v>34</v>
      </c>
      <c r="AX644" s="14" t="s">
        <v>78</v>
      </c>
      <c r="AY644" s="277" t="s">
        <v>154</v>
      </c>
    </row>
    <row r="645" s="1" customFormat="1" ht="22.5" customHeight="1">
      <c r="B645" s="38"/>
      <c r="C645" s="233" t="s">
        <v>952</v>
      </c>
      <c r="D645" s="233" t="s">
        <v>174</v>
      </c>
      <c r="E645" s="234" t="s">
        <v>953</v>
      </c>
      <c r="F645" s="235" t="s">
        <v>954</v>
      </c>
      <c r="G645" s="236" t="s">
        <v>353</v>
      </c>
      <c r="H645" s="237">
        <v>2169.7199999999998</v>
      </c>
      <c r="I645" s="238"/>
      <c r="J645" s="239">
        <f>ROUND(I645*H645,2)</f>
        <v>0</v>
      </c>
      <c r="K645" s="235" t="s">
        <v>311</v>
      </c>
      <c r="L645" s="43"/>
      <c r="M645" s="240" t="s">
        <v>1</v>
      </c>
      <c r="N645" s="241" t="s">
        <v>42</v>
      </c>
      <c r="O645" s="79"/>
      <c r="P645" s="211">
        <f>O645*H645</f>
        <v>0</v>
      </c>
      <c r="Q645" s="211">
        <v>0</v>
      </c>
      <c r="R645" s="211">
        <f>Q645*H645</f>
        <v>0</v>
      </c>
      <c r="S645" s="211">
        <v>0</v>
      </c>
      <c r="T645" s="212">
        <f>S645*H645</f>
        <v>0</v>
      </c>
      <c r="AR645" s="17" t="s">
        <v>196</v>
      </c>
      <c r="AT645" s="17" t="s">
        <v>174</v>
      </c>
      <c r="AU645" s="17" t="s">
        <v>78</v>
      </c>
      <c r="AY645" s="17" t="s">
        <v>154</v>
      </c>
      <c r="BE645" s="213">
        <f>IF(N645="základní",J645,0)</f>
        <v>0</v>
      </c>
      <c r="BF645" s="213">
        <f>IF(N645="snížená",J645,0)</f>
        <v>0</v>
      </c>
      <c r="BG645" s="213">
        <f>IF(N645="zákl. přenesená",J645,0)</f>
        <v>0</v>
      </c>
      <c r="BH645" s="213">
        <f>IF(N645="sníž. přenesená",J645,0)</f>
        <v>0</v>
      </c>
      <c r="BI645" s="213">
        <f>IF(N645="nulová",J645,0)</f>
        <v>0</v>
      </c>
      <c r="BJ645" s="17" t="s">
        <v>78</v>
      </c>
      <c r="BK645" s="213">
        <f>ROUND(I645*H645,2)</f>
        <v>0</v>
      </c>
      <c r="BL645" s="17" t="s">
        <v>196</v>
      </c>
      <c r="BM645" s="17" t="s">
        <v>955</v>
      </c>
    </row>
    <row r="646" s="1" customFormat="1">
      <c r="B646" s="38"/>
      <c r="C646" s="39"/>
      <c r="D646" s="214" t="s">
        <v>157</v>
      </c>
      <c r="E646" s="39"/>
      <c r="F646" s="215" t="s">
        <v>956</v>
      </c>
      <c r="G646" s="39"/>
      <c r="H646" s="39"/>
      <c r="I646" s="144"/>
      <c r="J646" s="39"/>
      <c r="K646" s="39"/>
      <c r="L646" s="43"/>
      <c r="M646" s="216"/>
      <c r="N646" s="79"/>
      <c r="O646" s="79"/>
      <c r="P646" s="79"/>
      <c r="Q646" s="79"/>
      <c r="R646" s="79"/>
      <c r="S646" s="79"/>
      <c r="T646" s="80"/>
      <c r="AT646" s="17" t="s">
        <v>157</v>
      </c>
      <c r="AU646" s="17" t="s">
        <v>78</v>
      </c>
    </row>
    <row r="647" s="1" customFormat="1">
      <c r="B647" s="38"/>
      <c r="C647" s="39"/>
      <c r="D647" s="214" t="s">
        <v>179</v>
      </c>
      <c r="E647" s="39"/>
      <c r="F647" s="242" t="s">
        <v>957</v>
      </c>
      <c r="G647" s="39"/>
      <c r="H647" s="39"/>
      <c r="I647" s="144"/>
      <c r="J647" s="39"/>
      <c r="K647" s="39"/>
      <c r="L647" s="43"/>
      <c r="M647" s="216"/>
      <c r="N647" s="79"/>
      <c r="O647" s="79"/>
      <c r="P647" s="79"/>
      <c r="Q647" s="79"/>
      <c r="R647" s="79"/>
      <c r="S647" s="79"/>
      <c r="T647" s="80"/>
      <c r="AT647" s="17" t="s">
        <v>179</v>
      </c>
      <c r="AU647" s="17" t="s">
        <v>78</v>
      </c>
    </row>
    <row r="648" s="1" customFormat="1" ht="22.5" customHeight="1">
      <c r="B648" s="38"/>
      <c r="C648" s="233" t="s">
        <v>958</v>
      </c>
      <c r="D648" s="233" t="s">
        <v>174</v>
      </c>
      <c r="E648" s="234" t="s">
        <v>959</v>
      </c>
      <c r="F648" s="235" t="s">
        <v>960</v>
      </c>
      <c r="G648" s="236" t="s">
        <v>353</v>
      </c>
      <c r="H648" s="237">
        <v>80.200000000000003</v>
      </c>
      <c r="I648" s="238"/>
      <c r="J648" s="239">
        <f>ROUND(I648*H648,2)</f>
        <v>0</v>
      </c>
      <c r="K648" s="235" t="s">
        <v>311</v>
      </c>
      <c r="L648" s="43"/>
      <c r="M648" s="240" t="s">
        <v>1</v>
      </c>
      <c r="N648" s="241" t="s">
        <v>42</v>
      </c>
      <c r="O648" s="79"/>
      <c r="P648" s="211">
        <f>O648*H648</f>
        <v>0</v>
      </c>
      <c r="Q648" s="211">
        <v>0</v>
      </c>
      <c r="R648" s="211">
        <f>Q648*H648</f>
        <v>0</v>
      </c>
      <c r="S648" s="211">
        <v>0</v>
      </c>
      <c r="T648" s="212">
        <f>S648*H648</f>
        <v>0</v>
      </c>
      <c r="AR648" s="17" t="s">
        <v>196</v>
      </c>
      <c r="AT648" s="17" t="s">
        <v>174</v>
      </c>
      <c r="AU648" s="17" t="s">
        <v>78</v>
      </c>
      <c r="AY648" s="17" t="s">
        <v>154</v>
      </c>
      <c r="BE648" s="213">
        <f>IF(N648="základní",J648,0)</f>
        <v>0</v>
      </c>
      <c r="BF648" s="213">
        <f>IF(N648="snížená",J648,0)</f>
        <v>0</v>
      </c>
      <c r="BG648" s="213">
        <f>IF(N648="zákl. přenesená",J648,0)</f>
        <v>0</v>
      </c>
      <c r="BH648" s="213">
        <f>IF(N648="sníž. přenesená",J648,0)</f>
        <v>0</v>
      </c>
      <c r="BI648" s="213">
        <f>IF(N648="nulová",J648,0)</f>
        <v>0</v>
      </c>
      <c r="BJ648" s="17" t="s">
        <v>78</v>
      </c>
      <c r="BK648" s="213">
        <f>ROUND(I648*H648,2)</f>
        <v>0</v>
      </c>
      <c r="BL648" s="17" t="s">
        <v>196</v>
      </c>
      <c r="BM648" s="17" t="s">
        <v>961</v>
      </c>
    </row>
    <row r="649" s="1" customFormat="1">
      <c r="B649" s="38"/>
      <c r="C649" s="39"/>
      <c r="D649" s="214" t="s">
        <v>157</v>
      </c>
      <c r="E649" s="39"/>
      <c r="F649" s="215" t="s">
        <v>962</v>
      </c>
      <c r="G649" s="39"/>
      <c r="H649" s="39"/>
      <c r="I649" s="144"/>
      <c r="J649" s="39"/>
      <c r="K649" s="39"/>
      <c r="L649" s="43"/>
      <c r="M649" s="216"/>
      <c r="N649" s="79"/>
      <c r="O649" s="79"/>
      <c r="P649" s="79"/>
      <c r="Q649" s="79"/>
      <c r="R649" s="79"/>
      <c r="S649" s="79"/>
      <c r="T649" s="80"/>
      <c r="AT649" s="17" t="s">
        <v>157</v>
      </c>
      <c r="AU649" s="17" t="s">
        <v>78</v>
      </c>
    </row>
    <row r="650" s="1" customFormat="1" ht="22.5" customHeight="1">
      <c r="B650" s="38"/>
      <c r="C650" s="233" t="s">
        <v>963</v>
      </c>
      <c r="D650" s="233" t="s">
        <v>174</v>
      </c>
      <c r="E650" s="234" t="s">
        <v>964</v>
      </c>
      <c r="F650" s="235" t="s">
        <v>965</v>
      </c>
      <c r="G650" s="236" t="s">
        <v>353</v>
      </c>
      <c r="H650" s="237">
        <v>0.89500000000000002</v>
      </c>
      <c r="I650" s="238"/>
      <c r="J650" s="239">
        <f>ROUND(I650*H650,2)</f>
        <v>0</v>
      </c>
      <c r="K650" s="235" t="s">
        <v>311</v>
      </c>
      <c r="L650" s="43"/>
      <c r="M650" s="240" t="s">
        <v>1</v>
      </c>
      <c r="N650" s="241" t="s">
        <v>42</v>
      </c>
      <c r="O650" s="79"/>
      <c r="P650" s="211">
        <f>O650*H650</f>
        <v>0</v>
      </c>
      <c r="Q650" s="211">
        <v>0</v>
      </c>
      <c r="R650" s="211">
        <f>Q650*H650</f>
        <v>0</v>
      </c>
      <c r="S650" s="211">
        <v>0</v>
      </c>
      <c r="T650" s="212">
        <f>S650*H650</f>
        <v>0</v>
      </c>
      <c r="AR650" s="17" t="s">
        <v>196</v>
      </c>
      <c r="AT650" s="17" t="s">
        <v>174</v>
      </c>
      <c r="AU650" s="17" t="s">
        <v>78</v>
      </c>
      <c r="AY650" s="17" t="s">
        <v>154</v>
      </c>
      <c r="BE650" s="213">
        <f>IF(N650="základní",J650,0)</f>
        <v>0</v>
      </c>
      <c r="BF650" s="213">
        <f>IF(N650="snížená",J650,0)</f>
        <v>0</v>
      </c>
      <c r="BG650" s="213">
        <f>IF(N650="zákl. přenesená",J650,0)</f>
        <v>0</v>
      </c>
      <c r="BH650" s="213">
        <f>IF(N650="sníž. přenesená",J650,0)</f>
        <v>0</v>
      </c>
      <c r="BI650" s="213">
        <f>IF(N650="nulová",J650,0)</f>
        <v>0</v>
      </c>
      <c r="BJ650" s="17" t="s">
        <v>78</v>
      </c>
      <c r="BK650" s="213">
        <f>ROUND(I650*H650,2)</f>
        <v>0</v>
      </c>
      <c r="BL650" s="17" t="s">
        <v>196</v>
      </c>
      <c r="BM650" s="17" t="s">
        <v>966</v>
      </c>
    </row>
    <row r="651" s="1" customFormat="1">
      <c r="B651" s="38"/>
      <c r="C651" s="39"/>
      <c r="D651" s="214" t="s">
        <v>157</v>
      </c>
      <c r="E651" s="39"/>
      <c r="F651" s="215" t="s">
        <v>967</v>
      </c>
      <c r="G651" s="39"/>
      <c r="H651" s="39"/>
      <c r="I651" s="144"/>
      <c r="J651" s="39"/>
      <c r="K651" s="39"/>
      <c r="L651" s="43"/>
      <c r="M651" s="216"/>
      <c r="N651" s="79"/>
      <c r="O651" s="79"/>
      <c r="P651" s="79"/>
      <c r="Q651" s="79"/>
      <c r="R651" s="79"/>
      <c r="S651" s="79"/>
      <c r="T651" s="80"/>
      <c r="AT651" s="17" t="s">
        <v>157</v>
      </c>
      <c r="AU651" s="17" t="s">
        <v>78</v>
      </c>
    </row>
    <row r="652" s="1" customFormat="1">
      <c r="B652" s="38"/>
      <c r="C652" s="39"/>
      <c r="D652" s="214" t="s">
        <v>179</v>
      </c>
      <c r="E652" s="39"/>
      <c r="F652" s="242" t="s">
        <v>968</v>
      </c>
      <c r="G652" s="39"/>
      <c r="H652" s="39"/>
      <c r="I652" s="144"/>
      <c r="J652" s="39"/>
      <c r="K652" s="39"/>
      <c r="L652" s="43"/>
      <c r="M652" s="216"/>
      <c r="N652" s="79"/>
      <c r="O652" s="79"/>
      <c r="P652" s="79"/>
      <c r="Q652" s="79"/>
      <c r="R652" s="79"/>
      <c r="S652" s="79"/>
      <c r="T652" s="80"/>
      <c r="AT652" s="17" t="s">
        <v>179</v>
      </c>
      <c r="AU652" s="17" t="s">
        <v>78</v>
      </c>
    </row>
    <row r="653" s="1" customFormat="1" ht="22.5" customHeight="1">
      <c r="B653" s="38"/>
      <c r="C653" s="233" t="s">
        <v>969</v>
      </c>
      <c r="D653" s="233" t="s">
        <v>174</v>
      </c>
      <c r="E653" s="234" t="s">
        <v>970</v>
      </c>
      <c r="F653" s="235" t="s">
        <v>971</v>
      </c>
      <c r="G653" s="236" t="s">
        <v>353</v>
      </c>
      <c r="H653" s="237">
        <v>3.024</v>
      </c>
      <c r="I653" s="238"/>
      <c r="J653" s="239">
        <f>ROUND(I653*H653,2)</f>
        <v>0</v>
      </c>
      <c r="K653" s="235" t="s">
        <v>311</v>
      </c>
      <c r="L653" s="43"/>
      <c r="M653" s="240" t="s">
        <v>1</v>
      </c>
      <c r="N653" s="241" t="s">
        <v>42</v>
      </c>
      <c r="O653" s="79"/>
      <c r="P653" s="211">
        <f>O653*H653</f>
        <v>0</v>
      </c>
      <c r="Q653" s="211">
        <v>0</v>
      </c>
      <c r="R653" s="211">
        <f>Q653*H653</f>
        <v>0</v>
      </c>
      <c r="S653" s="211">
        <v>0</v>
      </c>
      <c r="T653" s="212">
        <f>S653*H653</f>
        <v>0</v>
      </c>
      <c r="AR653" s="17" t="s">
        <v>196</v>
      </c>
      <c r="AT653" s="17" t="s">
        <v>174</v>
      </c>
      <c r="AU653" s="17" t="s">
        <v>78</v>
      </c>
      <c r="AY653" s="17" t="s">
        <v>154</v>
      </c>
      <c r="BE653" s="213">
        <f>IF(N653="základní",J653,0)</f>
        <v>0</v>
      </c>
      <c r="BF653" s="213">
        <f>IF(N653="snížená",J653,0)</f>
        <v>0</v>
      </c>
      <c r="BG653" s="213">
        <f>IF(N653="zákl. přenesená",J653,0)</f>
        <v>0</v>
      </c>
      <c r="BH653" s="213">
        <f>IF(N653="sníž. přenesená",J653,0)</f>
        <v>0</v>
      </c>
      <c r="BI653" s="213">
        <f>IF(N653="nulová",J653,0)</f>
        <v>0</v>
      </c>
      <c r="BJ653" s="17" t="s">
        <v>78</v>
      </c>
      <c r="BK653" s="213">
        <f>ROUND(I653*H653,2)</f>
        <v>0</v>
      </c>
      <c r="BL653" s="17" t="s">
        <v>196</v>
      </c>
      <c r="BM653" s="17" t="s">
        <v>972</v>
      </c>
    </row>
    <row r="654" s="1" customFormat="1">
      <c r="B654" s="38"/>
      <c r="C654" s="39"/>
      <c r="D654" s="214" t="s">
        <v>157</v>
      </c>
      <c r="E654" s="39"/>
      <c r="F654" s="215" t="s">
        <v>973</v>
      </c>
      <c r="G654" s="39"/>
      <c r="H654" s="39"/>
      <c r="I654" s="144"/>
      <c r="J654" s="39"/>
      <c r="K654" s="39"/>
      <c r="L654" s="43"/>
      <c r="M654" s="216"/>
      <c r="N654" s="79"/>
      <c r="O654" s="79"/>
      <c r="P654" s="79"/>
      <c r="Q654" s="79"/>
      <c r="R654" s="79"/>
      <c r="S654" s="79"/>
      <c r="T654" s="80"/>
      <c r="AT654" s="17" t="s">
        <v>157</v>
      </c>
      <c r="AU654" s="17" t="s">
        <v>78</v>
      </c>
    </row>
    <row r="655" s="1" customFormat="1">
      <c r="B655" s="38"/>
      <c r="C655" s="39"/>
      <c r="D655" s="214" t="s">
        <v>179</v>
      </c>
      <c r="E655" s="39"/>
      <c r="F655" s="242" t="s">
        <v>974</v>
      </c>
      <c r="G655" s="39"/>
      <c r="H655" s="39"/>
      <c r="I655" s="144"/>
      <c r="J655" s="39"/>
      <c r="K655" s="39"/>
      <c r="L655" s="43"/>
      <c r="M655" s="216"/>
      <c r="N655" s="79"/>
      <c r="O655" s="79"/>
      <c r="P655" s="79"/>
      <c r="Q655" s="79"/>
      <c r="R655" s="79"/>
      <c r="S655" s="79"/>
      <c r="T655" s="80"/>
      <c r="AT655" s="17" t="s">
        <v>179</v>
      </c>
      <c r="AU655" s="17" t="s">
        <v>78</v>
      </c>
    </row>
    <row r="656" s="12" customFormat="1">
      <c r="B656" s="246"/>
      <c r="C656" s="247"/>
      <c r="D656" s="214" t="s">
        <v>325</v>
      </c>
      <c r="E656" s="248" t="s">
        <v>1</v>
      </c>
      <c r="F656" s="249" t="s">
        <v>975</v>
      </c>
      <c r="G656" s="247"/>
      <c r="H656" s="248" t="s">
        <v>1</v>
      </c>
      <c r="I656" s="250"/>
      <c r="J656" s="247"/>
      <c r="K656" s="247"/>
      <c r="L656" s="251"/>
      <c r="M656" s="252"/>
      <c r="N656" s="253"/>
      <c r="O656" s="253"/>
      <c r="P656" s="253"/>
      <c r="Q656" s="253"/>
      <c r="R656" s="253"/>
      <c r="S656" s="253"/>
      <c r="T656" s="254"/>
      <c r="AT656" s="255" t="s">
        <v>325</v>
      </c>
      <c r="AU656" s="255" t="s">
        <v>78</v>
      </c>
      <c r="AV656" s="12" t="s">
        <v>78</v>
      </c>
      <c r="AW656" s="12" t="s">
        <v>34</v>
      </c>
      <c r="AX656" s="12" t="s">
        <v>71</v>
      </c>
      <c r="AY656" s="255" t="s">
        <v>154</v>
      </c>
    </row>
    <row r="657" s="13" customFormat="1">
      <c r="B657" s="256"/>
      <c r="C657" s="257"/>
      <c r="D657" s="214" t="s">
        <v>325</v>
      </c>
      <c r="E657" s="258" t="s">
        <v>1</v>
      </c>
      <c r="F657" s="259" t="s">
        <v>811</v>
      </c>
      <c r="G657" s="257"/>
      <c r="H657" s="260">
        <v>2.7999999999999998</v>
      </c>
      <c r="I657" s="261"/>
      <c r="J657" s="257"/>
      <c r="K657" s="257"/>
      <c r="L657" s="262"/>
      <c r="M657" s="263"/>
      <c r="N657" s="264"/>
      <c r="O657" s="264"/>
      <c r="P657" s="264"/>
      <c r="Q657" s="264"/>
      <c r="R657" s="264"/>
      <c r="S657" s="264"/>
      <c r="T657" s="265"/>
      <c r="AT657" s="266" t="s">
        <v>325</v>
      </c>
      <c r="AU657" s="266" t="s">
        <v>78</v>
      </c>
      <c r="AV657" s="13" t="s">
        <v>80</v>
      </c>
      <c r="AW657" s="13" t="s">
        <v>34</v>
      </c>
      <c r="AX657" s="13" t="s">
        <v>71</v>
      </c>
      <c r="AY657" s="266" t="s">
        <v>154</v>
      </c>
    </row>
    <row r="658" s="12" customFormat="1">
      <c r="B658" s="246"/>
      <c r="C658" s="247"/>
      <c r="D658" s="214" t="s">
        <v>325</v>
      </c>
      <c r="E658" s="248" t="s">
        <v>1</v>
      </c>
      <c r="F658" s="249" t="s">
        <v>870</v>
      </c>
      <c r="G658" s="247"/>
      <c r="H658" s="248" t="s">
        <v>1</v>
      </c>
      <c r="I658" s="250"/>
      <c r="J658" s="247"/>
      <c r="K658" s="247"/>
      <c r="L658" s="251"/>
      <c r="M658" s="252"/>
      <c r="N658" s="253"/>
      <c r="O658" s="253"/>
      <c r="P658" s="253"/>
      <c r="Q658" s="253"/>
      <c r="R658" s="253"/>
      <c r="S658" s="253"/>
      <c r="T658" s="254"/>
      <c r="AT658" s="255" t="s">
        <v>325</v>
      </c>
      <c r="AU658" s="255" t="s">
        <v>78</v>
      </c>
      <c r="AV658" s="12" t="s">
        <v>78</v>
      </c>
      <c r="AW658" s="12" t="s">
        <v>34</v>
      </c>
      <c r="AX658" s="12" t="s">
        <v>71</v>
      </c>
      <c r="AY658" s="255" t="s">
        <v>154</v>
      </c>
    </row>
    <row r="659" s="13" customFormat="1">
      <c r="B659" s="256"/>
      <c r="C659" s="257"/>
      <c r="D659" s="214" t="s">
        <v>325</v>
      </c>
      <c r="E659" s="258" t="s">
        <v>1</v>
      </c>
      <c r="F659" s="259" t="s">
        <v>934</v>
      </c>
      <c r="G659" s="257"/>
      <c r="H659" s="260">
        <v>0.22400000000000001</v>
      </c>
      <c r="I659" s="261"/>
      <c r="J659" s="257"/>
      <c r="K659" s="257"/>
      <c r="L659" s="262"/>
      <c r="M659" s="263"/>
      <c r="N659" s="264"/>
      <c r="O659" s="264"/>
      <c r="P659" s="264"/>
      <c r="Q659" s="264"/>
      <c r="R659" s="264"/>
      <c r="S659" s="264"/>
      <c r="T659" s="265"/>
      <c r="AT659" s="266" t="s">
        <v>325</v>
      </c>
      <c r="AU659" s="266" t="s">
        <v>78</v>
      </c>
      <c r="AV659" s="13" t="s">
        <v>80</v>
      </c>
      <c r="AW659" s="13" t="s">
        <v>34</v>
      </c>
      <c r="AX659" s="13" t="s">
        <v>71</v>
      </c>
      <c r="AY659" s="266" t="s">
        <v>154</v>
      </c>
    </row>
    <row r="660" s="14" customFormat="1">
      <c r="B660" s="267"/>
      <c r="C660" s="268"/>
      <c r="D660" s="214" t="s">
        <v>325</v>
      </c>
      <c r="E660" s="269" t="s">
        <v>1</v>
      </c>
      <c r="F660" s="270" t="s">
        <v>329</v>
      </c>
      <c r="G660" s="268"/>
      <c r="H660" s="271">
        <v>3.024</v>
      </c>
      <c r="I660" s="272"/>
      <c r="J660" s="268"/>
      <c r="K660" s="268"/>
      <c r="L660" s="273"/>
      <c r="M660" s="274"/>
      <c r="N660" s="275"/>
      <c r="O660" s="275"/>
      <c r="P660" s="275"/>
      <c r="Q660" s="275"/>
      <c r="R660" s="275"/>
      <c r="S660" s="275"/>
      <c r="T660" s="276"/>
      <c r="AT660" s="277" t="s">
        <v>325</v>
      </c>
      <c r="AU660" s="277" t="s">
        <v>78</v>
      </c>
      <c r="AV660" s="14" t="s">
        <v>155</v>
      </c>
      <c r="AW660" s="14" t="s">
        <v>34</v>
      </c>
      <c r="AX660" s="14" t="s">
        <v>78</v>
      </c>
      <c r="AY660" s="277" t="s">
        <v>154</v>
      </c>
    </row>
    <row r="661" s="1" customFormat="1" ht="22.5" customHeight="1">
      <c r="B661" s="38"/>
      <c r="C661" s="233" t="s">
        <v>976</v>
      </c>
      <c r="D661" s="233" t="s">
        <v>174</v>
      </c>
      <c r="E661" s="234" t="s">
        <v>977</v>
      </c>
      <c r="F661" s="235" t="s">
        <v>978</v>
      </c>
      <c r="G661" s="236" t="s">
        <v>152</v>
      </c>
      <c r="H661" s="237">
        <v>4</v>
      </c>
      <c r="I661" s="238"/>
      <c r="J661" s="239">
        <f>ROUND(I661*H661,2)</f>
        <v>0</v>
      </c>
      <c r="K661" s="235" t="s">
        <v>311</v>
      </c>
      <c r="L661" s="43"/>
      <c r="M661" s="240" t="s">
        <v>1</v>
      </c>
      <c r="N661" s="241" t="s">
        <v>42</v>
      </c>
      <c r="O661" s="79"/>
      <c r="P661" s="211">
        <f>O661*H661</f>
        <v>0</v>
      </c>
      <c r="Q661" s="211">
        <v>0</v>
      </c>
      <c r="R661" s="211">
        <f>Q661*H661</f>
        <v>0</v>
      </c>
      <c r="S661" s="211">
        <v>0</v>
      </c>
      <c r="T661" s="212">
        <f>S661*H661</f>
        <v>0</v>
      </c>
      <c r="AR661" s="17" t="s">
        <v>196</v>
      </c>
      <c r="AT661" s="17" t="s">
        <v>174</v>
      </c>
      <c r="AU661" s="17" t="s">
        <v>78</v>
      </c>
      <c r="AY661" s="17" t="s">
        <v>154</v>
      </c>
      <c r="BE661" s="213">
        <f>IF(N661="základní",J661,0)</f>
        <v>0</v>
      </c>
      <c r="BF661" s="213">
        <f>IF(N661="snížená",J661,0)</f>
        <v>0</v>
      </c>
      <c r="BG661" s="213">
        <f>IF(N661="zákl. přenesená",J661,0)</f>
        <v>0</v>
      </c>
      <c r="BH661" s="213">
        <f>IF(N661="sníž. přenesená",J661,0)</f>
        <v>0</v>
      </c>
      <c r="BI661" s="213">
        <f>IF(N661="nulová",J661,0)</f>
        <v>0</v>
      </c>
      <c r="BJ661" s="17" t="s">
        <v>78</v>
      </c>
      <c r="BK661" s="213">
        <f>ROUND(I661*H661,2)</f>
        <v>0</v>
      </c>
      <c r="BL661" s="17" t="s">
        <v>196</v>
      </c>
      <c r="BM661" s="17" t="s">
        <v>979</v>
      </c>
    </row>
    <row r="662" s="1" customFormat="1">
      <c r="B662" s="38"/>
      <c r="C662" s="39"/>
      <c r="D662" s="214" t="s">
        <v>157</v>
      </c>
      <c r="E662" s="39"/>
      <c r="F662" s="215" t="s">
        <v>980</v>
      </c>
      <c r="G662" s="39"/>
      <c r="H662" s="39"/>
      <c r="I662" s="144"/>
      <c r="J662" s="39"/>
      <c r="K662" s="39"/>
      <c r="L662" s="43"/>
      <c r="M662" s="216"/>
      <c r="N662" s="79"/>
      <c r="O662" s="79"/>
      <c r="P662" s="79"/>
      <c r="Q662" s="79"/>
      <c r="R662" s="79"/>
      <c r="S662" s="79"/>
      <c r="T662" s="80"/>
      <c r="AT662" s="17" t="s">
        <v>157</v>
      </c>
      <c r="AU662" s="17" t="s">
        <v>78</v>
      </c>
    </row>
    <row r="663" s="1" customFormat="1">
      <c r="B663" s="38"/>
      <c r="C663" s="39"/>
      <c r="D663" s="214" t="s">
        <v>179</v>
      </c>
      <c r="E663" s="39"/>
      <c r="F663" s="242" t="s">
        <v>981</v>
      </c>
      <c r="G663" s="39"/>
      <c r="H663" s="39"/>
      <c r="I663" s="144"/>
      <c r="J663" s="39"/>
      <c r="K663" s="39"/>
      <c r="L663" s="43"/>
      <c r="M663" s="216"/>
      <c r="N663" s="79"/>
      <c r="O663" s="79"/>
      <c r="P663" s="79"/>
      <c r="Q663" s="79"/>
      <c r="R663" s="79"/>
      <c r="S663" s="79"/>
      <c r="T663" s="80"/>
      <c r="AT663" s="17" t="s">
        <v>179</v>
      </c>
      <c r="AU663" s="17" t="s">
        <v>78</v>
      </c>
    </row>
    <row r="664" s="12" customFormat="1">
      <c r="B664" s="246"/>
      <c r="C664" s="247"/>
      <c r="D664" s="214" t="s">
        <v>325</v>
      </c>
      <c r="E664" s="248" t="s">
        <v>1</v>
      </c>
      <c r="F664" s="249" t="s">
        <v>982</v>
      </c>
      <c r="G664" s="247"/>
      <c r="H664" s="248" t="s">
        <v>1</v>
      </c>
      <c r="I664" s="250"/>
      <c r="J664" s="247"/>
      <c r="K664" s="247"/>
      <c r="L664" s="251"/>
      <c r="M664" s="252"/>
      <c r="N664" s="253"/>
      <c r="O664" s="253"/>
      <c r="P664" s="253"/>
      <c r="Q664" s="253"/>
      <c r="R664" s="253"/>
      <c r="S664" s="253"/>
      <c r="T664" s="254"/>
      <c r="AT664" s="255" t="s">
        <v>325</v>
      </c>
      <c r="AU664" s="255" t="s">
        <v>78</v>
      </c>
      <c r="AV664" s="12" t="s">
        <v>78</v>
      </c>
      <c r="AW664" s="12" t="s">
        <v>34</v>
      </c>
      <c r="AX664" s="12" t="s">
        <v>71</v>
      </c>
      <c r="AY664" s="255" t="s">
        <v>154</v>
      </c>
    </row>
    <row r="665" s="13" customFormat="1">
      <c r="B665" s="256"/>
      <c r="C665" s="257"/>
      <c r="D665" s="214" t="s">
        <v>325</v>
      </c>
      <c r="E665" s="258" t="s">
        <v>1</v>
      </c>
      <c r="F665" s="259" t="s">
        <v>80</v>
      </c>
      <c r="G665" s="257"/>
      <c r="H665" s="260">
        <v>2</v>
      </c>
      <c r="I665" s="261"/>
      <c r="J665" s="257"/>
      <c r="K665" s="257"/>
      <c r="L665" s="262"/>
      <c r="M665" s="263"/>
      <c r="N665" s="264"/>
      <c r="O665" s="264"/>
      <c r="P665" s="264"/>
      <c r="Q665" s="264"/>
      <c r="R665" s="264"/>
      <c r="S665" s="264"/>
      <c r="T665" s="265"/>
      <c r="AT665" s="266" t="s">
        <v>325</v>
      </c>
      <c r="AU665" s="266" t="s">
        <v>78</v>
      </c>
      <c r="AV665" s="13" t="s">
        <v>80</v>
      </c>
      <c r="AW665" s="13" t="s">
        <v>34</v>
      </c>
      <c r="AX665" s="13" t="s">
        <v>71</v>
      </c>
      <c r="AY665" s="266" t="s">
        <v>154</v>
      </c>
    </row>
    <row r="666" s="12" customFormat="1">
      <c r="B666" s="246"/>
      <c r="C666" s="247"/>
      <c r="D666" s="214" t="s">
        <v>325</v>
      </c>
      <c r="E666" s="248" t="s">
        <v>1</v>
      </c>
      <c r="F666" s="249" t="s">
        <v>983</v>
      </c>
      <c r="G666" s="247"/>
      <c r="H666" s="248" t="s">
        <v>1</v>
      </c>
      <c r="I666" s="250"/>
      <c r="J666" s="247"/>
      <c r="K666" s="247"/>
      <c r="L666" s="251"/>
      <c r="M666" s="252"/>
      <c r="N666" s="253"/>
      <c r="O666" s="253"/>
      <c r="P666" s="253"/>
      <c r="Q666" s="253"/>
      <c r="R666" s="253"/>
      <c r="S666" s="253"/>
      <c r="T666" s="254"/>
      <c r="AT666" s="255" t="s">
        <v>325</v>
      </c>
      <c r="AU666" s="255" t="s">
        <v>78</v>
      </c>
      <c r="AV666" s="12" t="s">
        <v>78</v>
      </c>
      <c r="AW666" s="12" t="s">
        <v>34</v>
      </c>
      <c r="AX666" s="12" t="s">
        <v>71</v>
      </c>
      <c r="AY666" s="255" t="s">
        <v>154</v>
      </c>
    </row>
    <row r="667" s="13" customFormat="1">
      <c r="B667" s="256"/>
      <c r="C667" s="257"/>
      <c r="D667" s="214" t="s">
        <v>325</v>
      </c>
      <c r="E667" s="258" t="s">
        <v>1</v>
      </c>
      <c r="F667" s="259" t="s">
        <v>80</v>
      </c>
      <c r="G667" s="257"/>
      <c r="H667" s="260">
        <v>2</v>
      </c>
      <c r="I667" s="261"/>
      <c r="J667" s="257"/>
      <c r="K667" s="257"/>
      <c r="L667" s="262"/>
      <c r="M667" s="263"/>
      <c r="N667" s="264"/>
      <c r="O667" s="264"/>
      <c r="P667" s="264"/>
      <c r="Q667" s="264"/>
      <c r="R667" s="264"/>
      <c r="S667" s="264"/>
      <c r="T667" s="265"/>
      <c r="AT667" s="266" t="s">
        <v>325</v>
      </c>
      <c r="AU667" s="266" t="s">
        <v>78</v>
      </c>
      <c r="AV667" s="13" t="s">
        <v>80</v>
      </c>
      <c r="AW667" s="13" t="s">
        <v>34</v>
      </c>
      <c r="AX667" s="13" t="s">
        <v>71</v>
      </c>
      <c r="AY667" s="266" t="s">
        <v>154</v>
      </c>
    </row>
    <row r="668" s="14" customFormat="1">
      <c r="B668" s="267"/>
      <c r="C668" s="268"/>
      <c r="D668" s="214" t="s">
        <v>325</v>
      </c>
      <c r="E668" s="269" t="s">
        <v>1</v>
      </c>
      <c r="F668" s="270" t="s">
        <v>329</v>
      </c>
      <c r="G668" s="268"/>
      <c r="H668" s="271">
        <v>4</v>
      </c>
      <c r="I668" s="272"/>
      <c r="J668" s="268"/>
      <c r="K668" s="268"/>
      <c r="L668" s="273"/>
      <c r="M668" s="274"/>
      <c r="N668" s="275"/>
      <c r="O668" s="275"/>
      <c r="P668" s="275"/>
      <c r="Q668" s="275"/>
      <c r="R668" s="275"/>
      <c r="S668" s="275"/>
      <c r="T668" s="276"/>
      <c r="AT668" s="277" t="s">
        <v>325</v>
      </c>
      <c r="AU668" s="277" t="s">
        <v>78</v>
      </c>
      <c r="AV668" s="14" t="s">
        <v>155</v>
      </c>
      <c r="AW668" s="14" t="s">
        <v>34</v>
      </c>
      <c r="AX668" s="14" t="s">
        <v>78</v>
      </c>
      <c r="AY668" s="277" t="s">
        <v>154</v>
      </c>
    </row>
    <row r="669" s="1" customFormat="1" ht="22.5" customHeight="1">
      <c r="B669" s="38"/>
      <c r="C669" s="233" t="s">
        <v>984</v>
      </c>
      <c r="D669" s="233" t="s">
        <v>174</v>
      </c>
      <c r="E669" s="234" t="s">
        <v>985</v>
      </c>
      <c r="F669" s="235" t="s">
        <v>986</v>
      </c>
      <c r="G669" s="236" t="s">
        <v>152</v>
      </c>
      <c r="H669" s="237">
        <v>4</v>
      </c>
      <c r="I669" s="238"/>
      <c r="J669" s="239">
        <f>ROUND(I669*H669,2)</f>
        <v>0</v>
      </c>
      <c r="K669" s="235" t="s">
        <v>311</v>
      </c>
      <c r="L669" s="43"/>
      <c r="M669" s="240" t="s">
        <v>1</v>
      </c>
      <c r="N669" s="241" t="s">
        <v>42</v>
      </c>
      <c r="O669" s="79"/>
      <c r="P669" s="211">
        <f>O669*H669</f>
        <v>0</v>
      </c>
      <c r="Q669" s="211">
        <v>0</v>
      </c>
      <c r="R669" s="211">
        <f>Q669*H669</f>
        <v>0</v>
      </c>
      <c r="S669" s="211">
        <v>0</v>
      </c>
      <c r="T669" s="212">
        <f>S669*H669</f>
        <v>0</v>
      </c>
      <c r="AR669" s="17" t="s">
        <v>196</v>
      </c>
      <c r="AT669" s="17" t="s">
        <v>174</v>
      </c>
      <c r="AU669" s="17" t="s">
        <v>78</v>
      </c>
      <c r="AY669" s="17" t="s">
        <v>154</v>
      </c>
      <c r="BE669" s="213">
        <f>IF(N669="základní",J669,0)</f>
        <v>0</v>
      </c>
      <c r="BF669" s="213">
        <f>IF(N669="snížená",J669,0)</f>
        <v>0</v>
      </c>
      <c r="BG669" s="213">
        <f>IF(N669="zákl. přenesená",J669,0)</f>
        <v>0</v>
      </c>
      <c r="BH669" s="213">
        <f>IF(N669="sníž. přenesená",J669,0)</f>
        <v>0</v>
      </c>
      <c r="BI669" s="213">
        <f>IF(N669="nulová",J669,0)</f>
        <v>0</v>
      </c>
      <c r="BJ669" s="17" t="s">
        <v>78</v>
      </c>
      <c r="BK669" s="213">
        <f>ROUND(I669*H669,2)</f>
        <v>0</v>
      </c>
      <c r="BL669" s="17" t="s">
        <v>196</v>
      </c>
      <c r="BM669" s="17" t="s">
        <v>987</v>
      </c>
    </row>
    <row r="670" s="1" customFormat="1">
      <c r="B670" s="38"/>
      <c r="C670" s="39"/>
      <c r="D670" s="214" t="s">
        <v>157</v>
      </c>
      <c r="E670" s="39"/>
      <c r="F670" s="215" t="s">
        <v>988</v>
      </c>
      <c r="G670" s="39"/>
      <c r="H670" s="39"/>
      <c r="I670" s="144"/>
      <c r="J670" s="39"/>
      <c r="K670" s="39"/>
      <c r="L670" s="43"/>
      <c r="M670" s="216"/>
      <c r="N670" s="79"/>
      <c r="O670" s="79"/>
      <c r="P670" s="79"/>
      <c r="Q670" s="79"/>
      <c r="R670" s="79"/>
      <c r="S670" s="79"/>
      <c r="T670" s="80"/>
      <c r="AT670" s="17" t="s">
        <v>157</v>
      </c>
      <c r="AU670" s="17" t="s">
        <v>78</v>
      </c>
    </row>
    <row r="671" s="1" customFormat="1">
      <c r="B671" s="38"/>
      <c r="C671" s="39"/>
      <c r="D671" s="214" t="s">
        <v>179</v>
      </c>
      <c r="E671" s="39"/>
      <c r="F671" s="242" t="s">
        <v>981</v>
      </c>
      <c r="G671" s="39"/>
      <c r="H671" s="39"/>
      <c r="I671" s="144"/>
      <c r="J671" s="39"/>
      <c r="K671" s="39"/>
      <c r="L671" s="43"/>
      <c r="M671" s="216"/>
      <c r="N671" s="79"/>
      <c r="O671" s="79"/>
      <c r="P671" s="79"/>
      <c r="Q671" s="79"/>
      <c r="R671" s="79"/>
      <c r="S671" s="79"/>
      <c r="T671" s="80"/>
      <c r="AT671" s="17" t="s">
        <v>179</v>
      </c>
      <c r="AU671" s="17" t="s">
        <v>78</v>
      </c>
    </row>
    <row r="672" s="12" customFormat="1">
      <c r="B672" s="246"/>
      <c r="C672" s="247"/>
      <c r="D672" s="214" t="s">
        <v>325</v>
      </c>
      <c r="E672" s="248" t="s">
        <v>1</v>
      </c>
      <c r="F672" s="249" t="s">
        <v>989</v>
      </c>
      <c r="G672" s="247"/>
      <c r="H672" s="248" t="s">
        <v>1</v>
      </c>
      <c r="I672" s="250"/>
      <c r="J672" s="247"/>
      <c r="K672" s="247"/>
      <c r="L672" s="251"/>
      <c r="M672" s="252"/>
      <c r="N672" s="253"/>
      <c r="O672" s="253"/>
      <c r="P672" s="253"/>
      <c r="Q672" s="253"/>
      <c r="R672" s="253"/>
      <c r="S672" s="253"/>
      <c r="T672" s="254"/>
      <c r="AT672" s="255" t="s">
        <v>325</v>
      </c>
      <c r="AU672" s="255" t="s">
        <v>78</v>
      </c>
      <c r="AV672" s="12" t="s">
        <v>78</v>
      </c>
      <c r="AW672" s="12" t="s">
        <v>34</v>
      </c>
      <c r="AX672" s="12" t="s">
        <v>71</v>
      </c>
      <c r="AY672" s="255" t="s">
        <v>154</v>
      </c>
    </row>
    <row r="673" s="13" customFormat="1">
      <c r="B673" s="256"/>
      <c r="C673" s="257"/>
      <c r="D673" s="214" t="s">
        <v>325</v>
      </c>
      <c r="E673" s="258" t="s">
        <v>1</v>
      </c>
      <c r="F673" s="259" t="s">
        <v>80</v>
      </c>
      <c r="G673" s="257"/>
      <c r="H673" s="260">
        <v>2</v>
      </c>
      <c r="I673" s="261"/>
      <c r="J673" s="257"/>
      <c r="K673" s="257"/>
      <c r="L673" s="262"/>
      <c r="M673" s="263"/>
      <c r="N673" s="264"/>
      <c r="O673" s="264"/>
      <c r="P673" s="264"/>
      <c r="Q673" s="264"/>
      <c r="R673" s="264"/>
      <c r="S673" s="264"/>
      <c r="T673" s="265"/>
      <c r="AT673" s="266" t="s">
        <v>325</v>
      </c>
      <c r="AU673" s="266" t="s">
        <v>78</v>
      </c>
      <c r="AV673" s="13" t="s">
        <v>80</v>
      </c>
      <c r="AW673" s="13" t="s">
        <v>34</v>
      </c>
      <c r="AX673" s="13" t="s">
        <v>71</v>
      </c>
      <c r="AY673" s="266" t="s">
        <v>154</v>
      </c>
    </row>
    <row r="674" s="12" customFormat="1">
      <c r="B674" s="246"/>
      <c r="C674" s="247"/>
      <c r="D674" s="214" t="s">
        <v>325</v>
      </c>
      <c r="E674" s="248" t="s">
        <v>1</v>
      </c>
      <c r="F674" s="249" t="s">
        <v>990</v>
      </c>
      <c r="G674" s="247"/>
      <c r="H674" s="248" t="s">
        <v>1</v>
      </c>
      <c r="I674" s="250"/>
      <c r="J674" s="247"/>
      <c r="K674" s="247"/>
      <c r="L674" s="251"/>
      <c r="M674" s="252"/>
      <c r="N674" s="253"/>
      <c r="O674" s="253"/>
      <c r="P674" s="253"/>
      <c r="Q674" s="253"/>
      <c r="R674" s="253"/>
      <c r="S674" s="253"/>
      <c r="T674" s="254"/>
      <c r="AT674" s="255" t="s">
        <v>325</v>
      </c>
      <c r="AU674" s="255" t="s">
        <v>78</v>
      </c>
      <c r="AV674" s="12" t="s">
        <v>78</v>
      </c>
      <c r="AW674" s="12" t="s">
        <v>34</v>
      </c>
      <c r="AX674" s="12" t="s">
        <v>71</v>
      </c>
      <c r="AY674" s="255" t="s">
        <v>154</v>
      </c>
    </row>
    <row r="675" s="13" customFormat="1">
      <c r="B675" s="256"/>
      <c r="C675" s="257"/>
      <c r="D675" s="214" t="s">
        <v>325</v>
      </c>
      <c r="E675" s="258" t="s">
        <v>1</v>
      </c>
      <c r="F675" s="259" t="s">
        <v>80</v>
      </c>
      <c r="G675" s="257"/>
      <c r="H675" s="260">
        <v>2</v>
      </c>
      <c r="I675" s="261"/>
      <c r="J675" s="257"/>
      <c r="K675" s="257"/>
      <c r="L675" s="262"/>
      <c r="M675" s="263"/>
      <c r="N675" s="264"/>
      <c r="O675" s="264"/>
      <c r="P675" s="264"/>
      <c r="Q675" s="264"/>
      <c r="R675" s="264"/>
      <c r="S675" s="264"/>
      <c r="T675" s="265"/>
      <c r="AT675" s="266" t="s">
        <v>325</v>
      </c>
      <c r="AU675" s="266" t="s">
        <v>78</v>
      </c>
      <c r="AV675" s="13" t="s">
        <v>80</v>
      </c>
      <c r="AW675" s="13" t="s">
        <v>34</v>
      </c>
      <c r="AX675" s="13" t="s">
        <v>71</v>
      </c>
      <c r="AY675" s="266" t="s">
        <v>154</v>
      </c>
    </row>
    <row r="676" s="14" customFormat="1">
      <c r="B676" s="267"/>
      <c r="C676" s="268"/>
      <c r="D676" s="214" t="s">
        <v>325</v>
      </c>
      <c r="E676" s="269" t="s">
        <v>1</v>
      </c>
      <c r="F676" s="270" t="s">
        <v>329</v>
      </c>
      <c r="G676" s="268"/>
      <c r="H676" s="271">
        <v>4</v>
      </c>
      <c r="I676" s="272"/>
      <c r="J676" s="268"/>
      <c r="K676" s="268"/>
      <c r="L676" s="273"/>
      <c r="M676" s="274"/>
      <c r="N676" s="275"/>
      <c r="O676" s="275"/>
      <c r="P676" s="275"/>
      <c r="Q676" s="275"/>
      <c r="R676" s="275"/>
      <c r="S676" s="275"/>
      <c r="T676" s="276"/>
      <c r="AT676" s="277" t="s">
        <v>325</v>
      </c>
      <c r="AU676" s="277" t="s">
        <v>78</v>
      </c>
      <c r="AV676" s="14" t="s">
        <v>155</v>
      </c>
      <c r="AW676" s="14" t="s">
        <v>34</v>
      </c>
      <c r="AX676" s="14" t="s">
        <v>78</v>
      </c>
      <c r="AY676" s="277" t="s">
        <v>154</v>
      </c>
    </row>
    <row r="677" s="11" customFormat="1" ht="25.92" customHeight="1">
      <c r="B677" s="217"/>
      <c r="C677" s="218"/>
      <c r="D677" s="219" t="s">
        <v>70</v>
      </c>
      <c r="E677" s="220" t="s">
        <v>102</v>
      </c>
      <c r="F677" s="220" t="s">
        <v>991</v>
      </c>
      <c r="G677" s="218"/>
      <c r="H677" s="218"/>
      <c r="I677" s="221"/>
      <c r="J677" s="222">
        <f>BK677</f>
        <v>0</v>
      </c>
      <c r="K677" s="218"/>
      <c r="L677" s="223"/>
      <c r="M677" s="224"/>
      <c r="N677" s="225"/>
      <c r="O677" s="225"/>
      <c r="P677" s="226">
        <f>SUM(P678:P694)</f>
        <v>0</v>
      </c>
      <c r="Q677" s="225"/>
      <c r="R677" s="226">
        <f>SUM(R678:R694)</f>
        <v>0</v>
      </c>
      <c r="S677" s="225"/>
      <c r="T677" s="227">
        <f>SUM(T678:T694)</f>
        <v>0</v>
      </c>
      <c r="AR677" s="228" t="s">
        <v>167</v>
      </c>
      <c r="AT677" s="229" t="s">
        <v>70</v>
      </c>
      <c r="AU677" s="229" t="s">
        <v>71</v>
      </c>
      <c r="AY677" s="228" t="s">
        <v>154</v>
      </c>
      <c r="BK677" s="230">
        <f>SUM(BK678:BK694)</f>
        <v>0</v>
      </c>
    </row>
    <row r="678" s="1" customFormat="1" ht="22.5" customHeight="1">
      <c r="B678" s="38"/>
      <c r="C678" s="233" t="s">
        <v>423</v>
      </c>
      <c r="D678" s="233" t="s">
        <v>174</v>
      </c>
      <c r="E678" s="234" t="s">
        <v>992</v>
      </c>
      <c r="F678" s="235" t="s">
        <v>993</v>
      </c>
      <c r="G678" s="236" t="s">
        <v>388</v>
      </c>
      <c r="H678" s="237">
        <v>4</v>
      </c>
      <c r="I678" s="238"/>
      <c r="J678" s="239">
        <f>ROUND(I678*H678,2)</f>
        <v>0</v>
      </c>
      <c r="K678" s="235" t="s">
        <v>311</v>
      </c>
      <c r="L678" s="43"/>
      <c r="M678" s="240" t="s">
        <v>1</v>
      </c>
      <c r="N678" s="241" t="s">
        <v>42</v>
      </c>
      <c r="O678" s="79"/>
      <c r="P678" s="211">
        <f>O678*H678</f>
        <v>0</v>
      </c>
      <c r="Q678" s="211">
        <v>0</v>
      </c>
      <c r="R678" s="211">
        <f>Q678*H678</f>
        <v>0</v>
      </c>
      <c r="S678" s="211">
        <v>0</v>
      </c>
      <c r="T678" s="212">
        <f>S678*H678</f>
        <v>0</v>
      </c>
      <c r="AR678" s="17" t="s">
        <v>155</v>
      </c>
      <c r="AT678" s="17" t="s">
        <v>174</v>
      </c>
      <c r="AU678" s="17" t="s">
        <v>78</v>
      </c>
      <c r="AY678" s="17" t="s">
        <v>154</v>
      </c>
      <c r="BE678" s="213">
        <f>IF(N678="základní",J678,0)</f>
        <v>0</v>
      </c>
      <c r="BF678" s="213">
        <f>IF(N678="snížená",J678,0)</f>
        <v>0</v>
      </c>
      <c r="BG678" s="213">
        <f>IF(N678="zákl. přenesená",J678,0)</f>
        <v>0</v>
      </c>
      <c r="BH678" s="213">
        <f>IF(N678="sníž. přenesená",J678,0)</f>
        <v>0</v>
      </c>
      <c r="BI678" s="213">
        <f>IF(N678="nulová",J678,0)</f>
        <v>0</v>
      </c>
      <c r="BJ678" s="17" t="s">
        <v>78</v>
      </c>
      <c r="BK678" s="213">
        <f>ROUND(I678*H678,2)</f>
        <v>0</v>
      </c>
      <c r="BL678" s="17" t="s">
        <v>155</v>
      </c>
      <c r="BM678" s="17" t="s">
        <v>994</v>
      </c>
    </row>
    <row r="679" s="1" customFormat="1">
      <c r="B679" s="38"/>
      <c r="C679" s="39"/>
      <c r="D679" s="214" t="s">
        <v>157</v>
      </c>
      <c r="E679" s="39"/>
      <c r="F679" s="215" t="s">
        <v>993</v>
      </c>
      <c r="G679" s="39"/>
      <c r="H679" s="39"/>
      <c r="I679" s="144"/>
      <c r="J679" s="39"/>
      <c r="K679" s="39"/>
      <c r="L679" s="43"/>
      <c r="M679" s="216"/>
      <c r="N679" s="79"/>
      <c r="O679" s="79"/>
      <c r="P679" s="79"/>
      <c r="Q679" s="79"/>
      <c r="R679" s="79"/>
      <c r="S679" s="79"/>
      <c r="T679" s="80"/>
      <c r="AT679" s="17" t="s">
        <v>157</v>
      </c>
      <c r="AU679" s="17" t="s">
        <v>78</v>
      </c>
    </row>
    <row r="680" s="1" customFormat="1" ht="22.5" customHeight="1">
      <c r="B680" s="38"/>
      <c r="C680" s="233" t="s">
        <v>995</v>
      </c>
      <c r="D680" s="233" t="s">
        <v>174</v>
      </c>
      <c r="E680" s="234" t="s">
        <v>996</v>
      </c>
      <c r="F680" s="235" t="s">
        <v>997</v>
      </c>
      <c r="G680" s="236" t="s">
        <v>388</v>
      </c>
      <c r="H680" s="237">
        <v>1</v>
      </c>
      <c r="I680" s="238"/>
      <c r="J680" s="239">
        <f>ROUND(I680*H680,2)</f>
        <v>0</v>
      </c>
      <c r="K680" s="235" t="s">
        <v>311</v>
      </c>
      <c r="L680" s="43"/>
      <c r="M680" s="240" t="s">
        <v>1</v>
      </c>
      <c r="N680" s="241" t="s">
        <v>42</v>
      </c>
      <c r="O680" s="79"/>
      <c r="P680" s="211">
        <f>O680*H680</f>
        <v>0</v>
      </c>
      <c r="Q680" s="211">
        <v>0</v>
      </c>
      <c r="R680" s="211">
        <f>Q680*H680</f>
        <v>0</v>
      </c>
      <c r="S680" s="211">
        <v>0</v>
      </c>
      <c r="T680" s="212">
        <f>S680*H680</f>
        <v>0</v>
      </c>
      <c r="AR680" s="17" t="s">
        <v>155</v>
      </c>
      <c r="AT680" s="17" t="s">
        <v>174</v>
      </c>
      <c r="AU680" s="17" t="s">
        <v>78</v>
      </c>
      <c r="AY680" s="17" t="s">
        <v>154</v>
      </c>
      <c r="BE680" s="213">
        <f>IF(N680="základní",J680,0)</f>
        <v>0</v>
      </c>
      <c r="BF680" s="213">
        <f>IF(N680="snížená",J680,0)</f>
        <v>0</v>
      </c>
      <c r="BG680" s="213">
        <f>IF(N680="zákl. přenesená",J680,0)</f>
        <v>0</v>
      </c>
      <c r="BH680" s="213">
        <f>IF(N680="sníž. přenesená",J680,0)</f>
        <v>0</v>
      </c>
      <c r="BI680" s="213">
        <f>IF(N680="nulová",J680,0)</f>
        <v>0</v>
      </c>
      <c r="BJ680" s="17" t="s">
        <v>78</v>
      </c>
      <c r="BK680" s="213">
        <f>ROUND(I680*H680,2)</f>
        <v>0</v>
      </c>
      <c r="BL680" s="17" t="s">
        <v>155</v>
      </c>
      <c r="BM680" s="17" t="s">
        <v>998</v>
      </c>
    </row>
    <row r="681" s="1" customFormat="1">
      <c r="B681" s="38"/>
      <c r="C681" s="39"/>
      <c r="D681" s="214" t="s">
        <v>157</v>
      </c>
      <c r="E681" s="39"/>
      <c r="F681" s="215" t="s">
        <v>997</v>
      </c>
      <c r="G681" s="39"/>
      <c r="H681" s="39"/>
      <c r="I681" s="144"/>
      <c r="J681" s="39"/>
      <c r="K681" s="39"/>
      <c r="L681" s="43"/>
      <c r="M681" s="216"/>
      <c r="N681" s="79"/>
      <c r="O681" s="79"/>
      <c r="P681" s="79"/>
      <c r="Q681" s="79"/>
      <c r="R681" s="79"/>
      <c r="S681" s="79"/>
      <c r="T681" s="80"/>
      <c r="AT681" s="17" t="s">
        <v>157</v>
      </c>
      <c r="AU681" s="17" t="s">
        <v>78</v>
      </c>
    </row>
    <row r="682" s="1" customFormat="1" ht="22.5" customHeight="1">
      <c r="B682" s="38"/>
      <c r="C682" s="233" t="s">
        <v>999</v>
      </c>
      <c r="D682" s="233" t="s">
        <v>174</v>
      </c>
      <c r="E682" s="234" t="s">
        <v>1000</v>
      </c>
      <c r="F682" s="235" t="s">
        <v>1001</v>
      </c>
      <c r="G682" s="236" t="s">
        <v>1002</v>
      </c>
      <c r="H682" s="278"/>
      <c r="I682" s="238"/>
      <c r="J682" s="239">
        <f>ROUND(I682*H682,2)</f>
        <v>0</v>
      </c>
      <c r="K682" s="235" t="s">
        <v>311</v>
      </c>
      <c r="L682" s="43"/>
      <c r="M682" s="240" t="s">
        <v>1</v>
      </c>
      <c r="N682" s="241" t="s">
        <v>42</v>
      </c>
      <c r="O682" s="79"/>
      <c r="P682" s="211">
        <f>O682*H682</f>
        <v>0</v>
      </c>
      <c r="Q682" s="211">
        <v>0</v>
      </c>
      <c r="R682" s="211">
        <f>Q682*H682</f>
        <v>0</v>
      </c>
      <c r="S682" s="211">
        <v>0</v>
      </c>
      <c r="T682" s="212">
        <f>S682*H682</f>
        <v>0</v>
      </c>
      <c r="AR682" s="17" t="s">
        <v>155</v>
      </c>
      <c r="AT682" s="17" t="s">
        <v>174</v>
      </c>
      <c r="AU682" s="17" t="s">
        <v>78</v>
      </c>
      <c r="AY682" s="17" t="s">
        <v>154</v>
      </c>
      <c r="BE682" s="213">
        <f>IF(N682="základní",J682,0)</f>
        <v>0</v>
      </c>
      <c r="BF682" s="213">
        <f>IF(N682="snížená",J682,0)</f>
        <v>0</v>
      </c>
      <c r="BG682" s="213">
        <f>IF(N682="zákl. přenesená",J682,0)</f>
        <v>0</v>
      </c>
      <c r="BH682" s="213">
        <f>IF(N682="sníž. přenesená",J682,0)</f>
        <v>0</v>
      </c>
      <c r="BI682" s="213">
        <f>IF(N682="nulová",J682,0)</f>
        <v>0</v>
      </c>
      <c r="BJ682" s="17" t="s">
        <v>78</v>
      </c>
      <c r="BK682" s="213">
        <f>ROUND(I682*H682,2)</f>
        <v>0</v>
      </c>
      <c r="BL682" s="17" t="s">
        <v>155</v>
      </c>
      <c r="BM682" s="17" t="s">
        <v>1003</v>
      </c>
    </row>
    <row r="683" s="1" customFormat="1">
      <c r="B683" s="38"/>
      <c r="C683" s="39"/>
      <c r="D683" s="214" t="s">
        <v>157</v>
      </c>
      <c r="E683" s="39"/>
      <c r="F683" s="215" t="s">
        <v>1001</v>
      </c>
      <c r="G683" s="39"/>
      <c r="H683" s="39"/>
      <c r="I683" s="144"/>
      <c r="J683" s="39"/>
      <c r="K683" s="39"/>
      <c r="L683" s="43"/>
      <c r="M683" s="216"/>
      <c r="N683" s="79"/>
      <c r="O683" s="79"/>
      <c r="P683" s="79"/>
      <c r="Q683" s="79"/>
      <c r="R683" s="79"/>
      <c r="S683" s="79"/>
      <c r="T683" s="80"/>
      <c r="AT683" s="17" t="s">
        <v>157</v>
      </c>
      <c r="AU683" s="17" t="s">
        <v>78</v>
      </c>
    </row>
    <row r="684" s="1" customFormat="1">
      <c r="B684" s="38"/>
      <c r="C684" s="39"/>
      <c r="D684" s="214" t="s">
        <v>179</v>
      </c>
      <c r="E684" s="39"/>
      <c r="F684" s="242" t="s">
        <v>1004</v>
      </c>
      <c r="G684" s="39"/>
      <c r="H684" s="39"/>
      <c r="I684" s="144"/>
      <c r="J684" s="39"/>
      <c r="K684" s="39"/>
      <c r="L684" s="43"/>
      <c r="M684" s="216"/>
      <c r="N684" s="79"/>
      <c r="O684" s="79"/>
      <c r="P684" s="79"/>
      <c r="Q684" s="79"/>
      <c r="R684" s="79"/>
      <c r="S684" s="79"/>
      <c r="T684" s="80"/>
      <c r="AT684" s="17" t="s">
        <v>179</v>
      </c>
      <c r="AU684" s="17" t="s">
        <v>78</v>
      </c>
    </row>
    <row r="685" s="1" customFormat="1" ht="22.5" customHeight="1">
      <c r="B685" s="38"/>
      <c r="C685" s="233" t="s">
        <v>1005</v>
      </c>
      <c r="D685" s="233" t="s">
        <v>174</v>
      </c>
      <c r="E685" s="234" t="s">
        <v>1006</v>
      </c>
      <c r="F685" s="235" t="s">
        <v>1007</v>
      </c>
      <c r="G685" s="236" t="s">
        <v>1002</v>
      </c>
      <c r="H685" s="278"/>
      <c r="I685" s="238"/>
      <c r="J685" s="239">
        <f>ROUND(I685*H685,2)</f>
        <v>0</v>
      </c>
      <c r="K685" s="235" t="s">
        <v>311</v>
      </c>
      <c r="L685" s="43"/>
      <c r="M685" s="240" t="s">
        <v>1</v>
      </c>
      <c r="N685" s="241" t="s">
        <v>42</v>
      </c>
      <c r="O685" s="79"/>
      <c r="P685" s="211">
        <f>O685*H685</f>
        <v>0</v>
      </c>
      <c r="Q685" s="211">
        <v>0</v>
      </c>
      <c r="R685" s="211">
        <f>Q685*H685</f>
        <v>0</v>
      </c>
      <c r="S685" s="211">
        <v>0</v>
      </c>
      <c r="T685" s="212">
        <f>S685*H685</f>
        <v>0</v>
      </c>
      <c r="AR685" s="17" t="s">
        <v>155</v>
      </c>
      <c r="AT685" s="17" t="s">
        <v>174</v>
      </c>
      <c r="AU685" s="17" t="s">
        <v>78</v>
      </c>
      <c r="AY685" s="17" t="s">
        <v>154</v>
      </c>
      <c r="BE685" s="213">
        <f>IF(N685="základní",J685,0)</f>
        <v>0</v>
      </c>
      <c r="BF685" s="213">
        <f>IF(N685="snížená",J685,0)</f>
        <v>0</v>
      </c>
      <c r="BG685" s="213">
        <f>IF(N685="zákl. přenesená",J685,0)</f>
        <v>0</v>
      </c>
      <c r="BH685" s="213">
        <f>IF(N685="sníž. přenesená",J685,0)</f>
        <v>0</v>
      </c>
      <c r="BI685" s="213">
        <f>IF(N685="nulová",J685,0)</f>
        <v>0</v>
      </c>
      <c r="BJ685" s="17" t="s">
        <v>78</v>
      </c>
      <c r="BK685" s="213">
        <f>ROUND(I685*H685,2)</f>
        <v>0</v>
      </c>
      <c r="BL685" s="17" t="s">
        <v>155</v>
      </c>
      <c r="BM685" s="17" t="s">
        <v>1008</v>
      </c>
    </row>
    <row r="686" s="1" customFormat="1">
      <c r="B686" s="38"/>
      <c r="C686" s="39"/>
      <c r="D686" s="214" t="s">
        <v>157</v>
      </c>
      <c r="E686" s="39"/>
      <c r="F686" s="215" t="s">
        <v>1007</v>
      </c>
      <c r="G686" s="39"/>
      <c r="H686" s="39"/>
      <c r="I686" s="144"/>
      <c r="J686" s="39"/>
      <c r="K686" s="39"/>
      <c r="L686" s="43"/>
      <c r="M686" s="216"/>
      <c r="N686" s="79"/>
      <c r="O686" s="79"/>
      <c r="P686" s="79"/>
      <c r="Q686" s="79"/>
      <c r="R686" s="79"/>
      <c r="S686" s="79"/>
      <c r="T686" s="80"/>
      <c r="AT686" s="17" t="s">
        <v>157</v>
      </c>
      <c r="AU686" s="17" t="s">
        <v>78</v>
      </c>
    </row>
    <row r="687" s="1" customFormat="1" ht="22.5" customHeight="1">
      <c r="B687" s="38"/>
      <c r="C687" s="233" t="s">
        <v>1009</v>
      </c>
      <c r="D687" s="233" t="s">
        <v>174</v>
      </c>
      <c r="E687" s="234" t="s">
        <v>1010</v>
      </c>
      <c r="F687" s="235" t="s">
        <v>1011</v>
      </c>
      <c r="G687" s="236" t="s">
        <v>388</v>
      </c>
      <c r="H687" s="237">
        <v>2</v>
      </c>
      <c r="I687" s="238"/>
      <c r="J687" s="239">
        <f>ROUND(I687*H687,2)</f>
        <v>0</v>
      </c>
      <c r="K687" s="235" t="s">
        <v>311</v>
      </c>
      <c r="L687" s="43"/>
      <c r="M687" s="240" t="s">
        <v>1</v>
      </c>
      <c r="N687" s="241" t="s">
        <v>42</v>
      </c>
      <c r="O687" s="79"/>
      <c r="P687" s="211">
        <f>O687*H687</f>
        <v>0</v>
      </c>
      <c r="Q687" s="211">
        <v>0</v>
      </c>
      <c r="R687" s="211">
        <f>Q687*H687</f>
        <v>0</v>
      </c>
      <c r="S687" s="211">
        <v>0</v>
      </c>
      <c r="T687" s="212">
        <f>S687*H687</f>
        <v>0</v>
      </c>
      <c r="AR687" s="17" t="s">
        <v>155</v>
      </c>
      <c r="AT687" s="17" t="s">
        <v>174</v>
      </c>
      <c r="AU687" s="17" t="s">
        <v>78</v>
      </c>
      <c r="AY687" s="17" t="s">
        <v>154</v>
      </c>
      <c r="BE687" s="213">
        <f>IF(N687="základní",J687,0)</f>
        <v>0</v>
      </c>
      <c r="BF687" s="213">
        <f>IF(N687="snížená",J687,0)</f>
        <v>0</v>
      </c>
      <c r="BG687" s="213">
        <f>IF(N687="zákl. přenesená",J687,0)</f>
        <v>0</v>
      </c>
      <c r="BH687" s="213">
        <f>IF(N687="sníž. přenesená",J687,0)</f>
        <v>0</v>
      </c>
      <c r="BI687" s="213">
        <f>IF(N687="nulová",J687,0)</f>
        <v>0</v>
      </c>
      <c r="BJ687" s="17" t="s">
        <v>78</v>
      </c>
      <c r="BK687" s="213">
        <f>ROUND(I687*H687,2)</f>
        <v>0</v>
      </c>
      <c r="BL687" s="17" t="s">
        <v>155</v>
      </c>
      <c r="BM687" s="17" t="s">
        <v>1012</v>
      </c>
    </row>
    <row r="688" s="12" customFormat="1">
      <c r="B688" s="246"/>
      <c r="C688" s="247"/>
      <c r="D688" s="214" t="s">
        <v>325</v>
      </c>
      <c r="E688" s="248" t="s">
        <v>1</v>
      </c>
      <c r="F688" s="249" t="s">
        <v>1013</v>
      </c>
      <c r="G688" s="247"/>
      <c r="H688" s="248" t="s">
        <v>1</v>
      </c>
      <c r="I688" s="250"/>
      <c r="J688" s="247"/>
      <c r="K688" s="247"/>
      <c r="L688" s="251"/>
      <c r="M688" s="252"/>
      <c r="N688" s="253"/>
      <c r="O688" s="253"/>
      <c r="P688" s="253"/>
      <c r="Q688" s="253"/>
      <c r="R688" s="253"/>
      <c r="S688" s="253"/>
      <c r="T688" s="254"/>
      <c r="AT688" s="255" t="s">
        <v>325</v>
      </c>
      <c r="AU688" s="255" t="s">
        <v>78</v>
      </c>
      <c r="AV688" s="12" t="s">
        <v>78</v>
      </c>
      <c r="AW688" s="12" t="s">
        <v>34</v>
      </c>
      <c r="AX688" s="12" t="s">
        <v>71</v>
      </c>
      <c r="AY688" s="255" t="s">
        <v>154</v>
      </c>
    </row>
    <row r="689" s="13" customFormat="1">
      <c r="B689" s="256"/>
      <c r="C689" s="257"/>
      <c r="D689" s="214" t="s">
        <v>325</v>
      </c>
      <c r="E689" s="258" t="s">
        <v>1</v>
      </c>
      <c r="F689" s="259" t="s">
        <v>78</v>
      </c>
      <c r="G689" s="257"/>
      <c r="H689" s="260">
        <v>1</v>
      </c>
      <c r="I689" s="261"/>
      <c r="J689" s="257"/>
      <c r="K689" s="257"/>
      <c r="L689" s="262"/>
      <c r="M689" s="263"/>
      <c r="N689" s="264"/>
      <c r="O689" s="264"/>
      <c r="P689" s="264"/>
      <c r="Q689" s="264"/>
      <c r="R689" s="264"/>
      <c r="S689" s="264"/>
      <c r="T689" s="265"/>
      <c r="AT689" s="266" t="s">
        <v>325</v>
      </c>
      <c r="AU689" s="266" t="s">
        <v>78</v>
      </c>
      <c r="AV689" s="13" t="s">
        <v>80</v>
      </c>
      <c r="AW689" s="13" t="s">
        <v>34</v>
      </c>
      <c r="AX689" s="13" t="s">
        <v>71</v>
      </c>
      <c r="AY689" s="266" t="s">
        <v>154</v>
      </c>
    </row>
    <row r="690" s="12" customFormat="1">
      <c r="B690" s="246"/>
      <c r="C690" s="247"/>
      <c r="D690" s="214" t="s">
        <v>325</v>
      </c>
      <c r="E690" s="248" t="s">
        <v>1</v>
      </c>
      <c r="F690" s="249" t="s">
        <v>1014</v>
      </c>
      <c r="G690" s="247"/>
      <c r="H690" s="248" t="s">
        <v>1</v>
      </c>
      <c r="I690" s="250"/>
      <c r="J690" s="247"/>
      <c r="K690" s="247"/>
      <c r="L690" s="251"/>
      <c r="M690" s="252"/>
      <c r="N690" s="253"/>
      <c r="O690" s="253"/>
      <c r="P690" s="253"/>
      <c r="Q690" s="253"/>
      <c r="R690" s="253"/>
      <c r="S690" s="253"/>
      <c r="T690" s="254"/>
      <c r="AT690" s="255" t="s">
        <v>325</v>
      </c>
      <c r="AU690" s="255" t="s">
        <v>78</v>
      </c>
      <c r="AV690" s="12" t="s">
        <v>78</v>
      </c>
      <c r="AW690" s="12" t="s">
        <v>34</v>
      </c>
      <c r="AX690" s="12" t="s">
        <v>71</v>
      </c>
      <c r="AY690" s="255" t="s">
        <v>154</v>
      </c>
    </row>
    <row r="691" s="13" customFormat="1">
      <c r="B691" s="256"/>
      <c r="C691" s="257"/>
      <c r="D691" s="214" t="s">
        <v>325</v>
      </c>
      <c r="E691" s="258" t="s">
        <v>1</v>
      </c>
      <c r="F691" s="259" t="s">
        <v>78</v>
      </c>
      <c r="G691" s="257"/>
      <c r="H691" s="260">
        <v>1</v>
      </c>
      <c r="I691" s="261"/>
      <c r="J691" s="257"/>
      <c r="K691" s="257"/>
      <c r="L691" s="262"/>
      <c r="M691" s="263"/>
      <c r="N691" s="264"/>
      <c r="O691" s="264"/>
      <c r="P691" s="264"/>
      <c r="Q691" s="264"/>
      <c r="R691" s="264"/>
      <c r="S691" s="264"/>
      <c r="T691" s="265"/>
      <c r="AT691" s="266" t="s">
        <v>325</v>
      </c>
      <c r="AU691" s="266" t="s">
        <v>78</v>
      </c>
      <c r="AV691" s="13" t="s">
        <v>80</v>
      </c>
      <c r="AW691" s="13" t="s">
        <v>34</v>
      </c>
      <c r="AX691" s="13" t="s">
        <v>71</v>
      </c>
      <c r="AY691" s="266" t="s">
        <v>154</v>
      </c>
    </row>
    <row r="692" s="14" customFormat="1">
      <c r="B692" s="267"/>
      <c r="C692" s="268"/>
      <c r="D692" s="214" t="s">
        <v>325</v>
      </c>
      <c r="E692" s="269" t="s">
        <v>1</v>
      </c>
      <c r="F692" s="270" t="s">
        <v>329</v>
      </c>
      <c r="G692" s="268"/>
      <c r="H692" s="271">
        <v>2</v>
      </c>
      <c r="I692" s="272"/>
      <c r="J692" s="268"/>
      <c r="K692" s="268"/>
      <c r="L692" s="273"/>
      <c r="M692" s="274"/>
      <c r="N692" s="275"/>
      <c r="O692" s="275"/>
      <c r="P692" s="275"/>
      <c r="Q692" s="275"/>
      <c r="R692" s="275"/>
      <c r="S692" s="275"/>
      <c r="T692" s="276"/>
      <c r="AT692" s="277" t="s">
        <v>325</v>
      </c>
      <c r="AU692" s="277" t="s">
        <v>78</v>
      </c>
      <c r="AV692" s="14" t="s">
        <v>155</v>
      </c>
      <c r="AW692" s="14" t="s">
        <v>34</v>
      </c>
      <c r="AX692" s="14" t="s">
        <v>78</v>
      </c>
      <c r="AY692" s="277" t="s">
        <v>154</v>
      </c>
    </row>
    <row r="693" s="1" customFormat="1" ht="22.5" customHeight="1">
      <c r="B693" s="38"/>
      <c r="C693" s="233" t="s">
        <v>1015</v>
      </c>
      <c r="D693" s="233" t="s">
        <v>174</v>
      </c>
      <c r="E693" s="234" t="s">
        <v>1016</v>
      </c>
      <c r="F693" s="235" t="s">
        <v>1017</v>
      </c>
      <c r="G693" s="236" t="s">
        <v>1002</v>
      </c>
      <c r="H693" s="278"/>
      <c r="I693" s="238"/>
      <c r="J693" s="239">
        <f>ROUND(I693*H693,2)</f>
        <v>0</v>
      </c>
      <c r="K693" s="235" t="s">
        <v>311</v>
      </c>
      <c r="L693" s="43"/>
      <c r="M693" s="240" t="s">
        <v>1</v>
      </c>
      <c r="N693" s="241" t="s">
        <v>42</v>
      </c>
      <c r="O693" s="79"/>
      <c r="P693" s="211">
        <f>O693*H693</f>
        <v>0</v>
      </c>
      <c r="Q693" s="211">
        <v>0</v>
      </c>
      <c r="R693" s="211">
        <f>Q693*H693</f>
        <v>0</v>
      </c>
      <c r="S693" s="211">
        <v>0</v>
      </c>
      <c r="T693" s="212">
        <f>S693*H693</f>
        <v>0</v>
      </c>
      <c r="AR693" s="17" t="s">
        <v>155</v>
      </c>
      <c r="AT693" s="17" t="s">
        <v>174</v>
      </c>
      <c r="AU693" s="17" t="s">
        <v>78</v>
      </c>
      <c r="AY693" s="17" t="s">
        <v>154</v>
      </c>
      <c r="BE693" s="213">
        <f>IF(N693="základní",J693,0)</f>
        <v>0</v>
      </c>
      <c r="BF693" s="213">
        <f>IF(N693="snížená",J693,0)</f>
        <v>0</v>
      </c>
      <c r="BG693" s="213">
        <f>IF(N693="zákl. přenesená",J693,0)</f>
        <v>0</v>
      </c>
      <c r="BH693" s="213">
        <f>IF(N693="sníž. přenesená",J693,0)</f>
        <v>0</v>
      </c>
      <c r="BI693" s="213">
        <f>IF(N693="nulová",J693,0)</f>
        <v>0</v>
      </c>
      <c r="BJ693" s="17" t="s">
        <v>78</v>
      </c>
      <c r="BK693" s="213">
        <f>ROUND(I693*H693,2)</f>
        <v>0</v>
      </c>
      <c r="BL693" s="17" t="s">
        <v>155</v>
      </c>
      <c r="BM693" s="17" t="s">
        <v>1018</v>
      </c>
    </row>
    <row r="694" s="1" customFormat="1">
      <c r="B694" s="38"/>
      <c r="C694" s="39"/>
      <c r="D694" s="214" t="s">
        <v>157</v>
      </c>
      <c r="E694" s="39"/>
      <c r="F694" s="215" t="s">
        <v>1017</v>
      </c>
      <c r="G694" s="39"/>
      <c r="H694" s="39"/>
      <c r="I694" s="144"/>
      <c r="J694" s="39"/>
      <c r="K694" s="39"/>
      <c r="L694" s="43"/>
      <c r="M694" s="243"/>
      <c r="N694" s="244"/>
      <c r="O694" s="244"/>
      <c r="P694" s="244"/>
      <c r="Q694" s="244"/>
      <c r="R694" s="244"/>
      <c r="S694" s="244"/>
      <c r="T694" s="245"/>
      <c r="AT694" s="17" t="s">
        <v>157</v>
      </c>
      <c r="AU694" s="17" t="s">
        <v>78</v>
      </c>
    </row>
    <row r="695" s="1" customFormat="1" ht="6.96" customHeight="1">
      <c r="B695" s="57"/>
      <c r="C695" s="58"/>
      <c r="D695" s="58"/>
      <c r="E695" s="58"/>
      <c r="F695" s="58"/>
      <c r="G695" s="58"/>
      <c r="H695" s="58"/>
      <c r="I695" s="168"/>
      <c r="J695" s="58"/>
      <c r="K695" s="58"/>
      <c r="L695" s="43"/>
    </row>
  </sheetData>
  <sheetProtection sheet="1" autoFilter="0" formatColumns="0" formatRows="0" objects="1" scenarios="1" spinCount="100000" saltValue="0jSvbWzMyQTSgtnw+55Unl+9vQYMdlCM2gMvQCCuyRneTJhSGEaC/mqYUoiGvie84SCT0QnyEcc/ldd0BqfsAw==" hashValue="1WMp3TnJ2wML2N8oXNBPDFOvK0aQDErxj7OtODwFTqjnNsN3aCxs/OfT+rEHQPsKqVtgDg/P+ipf5mDOss8Zbg==" algorithmName="SHA-512" password="CC35"/>
  <autoFilter ref="C82:K694"/>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94</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s="1" customFormat="1" ht="12" customHeight="1">
      <c r="B8" s="43"/>
      <c r="D8" s="142" t="s">
        <v>123</v>
      </c>
      <c r="I8" s="144"/>
      <c r="L8" s="43"/>
    </row>
    <row r="9" s="1" customFormat="1" ht="36.96" customHeight="1">
      <c r="B9" s="43"/>
      <c r="E9" s="145" t="s">
        <v>1019</v>
      </c>
      <c r="F9" s="1"/>
      <c r="G9" s="1"/>
      <c r="H9" s="1"/>
      <c r="I9" s="144"/>
      <c r="L9" s="43"/>
    </row>
    <row r="10" s="1" customFormat="1">
      <c r="B10" s="43"/>
      <c r="I10" s="144"/>
      <c r="L10" s="43"/>
    </row>
    <row r="11" s="1" customFormat="1" ht="12" customHeight="1">
      <c r="B11" s="43"/>
      <c r="D11" s="142" t="s">
        <v>18</v>
      </c>
      <c r="F11" s="17" t="s">
        <v>1</v>
      </c>
      <c r="I11" s="146" t="s">
        <v>19</v>
      </c>
      <c r="J11" s="17" t="s">
        <v>1</v>
      </c>
      <c r="L11" s="43"/>
    </row>
    <row r="12" s="1" customFormat="1" ht="12" customHeight="1">
      <c r="B12" s="43"/>
      <c r="D12" s="142" t="s">
        <v>20</v>
      </c>
      <c r="F12" s="17" t="s">
        <v>21</v>
      </c>
      <c r="I12" s="146" t="s">
        <v>22</v>
      </c>
      <c r="J12" s="147" t="str">
        <f>'Rekapitulace stavby'!AN8</f>
        <v>27. 11. 2018</v>
      </c>
      <c r="L12" s="43"/>
    </row>
    <row r="13" s="1" customFormat="1" ht="10.8" customHeight="1">
      <c r="B13" s="43"/>
      <c r="I13" s="144"/>
      <c r="L13" s="43"/>
    </row>
    <row r="14" s="1" customFormat="1" ht="12" customHeight="1">
      <c r="B14" s="43"/>
      <c r="D14" s="142" t="s">
        <v>24</v>
      </c>
      <c r="I14" s="146" t="s">
        <v>25</v>
      </c>
      <c r="J14" s="17" t="s">
        <v>26</v>
      </c>
      <c r="L14" s="43"/>
    </row>
    <row r="15" s="1" customFormat="1" ht="18" customHeight="1">
      <c r="B15" s="43"/>
      <c r="E15" s="17" t="s">
        <v>27</v>
      </c>
      <c r="I15" s="146" t="s">
        <v>28</v>
      </c>
      <c r="J15" s="17" t="s">
        <v>29</v>
      </c>
      <c r="L15" s="43"/>
    </row>
    <row r="16" s="1" customFormat="1" ht="6.96" customHeight="1">
      <c r="B16" s="43"/>
      <c r="I16" s="144"/>
      <c r="L16" s="43"/>
    </row>
    <row r="17" s="1" customFormat="1" ht="12" customHeight="1">
      <c r="B17" s="43"/>
      <c r="D17" s="142" t="s">
        <v>30</v>
      </c>
      <c r="I17" s="146" t="s">
        <v>25</v>
      </c>
      <c r="J17" s="33" t="str">
        <f>'Rekapitulace stavby'!AN13</f>
        <v>Vyplň údaj</v>
      </c>
      <c r="L17" s="43"/>
    </row>
    <row r="18" s="1" customFormat="1" ht="18" customHeight="1">
      <c r="B18" s="43"/>
      <c r="E18" s="33" t="str">
        <f>'Rekapitulace stavby'!E14</f>
        <v>Vyplň údaj</v>
      </c>
      <c r="F18" s="17"/>
      <c r="G18" s="17"/>
      <c r="H18" s="17"/>
      <c r="I18" s="146" t="s">
        <v>28</v>
      </c>
      <c r="J18" s="33" t="str">
        <f>'Rekapitulace stavby'!AN14</f>
        <v>Vyplň údaj</v>
      </c>
      <c r="L18" s="43"/>
    </row>
    <row r="19" s="1" customFormat="1" ht="6.96" customHeight="1">
      <c r="B19" s="43"/>
      <c r="I19" s="144"/>
      <c r="L19" s="43"/>
    </row>
    <row r="20" s="1" customFormat="1" ht="12" customHeight="1">
      <c r="B20" s="43"/>
      <c r="D20" s="142" t="s">
        <v>32</v>
      </c>
      <c r="I20" s="146" t="s">
        <v>25</v>
      </c>
      <c r="J20" s="17" t="str">
        <f>IF('Rekapitulace stavby'!AN16="","",'Rekapitulace stavby'!AN16)</f>
        <v/>
      </c>
      <c r="L20" s="43"/>
    </row>
    <row r="21" s="1" customFormat="1" ht="18" customHeight="1">
      <c r="B21" s="43"/>
      <c r="E21" s="17" t="str">
        <f>IF('Rekapitulace stavby'!E17="","",'Rekapitulace stavby'!E17)</f>
        <v xml:space="preserve"> </v>
      </c>
      <c r="I21" s="146" t="s">
        <v>28</v>
      </c>
      <c r="J21" s="17" t="str">
        <f>IF('Rekapitulace stavby'!AN17="","",'Rekapitulace stavby'!AN17)</f>
        <v/>
      </c>
      <c r="L21" s="43"/>
    </row>
    <row r="22" s="1" customFormat="1" ht="6.96" customHeight="1">
      <c r="B22" s="43"/>
      <c r="I22" s="144"/>
      <c r="L22" s="43"/>
    </row>
    <row r="23" s="1" customFormat="1" ht="12" customHeight="1">
      <c r="B23" s="43"/>
      <c r="D23" s="142" t="s">
        <v>35</v>
      </c>
      <c r="I23" s="146" t="s">
        <v>25</v>
      </c>
      <c r="J23" s="17" t="str">
        <f>IF('Rekapitulace stavby'!AN19="","",'Rekapitulace stavby'!AN19)</f>
        <v/>
      </c>
      <c r="L23" s="43"/>
    </row>
    <row r="24" s="1" customFormat="1" ht="18" customHeight="1">
      <c r="B24" s="43"/>
      <c r="E24" s="17" t="str">
        <f>IF('Rekapitulace stavby'!E20="","",'Rekapitulace stavby'!E20)</f>
        <v xml:space="preserve"> </v>
      </c>
      <c r="I24" s="146" t="s">
        <v>28</v>
      </c>
      <c r="J24" s="17" t="str">
        <f>IF('Rekapitulace stavby'!AN20="","",'Rekapitulace stavby'!AN20)</f>
        <v/>
      </c>
      <c r="L24" s="43"/>
    </row>
    <row r="25" s="1" customFormat="1" ht="6.96" customHeight="1">
      <c r="B25" s="43"/>
      <c r="I25" s="144"/>
      <c r="L25" s="43"/>
    </row>
    <row r="26" s="1" customFormat="1" ht="12" customHeight="1">
      <c r="B26" s="43"/>
      <c r="D26" s="142" t="s">
        <v>36</v>
      </c>
      <c r="I26" s="144"/>
      <c r="L26" s="43"/>
    </row>
    <row r="27" s="7" customFormat="1" ht="16.5" customHeight="1">
      <c r="B27" s="148"/>
      <c r="E27" s="149" t="s">
        <v>1</v>
      </c>
      <c r="F27" s="149"/>
      <c r="G27" s="149"/>
      <c r="H27" s="149"/>
      <c r="I27" s="150"/>
      <c r="L27" s="148"/>
    </row>
    <row r="28" s="1" customFormat="1" ht="6.96" customHeight="1">
      <c r="B28" s="43"/>
      <c r="I28" s="144"/>
      <c r="L28" s="43"/>
    </row>
    <row r="29" s="1" customFormat="1" ht="6.96" customHeight="1">
      <c r="B29" s="43"/>
      <c r="D29" s="71"/>
      <c r="E29" s="71"/>
      <c r="F29" s="71"/>
      <c r="G29" s="71"/>
      <c r="H29" s="71"/>
      <c r="I29" s="151"/>
      <c r="J29" s="71"/>
      <c r="K29" s="71"/>
      <c r="L29" s="43"/>
    </row>
    <row r="30" s="1" customFormat="1" ht="25.44" customHeight="1">
      <c r="B30" s="43"/>
      <c r="D30" s="152" t="s">
        <v>37</v>
      </c>
      <c r="I30" s="144"/>
      <c r="J30" s="153">
        <f>ROUND(J83, 2)</f>
        <v>0</v>
      </c>
      <c r="L30" s="43"/>
    </row>
    <row r="31" s="1" customFormat="1" ht="6.96" customHeight="1">
      <c r="B31" s="43"/>
      <c r="D31" s="71"/>
      <c r="E31" s="71"/>
      <c r="F31" s="71"/>
      <c r="G31" s="71"/>
      <c r="H31" s="71"/>
      <c r="I31" s="151"/>
      <c r="J31" s="71"/>
      <c r="K31" s="71"/>
      <c r="L31" s="43"/>
    </row>
    <row r="32" s="1" customFormat="1" ht="14.4" customHeight="1">
      <c r="B32" s="43"/>
      <c r="F32" s="154" t="s">
        <v>39</v>
      </c>
      <c r="I32" s="155" t="s">
        <v>38</v>
      </c>
      <c r="J32" s="154" t="s">
        <v>40</v>
      </c>
      <c r="L32" s="43"/>
    </row>
    <row r="33" s="1" customFormat="1" ht="14.4" customHeight="1">
      <c r="B33" s="43"/>
      <c r="D33" s="142" t="s">
        <v>41</v>
      </c>
      <c r="E33" s="142" t="s">
        <v>42</v>
      </c>
      <c r="F33" s="156">
        <f>ROUND((SUM(BE83:BE332)),  2)</f>
        <v>0</v>
      </c>
      <c r="I33" s="157">
        <v>0.20999999999999999</v>
      </c>
      <c r="J33" s="156">
        <f>ROUND(((SUM(BE83:BE332))*I33),  2)</f>
        <v>0</v>
      </c>
      <c r="L33" s="43"/>
    </row>
    <row r="34" s="1" customFormat="1" ht="14.4" customHeight="1">
      <c r="B34" s="43"/>
      <c r="E34" s="142" t="s">
        <v>43</v>
      </c>
      <c r="F34" s="156">
        <f>ROUND((SUM(BF83:BF332)),  2)</f>
        <v>0</v>
      </c>
      <c r="I34" s="157">
        <v>0.14999999999999999</v>
      </c>
      <c r="J34" s="156">
        <f>ROUND(((SUM(BF83:BF332))*I34),  2)</f>
        <v>0</v>
      </c>
      <c r="L34" s="43"/>
    </row>
    <row r="35" hidden="1" s="1" customFormat="1" ht="14.4" customHeight="1">
      <c r="B35" s="43"/>
      <c r="E35" s="142" t="s">
        <v>44</v>
      </c>
      <c r="F35" s="156">
        <f>ROUND((SUM(BG83:BG332)),  2)</f>
        <v>0</v>
      </c>
      <c r="I35" s="157">
        <v>0.20999999999999999</v>
      </c>
      <c r="J35" s="156">
        <f>0</f>
        <v>0</v>
      </c>
      <c r="L35" s="43"/>
    </row>
    <row r="36" hidden="1" s="1" customFormat="1" ht="14.4" customHeight="1">
      <c r="B36" s="43"/>
      <c r="E36" s="142" t="s">
        <v>45</v>
      </c>
      <c r="F36" s="156">
        <f>ROUND((SUM(BH83:BH332)),  2)</f>
        <v>0</v>
      </c>
      <c r="I36" s="157">
        <v>0.14999999999999999</v>
      </c>
      <c r="J36" s="156">
        <f>0</f>
        <v>0</v>
      </c>
      <c r="L36" s="43"/>
    </row>
    <row r="37" hidden="1" s="1" customFormat="1" ht="14.4" customHeight="1">
      <c r="B37" s="43"/>
      <c r="E37" s="142" t="s">
        <v>46</v>
      </c>
      <c r="F37" s="156">
        <f>ROUND((SUM(BI83:BI332)),  2)</f>
        <v>0</v>
      </c>
      <c r="I37" s="157">
        <v>0</v>
      </c>
      <c r="J37" s="156">
        <f>0</f>
        <v>0</v>
      </c>
      <c r="L37" s="43"/>
    </row>
    <row r="38" s="1" customFormat="1" ht="6.96" customHeight="1">
      <c r="B38" s="43"/>
      <c r="I38" s="144"/>
      <c r="L38" s="43"/>
    </row>
    <row r="39" s="1" customFormat="1" ht="25.44" customHeight="1">
      <c r="B39" s="43"/>
      <c r="C39" s="158"/>
      <c r="D39" s="159" t="s">
        <v>47</v>
      </c>
      <c r="E39" s="160"/>
      <c r="F39" s="160"/>
      <c r="G39" s="161" t="s">
        <v>48</v>
      </c>
      <c r="H39" s="162" t="s">
        <v>49</v>
      </c>
      <c r="I39" s="163"/>
      <c r="J39" s="164">
        <f>SUM(J30:J37)</f>
        <v>0</v>
      </c>
      <c r="K39" s="165"/>
      <c r="L39" s="43"/>
    </row>
    <row r="40" s="1" customFormat="1" ht="14.4" customHeight="1">
      <c r="B40" s="166"/>
      <c r="C40" s="167"/>
      <c r="D40" s="167"/>
      <c r="E40" s="167"/>
      <c r="F40" s="167"/>
      <c r="G40" s="167"/>
      <c r="H40" s="167"/>
      <c r="I40" s="168"/>
      <c r="J40" s="167"/>
      <c r="K40" s="167"/>
      <c r="L40" s="43"/>
    </row>
    <row r="44" s="1" customFormat="1" ht="6.96" customHeight="1">
      <c r="B44" s="169"/>
      <c r="C44" s="170"/>
      <c r="D44" s="170"/>
      <c r="E44" s="170"/>
      <c r="F44" s="170"/>
      <c r="G44" s="170"/>
      <c r="H44" s="170"/>
      <c r="I44" s="171"/>
      <c r="J44" s="170"/>
      <c r="K44" s="170"/>
      <c r="L44" s="43"/>
    </row>
    <row r="45" s="1" customFormat="1" ht="24.96" customHeight="1">
      <c r="B45" s="38"/>
      <c r="C45" s="23" t="s">
        <v>127</v>
      </c>
      <c r="D45" s="39"/>
      <c r="E45" s="39"/>
      <c r="F45" s="39"/>
      <c r="G45" s="39"/>
      <c r="H45" s="39"/>
      <c r="I45" s="144"/>
      <c r="J45" s="39"/>
      <c r="K45" s="39"/>
      <c r="L45" s="43"/>
    </row>
    <row r="46" s="1" customFormat="1" ht="6.96" customHeight="1">
      <c r="B46" s="38"/>
      <c r="C46" s="39"/>
      <c r="D46" s="39"/>
      <c r="E46" s="39"/>
      <c r="F46" s="39"/>
      <c r="G46" s="39"/>
      <c r="H46" s="39"/>
      <c r="I46" s="144"/>
      <c r="J46" s="39"/>
      <c r="K46" s="39"/>
      <c r="L46" s="43"/>
    </row>
    <row r="47" s="1" customFormat="1" ht="12" customHeight="1">
      <c r="B47" s="38"/>
      <c r="C47" s="32" t="s">
        <v>16</v>
      </c>
      <c r="D47" s="39"/>
      <c r="E47" s="39"/>
      <c r="F47" s="39"/>
      <c r="G47" s="39"/>
      <c r="H47" s="39"/>
      <c r="I47" s="144"/>
      <c r="J47" s="39"/>
      <c r="K47" s="39"/>
      <c r="L47" s="43"/>
    </row>
    <row r="48" s="1" customFormat="1" ht="16.5" customHeight="1">
      <c r="B48" s="38"/>
      <c r="C48" s="39"/>
      <c r="D48" s="39"/>
      <c r="E48" s="172" t="str">
        <f>E7</f>
        <v>Oprava výhybek č.1 - 6 v žst. Dolní Žleb</v>
      </c>
      <c r="F48" s="32"/>
      <c r="G48" s="32"/>
      <c r="H48" s="32"/>
      <c r="I48" s="144"/>
      <c r="J48" s="39"/>
      <c r="K48" s="39"/>
      <c r="L48" s="43"/>
    </row>
    <row r="49" s="1" customFormat="1" ht="12" customHeight="1">
      <c r="B49" s="38"/>
      <c r="C49" s="32" t="s">
        <v>123</v>
      </c>
      <c r="D49" s="39"/>
      <c r="E49" s="39"/>
      <c r="F49" s="39"/>
      <c r="G49" s="39"/>
      <c r="H49" s="39"/>
      <c r="I49" s="144"/>
      <c r="J49" s="39"/>
      <c r="K49" s="39"/>
      <c r="L49" s="43"/>
    </row>
    <row r="50" s="1" customFormat="1" ht="16.5" customHeight="1">
      <c r="B50" s="38"/>
      <c r="C50" s="39"/>
      <c r="D50" s="39"/>
      <c r="E50" s="64" t="str">
        <f>E9</f>
        <v>SO 03 - Úpravy úhelníkových zdí</v>
      </c>
      <c r="F50" s="39"/>
      <c r="G50" s="39"/>
      <c r="H50" s="39"/>
      <c r="I50" s="144"/>
      <c r="J50" s="39"/>
      <c r="K50" s="39"/>
      <c r="L50" s="43"/>
    </row>
    <row r="51" s="1" customFormat="1" ht="6.96" customHeight="1">
      <c r="B51" s="38"/>
      <c r="C51" s="39"/>
      <c r="D51" s="39"/>
      <c r="E51" s="39"/>
      <c r="F51" s="39"/>
      <c r="G51" s="39"/>
      <c r="H51" s="39"/>
      <c r="I51" s="144"/>
      <c r="J51" s="39"/>
      <c r="K51" s="39"/>
      <c r="L51" s="43"/>
    </row>
    <row r="52" s="1" customFormat="1" ht="12" customHeight="1">
      <c r="B52" s="38"/>
      <c r="C52" s="32" t="s">
        <v>20</v>
      </c>
      <c r="D52" s="39"/>
      <c r="E52" s="39"/>
      <c r="F52" s="27" t="str">
        <f>F12</f>
        <v>Dolní Žleb</v>
      </c>
      <c r="G52" s="39"/>
      <c r="H52" s="39"/>
      <c r="I52" s="146" t="s">
        <v>22</v>
      </c>
      <c r="J52" s="67" t="str">
        <f>IF(J12="","",J12)</f>
        <v>27. 11. 2018</v>
      </c>
      <c r="K52" s="39"/>
      <c r="L52" s="43"/>
    </row>
    <row r="53" s="1" customFormat="1" ht="6.96" customHeight="1">
      <c r="B53" s="38"/>
      <c r="C53" s="39"/>
      <c r="D53" s="39"/>
      <c r="E53" s="39"/>
      <c r="F53" s="39"/>
      <c r="G53" s="39"/>
      <c r="H53" s="39"/>
      <c r="I53" s="144"/>
      <c r="J53" s="39"/>
      <c r="K53" s="39"/>
      <c r="L53" s="43"/>
    </row>
    <row r="54" s="1" customFormat="1" ht="13.65" customHeight="1">
      <c r="B54" s="38"/>
      <c r="C54" s="32" t="s">
        <v>24</v>
      </c>
      <c r="D54" s="39"/>
      <c r="E54" s="39"/>
      <c r="F54" s="27" t="str">
        <f>E15</f>
        <v>SŽDC s.o., OŘ Ústí n.L., ST Ústí n.L.</v>
      </c>
      <c r="G54" s="39"/>
      <c r="H54" s="39"/>
      <c r="I54" s="146" t="s">
        <v>32</v>
      </c>
      <c r="J54" s="36" t="str">
        <f>E21</f>
        <v xml:space="preserve"> </v>
      </c>
      <c r="K54" s="39"/>
      <c r="L54" s="43"/>
    </row>
    <row r="55" s="1" customFormat="1" ht="13.65" customHeight="1">
      <c r="B55" s="38"/>
      <c r="C55" s="32" t="s">
        <v>30</v>
      </c>
      <c r="D55" s="39"/>
      <c r="E55" s="39"/>
      <c r="F55" s="27" t="str">
        <f>IF(E18="","",E18)</f>
        <v>Vyplň údaj</v>
      </c>
      <c r="G55" s="39"/>
      <c r="H55" s="39"/>
      <c r="I55" s="146" t="s">
        <v>35</v>
      </c>
      <c r="J55" s="36" t="str">
        <f>E24</f>
        <v xml:space="preserve"> </v>
      </c>
      <c r="K55" s="39"/>
      <c r="L55" s="43"/>
    </row>
    <row r="56" s="1" customFormat="1" ht="10.32" customHeight="1">
      <c r="B56" s="38"/>
      <c r="C56" s="39"/>
      <c r="D56" s="39"/>
      <c r="E56" s="39"/>
      <c r="F56" s="39"/>
      <c r="G56" s="39"/>
      <c r="H56" s="39"/>
      <c r="I56" s="144"/>
      <c r="J56" s="39"/>
      <c r="K56" s="39"/>
      <c r="L56" s="43"/>
    </row>
    <row r="57" s="1" customFormat="1" ht="29.28" customHeight="1">
      <c r="B57" s="38"/>
      <c r="C57" s="173" t="s">
        <v>128</v>
      </c>
      <c r="D57" s="174"/>
      <c r="E57" s="174"/>
      <c r="F57" s="174"/>
      <c r="G57" s="174"/>
      <c r="H57" s="174"/>
      <c r="I57" s="175"/>
      <c r="J57" s="176" t="s">
        <v>129</v>
      </c>
      <c r="K57" s="174"/>
      <c r="L57" s="43"/>
    </row>
    <row r="58" s="1" customFormat="1" ht="10.32" customHeight="1">
      <c r="B58" s="38"/>
      <c r="C58" s="39"/>
      <c r="D58" s="39"/>
      <c r="E58" s="39"/>
      <c r="F58" s="39"/>
      <c r="G58" s="39"/>
      <c r="H58" s="39"/>
      <c r="I58" s="144"/>
      <c r="J58" s="39"/>
      <c r="K58" s="39"/>
      <c r="L58" s="43"/>
    </row>
    <row r="59" s="1" customFormat="1" ht="22.8" customHeight="1">
      <c r="B59" s="38"/>
      <c r="C59" s="177" t="s">
        <v>130</v>
      </c>
      <c r="D59" s="39"/>
      <c r="E59" s="39"/>
      <c r="F59" s="39"/>
      <c r="G59" s="39"/>
      <c r="H59" s="39"/>
      <c r="I59" s="144"/>
      <c r="J59" s="98">
        <f>J83</f>
        <v>0</v>
      </c>
      <c r="K59" s="39"/>
      <c r="L59" s="43"/>
      <c r="AU59" s="17" t="s">
        <v>131</v>
      </c>
    </row>
    <row r="60" s="8" customFormat="1" ht="24.96" customHeight="1">
      <c r="B60" s="178"/>
      <c r="C60" s="179"/>
      <c r="D60" s="180" t="s">
        <v>132</v>
      </c>
      <c r="E60" s="181"/>
      <c r="F60" s="181"/>
      <c r="G60" s="181"/>
      <c r="H60" s="181"/>
      <c r="I60" s="182"/>
      <c r="J60" s="183">
        <f>J133</f>
        <v>0</v>
      </c>
      <c r="K60" s="179"/>
      <c r="L60" s="184"/>
    </row>
    <row r="61" s="9" customFormat="1" ht="19.92" customHeight="1">
      <c r="B61" s="185"/>
      <c r="C61" s="122"/>
      <c r="D61" s="186" t="s">
        <v>134</v>
      </c>
      <c r="E61" s="187"/>
      <c r="F61" s="187"/>
      <c r="G61" s="187"/>
      <c r="H61" s="187"/>
      <c r="I61" s="188"/>
      <c r="J61" s="189">
        <f>J134</f>
        <v>0</v>
      </c>
      <c r="K61" s="122"/>
      <c r="L61" s="190"/>
    </row>
    <row r="62" s="8" customFormat="1" ht="24.96" customHeight="1">
      <c r="B62" s="178"/>
      <c r="C62" s="179"/>
      <c r="D62" s="180" t="s">
        <v>135</v>
      </c>
      <c r="E62" s="181"/>
      <c r="F62" s="181"/>
      <c r="G62" s="181"/>
      <c r="H62" s="181"/>
      <c r="I62" s="182"/>
      <c r="J62" s="183">
        <f>J231</f>
        <v>0</v>
      </c>
      <c r="K62" s="179"/>
      <c r="L62" s="184"/>
    </row>
    <row r="63" s="8" customFormat="1" ht="24.96" customHeight="1">
      <c r="B63" s="178"/>
      <c r="C63" s="179"/>
      <c r="D63" s="180" t="s">
        <v>308</v>
      </c>
      <c r="E63" s="181"/>
      <c r="F63" s="181"/>
      <c r="G63" s="181"/>
      <c r="H63" s="181"/>
      <c r="I63" s="182"/>
      <c r="J63" s="183">
        <f>J321</f>
        <v>0</v>
      </c>
      <c r="K63" s="179"/>
      <c r="L63" s="184"/>
    </row>
    <row r="64" s="1" customFormat="1" ht="21.84" customHeight="1">
      <c r="B64" s="38"/>
      <c r="C64" s="39"/>
      <c r="D64" s="39"/>
      <c r="E64" s="39"/>
      <c r="F64" s="39"/>
      <c r="G64" s="39"/>
      <c r="H64" s="39"/>
      <c r="I64" s="144"/>
      <c r="J64" s="39"/>
      <c r="K64" s="39"/>
      <c r="L64" s="43"/>
    </row>
    <row r="65" s="1" customFormat="1" ht="6.96" customHeight="1">
      <c r="B65" s="57"/>
      <c r="C65" s="58"/>
      <c r="D65" s="58"/>
      <c r="E65" s="58"/>
      <c r="F65" s="58"/>
      <c r="G65" s="58"/>
      <c r="H65" s="58"/>
      <c r="I65" s="168"/>
      <c r="J65" s="58"/>
      <c r="K65" s="58"/>
      <c r="L65" s="43"/>
    </row>
    <row r="69" s="1" customFormat="1" ht="6.96" customHeight="1">
      <c r="B69" s="59"/>
      <c r="C69" s="60"/>
      <c r="D69" s="60"/>
      <c r="E69" s="60"/>
      <c r="F69" s="60"/>
      <c r="G69" s="60"/>
      <c r="H69" s="60"/>
      <c r="I69" s="171"/>
      <c r="J69" s="60"/>
      <c r="K69" s="60"/>
      <c r="L69" s="43"/>
    </row>
    <row r="70" s="1" customFormat="1" ht="24.96" customHeight="1">
      <c r="B70" s="38"/>
      <c r="C70" s="23" t="s">
        <v>136</v>
      </c>
      <c r="D70" s="39"/>
      <c r="E70" s="39"/>
      <c r="F70" s="39"/>
      <c r="G70" s="39"/>
      <c r="H70" s="39"/>
      <c r="I70" s="144"/>
      <c r="J70" s="39"/>
      <c r="K70" s="39"/>
      <c r="L70" s="43"/>
    </row>
    <row r="71" s="1" customFormat="1" ht="6.96" customHeight="1">
      <c r="B71" s="38"/>
      <c r="C71" s="39"/>
      <c r="D71" s="39"/>
      <c r="E71" s="39"/>
      <c r="F71" s="39"/>
      <c r="G71" s="39"/>
      <c r="H71" s="39"/>
      <c r="I71" s="144"/>
      <c r="J71" s="39"/>
      <c r="K71" s="39"/>
      <c r="L71" s="43"/>
    </row>
    <row r="72" s="1" customFormat="1" ht="12" customHeight="1">
      <c r="B72" s="38"/>
      <c r="C72" s="32" t="s">
        <v>16</v>
      </c>
      <c r="D72" s="39"/>
      <c r="E72" s="39"/>
      <c r="F72" s="39"/>
      <c r="G72" s="39"/>
      <c r="H72" s="39"/>
      <c r="I72" s="144"/>
      <c r="J72" s="39"/>
      <c r="K72" s="39"/>
      <c r="L72" s="43"/>
    </row>
    <row r="73" s="1" customFormat="1" ht="16.5" customHeight="1">
      <c r="B73" s="38"/>
      <c r="C73" s="39"/>
      <c r="D73" s="39"/>
      <c r="E73" s="172" t="str">
        <f>E7</f>
        <v>Oprava výhybek č.1 - 6 v žst. Dolní Žleb</v>
      </c>
      <c r="F73" s="32"/>
      <c r="G73" s="32"/>
      <c r="H73" s="32"/>
      <c r="I73" s="144"/>
      <c r="J73" s="39"/>
      <c r="K73" s="39"/>
      <c r="L73" s="43"/>
    </row>
    <row r="74" s="1" customFormat="1" ht="12" customHeight="1">
      <c r="B74" s="38"/>
      <c r="C74" s="32" t="s">
        <v>123</v>
      </c>
      <c r="D74" s="39"/>
      <c r="E74" s="39"/>
      <c r="F74" s="39"/>
      <c r="G74" s="39"/>
      <c r="H74" s="39"/>
      <c r="I74" s="144"/>
      <c r="J74" s="39"/>
      <c r="K74" s="39"/>
      <c r="L74" s="43"/>
    </row>
    <row r="75" s="1" customFormat="1" ht="16.5" customHeight="1">
      <c r="B75" s="38"/>
      <c r="C75" s="39"/>
      <c r="D75" s="39"/>
      <c r="E75" s="64" t="str">
        <f>E9</f>
        <v>SO 03 - Úpravy úhelníkových zdí</v>
      </c>
      <c r="F75" s="39"/>
      <c r="G75" s="39"/>
      <c r="H75" s="39"/>
      <c r="I75" s="144"/>
      <c r="J75" s="39"/>
      <c r="K75" s="39"/>
      <c r="L75" s="43"/>
    </row>
    <row r="76" s="1" customFormat="1" ht="6.96" customHeight="1">
      <c r="B76" s="38"/>
      <c r="C76" s="39"/>
      <c r="D76" s="39"/>
      <c r="E76" s="39"/>
      <c r="F76" s="39"/>
      <c r="G76" s="39"/>
      <c r="H76" s="39"/>
      <c r="I76" s="144"/>
      <c r="J76" s="39"/>
      <c r="K76" s="39"/>
      <c r="L76" s="43"/>
    </row>
    <row r="77" s="1" customFormat="1" ht="12" customHeight="1">
      <c r="B77" s="38"/>
      <c r="C77" s="32" t="s">
        <v>20</v>
      </c>
      <c r="D77" s="39"/>
      <c r="E77" s="39"/>
      <c r="F77" s="27" t="str">
        <f>F12</f>
        <v>Dolní Žleb</v>
      </c>
      <c r="G77" s="39"/>
      <c r="H77" s="39"/>
      <c r="I77" s="146" t="s">
        <v>22</v>
      </c>
      <c r="J77" s="67" t="str">
        <f>IF(J12="","",J12)</f>
        <v>27. 11. 2018</v>
      </c>
      <c r="K77" s="39"/>
      <c r="L77" s="43"/>
    </row>
    <row r="78" s="1" customFormat="1" ht="6.96" customHeight="1">
      <c r="B78" s="38"/>
      <c r="C78" s="39"/>
      <c r="D78" s="39"/>
      <c r="E78" s="39"/>
      <c r="F78" s="39"/>
      <c r="G78" s="39"/>
      <c r="H78" s="39"/>
      <c r="I78" s="144"/>
      <c r="J78" s="39"/>
      <c r="K78" s="39"/>
      <c r="L78" s="43"/>
    </row>
    <row r="79" s="1" customFormat="1" ht="13.65" customHeight="1">
      <c r="B79" s="38"/>
      <c r="C79" s="32" t="s">
        <v>24</v>
      </c>
      <c r="D79" s="39"/>
      <c r="E79" s="39"/>
      <c r="F79" s="27" t="str">
        <f>E15</f>
        <v>SŽDC s.o., OŘ Ústí n.L., ST Ústí n.L.</v>
      </c>
      <c r="G79" s="39"/>
      <c r="H79" s="39"/>
      <c r="I79" s="146" t="s">
        <v>32</v>
      </c>
      <c r="J79" s="36" t="str">
        <f>E21</f>
        <v xml:space="preserve"> </v>
      </c>
      <c r="K79" s="39"/>
      <c r="L79" s="43"/>
    </row>
    <row r="80" s="1" customFormat="1" ht="13.65" customHeight="1">
      <c r="B80" s="38"/>
      <c r="C80" s="32" t="s">
        <v>30</v>
      </c>
      <c r="D80" s="39"/>
      <c r="E80" s="39"/>
      <c r="F80" s="27" t="str">
        <f>IF(E18="","",E18)</f>
        <v>Vyplň údaj</v>
      </c>
      <c r="G80" s="39"/>
      <c r="H80" s="39"/>
      <c r="I80" s="146" t="s">
        <v>35</v>
      </c>
      <c r="J80" s="36" t="str">
        <f>E24</f>
        <v xml:space="preserve"> </v>
      </c>
      <c r="K80" s="39"/>
      <c r="L80" s="43"/>
    </row>
    <row r="81" s="1" customFormat="1" ht="10.32" customHeight="1">
      <c r="B81" s="38"/>
      <c r="C81" s="39"/>
      <c r="D81" s="39"/>
      <c r="E81" s="39"/>
      <c r="F81" s="39"/>
      <c r="G81" s="39"/>
      <c r="H81" s="39"/>
      <c r="I81" s="144"/>
      <c r="J81" s="39"/>
      <c r="K81" s="39"/>
      <c r="L81" s="43"/>
    </row>
    <row r="82" s="10" customFormat="1" ht="29.28" customHeight="1">
      <c r="B82" s="191"/>
      <c r="C82" s="192" t="s">
        <v>137</v>
      </c>
      <c r="D82" s="193" t="s">
        <v>56</v>
      </c>
      <c r="E82" s="193" t="s">
        <v>52</v>
      </c>
      <c r="F82" s="193" t="s">
        <v>53</v>
      </c>
      <c r="G82" s="193" t="s">
        <v>138</v>
      </c>
      <c r="H82" s="193" t="s">
        <v>139</v>
      </c>
      <c r="I82" s="194" t="s">
        <v>140</v>
      </c>
      <c r="J82" s="193" t="s">
        <v>129</v>
      </c>
      <c r="K82" s="195" t="s">
        <v>141</v>
      </c>
      <c r="L82" s="196"/>
      <c r="M82" s="88" t="s">
        <v>1</v>
      </c>
      <c r="N82" s="89" t="s">
        <v>41</v>
      </c>
      <c r="O82" s="89" t="s">
        <v>142</v>
      </c>
      <c r="P82" s="89" t="s">
        <v>143</v>
      </c>
      <c r="Q82" s="89" t="s">
        <v>144</v>
      </c>
      <c r="R82" s="89" t="s">
        <v>145</v>
      </c>
      <c r="S82" s="89" t="s">
        <v>146</v>
      </c>
      <c r="T82" s="90" t="s">
        <v>147</v>
      </c>
    </row>
    <row r="83" s="1" customFormat="1" ht="22.8" customHeight="1">
      <c r="B83" s="38"/>
      <c r="C83" s="95" t="s">
        <v>148</v>
      </c>
      <c r="D83" s="39"/>
      <c r="E83" s="39"/>
      <c r="F83" s="39"/>
      <c r="G83" s="39"/>
      <c r="H83" s="39"/>
      <c r="I83" s="144"/>
      <c r="J83" s="197">
        <f>BK83</f>
        <v>0</v>
      </c>
      <c r="K83" s="39"/>
      <c r="L83" s="43"/>
      <c r="M83" s="91"/>
      <c r="N83" s="92"/>
      <c r="O83" s="92"/>
      <c r="P83" s="198">
        <f>P84+SUM(P85:P133)+P231+P321</f>
        <v>0</v>
      </c>
      <c r="Q83" s="92"/>
      <c r="R83" s="198">
        <f>R84+SUM(R85:R133)+R231+R321</f>
        <v>585.34045900000001</v>
      </c>
      <c r="S83" s="92"/>
      <c r="T83" s="199">
        <f>T84+SUM(T85:T133)+T231+T321</f>
        <v>0</v>
      </c>
      <c r="AT83" s="17" t="s">
        <v>70</v>
      </c>
      <c r="AU83" s="17" t="s">
        <v>131</v>
      </c>
      <c r="BK83" s="200">
        <f>BK84+SUM(BK85:BK133)+BK231+BK321</f>
        <v>0</v>
      </c>
    </row>
    <row r="84" s="1" customFormat="1" ht="16.5" customHeight="1">
      <c r="B84" s="38"/>
      <c r="C84" s="201" t="s">
        <v>78</v>
      </c>
      <c r="D84" s="201" t="s">
        <v>149</v>
      </c>
      <c r="E84" s="202" t="s">
        <v>1020</v>
      </c>
      <c r="F84" s="203" t="s">
        <v>1021</v>
      </c>
      <c r="G84" s="204" t="s">
        <v>152</v>
      </c>
      <c r="H84" s="205">
        <v>11</v>
      </c>
      <c r="I84" s="206"/>
      <c r="J84" s="207">
        <f>ROUND(I84*H84,2)</f>
        <v>0</v>
      </c>
      <c r="K84" s="203" t="s">
        <v>1</v>
      </c>
      <c r="L84" s="208"/>
      <c r="M84" s="209" t="s">
        <v>1</v>
      </c>
      <c r="N84" s="210" t="s">
        <v>42</v>
      </c>
      <c r="O84" s="79"/>
      <c r="P84" s="211">
        <f>O84*H84</f>
        <v>0</v>
      </c>
      <c r="Q84" s="211">
        <v>0.13200000000000001</v>
      </c>
      <c r="R84" s="211">
        <f>Q84*H84</f>
        <v>1.452</v>
      </c>
      <c r="S84" s="211">
        <v>0</v>
      </c>
      <c r="T84" s="212">
        <f>S84*H84</f>
        <v>0</v>
      </c>
      <c r="AR84" s="17" t="s">
        <v>153</v>
      </c>
      <c r="AT84" s="17" t="s">
        <v>149</v>
      </c>
      <c r="AU84" s="17" t="s">
        <v>71</v>
      </c>
      <c r="AY84" s="17" t="s">
        <v>154</v>
      </c>
      <c r="BE84" s="213">
        <f>IF(N84="základní",J84,0)</f>
        <v>0</v>
      </c>
      <c r="BF84" s="213">
        <f>IF(N84="snížená",J84,0)</f>
        <v>0</v>
      </c>
      <c r="BG84" s="213">
        <f>IF(N84="zákl. přenesená",J84,0)</f>
        <v>0</v>
      </c>
      <c r="BH84" s="213">
        <f>IF(N84="sníž. přenesená",J84,0)</f>
        <v>0</v>
      </c>
      <c r="BI84" s="213">
        <f>IF(N84="nulová",J84,0)</f>
        <v>0</v>
      </c>
      <c r="BJ84" s="17" t="s">
        <v>78</v>
      </c>
      <c r="BK84" s="213">
        <f>ROUND(I84*H84,2)</f>
        <v>0</v>
      </c>
      <c r="BL84" s="17" t="s">
        <v>155</v>
      </c>
      <c r="BM84" s="17" t="s">
        <v>1022</v>
      </c>
    </row>
    <row r="85" s="1" customFormat="1">
      <c r="B85" s="38"/>
      <c r="C85" s="39"/>
      <c r="D85" s="214" t="s">
        <v>157</v>
      </c>
      <c r="E85" s="39"/>
      <c r="F85" s="215" t="s">
        <v>1021</v>
      </c>
      <c r="G85" s="39"/>
      <c r="H85" s="39"/>
      <c r="I85" s="144"/>
      <c r="J85" s="39"/>
      <c r="K85" s="39"/>
      <c r="L85" s="43"/>
      <c r="M85" s="216"/>
      <c r="N85" s="79"/>
      <c r="O85" s="79"/>
      <c r="P85" s="79"/>
      <c r="Q85" s="79"/>
      <c r="R85" s="79"/>
      <c r="S85" s="79"/>
      <c r="T85" s="80"/>
      <c r="AT85" s="17" t="s">
        <v>157</v>
      </c>
      <c r="AU85" s="17" t="s">
        <v>71</v>
      </c>
    </row>
    <row r="86" s="1" customFormat="1">
      <c r="B86" s="38"/>
      <c r="C86" s="39"/>
      <c r="D86" s="214" t="s">
        <v>179</v>
      </c>
      <c r="E86" s="39"/>
      <c r="F86" s="242" t="s">
        <v>1023</v>
      </c>
      <c r="G86" s="39"/>
      <c r="H86" s="39"/>
      <c r="I86" s="144"/>
      <c r="J86" s="39"/>
      <c r="K86" s="39"/>
      <c r="L86" s="43"/>
      <c r="M86" s="216"/>
      <c r="N86" s="79"/>
      <c r="O86" s="79"/>
      <c r="P86" s="79"/>
      <c r="Q86" s="79"/>
      <c r="R86" s="79"/>
      <c r="S86" s="79"/>
      <c r="T86" s="80"/>
      <c r="AT86" s="17" t="s">
        <v>179</v>
      </c>
      <c r="AU86" s="17" t="s">
        <v>71</v>
      </c>
    </row>
    <row r="87" s="1" customFormat="1" ht="22.5" customHeight="1">
      <c r="B87" s="38"/>
      <c r="C87" s="201" t="s">
        <v>80</v>
      </c>
      <c r="D87" s="201" t="s">
        <v>149</v>
      </c>
      <c r="E87" s="202" t="s">
        <v>1024</v>
      </c>
      <c r="F87" s="203" t="s">
        <v>1025</v>
      </c>
      <c r="G87" s="204" t="s">
        <v>305</v>
      </c>
      <c r="H87" s="205">
        <v>11.310000000000001</v>
      </c>
      <c r="I87" s="206"/>
      <c r="J87" s="207">
        <f>ROUND(I87*H87,2)</f>
        <v>0</v>
      </c>
      <c r="K87" s="203" t="s">
        <v>311</v>
      </c>
      <c r="L87" s="208"/>
      <c r="M87" s="209" t="s">
        <v>1</v>
      </c>
      <c r="N87" s="210" t="s">
        <v>42</v>
      </c>
      <c r="O87" s="79"/>
      <c r="P87" s="211">
        <f>O87*H87</f>
        <v>0</v>
      </c>
      <c r="Q87" s="211">
        <v>2.234</v>
      </c>
      <c r="R87" s="211">
        <f>Q87*H87</f>
        <v>25.266540000000003</v>
      </c>
      <c r="S87" s="211">
        <v>0</v>
      </c>
      <c r="T87" s="212">
        <f>S87*H87</f>
        <v>0</v>
      </c>
      <c r="AR87" s="17" t="s">
        <v>153</v>
      </c>
      <c r="AT87" s="17" t="s">
        <v>149</v>
      </c>
      <c r="AU87" s="17" t="s">
        <v>71</v>
      </c>
      <c r="AY87" s="17" t="s">
        <v>154</v>
      </c>
      <c r="BE87" s="213">
        <f>IF(N87="základní",J87,0)</f>
        <v>0</v>
      </c>
      <c r="BF87" s="213">
        <f>IF(N87="snížená",J87,0)</f>
        <v>0</v>
      </c>
      <c r="BG87" s="213">
        <f>IF(N87="zákl. přenesená",J87,0)</f>
        <v>0</v>
      </c>
      <c r="BH87" s="213">
        <f>IF(N87="sníž. přenesená",J87,0)</f>
        <v>0</v>
      </c>
      <c r="BI87" s="213">
        <f>IF(N87="nulová",J87,0)</f>
        <v>0</v>
      </c>
      <c r="BJ87" s="17" t="s">
        <v>78</v>
      </c>
      <c r="BK87" s="213">
        <f>ROUND(I87*H87,2)</f>
        <v>0</v>
      </c>
      <c r="BL87" s="17" t="s">
        <v>155</v>
      </c>
      <c r="BM87" s="17" t="s">
        <v>1026</v>
      </c>
    </row>
    <row r="88" s="1" customFormat="1">
      <c r="B88" s="38"/>
      <c r="C88" s="39"/>
      <c r="D88" s="214" t="s">
        <v>157</v>
      </c>
      <c r="E88" s="39"/>
      <c r="F88" s="215" t="s">
        <v>1027</v>
      </c>
      <c r="G88" s="39"/>
      <c r="H88" s="39"/>
      <c r="I88" s="144"/>
      <c r="J88" s="39"/>
      <c r="K88" s="39"/>
      <c r="L88" s="43"/>
      <c r="M88" s="216"/>
      <c r="N88" s="79"/>
      <c r="O88" s="79"/>
      <c r="P88" s="79"/>
      <c r="Q88" s="79"/>
      <c r="R88" s="79"/>
      <c r="S88" s="79"/>
      <c r="T88" s="80"/>
      <c r="AT88" s="17" t="s">
        <v>157</v>
      </c>
      <c r="AU88" s="17" t="s">
        <v>71</v>
      </c>
    </row>
    <row r="89" s="1" customFormat="1" ht="22.5" customHeight="1">
      <c r="B89" s="38"/>
      <c r="C89" s="201" t="s">
        <v>112</v>
      </c>
      <c r="D89" s="201" t="s">
        <v>149</v>
      </c>
      <c r="E89" s="202" t="s">
        <v>1028</v>
      </c>
      <c r="F89" s="203" t="s">
        <v>1029</v>
      </c>
      <c r="G89" s="204" t="s">
        <v>305</v>
      </c>
      <c r="H89" s="205">
        <v>49.451000000000001</v>
      </c>
      <c r="I89" s="206"/>
      <c r="J89" s="207">
        <f>ROUND(I89*H89,2)</f>
        <v>0</v>
      </c>
      <c r="K89" s="203" t="s">
        <v>311</v>
      </c>
      <c r="L89" s="208"/>
      <c r="M89" s="209" t="s">
        <v>1</v>
      </c>
      <c r="N89" s="210" t="s">
        <v>42</v>
      </c>
      <c r="O89" s="79"/>
      <c r="P89" s="211">
        <f>O89*H89</f>
        <v>0</v>
      </c>
      <c r="Q89" s="211">
        <v>2.4289999999999998</v>
      </c>
      <c r="R89" s="211">
        <f>Q89*H89</f>
        <v>120.116479</v>
      </c>
      <c r="S89" s="211">
        <v>0</v>
      </c>
      <c r="T89" s="212">
        <f>S89*H89</f>
        <v>0</v>
      </c>
      <c r="AR89" s="17" t="s">
        <v>153</v>
      </c>
      <c r="AT89" s="17" t="s">
        <v>149</v>
      </c>
      <c r="AU89" s="17" t="s">
        <v>71</v>
      </c>
      <c r="AY89" s="17" t="s">
        <v>154</v>
      </c>
      <c r="BE89" s="213">
        <f>IF(N89="základní",J89,0)</f>
        <v>0</v>
      </c>
      <c r="BF89" s="213">
        <f>IF(N89="snížená",J89,0)</f>
        <v>0</v>
      </c>
      <c r="BG89" s="213">
        <f>IF(N89="zákl. přenesená",J89,0)</f>
        <v>0</v>
      </c>
      <c r="BH89" s="213">
        <f>IF(N89="sníž. přenesená",J89,0)</f>
        <v>0</v>
      </c>
      <c r="BI89" s="213">
        <f>IF(N89="nulová",J89,0)</f>
        <v>0</v>
      </c>
      <c r="BJ89" s="17" t="s">
        <v>78</v>
      </c>
      <c r="BK89" s="213">
        <f>ROUND(I89*H89,2)</f>
        <v>0</v>
      </c>
      <c r="BL89" s="17" t="s">
        <v>155</v>
      </c>
      <c r="BM89" s="17" t="s">
        <v>1030</v>
      </c>
    </row>
    <row r="90" s="1" customFormat="1">
      <c r="B90" s="38"/>
      <c r="C90" s="39"/>
      <c r="D90" s="214" t="s">
        <v>157</v>
      </c>
      <c r="E90" s="39"/>
      <c r="F90" s="215" t="s">
        <v>1031</v>
      </c>
      <c r="G90" s="39"/>
      <c r="H90" s="39"/>
      <c r="I90" s="144"/>
      <c r="J90" s="39"/>
      <c r="K90" s="39"/>
      <c r="L90" s="43"/>
      <c r="M90" s="216"/>
      <c r="N90" s="79"/>
      <c r="O90" s="79"/>
      <c r="P90" s="79"/>
      <c r="Q90" s="79"/>
      <c r="R90" s="79"/>
      <c r="S90" s="79"/>
      <c r="T90" s="80"/>
      <c r="AT90" s="17" t="s">
        <v>157</v>
      </c>
      <c r="AU90" s="17" t="s">
        <v>71</v>
      </c>
    </row>
    <row r="91" s="12" customFormat="1">
      <c r="B91" s="246"/>
      <c r="C91" s="247"/>
      <c r="D91" s="214" t="s">
        <v>325</v>
      </c>
      <c r="E91" s="248" t="s">
        <v>1</v>
      </c>
      <c r="F91" s="249" t="s">
        <v>1032</v>
      </c>
      <c r="G91" s="247"/>
      <c r="H91" s="248" t="s">
        <v>1</v>
      </c>
      <c r="I91" s="250"/>
      <c r="J91" s="247"/>
      <c r="K91" s="247"/>
      <c r="L91" s="251"/>
      <c r="M91" s="252"/>
      <c r="N91" s="253"/>
      <c r="O91" s="253"/>
      <c r="P91" s="253"/>
      <c r="Q91" s="253"/>
      <c r="R91" s="253"/>
      <c r="S91" s="253"/>
      <c r="T91" s="254"/>
      <c r="AT91" s="255" t="s">
        <v>325</v>
      </c>
      <c r="AU91" s="255" t="s">
        <v>71</v>
      </c>
      <c r="AV91" s="12" t="s">
        <v>78</v>
      </c>
      <c r="AW91" s="12" t="s">
        <v>34</v>
      </c>
      <c r="AX91" s="12" t="s">
        <v>71</v>
      </c>
      <c r="AY91" s="255" t="s">
        <v>154</v>
      </c>
    </row>
    <row r="92" s="13" customFormat="1">
      <c r="B92" s="256"/>
      <c r="C92" s="257"/>
      <c r="D92" s="214" t="s">
        <v>325</v>
      </c>
      <c r="E92" s="258" t="s">
        <v>1</v>
      </c>
      <c r="F92" s="259" t="s">
        <v>1033</v>
      </c>
      <c r="G92" s="257"/>
      <c r="H92" s="260">
        <v>6.4740000000000002</v>
      </c>
      <c r="I92" s="261"/>
      <c r="J92" s="257"/>
      <c r="K92" s="257"/>
      <c r="L92" s="262"/>
      <c r="M92" s="263"/>
      <c r="N92" s="264"/>
      <c r="O92" s="264"/>
      <c r="P92" s="264"/>
      <c r="Q92" s="264"/>
      <c r="R92" s="264"/>
      <c r="S92" s="264"/>
      <c r="T92" s="265"/>
      <c r="AT92" s="266" t="s">
        <v>325</v>
      </c>
      <c r="AU92" s="266" t="s">
        <v>71</v>
      </c>
      <c r="AV92" s="13" t="s">
        <v>80</v>
      </c>
      <c r="AW92" s="13" t="s">
        <v>34</v>
      </c>
      <c r="AX92" s="13" t="s">
        <v>71</v>
      </c>
      <c r="AY92" s="266" t="s">
        <v>154</v>
      </c>
    </row>
    <row r="93" s="12" customFormat="1">
      <c r="B93" s="246"/>
      <c r="C93" s="247"/>
      <c r="D93" s="214" t="s">
        <v>325</v>
      </c>
      <c r="E93" s="248" t="s">
        <v>1</v>
      </c>
      <c r="F93" s="249" t="s">
        <v>1034</v>
      </c>
      <c r="G93" s="247"/>
      <c r="H93" s="248" t="s">
        <v>1</v>
      </c>
      <c r="I93" s="250"/>
      <c r="J93" s="247"/>
      <c r="K93" s="247"/>
      <c r="L93" s="251"/>
      <c r="M93" s="252"/>
      <c r="N93" s="253"/>
      <c r="O93" s="253"/>
      <c r="P93" s="253"/>
      <c r="Q93" s="253"/>
      <c r="R93" s="253"/>
      <c r="S93" s="253"/>
      <c r="T93" s="254"/>
      <c r="AT93" s="255" t="s">
        <v>325</v>
      </c>
      <c r="AU93" s="255" t="s">
        <v>71</v>
      </c>
      <c r="AV93" s="12" t="s">
        <v>78</v>
      </c>
      <c r="AW93" s="12" t="s">
        <v>34</v>
      </c>
      <c r="AX93" s="12" t="s">
        <v>71</v>
      </c>
      <c r="AY93" s="255" t="s">
        <v>154</v>
      </c>
    </row>
    <row r="94" s="13" customFormat="1">
      <c r="B94" s="256"/>
      <c r="C94" s="257"/>
      <c r="D94" s="214" t="s">
        <v>325</v>
      </c>
      <c r="E94" s="258" t="s">
        <v>1</v>
      </c>
      <c r="F94" s="259" t="s">
        <v>1035</v>
      </c>
      <c r="G94" s="257"/>
      <c r="H94" s="260">
        <v>42.976999999999997</v>
      </c>
      <c r="I94" s="261"/>
      <c r="J94" s="257"/>
      <c r="K94" s="257"/>
      <c r="L94" s="262"/>
      <c r="M94" s="263"/>
      <c r="N94" s="264"/>
      <c r="O94" s="264"/>
      <c r="P94" s="264"/>
      <c r="Q94" s="264"/>
      <c r="R94" s="264"/>
      <c r="S94" s="264"/>
      <c r="T94" s="265"/>
      <c r="AT94" s="266" t="s">
        <v>325</v>
      </c>
      <c r="AU94" s="266" t="s">
        <v>71</v>
      </c>
      <c r="AV94" s="13" t="s">
        <v>80</v>
      </c>
      <c r="AW94" s="13" t="s">
        <v>34</v>
      </c>
      <c r="AX94" s="13" t="s">
        <v>71</v>
      </c>
      <c r="AY94" s="266" t="s">
        <v>154</v>
      </c>
    </row>
    <row r="95" s="14" customFormat="1">
      <c r="B95" s="267"/>
      <c r="C95" s="268"/>
      <c r="D95" s="214" t="s">
        <v>325</v>
      </c>
      <c r="E95" s="269" t="s">
        <v>1</v>
      </c>
      <c r="F95" s="270" t="s">
        <v>329</v>
      </c>
      <c r="G95" s="268"/>
      <c r="H95" s="271">
        <v>49.450999999999993</v>
      </c>
      <c r="I95" s="272"/>
      <c r="J95" s="268"/>
      <c r="K95" s="268"/>
      <c r="L95" s="273"/>
      <c r="M95" s="274"/>
      <c r="N95" s="275"/>
      <c r="O95" s="275"/>
      <c r="P95" s="275"/>
      <c r="Q95" s="275"/>
      <c r="R95" s="275"/>
      <c r="S95" s="275"/>
      <c r="T95" s="276"/>
      <c r="AT95" s="277" t="s">
        <v>325</v>
      </c>
      <c r="AU95" s="277" t="s">
        <v>71</v>
      </c>
      <c r="AV95" s="14" t="s">
        <v>155</v>
      </c>
      <c r="AW95" s="14" t="s">
        <v>34</v>
      </c>
      <c r="AX95" s="14" t="s">
        <v>78</v>
      </c>
      <c r="AY95" s="277" t="s">
        <v>154</v>
      </c>
    </row>
    <row r="96" s="1" customFormat="1" ht="16.5" customHeight="1">
      <c r="B96" s="38"/>
      <c r="C96" s="201" t="s">
        <v>155</v>
      </c>
      <c r="D96" s="201" t="s">
        <v>149</v>
      </c>
      <c r="E96" s="202" t="s">
        <v>1036</v>
      </c>
      <c r="F96" s="203" t="s">
        <v>1037</v>
      </c>
      <c r="G96" s="204" t="s">
        <v>305</v>
      </c>
      <c r="H96" s="205">
        <v>2.6000000000000001</v>
      </c>
      <c r="I96" s="206"/>
      <c r="J96" s="207">
        <f>ROUND(I96*H96,2)</f>
        <v>0</v>
      </c>
      <c r="K96" s="203" t="s">
        <v>1</v>
      </c>
      <c r="L96" s="208"/>
      <c r="M96" s="209" t="s">
        <v>1</v>
      </c>
      <c r="N96" s="210" t="s">
        <v>42</v>
      </c>
      <c r="O96" s="79"/>
      <c r="P96" s="211">
        <f>O96*H96</f>
        <v>0</v>
      </c>
      <c r="Q96" s="211">
        <v>2.4289999999999998</v>
      </c>
      <c r="R96" s="211">
        <f>Q96*H96</f>
        <v>6.3153999999999995</v>
      </c>
      <c r="S96" s="211">
        <v>0</v>
      </c>
      <c r="T96" s="212">
        <f>S96*H96</f>
        <v>0</v>
      </c>
      <c r="AR96" s="17" t="s">
        <v>153</v>
      </c>
      <c r="AT96" s="17" t="s">
        <v>149</v>
      </c>
      <c r="AU96" s="17" t="s">
        <v>71</v>
      </c>
      <c r="AY96" s="17" t="s">
        <v>154</v>
      </c>
      <c r="BE96" s="213">
        <f>IF(N96="základní",J96,0)</f>
        <v>0</v>
      </c>
      <c r="BF96" s="213">
        <f>IF(N96="snížená",J96,0)</f>
        <v>0</v>
      </c>
      <c r="BG96" s="213">
        <f>IF(N96="zákl. přenesená",J96,0)</f>
        <v>0</v>
      </c>
      <c r="BH96" s="213">
        <f>IF(N96="sníž. přenesená",J96,0)</f>
        <v>0</v>
      </c>
      <c r="BI96" s="213">
        <f>IF(N96="nulová",J96,0)</f>
        <v>0</v>
      </c>
      <c r="BJ96" s="17" t="s">
        <v>78</v>
      </c>
      <c r="BK96" s="213">
        <f>ROUND(I96*H96,2)</f>
        <v>0</v>
      </c>
      <c r="BL96" s="17" t="s">
        <v>155</v>
      </c>
      <c r="BM96" s="17" t="s">
        <v>1038</v>
      </c>
    </row>
    <row r="97" s="1" customFormat="1">
      <c r="B97" s="38"/>
      <c r="C97" s="39"/>
      <c r="D97" s="214" t="s">
        <v>157</v>
      </c>
      <c r="E97" s="39"/>
      <c r="F97" s="215" t="s">
        <v>1037</v>
      </c>
      <c r="G97" s="39"/>
      <c r="H97" s="39"/>
      <c r="I97" s="144"/>
      <c r="J97" s="39"/>
      <c r="K97" s="39"/>
      <c r="L97" s="43"/>
      <c r="M97" s="216"/>
      <c r="N97" s="79"/>
      <c r="O97" s="79"/>
      <c r="P97" s="79"/>
      <c r="Q97" s="79"/>
      <c r="R97" s="79"/>
      <c r="S97" s="79"/>
      <c r="T97" s="80"/>
      <c r="AT97" s="17" t="s">
        <v>157</v>
      </c>
      <c r="AU97" s="17" t="s">
        <v>71</v>
      </c>
    </row>
    <row r="98" s="1" customFormat="1" ht="22.5" customHeight="1">
      <c r="B98" s="38"/>
      <c r="C98" s="201" t="s">
        <v>167</v>
      </c>
      <c r="D98" s="201" t="s">
        <v>149</v>
      </c>
      <c r="E98" s="202" t="s">
        <v>1039</v>
      </c>
      <c r="F98" s="203" t="s">
        <v>1040</v>
      </c>
      <c r="G98" s="204" t="s">
        <v>353</v>
      </c>
      <c r="H98" s="205">
        <v>211.53100000000001</v>
      </c>
      <c r="I98" s="206"/>
      <c r="J98" s="207">
        <f>ROUND(I98*H98,2)</f>
        <v>0</v>
      </c>
      <c r="K98" s="203" t="s">
        <v>311</v>
      </c>
      <c r="L98" s="208"/>
      <c r="M98" s="209" t="s">
        <v>1</v>
      </c>
      <c r="N98" s="210" t="s">
        <v>42</v>
      </c>
      <c r="O98" s="79"/>
      <c r="P98" s="211">
        <f>O98*H98</f>
        <v>0</v>
      </c>
      <c r="Q98" s="211">
        <v>1</v>
      </c>
      <c r="R98" s="211">
        <f>Q98*H98</f>
        <v>211.53100000000001</v>
      </c>
      <c r="S98" s="211">
        <v>0</v>
      </c>
      <c r="T98" s="212">
        <f>S98*H98</f>
        <v>0</v>
      </c>
      <c r="AR98" s="17" t="s">
        <v>153</v>
      </c>
      <c r="AT98" s="17" t="s">
        <v>149</v>
      </c>
      <c r="AU98" s="17" t="s">
        <v>71</v>
      </c>
      <c r="AY98" s="17" t="s">
        <v>154</v>
      </c>
      <c r="BE98" s="213">
        <f>IF(N98="základní",J98,0)</f>
        <v>0</v>
      </c>
      <c r="BF98" s="213">
        <f>IF(N98="snížená",J98,0)</f>
        <v>0</v>
      </c>
      <c r="BG98" s="213">
        <f>IF(N98="zákl. přenesená",J98,0)</f>
        <v>0</v>
      </c>
      <c r="BH98" s="213">
        <f>IF(N98="sníž. přenesená",J98,0)</f>
        <v>0</v>
      </c>
      <c r="BI98" s="213">
        <f>IF(N98="nulová",J98,0)</f>
        <v>0</v>
      </c>
      <c r="BJ98" s="17" t="s">
        <v>78</v>
      </c>
      <c r="BK98" s="213">
        <f>ROUND(I98*H98,2)</f>
        <v>0</v>
      </c>
      <c r="BL98" s="17" t="s">
        <v>155</v>
      </c>
      <c r="BM98" s="17" t="s">
        <v>1041</v>
      </c>
    </row>
    <row r="99" s="1" customFormat="1">
      <c r="B99" s="38"/>
      <c r="C99" s="39"/>
      <c r="D99" s="214" t="s">
        <v>157</v>
      </c>
      <c r="E99" s="39"/>
      <c r="F99" s="215" t="s">
        <v>1040</v>
      </c>
      <c r="G99" s="39"/>
      <c r="H99" s="39"/>
      <c r="I99" s="144"/>
      <c r="J99" s="39"/>
      <c r="K99" s="39"/>
      <c r="L99" s="43"/>
      <c r="M99" s="216"/>
      <c r="N99" s="79"/>
      <c r="O99" s="79"/>
      <c r="P99" s="79"/>
      <c r="Q99" s="79"/>
      <c r="R99" s="79"/>
      <c r="S99" s="79"/>
      <c r="T99" s="80"/>
      <c r="AT99" s="17" t="s">
        <v>157</v>
      </c>
      <c r="AU99" s="17" t="s">
        <v>71</v>
      </c>
    </row>
    <row r="100" s="13" customFormat="1">
      <c r="B100" s="256"/>
      <c r="C100" s="257"/>
      <c r="D100" s="214" t="s">
        <v>325</v>
      </c>
      <c r="E100" s="258" t="s">
        <v>1</v>
      </c>
      <c r="F100" s="259" t="s">
        <v>1042</v>
      </c>
      <c r="G100" s="257"/>
      <c r="H100" s="260">
        <v>211.53100000000001</v>
      </c>
      <c r="I100" s="261"/>
      <c r="J100" s="257"/>
      <c r="K100" s="257"/>
      <c r="L100" s="262"/>
      <c r="M100" s="263"/>
      <c r="N100" s="264"/>
      <c r="O100" s="264"/>
      <c r="P100" s="264"/>
      <c r="Q100" s="264"/>
      <c r="R100" s="264"/>
      <c r="S100" s="264"/>
      <c r="T100" s="265"/>
      <c r="AT100" s="266" t="s">
        <v>325</v>
      </c>
      <c r="AU100" s="266" t="s">
        <v>71</v>
      </c>
      <c r="AV100" s="13" t="s">
        <v>80</v>
      </c>
      <c r="AW100" s="13" t="s">
        <v>34</v>
      </c>
      <c r="AX100" s="13" t="s">
        <v>71</v>
      </c>
      <c r="AY100" s="266" t="s">
        <v>154</v>
      </c>
    </row>
    <row r="101" s="14" customFormat="1">
      <c r="B101" s="267"/>
      <c r="C101" s="268"/>
      <c r="D101" s="214" t="s">
        <v>325</v>
      </c>
      <c r="E101" s="269" t="s">
        <v>1</v>
      </c>
      <c r="F101" s="270" t="s">
        <v>329</v>
      </c>
      <c r="G101" s="268"/>
      <c r="H101" s="271">
        <v>211.53100000000001</v>
      </c>
      <c r="I101" s="272"/>
      <c r="J101" s="268"/>
      <c r="K101" s="268"/>
      <c r="L101" s="273"/>
      <c r="M101" s="274"/>
      <c r="N101" s="275"/>
      <c r="O101" s="275"/>
      <c r="P101" s="275"/>
      <c r="Q101" s="275"/>
      <c r="R101" s="275"/>
      <c r="S101" s="275"/>
      <c r="T101" s="276"/>
      <c r="AT101" s="277" t="s">
        <v>325</v>
      </c>
      <c r="AU101" s="277" t="s">
        <v>71</v>
      </c>
      <c r="AV101" s="14" t="s">
        <v>155</v>
      </c>
      <c r="AW101" s="14" t="s">
        <v>34</v>
      </c>
      <c r="AX101" s="14" t="s">
        <v>78</v>
      </c>
      <c r="AY101" s="277" t="s">
        <v>154</v>
      </c>
    </row>
    <row r="102" s="1" customFormat="1" ht="16.5" customHeight="1">
      <c r="B102" s="38"/>
      <c r="C102" s="201" t="s">
        <v>173</v>
      </c>
      <c r="D102" s="201" t="s">
        <v>149</v>
      </c>
      <c r="E102" s="202" t="s">
        <v>1043</v>
      </c>
      <c r="F102" s="203" t="s">
        <v>1044</v>
      </c>
      <c r="G102" s="204" t="s">
        <v>353</v>
      </c>
      <c r="H102" s="205">
        <v>74.256</v>
      </c>
      <c r="I102" s="206"/>
      <c r="J102" s="207">
        <f>ROUND(I102*H102,2)</f>
        <v>0</v>
      </c>
      <c r="K102" s="203" t="s">
        <v>1</v>
      </c>
      <c r="L102" s="208"/>
      <c r="M102" s="209" t="s">
        <v>1</v>
      </c>
      <c r="N102" s="210" t="s">
        <v>42</v>
      </c>
      <c r="O102" s="79"/>
      <c r="P102" s="211">
        <f>O102*H102</f>
        <v>0</v>
      </c>
      <c r="Q102" s="211">
        <v>1</v>
      </c>
      <c r="R102" s="211">
        <f>Q102*H102</f>
        <v>74.256</v>
      </c>
      <c r="S102" s="211">
        <v>0</v>
      </c>
      <c r="T102" s="212">
        <f>S102*H102</f>
        <v>0</v>
      </c>
      <c r="AR102" s="17" t="s">
        <v>153</v>
      </c>
      <c r="AT102" s="17" t="s">
        <v>149</v>
      </c>
      <c r="AU102" s="17" t="s">
        <v>71</v>
      </c>
      <c r="AY102" s="17" t="s">
        <v>154</v>
      </c>
      <c r="BE102" s="213">
        <f>IF(N102="základní",J102,0)</f>
        <v>0</v>
      </c>
      <c r="BF102" s="213">
        <f>IF(N102="snížená",J102,0)</f>
        <v>0</v>
      </c>
      <c r="BG102" s="213">
        <f>IF(N102="zákl. přenesená",J102,0)</f>
        <v>0</v>
      </c>
      <c r="BH102" s="213">
        <f>IF(N102="sníž. přenesená",J102,0)</f>
        <v>0</v>
      </c>
      <c r="BI102" s="213">
        <f>IF(N102="nulová",J102,0)</f>
        <v>0</v>
      </c>
      <c r="BJ102" s="17" t="s">
        <v>78</v>
      </c>
      <c r="BK102" s="213">
        <f>ROUND(I102*H102,2)</f>
        <v>0</v>
      </c>
      <c r="BL102" s="17" t="s">
        <v>155</v>
      </c>
      <c r="BM102" s="17" t="s">
        <v>1045</v>
      </c>
    </row>
    <row r="103" s="1" customFormat="1">
      <c r="B103" s="38"/>
      <c r="C103" s="39"/>
      <c r="D103" s="214" t="s">
        <v>157</v>
      </c>
      <c r="E103" s="39"/>
      <c r="F103" s="215" t="s">
        <v>1044</v>
      </c>
      <c r="G103" s="39"/>
      <c r="H103" s="39"/>
      <c r="I103" s="144"/>
      <c r="J103" s="39"/>
      <c r="K103" s="39"/>
      <c r="L103" s="43"/>
      <c r="M103" s="216"/>
      <c r="N103" s="79"/>
      <c r="O103" s="79"/>
      <c r="P103" s="79"/>
      <c r="Q103" s="79"/>
      <c r="R103" s="79"/>
      <c r="S103" s="79"/>
      <c r="T103" s="80"/>
      <c r="AT103" s="17" t="s">
        <v>157</v>
      </c>
      <c r="AU103" s="17" t="s">
        <v>71</v>
      </c>
    </row>
    <row r="104" s="13" customFormat="1">
      <c r="B104" s="256"/>
      <c r="C104" s="257"/>
      <c r="D104" s="214" t="s">
        <v>325</v>
      </c>
      <c r="E104" s="258" t="s">
        <v>1</v>
      </c>
      <c r="F104" s="259" t="s">
        <v>1046</v>
      </c>
      <c r="G104" s="257"/>
      <c r="H104" s="260">
        <v>74.256</v>
      </c>
      <c r="I104" s="261"/>
      <c r="J104" s="257"/>
      <c r="K104" s="257"/>
      <c r="L104" s="262"/>
      <c r="M104" s="263"/>
      <c r="N104" s="264"/>
      <c r="O104" s="264"/>
      <c r="P104" s="264"/>
      <c r="Q104" s="264"/>
      <c r="R104" s="264"/>
      <c r="S104" s="264"/>
      <c r="T104" s="265"/>
      <c r="AT104" s="266" t="s">
        <v>325</v>
      </c>
      <c r="AU104" s="266" t="s">
        <v>71</v>
      </c>
      <c r="AV104" s="13" t="s">
        <v>80</v>
      </c>
      <c r="AW104" s="13" t="s">
        <v>34</v>
      </c>
      <c r="AX104" s="13" t="s">
        <v>71</v>
      </c>
      <c r="AY104" s="266" t="s">
        <v>154</v>
      </c>
    </row>
    <row r="105" s="14" customFormat="1">
      <c r="B105" s="267"/>
      <c r="C105" s="268"/>
      <c r="D105" s="214" t="s">
        <v>325</v>
      </c>
      <c r="E105" s="269" t="s">
        <v>1</v>
      </c>
      <c r="F105" s="270" t="s">
        <v>329</v>
      </c>
      <c r="G105" s="268"/>
      <c r="H105" s="271">
        <v>74.256</v>
      </c>
      <c r="I105" s="272"/>
      <c r="J105" s="268"/>
      <c r="K105" s="268"/>
      <c r="L105" s="273"/>
      <c r="M105" s="274"/>
      <c r="N105" s="275"/>
      <c r="O105" s="275"/>
      <c r="P105" s="275"/>
      <c r="Q105" s="275"/>
      <c r="R105" s="275"/>
      <c r="S105" s="275"/>
      <c r="T105" s="276"/>
      <c r="AT105" s="277" t="s">
        <v>325</v>
      </c>
      <c r="AU105" s="277" t="s">
        <v>71</v>
      </c>
      <c r="AV105" s="14" t="s">
        <v>155</v>
      </c>
      <c r="AW105" s="14" t="s">
        <v>34</v>
      </c>
      <c r="AX105" s="14" t="s">
        <v>78</v>
      </c>
      <c r="AY105" s="277" t="s">
        <v>154</v>
      </c>
    </row>
    <row r="106" s="1" customFormat="1" ht="16.5" customHeight="1">
      <c r="B106" s="38"/>
      <c r="C106" s="201" t="s">
        <v>182</v>
      </c>
      <c r="D106" s="201" t="s">
        <v>149</v>
      </c>
      <c r="E106" s="202" t="s">
        <v>1047</v>
      </c>
      <c r="F106" s="203" t="s">
        <v>1048</v>
      </c>
      <c r="G106" s="204" t="s">
        <v>353</v>
      </c>
      <c r="H106" s="205">
        <v>53.039999999999999</v>
      </c>
      <c r="I106" s="206"/>
      <c r="J106" s="207">
        <f>ROUND(I106*H106,2)</f>
        <v>0</v>
      </c>
      <c r="K106" s="203" t="s">
        <v>1</v>
      </c>
      <c r="L106" s="208"/>
      <c r="M106" s="209" t="s">
        <v>1</v>
      </c>
      <c r="N106" s="210" t="s">
        <v>42</v>
      </c>
      <c r="O106" s="79"/>
      <c r="P106" s="211">
        <f>O106*H106</f>
        <v>0</v>
      </c>
      <c r="Q106" s="211">
        <v>1</v>
      </c>
      <c r="R106" s="211">
        <f>Q106*H106</f>
        <v>53.039999999999999</v>
      </c>
      <c r="S106" s="211">
        <v>0</v>
      </c>
      <c r="T106" s="212">
        <f>S106*H106</f>
        <v>0</v>
      </c>
      <c r="AR106" s="17" t="s">
        <v>153</v>
      </c>
      <c r="AT106" s="17" t="s">
        <v>149</v>
      </c>
      <c r="AU106" s="17" t="s">
        <v>71</v>
      </c>
      <c r="AY106" s="17" t="s">
        <v>154</v>
      </c>
      <c r="BE106" s="213">
        <f>IF(N106="základní",J106,0)</f>
        <v>0</v>
      </c>
      <c r="BF106" s="213">
        <f>IF(N106="snížená",J106,0)</f>
        <v>0</v>
      </c>
      <c r="BG106" s="213">
        <f>IF(N106="zákl. přenesená",J106,0)</f>
        <v>0</v>
      </c>
      <c r="BH106" s="213">
        <f>IF(N106="sníž. přenesená",J106,0)</f>
        <v>0</v>
      </c>
      <c r="BI106" s="213">
        <f>IF(N106="nulová",J106,0)</f>
        <v>0</v>
      </c>
      <c r="BJ106" s="17" t="s">
        <v>78</v>
      </c>
      <c r="BK106" s="213">
        <f>ROUND(I106*H106,2)</f>
        <v>0</v>
      </c>
      <c r="BL106" s="17" t="s">
        <v>155</v>
      </c>
      <c r="BM106" s="17" t="s">
        <v>1049</v>
      </c>
    </row>
    <row r="107" s="1" customFormat="1">
      <c r="B107" s="38"/>
      <c r="C107" s="39"/>
      <c r="D107" s="214" t="s">
        <v>157</v>
      </c>
      <c r="E107" s="39"/>
      <c r="F107" s="215" t="s">
        <v>1048</v>
      </c>
      <c r="G107" s="39"/>
      <c r="H107" s="39"/>
      <c r="I107" s="144"/>
      <c r="J107" s="39"/>
      <c r="K107" s="39"/>
      <c r="L107" s="43"/>
      <c r="M107" s="216"/>
      <c r="N107" s="79"/>
      <c r="O107" s="79"/>
      <c r="P107" s="79"/>
      <c r="Q107" s="79"/>
      <c r="R107" s="79"/>
      <c r="S107" s="79"/>
      <c r="T107" s="80"/>
      <c r="AT107" s="17" t="s">
        <v>157</v>
      </c>
      <c r="AU107" s="17" t="s">
        <v>71</v>
      </c>
    </row>
    <row r="108" s="1" customFormat="1">
      <c r="B108" s="38"/>
      <c r="C108" s="39"/>
      <c r="D108" s="214" t="s">
        <v>179</v>
      </c>
      <c r="E108" s="39"/>
      <c r="F108" s="242" t="s">
        <v>1050</v>
      </c>
      <c r="G108" s="39"/>
      <c r="H108" s="39"/>
      <c r="I108" s="144"/>
      <c r="J108" s="39"/>
      <c r="K108" s="39"/>
      <c r="L108" s="43"/>
      <c r="M108" s="216"/>
      <c r="N108" s="79"/>
      <c r="O108" s="79"/>
      <c r="P108" s="79"/>
      <c r="Q108" s="79"/>
      <c r="R108" s="79"/>
      <c r="S108" s="79"/>
      <c r="T108" s="80"/>
      <c r="AT108" s="17" t="s">
        <v>179</v>
      </c>
      <c r="AU108" s="17" t="s">
        <v>71</v>
      </c>
    </row>
    <row r="109" s="13" customFormat="1">
      <c r="B109" s="256"/>
      <c r="C109" s="257"/>
      <c r="D109" s="214" t="s">
        <v>325</v>
      </c>
      <c r="E109" s="258" t="s">
        <v>1</v>
      </c>
      <c r="F109" s="259" t="s">
        <v>1051</v>
      </c>
      <c r="G109" s="257"/>
      <c r="H109" s="260">
        <v>53.039999999999999</v>
      </c>
      <c r="I109" s="261"/>
      <c r="J109" s="257"/>
      <c r="K109" s="257"/>
      <c r="L109" s="262"/>
      <c r="M109" s="263"/>
      <c r="N109" s="264"/>
      <c r="O109" s="264"/>
      <c r="P109" s="264"/>
      <c r="Q109" s="264"/>
      <c r="R109" s="264"/>
      <c r="S109" s="264"/>
      <c r="T109" s="265"/>
      <c r="AT109" s="266" t="s">
        <v>325</v>
      </c>
      <c r="AU109" s="266" t="s">
        <v>71</v>
      </c>
      <c r="AV109" s="13" t="s">
        <v>80</v>
      </c>
      <c r="AW109" s="13" t="s">
        <v>34</v>
      </c>
      <c r="AX109" s="13" t="s">
        <v>71</v>
      </c>
      <c r="AY109" s="266" t="s">
        <v>154</v>
      </c>
    </row>
    <row r="110" s="14" customFormat="1">
      <c r="B110" s="267"/>
      <c r="C110" s="268"/>
      <c r="D110" s="214" t="s">
        <v>325</v>
      </c>
      <c r="E110" s="269" t="s">
        <v>1</v>
      </c>
      <c r="F110" s="270" t="s">
        <v>329</v>
      </c>
      <c r="G110" s="268"/>
      <c r="H110" s="271">
        <v>53.039999999999999</v>
      </c>
      <c r="I110" s="272"/>
      <c r="J110" s="268"/>
      <c r="K110" s="268"/>
      <c r="L110" s="273"/>
      <c r="M110" s="274"/>
      <c r="N110" s="275"/>
      <c r="O110" s="275"/>
      <c r="P110" s="275"/>
      <c r="Q110" s="275"/>
      <c r="R110" s="275"/>
      <c r="S110" s="275"/>
      <c r="T110" s="276"/>
      <c r="AT110" s="277" t="s">
        <v>325</v>
      </c>
      <c r="AU110" s="277" t="s">
        <v>71</v>
      </c>
      <c r="AV110" s="14" t="s">
        <v>155</v>
      </c>
      <c r="AW110" s="14" t="s">
        <v>34</v>
      </c>
      <c r="AX110" s="14" t="s">
        <v>78</v>
      </c>
      <c r="AY110" s="277" t="s">
        <v>154</v>
      </c>
    </row>
    <row r="111" s="1" customFormat="1" ht="16.5" customHeight="1">
      <c r="B111" s="38"/>
      <c r="C111" s="201" t="s">
        <v>153</v>
      </c>
      <c r="D111" s="201" t="s">
        <v>149</v>
      </c>
      <c r="E111" s="202" t="s">
        <v>1052</v>
      </c>
      <c r="F111" s="203" t="s">
        <v>1053</v>
      </c>
      <c r="G111" s="204" t="s">
        <v>353</v>
      </c>
      <c r="H111" s="205">
        <v>2.6179999999999999</v>
      </c>
      <c r="I111" s="206"/>
      <c r="J111" s="207">
        <f>ROUND(I111*H111,2)</f>
        <v>0</v>
      </c>
      <c r="K111" s="203" t="s">
        <v>1</v>
      </c>
      <c r="L111" s="208"/>
      <c r="M111" s="209" t="s">
        <v>1</v>
      </c>
      <c r="N111" s="210" t="s">
        <v>42</v>
      </c>
      <c r="O111" s="79"/>
      <c r="P111" s="211">
        <f>O111*H111</f>
        <v>0</v>
      </c>
      <c r="Q111" s="211">
        <v>0</v>
      </c>
      <c r="R111" s="211">
        <f>Q111*H111</f>
        <v>0</v>
      </c>
      <c r="S111" s="211">
        <v>0</v>
      </c>
      <c r="T111" s="212">
        <f>S111*H111</f>
        <v>0</v>
      </c>
      <c r="AR111" s="17" t="s">
        <v>153</v>
      </c>
      <c r="AT111" s="17" t="s">
        <v>149</v>
      </c>
      <c r="AU111" s="17" t="s">
        <v>71</v>
      </c>
      <c r="AY111" s="17" t="s">
        <v>154</v>
      </c>
      <c r="BE111" s="213">
        <f>IF(N111="základní",J111,0)</f>
        <v>0</v>
      </c>
      <c r="BF111" s="213">
        <f>IF(N111="snížená",J111,0)</f>
        <v>0</v>
      </c>
      <c r="BG111" s="213">
        <f>IF(N111="zákl. přenesená",J111,0)</f>
        <v>0</v>
      </c>
      <c r="BH111" s="213">
        <f>IF(N111="sníž. přenesená",J111,0)</f>
        <v>0</v>
      </c>
      <c r="BI111" s="213">
        <f>IF(N111="nulová",J111,0)</f>
        <v>0</v>
      </c>
      <c r="BJ111" s="17" t="s">
        <v>78</v>
      </c>
      <c r="BK111" s="213">
        <f>ROUND(I111*H111,2)</f>
        <v>0</v>
      </c>
      <c r="BL111" s="17" t="s">
        <v>155</v>
      </c>
      <c r="BM111" s="17" t="s">
        <v>1054</v>
      </c>
    </row>
    <row r="112" s="1" customFormat="1">
      <c r="B112" s="38"/>
      <c r="C112" s="39"/>
      <c r="D112" s="214" t="s">
        <v>157</v>
      </c>
      <c r="E112" s="39"/>
      <c r="F112" s="215" t="s">
        <v>1053</v>
      </c>
      <c r="G112" s="39"/>
      <c r="H112" s="39"/>
      <c r="I112" s="144"/>
      <c r="J112" s="39"/>
      <c r="K112" s="39"/>
      <c r="L112" s="43"/>
      <c r="M112" s="216"/>
      <c r="N112" s="79"/>
      <c r="O112" s="79"/>
      <c r="P112" s="79"/>
      <c r="Q112" s="79"/>
      <c r="R112" s="79"/>
      <c r="S112" s="79"/>
      <c r="T112" s="80"/>
      <c r="AT112" s="17" t="s">
        <v>157</v>
      </c>
      <c r="AU112" s="17" t="s">
        <v>71</v>
      </c>
    </row>
    <row r="113" s="12" customFormat="1">
      <c r="B113" s="246"/>
      <c r="C113" s="247"/>
      <c r="D113" s="214" t="s">
        <v>325</v>
      </c>
      <c r="E113" s="248" t="s">
        <v>1</v>
      </c>
      <c r="F113" s="249" t="s">
        <v>1055</v>
      </c>
      <c r="G113" s="247"/>
      <c r="H113" s="248" t="s">
        <v>1</v>
      </c>
      <c r="I113" s="250"/>
      <c r="J113" s="247"/>
      <c r="K113" s="247"/>
      <c r="L113" s="251"/>
      <c r="M113" s="252"/>
      <c r="N113" s="253"/>
      <c r="O113" s="253"/>
      <c r="P113" s="253"/>
      <c r="Q113" s="253"/>
      <c r="R113" s="253"/>
      <c r="S113" s="253"/>
      <c r="T113" s="254"/>
      <c r="AT113" s="255" t="s">
        <v>325</v>
      </c>
      <c r="AU113" s="255" t="s">
        <v>71</v>
      </c>
      <c r="AV113" s="12" t="s">
        <v>78</v>
      </c>
      <c r="AW113" s="12" t="s">
        <v>34</v>
      </c>
      <c r="AX113" s="12" t="s">
        <v>71</v>
      </c>
      <c r="AY113" s="255" t="s">
        <v>154</v>
      </c>
    </row>
    <row r="114" s="13" customFormat="1">
      <c r="B114" s="256"/>
      <c r="C114" s="257"/>
      <c r="D114" s="214" t="s">
        <v>325</v>
      </c>
      <c r="E114" s="258" t="s">
        <v>1</v>
      </c>
      <c r="F114" s="259" t="s">
        <v>1056</v>
      </c>
      <c r="G114" s="257"/>
      <c r="H114" s="260">
        <v>0.068000000000000005</v>
      </c>
      <c r="I114" s="261"/>
      <c r="J114" s="257"/>
      <c r="K114" s="257"/>
      <c r="L114" s="262"/>
      <c r="M114" s="263"/>
      <c r="N114" s="264"/>
      <c r="O114" s="264"/>
      <c r="P114" s="264"/>
      <c r="Q114" s="264"/>
      <c r="R114" s="264"/>
      <c r="S114" s="264"/>
      <c r="T114" s="265"/>
      <c r="AT114" s="266" t="s">
        <v>325</v>
      </c>
      <c r="AU114" s="266" t="s">
        <v>71</v>
      </c>
      <c r="AV114" s="13" t="s">
        <v>80</v>
      </c>
      <c r="AW114" s="13" t="s">
        <v>34</v>
      </c>
      <c r="AX114" s="13" t="s">
        <v>71</v>
      </c>
      <c r="AY114" s="266" t="s">
        <v>154</v>
      </c>
    </row>
    <row r="115" s="12" customFormat="1">
      <c r="B115" s="246"/>
      <c r="C115" s="247"/>
      <c r="D115" s="214" t="s">
        <v>325</v>
      </c>
      <c r="E115" s="248" t="s">
        <v>1</v>
      </c>
      <c r="F115" s="249" t="s">
        <v>1057</v>
      </c>
      <c r="G115" s="247"/>
      <c r="H115" s="248" t="s">
        <v>1</v>
      </c>
      <c r="I115" s="250"/>
      <c r="J115" s="247"/>
      <c r="K115" s="247"/>
      <c r="L115" s="251"/>
      <c r="M115" s="252"/>
      <c r="N115" s="253"/>
      <c r="O115" s="253"/>
      <c r="P115" s="253"/>
      <c r="Q115" s="253"/>
      <c r="R115" s="253"/>
      <c r="S115" s="253"/>
      <c r="T115" s="254"/>
      <c r="AT115" s="255" t="s">
        <v>325</v>
      </c>
      <c r="AU115" s="255" t="s">
        <v>71</v>
      </c>
      <c r="AV115" s="12" t="s">
        <v>78</v>
      </c>
      <c r="AW115" s="12" t="s">
        <v>34</v>
      </c>
      <c r="AX115" s="12" t="s">
        <v>71</v>
      </c>
      <c r="AY115" s="255" t="s">
        <v>154</v>
      </c>
    </row>
    <row r="116" s="13" customFormat="1">
      <c r="B116" s="256"/>
      <c r="C116" s="257"/>
      <c r="D116" s="214" t="s">
        <v>325</v>
      </c>
      <c r="E116" s="258" t="s">
        <v>1</v>
      </c>
      <c r="F116" s="259" t="s">
        <v>1058</v>
      </c>
      <c r="G116" s="257"/>
      <c r="H116" s="260">
        <v>2.5499999999999998</v>
      </c>
      <c r="I116" s="261"/>
      <c r="J116" s="257"/>
      <c r="K116" s="257"/>
      <c r="L116" s="262"/>
      <c r="M116" s="263"/>
      <c r="N116" s="264"/>
      <c r="O116" s="264"/>
      <c r="P116" s="264"/>
      <c r="Q116" s="264"/>
      <c r="R116" s="264"/>
      <c r="S116" s="264"/>
      <c r="T116" s="265"/>
      <c r="AT116" s="266" t="s">
        <v>325</v>
      </c>
      <c r="AU116" s="266" t="s">
        <v>71</v>
      </c>
      <c r="AV116" s="13" t="s">
        <v>80</v>
      </c>
      <c r="AW116" s="13" t="s">
        <v>34</v>
      </c>
      <c r="AX116" s="13" t="s">
        <v>71</v>
      </c>
      <c r="AY116" s="266" t="s">
        <v>154</v>
      </c>
    </row>
    <row r="117" s="14" customFormat="1">
      <c r="B117" s="267"/>
      <c r="C117" s="268"/>
      <c r="D117" s="214" t="s">
        <v>325</v>
      </c>
      <c r="E117" s="269" t="s">
        <v>1</v>
      </c>
      <c r="F117" s="270" t="s">
        <v>329</v>
      </c>
      <c r="G117" s="268"/>
      <c r="H117" s="271">
        <v>2.6179999999999999</v>
      </c>
      <c r="I117" s="272"/>
      <c r="J117" s="268"/>
      <c r="K117" s="268"/>
      <c r="L117" s="273"/>
      <c r="M117" s="274"/>
      <c r="N117" s="275"/>
      <c r="O117" s="275"/>
      <c r="P117" s="275"/>
      <c r="Q117" s="275"/>
      <c r="R117" s="275"/>
      <c r="S117" s="275"/>
      <c r="T117" s="276"/>
      <c r="AT117" s="277" t="s">
        <v>325</v>
      </c>
      <c r="AU117" s="277" t="s">
        <v>71</v>
      </c>
      <c r="AV117" s="14" t="s">
        <v>155</v>
      </c>
      <c r="AW117" s="14" t="s">
        <v>34</v>
      </c>
      <c r="AX117" s="14" t="s">
        <v>78</v>
      </c>
      <c r="AY117" s="277" t="s">
        <v>154</v>
      </c>
    </row>
    <row r="118" s="1" customFormat="1" ht="16.5" customHeight="1">
      <c r="B118" s="38"/>
      <c r="C118" s="201" t="s">
        <v>193</v>
      </c>
      <c r="D118" s="201" t="s">
        <v>149</v>
      </c>
      <c r="E118" s="202" t="s">
        <v>1059</v>
      </c>
      <c r="F118" s="203" t="s">
        <v>1060</v>
      </c>
      <c r="G118" s="204" t="s">
        <v>177</v>
      </c>
      <c r="H118" s="205">
        <v>156</v>
      </c>
      <c r="I118" s="206"/>
      <c r="J118" s="207">
        <f>ROUND(I118*H118,2)</f>
        <v>0</v>
      </c>
      <c r="K118" s="203" t="s">
        <v>1</v>
      </c>
      <c r="L118" s="208"/>
      <c r="M118" s="209" t="s">
        <v>1</v>
      </c>
      <c r="N118" s="210" t="s">
        <v>42</v>
      </c>
      <c r="O118" s="79"/>
      <c r="P118" s="211">
        <f>O118*H118</f>
        <v>0</v>
      </c>
      <c r="Q118" s="211">
        <v>0</v>
      </c>
      <c r="R118" s="211">
        <f>Q118*H118</f>
        <v>0</v>
      </c>
      <c r="S118" s="211">
        <v>0</v>
      </c>
      <c r="T118" s="212">
        <f>S118*H118</f>
        <v>0</v>
      </c>
      <c r="AR118" s="17" t="s">
        <v>153</v>
      </c>
      <c r="AT118" s="17" t="s">
        <v>149</v>
      </c>
      <c r="AU118" s="17" t="s">
        <v>71</v>
      </c>
      <c r="AY118" s="17" t="s">
        <v>154</v>
      </c>
      <c r="BE118" s="213">
        <f>IF(N118="základní",J118,0)</f>
        <v>0</v>
      </c>
      <c r="BF118" s="213">
        <f>IF(N118="snížená",J118,0)</f>
        <v>0</v>
      </c>
      <c r="BG118" s="213">
        <f>IF(N118="zákl. přenesená",J118,0)</f>
        <v>0</v>
      </c>
      <c r="BH118" s="213">
        <f>IF(N118="sníž. přenesená",J118,0)</f>
        <v>0</v>
      </c>
      <c r="BI118" s="213">
        <f>IF(N118="nulová",J118,0)</f>
        <v>0</v>
      </c>
      <c r="BJ118" s="17" t="s">
        <v>78</v>
      </c>
      <c r="BK118" s="213">
        <f>ROUND(I118*H118,2)</f>
        <v>0</v>
      </c>
      <c r="BL118" s="17" t="s">
        <v>155</v>
      </c>
      <c r="BM118" s="17" t="s">
        <v>1061</v>
      </c>
    </row>
    <row r="119" s="1" customFormat="1">
      <c r="B119" s="38"/>
      <c r="C119" s="39"/>
      <c r="D119" s="214" t="s">
        <v>157</v>
      </c>
      <c r="E119" s="39"/>
      <c r="F119" s="215" t="s">
        <v>1060</v>
      </c>
      <c r="G119" s="39"/>
      <c r="H119" s="39"/>
      <c r="I119" s="144"/>
      <c r="J119" s="39"/>
      <c r="K119" s="39"/>
      <c r="L119" s="43"/>
      <c r="M119" s="216"/>
      <c r="N119" s="79"/>
      <c r="O119" s="79"/>
      <c r="P119" s="79"/>
      <c r="Q119" s="79"/>
      <c r="R119" s="79"/>
      <c r="S119" s="79"/>
      <c r="T119" s="80"/>
      <c r="AT119" s="17" t="s">
        <v>157</v>
      </c>
      <c r="AU119" s="17" t="s">
        <v>71</v>
      </c>
    </row>
    <row r="120" s="1" customFormat="1" ht="16.5" customHeight="1">
      <c r="B120" s="38"/>
      <c r="C120" s="201" t="s">
        <v>198</v>
      </c>
      <c r="D120" s="201" t="s">
        <v>149</v>
      </c>
      <c r="E120" s="202" t="s">
        <v>1062</v>
      </c>
      <c r="F120" s="203" t="s">
        <v>1063</v>
      </c>
      <c r="G120" s="204" t="s">
        <v>431</v>
      </c>
      <c r="H120" s="205">
        <v>351</v>
      </c>
      <c r="I120" s="206"/>
      <c r="J120" s="207">
        <f>ROUND(I120*H120,2)</f>
        <v>0</v>
      </c>
      <c r="K120" s="203" t="s">
        <v>1</v>
      </c>
      <c r="L120" s="208"/>
      <c r="M120" s="209" t="s">
        <v>1</v>
      </c>
      <c r="N120" s="210" t="s">
        <v>42</v>
      </c>
      <c r="O120" s="79"/>
      <c r="P120" s="211">
        <f>O120*H120</f>
        <v>0</v>
      </c>
      <c r="Q120" s="211">
        <v>0</v>
      </c>
      <c r="R120" s="211">
        <f>Q120*H120</f>
        <v>0</v>
      </c>
      <c r="S120" s="211">
        <v>0</v>
      </c>
      <c r="T120" s="212">
        <f>S120*H120</f>
        <v>0</v>
      </c>
      <c r="AR120" s="17" t="s">
        <v>153</v>
      </c>
      <c r="AT120" s="17" t="s">
        <v>149</v>
      </c>
      <c r="AU120" s="17" t="s">
        <v>71</v>
      </c>
      <c r="AY120" s="17" t="s">
        <v>154</v>
      </c>
      <c r="BE120" s="213">
        <f>IF(N120="základní",J120,0)</f>
        <v>0</v>
      </c>
      <c r="BF120" s="213">
        <f>IF(N120="snížená",J120,0)</f>
        <v>0</v>
      </c>
      <c r="BG120" s="213">
        <f>IF(N120="zákl. přenesená",J120,0)</f>
        <v>0</v>
      </c>
      <c r="BH120" s="213">
        <f>IF(N120="sníž. přenesená",J120,0)</f>
        <v>0</v>
      </c>
      <c r="BI120" s="213">
        <f>IF(N120="nulová",J120,0)</f>
        <v>0</v>
      </c>
      <c r="BJ120" s="17" t="s">
        <v>78</v>
      </c>
      <c r="BK120" s="213">
        <f>ROUND(I120*H120,2)</f>
        <v>0</v>
      </c>
      <c r="BL120" s="17" t="s">
        <v>155</v>
      </c>
      <c r="BM120" s="17" t="s">
        <v>1064</v>
      </c>
    </row>
    <row r="121" s="1" customFormat="1">
      <c r="B121" s="38"/>
      <c r="C121" s="39"/>
      <c r="D121" s="214" t="s">
        <v>157</v>
      </c>
      <c r="E121" s="39"/>
      <c r="F121" s="215" t="s">
        <v>1063</v>
      </c>
      <c r="G121" s="39"/>
      <c r="H121" s="39"/>
      <c r="I121" s="144"/>
      <c r="J121" s="39"/>
      <c r="K121" s="39"/>
      <c r="L121" s="43"/>
      <c r="M121" s="216"/>
      <c r="N121" s="79"/>
      <c r="O121" s="79"/>
      <c r="P121" s="79"/>
      <c r="Q121" s="79"/>
      <c r="R121" s="79"/>
      <c r="S121" s="79"/>
      <c r="T121" s="80"/>
      <c r="AT121" s="17" t="s">
        <v>157</v>
      </c>
      <c r="AU121" s="17" t="s">
        <v>71</v>
      </c>
    </row>
    <row r="122" s="1" customFormat="1">
      <c r="B122" s="38"/>
      <c r="C122" s="39"/>
      <c r="D122" s="214" t="s">
        <v>179</v>
      </c>
      <c r="E122" s="39"/>
      <c r="F122" s="242" t="s">
        <v>1065</v>
      </c>
      <c r="G122" s="39"/>
      <c r="H122" s="39"/>
      <c r="I122" s="144"/>
      <c r="J122" s="39"/>
      <c r="K122" s="39"/>
      <c r="L122" s="43"/>
      <c r="M122" s="216"/>
      <c r="N122" s="79"/>
      <c r="O122" s="79"/>
      <c r="P122" s="79"/>
      <c r="Q122" s="79"/>
      <c r="R122" s="79"/>
      <c r="S122" s="79"/>
      <c r="T122" s="80"/>
      <c r="AT122" s="17" t="s">
        <v>179</v>
      </c>
      <c r="AU122" s="17" t="s">
        <v>71</v>
      </c>
    </row>
    <row r="123" s="1" customFormat="1" ht="22.5" customHeight="1">
      <c r="B123" s="38"/>
      <c r="C123" s="201" t="s">
        <v>203</v>
      </c>
      <c r="D123" s="201" t="s">
        <v>149</v>
      </c>
      <c r="E123" s="202" t="s">
        <v>1066</v>
      </c>
      <c r="F123" s="203" t="s">
        <v>1067</v>
      </c>
      <c r="G123" s="204" t="s">
        <v>152</v>
      </c>
      <c r="H123" s="205">
        <v>13</v>
      </c>
      <c r="I123" s="206"/>
      <c r="J123" s="207">
        <f>ROUND(I123*H123,2)</f>
        <v>0</v>
      </c>
      <c r="K123" s="203" t="s">
        <v>311</v>
      </c>
      <c r="L123" s="208"/>
      <c r="M123" s="209" t="s">
        <v>1</v>
      </c>
      <c r="N123" s="210" t="s">
        <v>42</v>
      </c>
      <c r="O123" s="79"/>
      <c r="P123" s="211">
        <f>O123*H123</f>
        <v>0</v>
      </c>
      <c r="Q123" s="211">
        <v>0</v>
      </c>
      <c r="R123" s="211">
        <f>Q123*H123</f>
        <v>0</v>
      </c>
      <c r="S123" s="211">
        <v>0</v>
      </c>
      <c r="T123" s="212">
        <f>S123*H123</f>
        <v>0</v>
      </c>
      <c r="AR123" s="17" t="s">
        <v>153</v>
      </c>
      <c r="AT123" s="17" t="s">
        <v>149</v>
      </c>
      <c r="AU123" s="17" t="s">
        <v>71</v>
      </c>
      <c r="AY123" s="17" t="s">
        <v>154</v>
      </c>
      <c r="BE123" s="213">
        <f>IF(N123="základní",J123,0)</f>
        <v>0</v>
      </c>
      <c r="BF123" s="213">
        <f>IF(N123="snížená",J123,0)</f>
        <v>0</v>
      </c>
      <c r="BG123" s="213">
        <f>IF(N123="zákl. přenesená",J123,0)</f>
        <v>0</v>
      </c>
      <c r="BH123" s="213">
        <f>IF(N123="sníž. přenesená",J123,0)</f>
        <v>0</v>
      </c>
      <c r="BI123" s="213">
        <f>IF(N123="nulová",J123,0)</f>
        <v>0</v>
      </c>
      <c r="BJ123" s="17" t="s">
        <v>78</v>
      </c>
      <c r="BK123" s="213">
        <f>ROUND(I123*H123,2)</f>
        <v>0</v>
      </c>
      <c r="BL123" s="17" t="s">
        <v>155</v>
      </c>
      <c r="BM123" s="17" t="s">
        <v>1068</v>
      </c>
    </row>
    <row r="124" s="1" customFormat="1">
      <c r="B124" s="38"/>
      <c r="C124" s="39"/>
      <c r="D124" s="214" t="s">
        <v>157</v>
      </c>
      <c r="E124" s="39"/>
      <c r="F124" s="215" t="s">
        <v>1067</v>
      </c>
      <c r="G124" s="39"/>
      <c r="H124" s="39"/>
      <c r="I124" s="144"/>
      <c r="J124" s="39"/>
      <c r="K124" s="39"/>
      <c r="L124" s="43"/>
      <c r="M124" s="216"/>
      <c r="N124" s="79"/>
      <c r="O124" s="79"/>
      <c r="P124" s="79"/>
      <c r="Q124" s="79"/>
      <c r="R124" s="79"/>
      <c r="S124" s="79"/>
      <c r="T124" s="80"/>
      <c r="AT124" s="17" t="s">
        <v>157</v>
      </c>
      <c r="AU124" s="17" t="s">
        <v>71</v>
      </c>
    </row>
    <row r="125" s="1" customFormat="1">
      <c r="B125" s="38"/>
      <c r="C125" s="39"/>
      <c r="D125" s="214" t="s">
        <v>179</v>
      </c>
      <c r="E125" s="39"/>
      <c r="F125" s="242" t="s">
        <v>1069</v>
      </c>
      <c r="G125" s="39"/>
      <c r="H125" s="39"/>
      <c r="I125" s="144"/>
      <c r="J125" s="39"/>
      <c r="K125" s="39"/>
      <c r="L125" s="43"/>
      <c r="M125" s="216"/>
      <c r="N125" s="79"/>
      <c r="O125" s="79"/>
      <c r="P125" s="79"/>
      <c r="Q125" s="79"/>
      <c r="R125" s="79"/>
      <c r="S125" s="79"/>
      <c r="T125" s="80"/>
      <c r="AT125" s="17" t="s">
        <v>179</v>
      </c>
      <c r="AU125" s="17" t="s">
        <v>71</v>
      </c>
    </row>
    <row r="126" s="1" customFormat="1" ht="16.5" customHeight="1">
      <c r="B126" s="38"/>
      <c r="C126" s="201" t="s">
        <v>207</v>
      </c>
      <c r="D126" s="201" t="s">
        <v>149</v>
      </c>
      <c r="E126" s="202" t="s">
        <v>1070</v>
      </c>
      <c r="F126" s="203" t="s">
        <v>1071</v>
      </c>
      <c r="G126" s="204" t="s">
        <v>152</v>
      </c>
      <c r="H126" s="205">
        <v>13</v>
      </c>
      <c r="I126" s="206"/>
      <c r="J126" s="207">
        <f>ROUND(I126*H126,2)</f>
        <v>0</v>
      </c>
      <c r="K126" s="203" t="s">
        <v>1</v>
      </c>
      <c r="L126" s="208"/>
      <c r="M126" s="209" t="s">
        <v>1</v>
      </c>
      <c r="N126" s="210" t="s">
        <v>42</v>
      </c>
      <c r="O126" s="79"/>
      <c r="P126" s="211">
        <f>O126*H126</f>
        <v>0</v>
      </c>
      <c r="Q126" s="211">
        <v>0</v>
      </c>
      <c r="R126" s="211">
        <f>Q126*H126</f>
        <v>0</v>
      </c>
      <c r="S126" s="211">
        <v>0</v>
      </c>
      <c r="T126" s="212">
        <f>S126*H126</f>
        <v>0</v>
      </c>
      <c r="AR126" s="17" t="s">
        <v>153</v>
      </c>
      <c r="AT126" s="17" t="s">
        <v>149</v>
      </c>
      <c r="AU126" s="17" t="s">
        <v>71</v>
      </c>
      <c r="AY126" s="17" t="s">
        <v>154</v>
      </c>
      <c r="BE126" s="213">
        <f>IF(N126="základní",J126,0)</f>
        <v>0</v>
      </c>
      <c r="BF126" s="213">
        <f>IF(N126="snížená",J126,0)</f>
        <v>0</v>
      </c>
      <c r="BG126" s="213">
        <f>IF(N126="zákl. přenesená",J126,0)</f>
        <v>0</v>
      </c>
      <c r="BH126" s="213">
        <f>IF(N126="sníž. přenesená",J126,0)</f>
        <v>0</v>
      </c>
      <c r="BI126" s="213">
        <f>IF(N126="nulová",J126,0)</f>
        <v>0</v>
      </c>
      <c r="BJ126" s="17" t="s">
        <v>78</v>
      </c>
      <c r="BK126" s="213">
        <f>ROUND(I126*H126,2)</f>
        <v>0</v>
      </c>
      <c r="BL126" s="17" t="s">
        <v>155</v>
      </c>
      <c r="BM126" s="17" t="s">
        <v>1072</v>
      </c>
    </row>
    <row r="127" s="1" customFormat="1">
      <c r="B127" s="38"/>
      <c r="C127" s="39"/>
      <c r="D127" s="214" t="s">
        <v>157</v>
      </c>
      <c r="E127" s="39"/>
      <c r="F127" s="215" t="s">
        <v>1071</v>
      </c>
      <c r="G127" s="39"/>
      <c r="H127" s="39"/>
      <c r="I127" s="144"/>
      <c r="J127" s="39"/>
      <c r="K127" s="39"/>
      <c r="L127" s="43"/>
      <c r="M127" s="216"/>
      <c r="N127" s="79"/>
      <c r="O127" s="79"/>
      <c r="P127" s="79"/>
      <c r="Q127" s="79"/>
      <c r="R127" s="79"/>
      <c r="S127" s="79"/>
      <c r="T127" s="80"/>
      <c r="AT127" s="17" t="s">
        <v>157</v>
      </c>
      <c r="AU127" s="17" t="s">
        <v>71</v>
      </c>
    </row>
    <row r="128" s="1" customFormat="1" ht="16.5" customHeight="1">
      <c r="B128" s="38"/>
      <c r="C128" s="201" t="s">
        <v>211</v>
      </c>
      <c r="D128" s="201" t="s">
        <v>149</v>
      </c>
      <c r="E128" s="202" t="s">
        <v>1073</v>
      </c>
      <c r="F128" s="203" t="s">
        <v>1074</v>
      </c>
      <c r="G128" s="204" t="s">
        <v>431</v>
      </c>
      <c r="H128" s="205">
        <v>20</v>
      </c>
      <c r="I128" s="206"/>
      <c r="J128" s="207">
        <f>ROUND(I128*H128,2)</f>
        <v>0</v>
      </c>
      <c r="K128" s="203" t="s">
        <v>1</v>
      </c>
      <c r="L128" s="208"/>
      <c r="M128" s="209" t="s">
        <v>1</v>
      </c>
      <c r="N128" s="210" t="s">
        <v>42</v>
      </c>
      <c r="O128" s="79"/>
      <c r="P128" s="211">
        <f>O128*H128</f>
        <v>0</v>
      </c>
      <c r="Q128" s="211">
        <v>0.00032000000000000003</v>
      </c>
      <c r="R128" s="211">
        <f>Q128*H128</f>
        <v>0.0064000000000000003</v>
      </c>
      <c r="S128" s="211">
        <v>0</v>
      </c>
      <c r="T128" s="212">
        <f>S128*H128</f>
        <v>0</v>
      </c>
      <c r="AR128" s="17" t="s">
        <v>153</v>
      </c>
      <c r="AT128" s="17" t="s">
        <v>149</v>
      </c>
      <c r="AU128" s="17" t="s">
        <v>71</v>
      </c>
      <c r="AY128" s="17" t="s">
        <v>154</v>
      </c>
      <c r="BE128" s="213">
        <f>IF(N128="základní",J128,0)</f>
        <v>0</v>
      </c>
      <c r="BF128" s="213">
        <f>IF(N128="snížená",J128,0)</f>
        <v>0</v>
      </c>
      <c r="BG128" s="213">
        <f>IF(N128="zákl. přenesená",J128,0)</f>
        <v>0</v>
      </c>
      <c r="BH128" s="213">
        <f>IF(N128="sníž. přenesená",J128,0)</f>
        <v>0</v>
      </c>
      <c r="BI128" s="213">
        <f>IF(N128="nulová",J128,0)</f>
        <v>0</v>
      </c>
      <c r="BJ128" s="17" t="s">
        <v>78</v>
      </c>
      <c r="BK128" s="213">
        <f>ROUND(I128*H128,2)</f>
        <v>0</v>
      </c>
      <c r="BL128" s="17" t="s">
        <v>155</v>
      </c>
      <c r="BM128" s="17" t="s">
        <v>1075</v>
      </c>
    </row>
    <row r="129" s="1" customFormat="1">
      <c r="B129" s="38"/>
      <c r="C129" s="39"/>
      <c r="D129" s="214" t="s">
        <v>157</v>
      </c>
      <c r="E129" s="39"/>
      <c r="F129" s="215" t="s">
        <v>1076</v>
      </c>
      <c r="G129" s="39"/>
      <c r="H129" s="39"/>
      <c r="I129" s="144"/>
      <c r="J129" s="39"/>
      <c r="K129" s="39"/>
      <c r="L129" s="43"/>
      <c r="M129" s="216"/>
      <c r="N129" s="79"/>
      <c r="O129" s="79"/>
      <c r="P129" s="79"/>
      <c r="Q129" s="79"/>
      <c r="R129" s="79"/>
      <c r="S129" s="79"/>
      <c r="T129" s="80"/>
      <c r="AT129" s="17" t="s">
        <v>157</v>
      </c>
      <c r="AU129" s="17" t="s">
        <v>71</v>
      </c>
    </row>
    <row r="130" s="1" customFormat="1" ht="22.5" customHeight="1">
      <c r="B130" s="38"/>
      <c r="C130" s="201" t="s">
        <v>215</v>
      </c>
      <c r="D130" s="201" t="s">
        <v>149</v>
      </c>
      <c r="E130" s="202" t="s">
        <v>1077</v>
      </c>
      <c r="F130" s="203" t="s">
        <v>1078</v>
      </c>
      <c r="G130" s="204" t="s">
        <v>177</v>
      </c>
      <c r="H130" s="205">
        <v>36</v>
      </c>
      <c r="I130" s="206"/>
      <c r="J130" s="207">
        <f>ROUND(I130*H130,2)</f>
        <v>0</v>
      </c>
      <c r="K130" s="203" t="s">
        <v>311</v>
      </c>
      <c r="L130" s="208"/>
      <c r="M130" s="209" t="s">
        <v>1</v>
      </c>
      <c r="N130" s="210" t="s">
        <v>42</v>
      </c>
      <c r="O130" s="79"/>
      <c r="P130" s="211">
        <f>O130*H130</f>
        <v>0</v>
      </c>
      <c r="Q130" s="211">
        <v>2.5932400000000002</v>
      </c>
      <c r="R130" s="211">
        <f>Q130*H130</f>
        <v>93.356640000000013</v>
      </c>
      <c r="S130" s="211">
        <v>0</v>
      </c>
      <c r="T130" s="212">
        <f>S130*H130</f>
        <v>0</v>
      </c>
      <c r="AR130" s="17" t="s">
        <v>153</v>
      </c>
      <c r="AT130" s="17" t="s">
        <v>149</v>
      </c>
      <c r="AU130" s="17" t="s">
        <v>71</v>
      </c>
      <c r="AY130" s="17" t="s">
        <v>154</v>
      </c>
      <c r="BE130" s="213">
        <f>IF(N130="základní",J130,0)</f>
        <v>0</v>
      </c>
      <c r="BF130" s="213">
        <f>IF(N130="snížená",J130,0)</f>
        <v>0</v>
      </c>
      <c r="BG130" s="213">
        <f>IF(N130="zákl. přenesená",J130,0)</f>
        <v>0</v>
      </c>
      <c r="BH130" s="213">
        <f>IF(N130="sníž. přenesená",J130,0)</f>
        <v>0</v>
      </c>
      <c r="BI130" s="213">
        <f>IF(N130="nulová",J130,0)</f>
        <v>0</v>
      </c>
      <c r="BJ130" s="17" t="s">
        <v>78</v>
      </c>
      <c r="BK130" s="213">
        <f>ROUND(I130*H130,2)</f>
        <v>0</v>
      </c>
      <c r="BL130" s="17" t="s">
        <v>155</v>
      </c>
      <c r="BM130" s="17" t="s">
        <v>1079</v>
      </c>
    </row>
    <row r="131" s="1" customFormat="1">
      <c r="B131" s="38"/>
      <c r="C131" s="39"/>
      <c r="D131" s="214" t="s">
        <v>157</v>
      </c>
      <c r="E131" s="39"/>
      <c r="F131" s="215" t="s">
        <v>1078</v>
      </c>
      <c r="G131" s="39"/>
      <c r="H131" s="39"/>
      <c r="I131" s="144"/>
      <c r="J131" s="39"/>
      <c r="K131" s="39"/>
      <c r="L131" s="43"/>
      <c r="M131" s="216"/>
      <c r="N131" s="79"/>
      <c r="O131" s="79"/>
      <c r="P131" s="79"/>
      <c r="Q131" s="79"/>
      <c r="R131" s="79"/>
      <c r="S131" s="79"/>
      <c r="T131" s="80"/>
      <c r="AT131" s="17" t="s">
        <v>157</v>
      </c>
      <c r="AU131" s="17" t="s">
        <v>71</v>
      </c>
    </row>
    <row r="132" s="1" customFormat="1">
      <c r="B132" s="38"/>
      <c r="C132" s="39"/>
      <c r="D132" s="214" t="s">
        <v>179</v>
      </c>
      <c r="E132" s="39"/>
      <c r="F132" s="242" t="s">
        <v>1080</v>
      </c>
      <c r="G132" s="39"/>
      <c r="H132" s="39"/>
      <c r="I132" s="144"/>
      <c r="J132" s="39"/>
      <c r="K132" s="39"/>
      <c r="L132" s="43"/>
      <c r="M132" s="216"/>
      <c r="N132" s="79"/>
      <c r="O132" s="79"/>
      <c r="P132" s="79"/>
      <c r="Q132" s="79"/>
      <c r="R132" s="79"/>
      <c r="S132" s="79"/>
      <c r="T132" s="80"/>
      <c r="AT132" s="17" t="s">
        <v>179</v>
      </c>
      <c r="AU132" s="17" t="s">
        <v>71</v>
      </c>
    </row>
    <row r="133" s="11" customFormat="1" ht="25.92" customHeight="1">
      <c r="B133" s="217"/>
      <c r="C133" s="218"/>
      <c r="D133" s="219" t="s">
        <v>70</v>
      </c>
      <c r="E133" s="220" t="s">
        <v>171</v>
      </c>
      <c r="F133" s="220" t="s">
        <v>172</v>
      </c>
      <c r="G133" s="218"/>
      <c r="H133" s="218"/>
      <c r="I133" s="221"/>
      <c r="J133" s="222">
        <f>BK133</f>
        <v>0</v>
      </c>
      <c r="K133" s="218"/>
      <c r="L133" s="223"/>
      <c r="M133" s="224"/>
      <c r="N133" s="225"/>
      <c r="O133" s="225"/>
      <c r="P133" s="226">
        <f>P134</f>
        <v>0</v>
      </c>
      <c r="Q133" s="225"/>
      <c r="R133" s="226">
        <f>R134</f>
        <v>0</v>
      </c>
      <c r="S133" s="225"/>
      <c r="T133" s="227">
        <f>T134</f>
        <v>0</v>
      </c>
      <c r="AR133" s="228" t="s">
        <v>78</v>
      </c>
      <c r="AT133" s="229" t="s">
        <v>70</v>
      </c>
      <c r="AU133" s="229" t="s">
        <v>71</v>
      </c>
      <c r="AY133" s="228" t="s">
        <v>154</v>
      </c>
      <c r="BK133" s="230">
        <f>BK134</f>
        <v>0</v>
      </c>
    </row>
    <row r="134" s="11" customFormat="1" ht="22.8" customHeight="1">
      <c r="B134" s="217"/>
      <c r="C134" s="218"/>
      <c r="D134" s="219" t="s">
        <v>70</v>
      </c>
      <c r="E134" s="231" t="s">
        <v>167</v>
      </c>
      <c r="F134" s="231" t="s">
        <v>181</v>
      </c>
      <c r="G134" s="218"/>
      <c r="H134" s="218"/>
      <c r="I134" s="221"/>
      <c r="J134" s="232">
        <f>BK134</f>
        <v>0</v>
      </c>
      <c r="K134" s="218"/>
      <c r="L134" s="223"/>
      <c r="M134" s="224"/>
      <c r="N134" s="225"/>
      <c r="O134" s="225"/>
      <c r="P134" s="226">
        <f>SUM(P135:P230)</f>
        <v>0</v>
      </c>
      <c r="Q134" s="225"/>
      <c r="R134" s="226">
        <f>SUM(R135:R230)</f>
        <v>0</v>
      </c>
      <c r="S134" s="225"/>
      <c r="T134" s="227">
        <f>SUM(T135:T230)</f>
        <v>0</v>
      </c>
      <c r="AR134" s="228" t="s">
        <v>78</v>
      </c>
      <c r="AT134" s="229" t="s">
        <v>70</v>
      </c>
      <c r="AU134" s="229" t="s">
        <v>78</v>
      </c>
      <c r="AY134" s="228" t="s">
        <v>154</v>
      </c>
      <c r="BK134" s="230">
        <f>SUM(BK135:BK230)</f>
        <v>0</v>
      </c>
    </row>
    <row r="135" s="1" customFormat="1" ht="22.5" customHeight="1">
      <c r="B135" s="38"/>
      <c r="C135" s="233" t="s">
        <v>8</v>
      </c>
      <c r="D135" s="233" t="s">
        <v>174</v>
      </c>
      <c r="E135" s="234" t="s">
        <v>1081</v>
      </c>
      <c r="F135" s="235" t="s">
        <v>1082</v>
      </c>
      <c r="G135" s="236" t="s">
        <v>431</v>
      </c>
      <c r="H135" s="237">
        <v>468</v>
      </c>
      <c r="I135" s="238"/>
      <c r="J135" s="239">
        <f>ROUND(I135*H135,2)</f>
        <v>0</v>
      </c>
      <c r="K135" s="235" t="s">
        <v>311</v>
      </c>
      <c r="L135" s="43"/>
      <c r="M135" s="240" t="s">
        <v>1</v>
      </c>
      <c r="N135" s="241" t="s">
        <v>42</v>
      </c>
      <c r="O135" s="79"/>
      <c r="P135" s="211">
        <f>O135*H135</f>
        <v>0</v>
      </c>
      <c r="Q135" s="211">
        <v>0</v>
      </c>
      <c r="R135" s="211">
        <f>Q135*H135</f>
        <v>0</v>
      </c>
      <c r="S135" s="211">
        <v>0</v>
      </c>
      <c r="T135" s="212">
        <f>S135*H135</f>
        <v>0</v>
      </c>
      <c r="AR135" s="17" t="s">
        <v>155</v>
      </c>
      <c r="AT135" s="17" t="s">
        <v>174</v>
      </c>
      <c r="AU135" s="17" t="s">
        <v>80</v>
      </c>
      <c r="AY135" s="17" t="s">
        <v>154</v>
      </c>
      <c r="BE135" s="213">
        <f>IF(N135="základní",J135,0)</f>
        <v>0</v>
      </c>
      <c r="BF135" s="213">
        <f>IF(N135="snížená",J135,0)</f>
        <v>0</v>
      </c>
      <c r="BG135" s="213">
        <f>IF(N135="zákl. přenesená",J135,0)</f>
        <v>0</v>
      </c>
      <c r="BH135" s="213">
        <f>IF(N135="sníž. přenesená",J135,0)</f>
        <v>0</v>
      </c>
      <c r="BI135" s="213">
        <f>IF(N135="nulová",J135,0)</f>
        <v>0</v>
      </c>
      <c r="BJ135" s="17" t="s">
        <v>78</v>
      </c>
      <c r="BK135" s="213">
        <f>ROUND(I135*H135,2)</f>
        <v>0</v>
      </c>
      <c r="BL135" s="17" t="s">
        <v>155</v>
      </c>
      <c r="BM135" s="17" t="s">
        <v>1083</v>
      </c>
    </row>
    <row r="136" s="1" customFormat="1">
      <c r="B136" s="38"/>
      <c r="C136" s="39"/>
      <c r="D136" s="214" t="s">
        <v>157</v>
      </c>
      <c r="E136" s="39"/>
      <c r="F136" s="215" t="s">
        <v>1084</v>
      </c>
      <c r="G136" s="39"/>
      <c r="H136" s="39"/>
      <c r="I136" s="144"/>
      <c r="J136" s="39"/>
      <c r="K136" s="39"/>
      <c r="L136" s="43"/>
      <c r="M136" s="216"/>
      <c r="N136" s="79"/>
      <c r="O136" s="79"/>
      <c r="P136" s="79"/>
      <c r="Q136" s="79"/>
      <c r="R136" s="79"/>
      <c r="S136" s="79"/>
      <c r="T136" s="80"/>
      <c r="AT136" s="17" t="s">
        <v>157</v>
      </c>
      <c r="AU136" s="17" t="s">
        <v>80</v>
      </c>
    </row>
    <row r="137" s="1" customFormat="1">
      <c r="B137" s="38"/>
      <c r="C137" s="39"/>
      <c r="D137" s="214" t="s">
        <v>179</v>
      </c>
      <c r="E137" s="39"/>
      <c r="F137" s="242" t="s">
        <v>1085</v>
      </c>
      <c r="G137" s="39"/>
      <c r="H137" s="39"/>
      <c r="I137" s="144"/>
      <c r="J137" s="39"/>
      <c r="K137" s="39"/>
      <c r="L137" s="43"/>
      <c r="M137" s="216"/>
      <c r="N137" s="79"/>
      <c r="O137" s="79"/>
      <c r="P137" s="79"/>
      <c r="Q137" s="79"/>
      <c r="R137" s="79"/>
      <c r="S137" s="79"/>
      <c r="T137" s="80"/>
      <c r="AT137" s="17" t="s">
        <v>179</v>
      </c>
      <c r="AU137" s="17" t="s">
        <v>80</v>
      </c>
    </row>
    <row r="138" s="13" customFormat="1">
      <c r="B138" s="256"/>
      <c r="C138" s="257"/>
      <c r="D138" s="214" t="s">
        <v>325</v>
      </c>
      <c r="E138" s="258" t="s">
        <v>1</v>
      </c>
      <c r="F138" s="259" t="s">
        <v>1086</v>
      </c>
      <c r="G138" s="257"/>
      <c r="H138" s="260">
        <v>468</v>
      </c>
      <c r="I138" s="261"/>
      <c r="J138" s="257"/>
      <c r="K138" s="257"/>
      <c r="L138" s="262"/>
      <c r="M138" s="263"/>
      <c r="N138" s="264"/>
      <c r="O138" s="264"/>
      <c r="P138" s="264"/>
      <c r="Q138" s="264"/>
      <c r="R138" s="264"/>
      <c r="S138" s="264"/>
      <c r="T138" s="265"/>
      <c r="AT138" s="266" t="s">
        <v>325</v>
      </c>
      <c r="AU138" s="266" t="s">
        <v>80</v>
      </c>
      <c r="AV138" s="13" t="s">
        <v>80</v>
      </c>
      <c r="AW138" s="13" t="s">
        <v>34</v>
      </c>
      <c r="AX138" s="13" t="s">
        <v>71</v>
      </c>
      <c r="AY138" s="266" t="s">
        <v>154</v>
      </c>
    </row>
    <row r="139" s="14" customFormat="1">
      <c r="B139" s="267"/>
      <c r="C139" s="268"/>
      <c r="D139" s="214" t="s">
        <v>325</v>
      </c>
      <c r="E139" s="269" t="s">
        <v>1</v>
      </c>
      <c r="F139" s="270" t="s">
        <v>329</v>
      </c>
      <c r="G139" s="268"/>
      <c r="H139" s="271">
        <v>468</v>
      </c>
      <c r="I139" s="272"/>
      <c r="J139" s="268"/>
      <c r="K139" s="268"/>
      <c r="L139" s="273"/>
      <c r="M139" s="274"/>
      <c r="N139" s="275"/>
      <c r="O139" s="275"/>
      <c r="P139" s="275"/>
      <c r="Q139" s="275"/>
      <c r="R139" s="275"/>
      <c r="S139" s="275"/>
      <c r="T139" s="276"/>
      <c r="AT139" s="277" t="s">
        <v>325</v>
      </c>
      <c r="AU139" s="277" t="s">
        <v>80</v>
      </c>
      <c r="AV139" s="14" t="s">
        <v>155</v>
      </c>
      <c r="AW139" s="14" t="s">
        <v>34</v>
      </c>
      <c r="AX139" s="14" t="s">
        <v>78</v>
      </c>
      <c r="AY139" s="277" t="s">
        <v>154</v>
      </c>
    </row>
    <row r="140" s="1" customFormat="1" ht="22.5" customHeight="1">
      <c r="B140" s="38"/>
      <c r="C140" s="233" t="s">
        <v>222</v>
      </c>
      <c r="D140" s="233" t="s">
        <v>174</v>
      </c>
      <c r="E140" s="234" t="s">
        <v>1087</v>
      </c>
      <c r="F140" s="235" t="s">
        <v>1088</v>
      </c>
      <c r="G140" s="236" t="s">
        <v>152</v>
      </c>
      <c r="H140" s="237">
        <v>31</v>
      </c>
      <c r="I140" s="238"/>
      <c r="J140" s="239">
        <f>ROUND(I140*H140,2)</f>
        <v>0</v>
      </c>
      <c r="K140" s="235" t="s">
        <v>311</v>
      </c>
      <c r="L140" s="43"/>
      <c r="M140" s="240" t="s">
        <v>1</v>
      </c>
      <c r="N140" s="241" t="s">
        <v>42</v>
      </c>
      <c r="O140" s="79"/>
      <c r="P140" s="211">
        <f>O140*H140</f>
        <v>0</v>
      </c>
      <c r="Q140" s="211">
        <v>0</v>
      </c>
      <c r="R140" s="211">
        <f>Q140*H140</f>
        <v>0</v>
      </c>
      <c r="S140" s="211">
        <v>0</v>
      </c>
      <c r="T140" s="212">
        <f>S140*H140</f>
        <v>0</v>
      </c>
      <c r="AR140" s="17" t="s">
        <v>155</v>
      </c>
      <c r="AT140" s="17" t="s">
        <v>174</v>
      </c>
      <c r="AU140" s="17" t="s">
        <v>80</v>
      </c>
      <c r="AY140" s="17" t="s">
        <v>154</v>
      </c>
      <c r="BE140" s="213">
        <f>IF(N140="základní",J140,0)</f>
        <v>0</v>
      </c>
      <c r="BF140" s="213">
        <f>IF(N140="snížená",J140,0)</f>
        <v>0</v>
      </c>
      <c r="BG140" s="213">
        <f>IF(N140="zákl. přenesená",J140,0)</f>
        <v>0</v>
      </c>
      <c r="BH140" s="213">
        <f>IF(N140="sníž. přenesená",J140,0)</f>
        <v>0</v>
      </c>
      <c r="BI140" s="213">
        <f>IF(N140="nulová",J140,0)</f>
        <v>0</v>
      </c>
      <c r="BJ140" s="17" t="s">
        <v>78</v>
      </c>
      <c r="BK140" s="213">
        <f>ROUND(I140*H140,2)</f>
        <v>0</v>
      </c>
      <c r="BL140" s="17" t="s">
        <v>155</v>
      </c>
      <c r="BM140" s="17" t="s">
        <v>1089</v>
      </c>
    </row>
    <row r="141" s="1" customFormat="1">
      <c r="B141" s="38"/>
      <c r="C141" s="39"/>
      <c r="D141" s="214" t="s">
        <v>157</v>
      </c>
      <c r="E141" s="39"/>
      <c r="F141" s="215" t="s">
        <v>1090</v>
      </c>
      <c r="G141" s="39"/>
      <c r="H141" s="39"/>
      <c r="I141" s="144"/>
      <c r="J141" s="39"/>
      <c r="K141" s="39"/>
      <c r="L141" s="43"/>
      <c r="M141" s="216"/>
      <c r="N141" s="79"/>
      <c r="O141" s="79"/>
      <c r="P141" s="79"/>
      <c r="Q141" s="79"/>
      <c r="R141" s="79"/>
      <c r="S141" s="79"/>
      <c r="T141" s="80"/>
      <c r="AT141" s="17" t="s">
        <v>157</v>
      </c>
      <c r="AU141" s="17" t="s">
        <v>80</v>
      </c>
    </row>
    <row r="142" s="1" customFormat="1">
      <c r="B142" s="38"/>
      <c r="C142" s="39"/>
      <c r="D142" s="214" t="s">
        <v>179</v>
      </c>
      <c r="E142" s="39"/>
      <c r="F142" s="242" t="s">
        <v>1091</v>
      </c>
      <c r="G142" s="39"/>
      <c r="H142" s="39"/>
      <c r="I142" s="144"/>
      <c r="J142" s="39"/>
      <c r="K142" s="39"/>
      <c r="L142" s="43"/>
      <c r="M142" s="216"/>
      <c r="N142" s="79"/>
      <c r="O142" s="79"/>
      <c r="P142" s="79"/>
      <c r="Q142" s="79"/>
      <c r="R142" s="79"/>
      <c r="S142" s="79"/>
      <c r="T142" s="80"/>
      <c r="AT142" s="17" t="s">
        <v>179</v>
      </c>
      <c r="AU142" s="17" t="s">
        <v>80</v>
      </c>
    </row>
    <row r="143" s="1" customFormat="1" ht="22.5" customHeight="1">
      <c r="B143" s="38"/>
      <c r="C143" s="233" t="s">
        <v>226</v>
      </c>
      <c r="D143" s="233" t="s">
        <v>174</v>
      </c>
      <c r="E143" s="234" t="s">
        <v>1092</v>
      </c>
      <c r="F143" s="235" t="s">
        <v>1093</v>
      </c>
      <c r="G143" s="236" t="s">
        <v>152</v>
      </c>
      <c r="H143" s="237">
        <v>20</v>
      </c>
      <c r="I143" s="238"/>
      <c r="J143" s="239">
        <f>ROUND(I143*H143,2)</f>
        <v>0</v>
      </c>
      <c r="K143" s="235" t="s">
        <v>311</v>
      </c>
      <c r="L143" s="43"/>
      <c r="M143" s="240" t="s">
        <v>1</v>
      </c>
      <c r="N143" s="241" t="s">
        <v>42</v>
      </c>
      <c r="O143" s="79"/>
      <c r="P143" s="211">
        <f>O143*H143</f>
        <v>0</v>
      </c>
      <c r="Q143" s="211">
        <v>0</v>
      </c>
      <c r="R143" s="211">
        <f>Q143*H143</f>
        <v>0</v>
      </c>
      <c r="S143" s="211">
        <v>0</v>
      </c>
      <c r="T143" s="212">
        <f>S143*H143</f>
        <v>0</v>
      </c>
      <c r="AR143" s="17" t="s">
        <v>155</v>
      </c>
      <c r="AT143" s="17" t="s">
        <v>174</v>
      </c>
      <c r="AU143" s="17" t="s">
        <v>80</v>
      </c>
      <c r="AY143" s="17" t="s">
        <v>154</v>
      </c>
      <c r="BE143" s="213">
        <f>IF(N143="základní",J143,0)</f>
        <v>0</v>
      </c>
      <c r="BF143" s="213">
        <f>IF(N143="snížená",J143,0)</f>
        <v>0</v>
      </c>
      <c r="BG143" s="213">
        <f>IF(N143="zákl. přenesená",J143,0)</f>
        <v>0</v>
      </c>
      <c r="BH143" s="213">
        <f>IF(N143="sníž. přenesená",J143,0)</f>
        <v>0</v>
      </c>
      <c r="BI143" s="213">
        <f>IF(N143="nulová",J143,0)</f>
        <v>0</v>
      </c>
      <c r="BJ143" s="17" t="s">
        <v>78</v>
      </c>
      <c r="BK143" s="213">
        <f>ROUND(I143*H143,2)</f>
        <v>0</v>
      </c>
      <c r="BL143" s="17" t="s">
        <v>155</v>
      </c>
      <c r="BM143" s="17" t="s">
        <v>1094</v>
      </c>
    </row>
    <row r="144" s="1" customFormat="1">
      <c r="B144" s="38"/>
      <c r="C144" s="39"/>
      <c r="D144" s="214" t="s">
        <v>157</v>
      </c>
      <c r="E144" s="39"/>
      <c r="F144" s="215" t="s">
        <v>1095</v>
      </c>
      <c r="G144" s="39"/>
      <c r="H144" s="39"/>
      <c r="I144" s="144"/>
      <c r="J144" s="39"/>
      <c r="K144" s="39"/>
      <c r="L144" s="43"/>
      <c r="M144" s="216"/>
      <c r="N144" s="79"/>
      <c r="O144" s="79"/>
      <c r="P144" s="79"/>
      <c r="Q144" s="79"/>
      <c r="R144" s="79"/>
      <c r="S144" s="79"/>
      <c r="T144" s="80"/>
      <c r="AT144" s="17" t="s">
        <v>157</v>
      </c>
      <c r="AU144" s="17" t="s">
        <v>80</v>
      </c>
    </row>
    <row r="145" s="1" customFormat="1">
      <c r="B145" s="38"/>
      <c r="C145" s="39"/>
      <c r="D145" s="214" t="s">
        <v>179</v>
      </c>
      <c r="E145" s="39"/>
      <c r="F145" s="242" t="s">
        <v>1096</v>
      </c>
      <c r="G145" s="39"/>
      <c r="H145" s="39"/>
      <c r="I145" s="144"/>
      <c r="J145" s="39"/>
      <c r="K145" s="39"/>
      <c r="L145" s="43"/>
      <c r="M145" s="216"/>
      <c r="N145" s="79"/>
      <c r="O145" s="79"/>
      <c r="P145" s="79"/>
      <c r="Q145" s="79"/>
      <c r="R145" s="79"/>
      <c r="S145" s="79"/>
      <c r="T145" s="80"/>
      <c r="AT145" s="17" t="s">
        <v>179</v>
      </c>
      <c r="AU145" s="17" t="s">
        <v>80</v>
      </c>
    </row>
    <row r="146" s="1" customFormat="1" ht="22.5" customHeight="1">
      <c r="B146" s="38"/>
      <c r="C146" s="233" t="s">
        <v>230</v>
      </c>
      <c r="D146" s="233" t="s">
        <v>174</v>
      </c>
      <c r="E146" s="234" t="s">
        <v>1097</v>
      </c>
      <c r="F146" s="235" t="s">
        <v>1098</v>
      </c>
      <c r="G146" s="236" t="s">
        <v>152</v>
      </c>
      <c r="H146" s="237">
        <v>31</v>
      </c>
      <c r="I146" s="238"/>
      <c r="J146" s="239">
        <f>ROUND(I146*H146,2)</f>
        <v>0</v>
      </c>
      <c r="K146" s="235" t="s">
        <v>311</v>
      </c>
      <c r="L146" s="43"/>
      <c r="M146" s="240" t="s">
        <v>1</v>
      </c>
      <c r="N146" s="241" t="s">
        <v>42</v>
      </c>
      <c r="O146" s="79"/>
      <c r="P146" s="211">
        <f>O146*H146</f>
        <v>0</v>
      </c>
      <c r="Q146" s="211">
        <v>0</v>
      </c>
      <c r="R146" s="211">
        <f>Q146*H146</f>
        <v>0</v>
      </c>
      <c r="S146" s="211">
        <v>0</v>
      </c>
      <c r="T146" s="212">
        <f>S146*H146</f>
        <v>0</v>
      </c>
      <c r="AR146" s="17" t="s">
        <v>155</v>
      </c>
      <c r="AT146" s="17" t="s">
        <v>174</v>
      </c>
      <c r="AU146" s="17" t="s">
        <v>80</v>
      </c>
      <c r="AY146" s="17" t="s">
        <v>154</v>
      </c>
      <c r="BE146" s="213">
        <f>IF(N146="základní",J146,0)</f>
        <v>0</v>
      </c>
      <c r="BF146" s="213">
        <f>IF(N146="snížená",J146,0)</f>
        <v>0</v>
      </c>
      <c r="BG146" s="213">
        <f>IF(N146="zákl. přenesená",J146,0)</f>
        <v>0</v>
      </c>
      <c r="BH146" s="213">
        <f>IF(N146="sníž. přenesená",J146,0)</f>
        <v>0</v>
      </c>
      <c r="BI146" s="213">
        <f>IF(N146="nulová",J146,0)</f>
        <v>0</v>
      </c>
      <c r="BJ146" s="17" t="s">
        <v>78</v>
      </c>
      <c r="BK146" s="213">
        <f>ROUND(I146*H146,2)</f>
        <v>0</v>
      </c>
      <c r="BL146" s="17" t="s">
        <v>155</v>
      </c>
      <c r="BM146" s="17" t="s">
        <v>1099</v>
      </c>
    </row>
    <row r="147" s="1" customFormat="1">
      <c r="B147" s="38"/>
      <c r="C147" s="39"/>
      <c r="D147" s="214" t="s">
        <v>157</v>
      </c>
      <c r="E147" s="39"/>
      <c r="F147" s="215" t="s">
        <v>1100</v>
      </c>
      <c r="G147" s="39"/>
      <c r="H147" s="39"/>
      <c r="I147" s="144"/>
      <c r="J147" s="39"/>
      <c r="K147" s="39"/>
      <c r="L147" s="43"/>
      <c r="M147" s="216"/>
      <c r="N147" s="79"/>
      <c r="O147" s="79"/>
      <c r="P147" s="79"/>
      <c r="Q147" s="79"/>
      <c r="R147" s="79"/>
      <c r="S147" s="79"/>
      <c r="T147" s="80"/>
      <c r="AT147" s="17" t="s">
        <v>157</v>
      </c>
      <c r="AU147" s="17" t="s">
        <v>80</v>
      </c>
    </row>
    <row r="148" s="1" customFormat="1" ht="22.5" customHeight="1">
      <c r="B148" s="38"/>
      <c r="C148" s="233" t="s">
        <v>234</v>
      </c>
      <c r="D148" s="233" t="s">
        <v>174</v>
      </c>
      <c r="E148" s="234" t="s">
        <v>1101</v>
      </c>
      <c r="F148" s="235" t="s">
        <v>1102</v>
      </c>
      <c r="G148" s="236" t="s">
        <v>152</v>
      </c>
      <c r="H148" s="237">
        <v>20</v>
      </c>
      <c r="I148" s="238"/>
      <c r="J148" s="239">
        <f>ROUND(I148*H148,2)</f>
        <v>0</v>
      </c>
      <c r="K148" s="235" t="s">
        <v>311</v>
      </c>
      <c r="L148" s="43"/>
      <c r="M148" s="240" t="s">
        <v>1</v>
      </c>
      <c r="N148" s="241" t="s">
        <v>42</v>
      </c>
      <c r="O148" s="79"/>
      <c r="P148" s="211">
        <f>O148*H148</f>
        <v>0</v>
      </c>
      <c r="Q148" s="211">
        <v>0</v>
      </c>
      <c r="R148" s="211">
        <f>Q148*H148</f>
        <v>0</v>
      </c>
      <c r="S148" s="211">
        <v>0</v>
      </c>
      <c r="T148" s="212">
        <f>S148*H148</f>
        <v>0</v>
      </c>
      <c r="AR148" s="17" t="s">
        <v>155</v>
      </c>
      <c r="AT148" s="17" t="s">
        <v>174</v>
      </c>
      <c r="AU148" s="17" t="s">
        <v>80</v>
      </c>
      <c r="AY148" s="17" t="s">
        <v>154</v>
      </c>
      <c r="BE148" s="213">
        <f>IF(N148="základní",J148,0)</f>
        <v>0</v>
      </c>
      <c r="BF148" s="213">
        <f>IF(N148="snížená",J148,0)</f>
        <v>0</v>
      </c>
      <c r="BG148" s="213">
        <f>IF(N148="zákl. přenesená",J148,0)</f>
        <v>0</v>
      </c>
      <c r="BH148" s="213">
        <f>IF(N148="sníž. přenesená",J148,0)</f>
        <v>0</v>
      </c>
      <c r="BI148" s="213">
        <f>IF(N148="nulová",J148,0)</f>
        <v>0</v>
      </c>
      <c r="BJ148" s="17" t="s">
        <v>78</v>
      </c>
      <c r="BK148" s="213">
        <f>ROUND(I148*H148,2)</f>
        <v>0</v>
      </c>
      <c r="BL148" s="17" t="s">
        <v>155</v>
      </c>
      <c r="BM148" s="17" t="s">
        <v>1103</v>
      </c>
    </row>
    <row r="149" s="1" customFormat="1">
      <c r="B149" s="38"/>
      <c r="C149" s="39"/>
      <c r="D149" s="214" t="s">
        <v>157</v>
      </c>
      <c r="E149" s="39"/>
      <c r="F149" s="215" t="s">
        <v>1104</v>
      </c>
      <c r="G149" s="39"/>
      <c r="H149" s="39"/>
      <c r="I149" s="144"/>
      <c r="J149" s="39"/>
      <c r="K149" s="39"/>
      <c r="L149" s="43"/>
      <c r="M149" s="216"/>
      <c r="N149" s="79"/>
      <c r="O149" s="79"/>
      <c r="P149" s="79"/>
      <c r="Q149" s="79"/>
      <c r="R149" s="79"/>
      <c r="S149" s="79"/>
      <c r="T149" s="80"/>
      <c r="AT149" s="17" t="s">
        <v>157</v>
      </c>
      <c r="AU149" s="17" t="s">
        <v>80</v>
      </c>
    </row>
    <row r="150" s="1" customFormat="1" ht="16.5" customHeight="1">
      <c r="B150" s="38"/>
      <c r="C150" s="233" t="s">
        <v>238</v>
      </c>
      <c r="D150" s="233" t="s">
        <v>174</v>
      </c>
      <c r="E150" s="234" t="s">
        <v>1105</v>
      </c>
      <c r="F150" s="235" t="s">
        <v>1106</v>
      </c>
      <c r="G150" s="236" t="s">
        <v>177</v>
      </c>
      <c r="H150" s="237">
        <v>156</v>
      </c>
      <c r="I150" s="238"/>
      <c r="J150" s="239">
        <f>ROUND(I150*H150,2)</f>
        <v>0</v>
      </c>
      <c r="K150" s="235" t="s">
        <v>1</v>
      </c>
      <c r="L150" s="43"/>
      <c r="M150" s="240" t="s">
        <v>1</v>
      </c>
      <c r="N150" s="241" t="s">
        <v>42</v>
      </c>
      <c r="O150" s="79"/>
      <c r="P150" s="211">
        <f>O150*H150</f>
        <v>0</v>
      </c>
      <c r="Q150" s="211">
        <v>0</v>
      </c>
      <c r="R150" s="211">
        <f>Q150*H150</f>
        <v>0</v>
      </c>
      <c r="S150" s="211">
        <v>0</v>
      </c>
      <c r="T150" s="212">
        <f>S150*H150</f>
        <v>0</v>
      </c>
      <c r="AR150" s="17" t="s">
        <v>155</v>
      </c>
      <c r="AT150" s="17" t="s">
        <v>174</v>
      </c>
      <c r="AU150" s="17" t="s">
        <v>80</v>
      </c>
      <c r="AY150" s="17" t="s">
        <v>154</v>
      </c>
      <c r="BE150" s="213">
        <f>IF(N150="základní",J150,0)</f>
        <v>0</v>
      </c>
      <c r="BF150" s="213">
        <f>IF(N150="snížená",J150,0)</f>
        <v>0</v>
      </c>
      <c r="BG150" s="213">
        <f>IF(N150="zákl. přenesená",J150,0)</f>
        <v>0</v>
      </c>
      <c r="BH150" s="213">
        <f>IF(N150="sníž. přenesená",J150,0)</f>
        <v>0</v>
      </c>
      <c r="BI150" s="213">
        <f>IF(N150="nulová",J150,0)</f>
        <v>0</v>
      </c>
      <c r="BJ150" s="17" t="s">
        <v>78</v>
      </c>
      <c r="BK150" s="213">
        <f>ROUND(I150*H150,2)</f>
        <v>0</v>
      </c>
      <c r="BL150" s="17" t="s">
        <v>155</v>
      </c>
      <c r="BM150" s="17" t="s">
        <v>1107</v>
      </c>
    </row>
    <row r="151" s="1" customFormat="1">
      <c r="B151" s="38"/>
      <c r="C151" s="39"/>
      <c r="D151" s="214" t="s">
        <v>157</v>
      </c>
      <c r="E151" s="39"/>
      <c r="F151" s="215" t="s">
        <v>1106</v>
      </c>
      <c r="G151" s="39"/>
      <c r="H151" s="39"/>
      <c r="I151" s="144"/>
      <c r="J151" s="39"/>
      <c r="K151" s="39"/>
      <c r="L151" s="43"/>
      <c r="M151" s="216"/>
      <c r="N151" s="79"/>
      <c r="O151" s="79"/>
      <c r="P151" s="79"/>
      <c r="Q151" s="79"/>
      <c r="R151" s="79"/>
      <c r="S151" s="79"/>
      <c r="T151" s="80"/>
      <c r="AT151" s="17" t="s">
        <v>157</v>
      </c>
      <c r="AU151" s="17" t="s">
        <v>80</v>
      </c>
    </row>
    <row r="152" s="13" customFormat="1">
      <c r="B152" s="256"/>
      <c r="C152" s="257"/>
      <c r="D152" s="214" t="s">
        <v>325</v>
      </c>
      <c r="E152" s="258" t="s">
        <v>1</v>
      </c>
      <c r="F152" s="259" t="s">
        <v>1108</v>
      </c>
      <c r="G152" s="257"/>
      <c r="H152" s="260">
        <v>156</v>
      </c>
      <c r="I152" s="261"/>
      <c r="J152" s="257"/>
      <c r="K152" s="257"/>
      <c r="L152" s="262"/>
      <c r="M152" s="263"/>
      <c r="N152" s="264"/>
      <c r="O152" s="264"/>
      <c r="P152" s="264"/>
      <c r="Q152" s="264"/>
      <c r="R152" s="264"/>
      <c r="S152" s="264"/>
      <c r="T152" s="265"/>
      <c r="AT152" s="266" t="s">
        <v>325</v>
      </c>
      <c r="AU152" s="266" t="s">
        <v>80</v>
      </c>
      <c r="AV152" s="13" t="s">
        <v>80</v>
      </c>
      <c r="AW152" s="13" t="s">
        <v>34</v>
      </c>
      <c r="AX152" s="13" t="s">
        <v>71</v>
      </c>
      <c r="AY152" s="266" t="s">
        <v>154</v>
      </c>
    </row>
    <row r="153" s="14" customFormat="1">
      <c r="B153" s="267"/>
      <c r="C153" s="268"/>
      <c r="D153" s="214" t="s">
        <v>325</v>
      </c>
      <c r="E153" s="269" t="s">
        <v>1</v>
      </c>
      <c r="F153" s="270" t="s">
        <v>329</v>
      </c>
      <c r="G153" s="268"/>
      <c r="H153" s="271">
        <v>156</v>
      </c>
      <c r="I153" s="272"/>
      <c r="J153" s="268"/>
      <c r="K153" s="268"/>
      <c r="L153" s="273"/>
      <c r="M153" s="274"/>
      <c r="N153" s="275"/>
      <c r="O153" s="275"/>
      <c r="P153" s="275"/>
      <c r="Q153" s="275"/>
      <c r="R153" s="275"/>
      <c r="S153" s="275"/>
      <c r="T153" s="276"/>
      <c r="AT153" s="277" t="s">
        <v>325</v>
      </c>
      <c r="AU153" s="277" t="s">
        <v>80</v>
      </c>
      <c r="AV153" s="14" t="s">
        <v>155</v>
      </c>
      <c r="AW153" s="14" t="s">
        <v>34</v>
      </c>
      <c r="AX153" s="14" t="s">
        <v>78</v>
      </c>
      <c r="AY153" s="277" t="s">
        <v>154</v>
      </c>
    </row>
    <row r="154" s="1" customFormat="1" ht="16.5" customHeight="1">
      <c r="B154" s="38"/>
      <c r="C154" s="233" t="s">
        <v>7</v>
      </c>
      <c r="D154" s="233" t="s">
        <v>174</v>
      </c>
      <c r="E154" s="234" t="s">
        <v>1109</v>
      </c>
      <c r="F154" s="235" t="s">
        <v>1110</v>
      </c>
      <c r="G154" s="236" t="s">
        <v>305</v>
      </c>
      <c r="H154" s="237">
        <v>1.6000000000000001</v>
      </c>
      <c r="I154" s="238"/>
      <c r="J154" s="239">
        <f>ROUND(I154*H154,2)</f>
        <v>0</v>
      </c>
      <c r="K154" s="235" t="s">
        <v>1</v>
      </c>
      <c r="L154" s="43"/>
      <c r="M154" s="240" t="s">
        <v>1</v>
      </c>
      <c r="N154" s="241" t="s">
        <v>42</v>
      </c>
      <c r="O154" s="79"/>
      <c r="P154" s="211">
        <f>O154*H154</f>
        <v>0</v>
      </c>
      <c r="Q154" s="211">
        <v>0</v>
      </c>
      <c r="R154" s="211">
        <f>Q154*H154</f>
        <v>0</v>
      </c>
      <c r="S154" s="211">
        <v>0</v>
      </c>
      <c r="T154" s="212">
        <f>S154*H154</f>
        <v>0</v>
      </c>
      <c r="AR154" s="17" t="s">
        <v>155</v>
      </c>
      <c r="AT154" s="17" t="s">
        <v>174</v>
      </c>
      <c r="AU154" s="17" t="s">
        <v>80</v>
      </c>
      <c r="AY154" s="17" t="s">
        <v>154</v>
      </c>
      <c r="BE154" s="213">
        <f>IF(N154="základní",J154,0)</f>
        <v>0</v>
      </c>
      <c r="BF154" s="213">
        <f>IF(N154="snížená",J154,0)</f>
        <v>0</v>
      </c>
      <c r="BG154" s="213">
        <f>IF(N154="zákl. přenesená",J154,0)</f>
        <v>0</v>
      </c>
      <c r="BH154" s="213">
        <f>IF(N154="sníž. přenesená",J154,0)</f>
        <v>0</v>
      </c>
      <c r="BI154" s="213">
        <f>IF(N154="nulová",J154,0)</f>
        <v>0</v>
      </c>
      <c r="BJ154" s="17" t="s">
        <v>78</v>
      </c>
      <c r="BK154" s="213">
        <f>ROUND(I154*H154,2)</f>
        <v>0</v>
      </c>
      <c r="BL154" s="17" t="s">
        <v>155</v>
      </c>
      <c r="BM154" s="17" t="s">
        <v>1111</v>
      </c>
    </row>
    <row r="155" s="1" customFormat="1">
      <c r="B155" s="38"/>
      <c r="C155" s="39"/>
      <c r="D155" s="214" t="s">
        <v>157</v>
      </c>
      <c r="E155" s="39"/>
      <c r="F155" s="215" t="s">
        <v>1110</v>
      </c>
      <c r="G155" s="39"/>
      <c r="H155" s="39"/>
      <c r="I155" s="144"/>
      <c r="J155" s="39"/>
      <c r="K155" s="39"/>
      <c r="L155" s="43"/>
      <c r="M155" s="216"/>
      <c r="N155" s="79"/>
      <c r="O155" s="79"/>
      <c r="P155" s="79"/>
      <c r="Q155" s="79"/>
      <c r="R155" s="79"/>
      <c r="S155" s="79"/>
      <c r="T155" s="80"/>
      <c r="AT155" s="17" t="s">
        <v>157</v>
      </c>
      <c r="AU155" s="17" t="s">
        <v>80</v>
      </c>
    </row>
    <row r="156" s="1" customFormat="1">
      <c r="B156" s="38"/>
      <c r="C156" s="39"/>
      <c r="D156" s="214" t="s">
        <v>179</v>
      </c>
      <c r="E156" s="39"/>
      <c r="F156" s="242" t="s">
        <v>1112</v>
      </c>
      <c r="G156" s="39"/>
      <c r="H156" s="39"/>
      <c r="I156" s="144"/>
      <c r="J156" s="39"/>
      <c r="K156" s="39"/>
      <c r="L156" s="43"/>
      <c r="M156" s="216"/>
      <c r="N156" s="79"/>
      <c r="O156" s="79"/>
      <c r="P156" s="79"/>
      <c r="Q156" s="79"/>
      <c r="R156" s="79"/>
      <c r="S156" s="79"/>
      <c r="T156" s="80"/>
      <c r="AT156" s="17" t="s">
        <v>179</v>
      </c>
      <c r="AU156" s="17" t="s">
        <v>80</v>
      </c>
    </row>
    <row r="157" s="1" customFormat="1" ht="22.5" customHeight="1">
      <c r="B157" s="38"/>
      <c r="C157" s="233" t="s">
        <v>245</v>
      </c>
      <c r="D157" s="233" t="s">
        <v>174</v>
      </c>
      <c r="E157" s="234" t="s">
        <v>1113</v>
      </c>
      <c r="F157" s="235" t="s">
        <v>1114</v>
      </c>
      <c r="G157" s="236" t="s">
        <v>305</v>
      </c>
      <c r="H157" s="237">
        <v>304.19999999999999</v>
      </c>
      <c r="I157" s="238"/>
      <c r="J157" s="239">
        <f>ROUND(I157*H157,2)</f>
        <v>0</v>
      </c>
      <c r="K157" s="235" t="s">
        <v>311</v>
      </c>
      <c r="L157" s="43"/>
      <c r="M157" s="240" t="s">
        <v>1</v>
      </c>
      <c r="N157" s="241" t="s">
        <v>42</v>
      </c>
      <c r="O157" s="79"/>
      <c r="P157" s="211">
        <f>O157*H157</f>
        <v>0</v>
      </c>
      <c r="Q157" s="211">
        <v>0</v>
      </c>
      <c r="R157" s="211">
        <f>Q157*H157</f>
        <v>0</v>
      </c>
      <c r="S157" s="211">
        <v>0</v>
      </c>
      <c r="T157" s="212">
        <f>S157*H157</f>
        <v>0</v>
      </c>
      <c r="AR157" s="17" t="s">
        <v>155</v>
      </c>
      <c r="AT157" s="17" t="s">
        <v>174</v>
      </c>
      <c r="AU157" s="17" t="s">
        <v>80</v>
      </c>
      <c r="AY157" s="17" t="s">
        <v>154</v>
      </c>
      <c r="BE157" s="213">
        <f>IF(N157="základní",J157,0)</f>
        <v>0</v>
      </c>
      <c r="BF157" s="213">
        <f>IF(N157="snížená",J157,0)</f>
        <v>0</v>
      </c>
      <c r="BG157" s="213">
        <f>IF(N157="zákl. přenesená",J157,0)</f>
        <v>0</v>
      </c>
      <c r="BH157" s="213">
        <f>IF(N157="sníž. přenesená",J157,0)</f>
        <v>0</v>
      </c>
      <c r="BI157" s="213">
        <f>IF(N157="nulová",J157,0)</f>
        <v>0</v>
      </c>
      <c r="BJ157" s="17" t="s">
        <v>78</v>
      </c>
      <c r="BK157" s="213">
        <f>ROUND(I157*H157,2)</f>
        <v>0</v>
      </c>
      <c r="BL157" s="17" t="s">
        <v>155</v>
      </c>
      <c r="BM157" s="17" t="s">
        <v>1115</v>
      </c>
    </row>
    <row r="158" s="1" customFormat="1">
      <c r="B158" s="38"/>
      <c r="C158" s="39"/>
      <c r="D158" s="214" t="s">
        <v>157</v>
      </c>
      <c r="E158" s="39"/>
      <c r="F158" s="215" t="s">
        <v>1116</v>
      </c>
      <c r="G158" s="39"/>
      <c r="H158" s="39"/>
      <c r="I158" s="144"/>
      <c r="J158" s="39"/>
      <c r="K158" s="39"/>
      <c r="L158" s="43"/>
      <c r="M158" s="216"/>
      <c r="N158" s="79"/>
      <c r="O158" s="79"/>
      <c r="P158" s="79"/>
      <c r="Q158" s="79"/>
      <c r="R158" s="79"/>
      <c r="S158" s="79"/>
      <c r="T158" s="80"/>
      <c r="AT158" s="17" t="s">
        <v>157</v>
      </c>
      <c r="AU158" s="17" t="s">
        <v>80</v>
      </c>
    </row>
    <row r="159" s="13" customFormat="1">
      <c r="B159" s="256"/>
      <c r="C159" s="257"/>
      <c r="D159" s="214" t="s">
        <v>325</v>
      </c>
      <c r="E159" s="258" t="s">
        <v>1</v>
      </c>
      <c r="F159" s="259" t="s">
        <v>1117</v>
      </c>
      <c r="G159" s="257"/>
      <c r="H159" s="260">
        <v>304.19999999999999</v>
      </c>
      <c r="I159" s="261"/>
      <c r="J159" s="257"/>
      <c r="K159" s="257"/>
      <c r="L159" s="262"/>
      <c r="M159" s="263"/>
      <c r="N159" s="264"/>
      <c r="O159" s="264"/>
      <c r="P159" s="264"/>
      <c r="Q159" s="264"/>
      <c r="R159" s="264"/>
      <c r="S159" s="264"/>
      <c r="T159" s="265"/>
      <c r="AT159" s="266" t="s">
        <v>325</v>
      </c>
      <c r="AU159" s="266" t="s">
        <v>80</v>
      </c>
      <c r="AV159" s="13" t="s">
        <v>80</v>
      </c>
      <c r="AW159" s="13" t="s">
        <v>34</v>
      </c>
      <c r="AX159" s="13" t="s">
        <v>71</v>
      </c>
      <c r="AY159" s="266" t="s">
        <v>154</v>
      </c>
    </row>
    <row r="160" s="14" customFormat="1">
      <c r="B160" s="267"/>
      <c r="C160" s="268"/>
      <c r="D160" s="214" t="s">
        <v>325</v>
      </c>
      <c r="E160" s="269" t="s">
        <v>1</v>
      </c>
      <c r="F160" s="270" t="s">
        <v>329</v>
      </c>
      <c r="G160" s="268"/>
      <c r="H160" s="271">
        <v>304.19999999999999</v>
      </c>
      <c r="I160" s="272"/>
      <c r="J160" s="268"/>
      <c r="K160" s="268"/>
      <c r="L160" s="273"/>
      <c r="M160" s="274"/>
      <c r="N160" s="275"/>
      <c r="O160" s="275"/>
      <c r="P160" s="275"/>
      <c r="Q160" s="275"/>
      <c r="R160" s="275"/>
      <c r="S160" s="275"/>
      <c r="T160" s="276"/>
      <c r="AT160" s="277" t="s">
        <v>325</v>
      </c>
      <c r="AU160" s="277" t="s">
        <v>80</v>
      </c>
      <c r="AV160" s="14" t="s">
        <v>155</v>
      </c>
      <c r="AW160" s="14" t="s">
        <v>34</v>
      </c>
      <c r="AX160" s="14" t="s">
        <v>78</v>
      </c>
      <c r="AY160" s="277" t="s">
        <v>154</v>
      </c>
    </row>
    <row r="161" s="1" customFormat="1" ht="22.5" customHeight="1">
      <c r="B161" s="38"/>
      <c r="C161" s="233" t="s">
        <v>249</v>
      </c>
      <c r="D161" s="233" t="s">
        <v>174</v>
      </c>
      <c r="E161" s="234" t="s">
        <v>1118</v>
      </c>
      <c r="F161" s="235" t="s">
        <v>1119</v>
      </c>
      <c r="G161" s="236" t="s">
        <v>305</v>
      </c>
      <c r="H161" s="237">
        <v>101.40000000000001</v>
      </c>
      <c r="I161" s="238"/>
      <c r="J161" s="239">
        <f>ROUND(I161*H161,2)</f>
        <v>0</v>
      </c>
      <c r="K161" s="235" t="s">
        <v>311</v>
      </c>
      <c r="L161" s="43"/>
      <c r="M161" s="240" t="s">
        <v>1</v>
      </c>
      <c r="N161" s="241" t="s">
        <v>42</v>
      </c>
      <c r="O161" s="79"/>
      <c r="P161" s="211">
        <f>O161*H161</f>
        <v>0</v>
      </c>
      <c r="Q161" s="211">
        <v>0</v>
      </c>
      <c r="R161" s="211">
        <f>Q161*H161</f>
        <v>0</v>
      </c>
      <c r="S161" s="211">
        <v>0</v>
      </c>
      <c r="T161" s="212">
        <f>S161*H161</f>
        <v>0</v>
      </c>
      <c r="AR161" s="17" t="s">
        <v>155</v>
      </c>
      <c r="AT161" s="17" t="s">
        <v>174</v>
      </c>
      <c r="AU161" s="17" t="s">
        <v>80</v>
      </c>
      <c r="AY161" s="17" t="s">
        <v>154</v>
      </c>
      <c r="BE161" s="213">
        <f>IF(N161="základní",J161,0)</f>
        <v>0</v>
      </c>
      <c r="BF161" s="213">
        <f>IF(N161="snížená",J161,0)</f>
        <v>0</v>
      </c>
      <c r="BG161" s="213">
        <f>IF(N161="zákl. přenesená",J161,0)</f>
        <v>0</v>
      </c>
      <c r="BH161" s="213">
        <f>IF(N161="sníž. přenesená",J161,0)</f>
        <v>0</v>
      </c>
      <c r="BI161" s="213">
        <f>IF(N161="nulová",J161,0)</f>
        <v>0</v>
      </c>
      <c r="BJ161" s="17" t="s">
        <v>78</v>
      </c>
      <c r="BK161" s="213">
        <f>ROUND(I161*H161,2)</f>
        <v>0</v>
      </c>
      <c r="BL161" s="17" t="s">
        <v>155</v>
      </c>
      <c r="BM161" s="17" t="s">
        <v>1120</v>
      </c>
    </row>
    <row r="162" s="1" customFormat="1">
      <c r="B162" s="38"/>
      <c r="C162" s="39"/>
      <c r="D162" s="214" t="s">
        <v>157</v>
      </c>
      <c r="E162" s="39"/>
      <c r="F162" s="215" t="s">
        <v>1121</v>
      </c>
      <c r="G162" s="39"/>
      <c r="H162" s="39"/>
      <c r="I162" s="144"/>
      <c r="J162" s="39"/>
      <c r="K162" s="39"/>
      <c r="L162" s="43"/>
      <c r="M162" s="216"/>
      <c r="N162" s="79"/>
      <c r="O162" s="79"/>
      <c r="P162" s="79"/>
      <c r="Q162" s="79"/>
      <c r="R162" s="79"/>
      <c r="S162" s="79"/>
      <c r="T162" s="80"/>
      <c r="AT162" s="17" t="s">
        <v>157</v>
      </c>
      <c r="AU162" s="17" t="s">
        <v>80</v>
      </c>
    </row>
    <row r="163" s="13" customFormat="1">
      <c r="B163" s="256"/>
      <c r="C163" s="257"/>
      <c r="D163" s="214" t="s">
        <v>325</v>
      </c>
      <c r="E163" s="258" t="s">
        <v>1</v>
      </c>
      <c r="F163" s="259" t="s">
        <v>1122</v>
      </c>
      <c r="G163" s="257"/>
      <c r="H163" s="260">
        <v>101.40000000000001</v>
      </c>
      <c r="I163" s="261"/>
      <c r="J163" s="257"/>
      <c r="K163" s="257"/>
      <c r="L163" s="262"/>
      <c r="M163" s="263"/>
      <c r="N163" s="264"/>
      <c r="O163" s="264"/>
      <c r="P163" s="264"/>
      <c r="Q163" s="264"/>
      <c r="R163" s="264"/>
      <c r="S163" s="264"/>
      <c r="T163" s="265"/>
      <c r="AT163" s="266" t="s">
        <v>325</v>
      </c>
      <c r="AU163" s="266" t="s">
        <v>80</v>
      </c>
      <c r="AV163" s="13" t="s">
        <v>80</v>
      </c>
      <c r="AW163" s="13" t="s">
        <v>34</v>
      </c>
      <c r="AX163" s="13" t="s">
        <v>71</v>
      </c>
      <c r="AY163" s="266" t="s">
        <v>154</v>
      </c>
    </row>
    <row r="164" s="14" customFormat="1">
      <c r="B164" s="267"/>
      <c r="C164" s="268"/>
      <c r="D164" s="214" t="s">
        <v>325</v>
      </c>
      <c r="E164" s="269" t="s">
        <v>1</v>
      </c>
      <c r="F164" s="270" t="s">
        <v>329</v>
      </c>
      <c r="G164" s="268"/>
      <c r="H164" s="271">
        <v>101.40000000000001</v>
      </c>
      <c r="I164" s="272"/>
      <c r="J164" s="268"/>
      <c r="K164" s="268"/>
      <c r="L164" s="273"/>
      <c r="M164" s="274"/>
      <c r="N164" s="275"/>
      <c r="O164" s="275"/>
      <c r="P164" s="275"/>
      <c r="Q164" s="275"/>
      <c r="R164" s="275"/>
      <c r="S164" s="275"/>
      <c r="T164" s="276"/>
      <c r="AT164" s="277" t="s">
        <v>325</v>
      </c>
      <c r="AU164" s="277" t="s">
        <v>80</v>
      </c>
      <c r="AV164" s="14" t="s">
        <v>155</v>
      </c>
      <c r="AW164" s="14" t="s">
        <v>34</v>
      </c>
      <c r="AX164" s="14" t="s">
        <v>78</v>
      </c>
      <c r="AY164" s="277" t="s">
        <v>154</v>
      </c>
    </row>
    <row r="165" s="1" customFormat="1" ht="22.5" customHeight="1">
      <c r="B165" s="38"/>
      <c r="C165" s="233" t="s">
        <v>254</v>
      </c>
      <c r="D165" s="233" t="s">
        <v>174</v>
      </c>
      <c r="E165" s="234" t="s">
        <v>1123</v>
      </c>
      <c r="F165" s="235" t="s">
        <v>1124</v>
      </c>
      <c r="G165" s="236" t="s">
        <v>431</v>
      </c>
      <c r="H165" s="237">
        <v>507</v>
      </c>
      <c r="I165" s="238"/>
      <c r="J165" s="239">
        <f>ROUND(I165*H165,2)</f>
        <v>0</v>
      </c>
      <c r="K165" s="235" t="s">
        <v>311</v>
      </c>
      <c r="L165" s="43"/>
      <c r="M165" s="240" t="s">
        <v>1</v>
      </c>
      <c r="N165" s="241" t="s">
        <v>42</v>
      </c>
      <c r="O165" s="79"/>
      <c r="P165" s="211">
        <f>O165*H165</f>
        <v>0</v>
      </c>
      <c r="Q165" s="211">
        <v>0</v>
      </c>
      <c r="R165" s="211">
        <f>Q165*H165</f>
        <v>0</v>
      </c>
      <c r="S165" s="211">
        <v>0</v>
      </c>
      <c r="T165" s="212">
        <f>S165*H165</f>
        <v>0</v>
      </c>
      <c r="AR165" s="17" t="s">
        <v>155</v>
      </c>
      <c r="AT165" s="17" t="s">
        <v>174</v>
      </c>
      <c r="AU165" s="17" t="s">
        <v>80</v>
      </c>
      <c r="AY165" s="17" t="s">
        <v>154</v>
      </c>
      <c r="BE165" s="213">
        <f>IF(N165="základní",J165,0)</f>
        <v>0</v>
      </c>
      <c r="BF165" s="213">
        <f>IF(N165="snížená",J165,0)</f>
        <v>0</v>
      </c>
      <c r="BG165" s="213">
        <f>IF(N165="zákl. přenesená",J165,0)</f>
        <v>0</v>
      </c>
      <c r="BH165" s="213">
        <f>IF(N165="sníž. přenesená",J165,0)</f>
        <v>0</v>
      </c>
      <c r="BI165" s="213">
        <f>IF(N165="nulová",J165,0)</f>
        <v>0</v>
      </c>
      <c r="BJ165" s="17" t="s">
        <v>78</v>
      </c>
      <c r="BK165" s="213">
        <f>ROUND(I165*H165,2)</f>
        <v>0</v>
      </c>
      <c r="BL165" s="17" t="s">
        <v>155</v>
      </c>
      <c r="BM165" s="17" t="s">
        <v>1125</v>
      </c>
    </row>
    <row r="166" s="1" customFormat="1">
      <c r="B166" s="38"/>
      <c r="C166" s="39"/>
      <c r="D166" s="214" t="s">
        <v>157</v>
      </c>
      <c r="E166" s="39"/>
      <c r="F166" s="215" t="s">
        <v>1126</v>
      </c>
      <c r="G166" s="39"/>
      <c r="H166" s="39"/>
      <c r="I166" s="144"/>
      <c r="J166" s="39"/>
      <c r="K166" s="39"/>
      <c r="L166" s="43"/>
      <c r="M166" s="216"/>
      <c r="N166" s="79"/>
      <c r="O166" s="79"/>
      <c r="P166" s="79"/>
      <c r="Q166" s="79"/>
      <c r="R166" s="79"/>
      <c r="S166" s="79"/>
      <c r="T166" s="80"/>
      <c r="AT166" s="17" t="s">
        <v>157</v>
      </c>
      <c r="AU166" s="17" t="s">
        <v>80</v>
      </c>
    </row>
    <row r="167" s="1" customFormat="1">
      <c r="B167" s="38"/>
      <c r="C167" s="39"/>
      <c r="D167" s="214" t="s">
        <v>179</v>
      </c>
      <c r="E167" s="39"/>
      <c r="F167" s="242" t="s">
        <v>1127</v>
      </c>
      <c r="G167" s="39"/>
      <c r="H167" s="39"/>
      <c r="I167" s="144"/>
      <c r="J167" s="39"/>
      <c r="K167" s="39"/>
      <c r="L167" s="43"/>
      <c r="M167" s="216"/>
      <c r="N167" s="79"/>
      <c r="O167" s="79"/>
      <c r="P167" s="79"/>
      <c r="Q167" s="79"/>
      <c r="R167" s="79"/>
      <c r="S167" s="79"/>
      <c r="T167" s="80"/>
      <c r="AT167" s="17" t="s">
        <v>179</v>
      </c>
      <c r="AU167" s="17" t="s">
        <v>80</v>
      </c>
    </row>
    <row r="168" s="13" customFormat="1">
      <c r="B168" s="256"/>
      <c r="C168" s="257"/>
      <c r="D168" s="214" t="s">
        <v>325</v>
      </c>
      <c r="E168" s="258" t="s">
        <v>1</v>
      </c>
      <c r="F168" s="259" t="s">
        <v>1128</v>
      </c>
      <c r="G168" s="257"/>
      <c r="H168" s="260">
        <v>507</v>
      </c>
      <c r="I168" s="261"/>
      <c r="J168" s="257"/>
      <c r="K168" s="257"/>
      <c r="L168" s="262"/>
      <c r="M168" s="263"/>
      <c r="N168" s="264"/>
      <c r="O168" s="264"/>
      <c r="P168" s="264"/>
      <c r="Q168" s="264"/>
      <c r="R168" s="264"/>
      <c r="S168" s="264"/>
      <c r="T168" s="265"/>
      <c r="AT168" s="266" t="s">
        <v>325</v>
      </c>
      <c r="AU168" s="266" t="s">
        <v>80</v>
      </c>
      <c r="AV168" s="13" t="s">
        <v>80</v>
      </c>
      <c r="AW168" s="13" t="s">
        <v>34</v>
      </c>
      <c r="AX168" s="13" t="s">
        <v>71</v>
      </c>
      <c r="AY168" s="266" t="s">
        <v>154</v>
      </c>
    </row>
    <row r="169" s="14" customFormat="1">
      <c r="B169" s="267"/>
      <c r="C169" s="268"/>
      <c r="D169" s="214" t="s">
        <v>325</v>
      </c>
      <c r="E169" s="269" t="s">
        <v>1</v>
      </c>
      <c r="F169" s="270" t="s">
        <v>329</v>
      </c>
      <c r="G169" s="268"/>
      <c r="H169" s="271">
        <v>507</v>
      </c>
      <c r="I169" s="272"/>
      <c r="J169" s="268"/>
      <c r="K169" s="268"/>
      <c r="L169" s="273"/>
      <c r="M169" s="274"/>
      <c r="N169" s="275"/>
      <c r="O169" s="275"/>
      <c r="P169" s="275"/>
      <c r="Q169" s="275"/>
      <c r="R169" s="275"/>
      <c r="S169" s="275"/>
      <c r="T169" s="276"/>
      <c r="AT169" s="277" t="s">
        <v>325</v>
      </c>
      <c r="AU169" s="277" t="s">
        <v>80</v>
      </c>
      <c r="AV169" s="14" t="s">
        <v>155</v>
      </c>
      <c r="AW169" s="14" t="s">
        <v>34</v>
      </c>
      <c r="AX169" s="14" t="s">
        <v>78</v>
      </c>
      <c r="AY169" s="277" t="s">
        <v>154</v>
      </c>
    </row>
    <row r="170" s="1" customFormat="1" ht="16.5" customHeight="1">
      <c r="B170" s="38"/>
      <c r="C170" s="233" t="s">
        <v>258</v>
      </c>
      <c r="D170" s="233" t="s">
        <v>174</v>
      </c>
      <c r="E170" s="234" t="s">
        <v>1129</v>
      </c>
      <c r="F170" s="235" t="s">
        <v>1130</v>
      </c>
      <c r="G170" s="236" t="s">
        <v>305</v>
      </c>
      <c r="H170" s="237">
        <v>49.451000000000001</v>
      </c>
      <c r="I170" s="238"/>
      <c r="J170" s="239">
        <f>ROUND(I170*H170,2)</f>
        <v>0</v>
      </c>
      <c r="K170" s="235" t="s">
        <v>1</v>
      </c>
      <c r="L170" s="43"/>
      <c r="M170" s="240" t="s">
        <v>1</v>
      </c>
      <c r="N170" s="241" t="s">
        <v>42</v>
      </c>
      <c r="O170" s="79"/>
      <c r="P170" s="211">
        <f>O170*H170</f>
        <v>0</v>
      </c>
      <c r="Q170" s="211">
        <v>0</v>
      </c>
      <c r="R170" s="211">
        <f>Q170*H170</f>
        <v>0</v>
      </c>
      <c r="S170" s="211">
        <v>0</v>
      </c>
      <c r="T170" s="212">
        <f>S170*H170</f>
        <v>0</v>
      </c>
      <c r="AR170" s="17" t="s">
        <v>155</v>
      </c>
      <c r="AT170" s="17" t="s">
        <v>174</v>
      </c>
      <c r="AU170" s="17" t="s">
        <v>80</v>
      </c>
      <c r="AY170" s="17" t="s">
        <v>154</v>
      </c>
      <c r="BE170" s="213">
        <f>IF(N170="základní",J170,0)</f>
        <v>0</v>
      </c>
      <c r="BF170" s="213">
        <f>IF(N170="snížená",J170,0)</f>
        <v>0</v>
      </c>
      <c r="BG170" s="213">
        <f>IF(N170="zákl. přenesená",J170,0)</f>
        <v>0</v>
      </c>
      <c r="BH170" s="213">
        <f>IF(N170="sníž. přenesená",J170,0)</f>
        <v>0</v>
      </c>
      <c r="BI170" s="213">
        <f>IF(N170="nulová",J170,0)</f>
        <v>0</v>
      </c>
      <c r="BJ170" s="17" t="s">
        <v>78</v>
      </c>
      <c r="BK170" s="213">
        <f>ROUND(I170*H170,2)</f>
        <v>0</v>
      </c>
      <c r="BL170" s="17" t="s">
        <v>155</v>
      </c>
      <c r="BM170" s="17" t="s">
        <v>1131</v>
      </c>
    </row>
    <row r="171" s="1" customFormat="1">
      <c r="B171" s="38"/>
      <c r="C171" s="39"/>
      <c r="D171" s="214" t="s">
        <v>157</v>
      </c>
      <c r="E171" s="39"/>
      <c r="F171" s="215" t="s">
        <v>1130</v>
      </c>
      <c r="G171" s="39"/>
      <c r="H171" s="39"/>
      <c r="I171" s="144"/>
      <c r="J171" s="39"/>
      <c r="K171" s="39"/>
      <c r="L171" s="43"/>
      <c r="M171" s="216"/>
      <c r="N171" s="79"/>
      <c r="O171" s="79"/>
      <c r="P171" s="79"/>
      <c r="Q171" s="79"/>
      <c r="R171" s="79"/>
      <c r="S171" s="79"/>
      <c r="T171" s="80"/>
      <c r="AT171" s="17" t="s">
        <v>157</v>
      </c>
      <c r="AU171" s="17" t="s">
        <v>80</v>
      </c>
    </row>
    <row r="172" s="12" customFormat="1">
      <c r="B172" s="246"/>
      <c r="C172" s="247"/>
      <c r="D172" s="214" t="s">
        <v>325</v>
      </c>
      <c r="E172" s="248" t="s">
        <v>1</v>
      </c>
      <c r="F172" s="249" t="s">
        <v>1132</v>
      </c>
      <c r="G172" s="247"/>
      <c r="H172" s="248" t="s">
        <v>1</v>
      </c>
      <c r="I172" s="250"/>
      <c r="J172" s="247"/>
      <c r="K172" s="247"/>
      <c r="L172" s="251"/>
      <c r="M172" s="252"/>
      <c r="N172" s="253"/>
      <c r="O172" s="253"/>
      <c r="P172" s="253"/>
      <c r="Q172" s="253"/>
      <c r="R172" s="253"/>
      <c r="S172" s="253"/>
      <c r="T172" s="254"/>
      <c r="AT172" s="255" t="s">
        <v>325</v>
      </c>
      <c r="AU172" s="255" t="s">
        <v>80</v>
      </c>
      <c r="AV172" s="12" t="s">
        <v>78</v>
      </c>
      <c r="AW172" s="12" t="s">
        <v>34</v>
      </c>
      <c r="AX172" s="12" t="s">
        <v>71</v>
      </c>
      <c r="AY172" s="255" t="s">
        <v>154</v>
      </c>
    </row>
    <row r="173" s="13" customFormat="1">
      <c r="B173" s="256"/>
      <c r="C173" s="257"/>
      <c r="D173" s="214" t="s">
        <v>325</v>
      </c>
      <c r="E173" s="258" t="s">
        <v>1</v>
      </c>
      <c r="F173" s="259" t="s">
        <v>1133</v>
      </c>
      <c r="G173" s="257"/>
      <c r="H173" s="260">
        <v>6.4740000000000002</v>
      </c>
      <c r="I173" s="261"/>
      <c r="J173" s="257"/>
      <c r="K173" s="257"/>
      <c r="L173" s="262"/>
      <c r="M173" s="263"/>
      <c r="N173" s="264"/>
      <c r="O173" s="264"/>
      <c r="P173" s="264"/>
      <c r="Q173" s="264"/>
      <c r="R173" s="264"/>
      <c r="S173" s="264"/>
      <c r="T173" s="265"/>
      <c r="AT173" s="266" t="s">
        <v>325</v>
      </c>
      <c r="AU173" s="266" t="s">
        <v>80</v>
      </c>
      <c r="AV173" s="13" t="s">
        <v>80</v>
      </c>
      <c r="AW173" s="13" t="s">
        <v>34</v>
      </c>
      <c r="AX173" s="13" t="s">
        <v>71</v>
      </c>
      <c r="AY173" s="266" t="s">
        <v>154</v>
      </c>
    </row>
    <row r="174" s="12" customFormat="1">
      <c r="B174" s="246"/>
      <c r="C174" s="247"/>
      <c r="D174" s="214" t="s">
        <v>325</v>
      </c>
      <c r="E174" s="248" t="s">
        <v>1</v>
      </c>
      <c r="F174" s="249" t="s">
        <v>1134</v>
      </c>
      <c r="G174" s="247"/>
      <c r="H174" s="248" t="s">
        <v>1</v>
      </c>
      <c r="I174" s="250"/>
      <c r="J174" s="247"/>
      <c r="K174" s="247"/>
      <c r="L174" s="251"/>
      <c r="M174" s="252"/>
      <c r="N174" s="253"/>
      <c r="O174" s="253"/>
      <c r="P174" s="253"/>
      <c r="Q174" s="253"/>
      <c r="R174" s="253"/>
      <c r="S174" s="253"/>
      <c r="T174" s="254"/>
      <c r="AT174" s="255" t="s">
        <v>325</v>
      </c>
      <c r="AU174" s="255" t="s">
        <v>80</v>
      </c>
      <c r="AV174" s="12" t="s">
        <v>78</v>
      </c>
      <c r="AW174" s="12" t="s">
        <v>34</v>
      </c>
      <c r="AX174" s="12" t="s">
        <v>71</v>
      </c>
      <c r="AY174" s="255" t="s">
        <v>154</v>
      </c>
    </row>
    <row r="175" s="13" customFormat="1">
      <c r="B175" s="256"/>
      <c r="C175" s="257"/>
      <c r="D175" s="214" t="s">
        <v>325</v>
      </c>
      <c r="E175" s="258" t="s">
        <v>1</v>
      </c>
      <c r="F175" s="259" t="s">
        <v>1135</v>
      </c>
      <c r="G175" s="257"/>
      <c r="H175" s="260">
        <v>1.7929999999999999</v>
      </c>
      <c r="I175" s="261"/>
      <c r="J175" s="257"/>
      <c r="K175" s="257"/>
      <c r="L175" s="262"/>
      <c r="M175" s="263"/>
      <c r="N175" s="264"/>
      <c r="O175" s="264"/>
      <c r="P175" s="264"/>
      <c r="Q175" s="264"/>
      <c r="R175" s="264"/>
      <c r="S175" s="264"/>
      <c r="T175" s="265"/>
      <c r="AT175" s="266" t="s">
        <v>325</v>
      </c>
      <c r="AU175" s="266" t="s">
        <v>80</v>
      </c>
      <c r="AV175" s="13" t="s">
        <v>80</v>
      </c>
      <c r="AW175" s="13" t="s">
        <v>34</v>
      </c>
      <c r="AX175" s="13" t="s">
        <v>71</v>
      </c>
      <c r="AY175" s="266" t="s">
        <v>154</v>
      </c>
    </row>
    <row r="176" s="12" customFormat="1">
      <c r="B176" s="246"/>
      <c r="C176" s="247"/>
      <c r="D176" s="214" t="s">
        <v>325</v>
      </c>
      <c r="E176" s="248" t="s">
        <v>1</v>
      </c>
      <c r="F176" s="249" t="s">
        <v>1136</v>
      </c>
      <c r="G176" s="247"/>
      <c r="H176" s="248" t="s">
        <v>1</v>
      </c>
      <c r="I176" s="250"/>
      <c r="J176" s="247"/>
      <c r="K176" s="247"/>
      <c r="L176" s="251"/>
      <c r="M176" s="252"/>
      <c r="N176" s="253"/>
      <c r="O176" s="253"/>
      <c r="P176" s="253"/>
      <c r="Q176" s="253"/>
      <c r="R176" s="253"/>
      <c r="S176" s="253"/>
      <c r="T176" s="254"/>
      <c r="AT176" s="255" t="s">
        <v>325</v>
      </c>
      <c r="AU176" s="255" t="s">
        <v>80</v>
      </c>
      <c r="AV176" s="12" t="s">
        <v>78</v>
      </c>
      <c r="AW176" s="12" t="s">
        <v>34</v>
      </c>
      <c r="AX176" s="12" t="s">
        <v>71</v>
      </c>
      <c r="AY176" s="255" t="s">
        <v>154</v>
      </c>
    </row>
    <row r="177" s="13" customFormat="1">
      <c r="B177" s="256"/>
      <c r="C177" s="257"/>
      <c r="D177" s="214" t="s">
        <v>325</v>
      </c>
      <c r="E177" s="258" t="s">
        <v>1</v>
      </c>
      <c r="F177" s="259" t="s">
        <v>1137</v>
      </c>
      <c r="G177" s="257"/>
      <c r="H177" s="260">
        <v>41.183999999999998</v>
      </c>
      <c r="I177" s="261"/>
      <c r="J177" s="257"/>
      <c r="K177" s="257"/>
      <c r="L177" s="262"/>
      <c r="M177" s="263"/>
      <c r="N177" s="264"/>
      <c r="O177" s="264"/>
      <c r="P177" s="264"/>
      <c r="Q177" s="264"/>
      <c r="R177" s="264"/>
      <c r="S177" s="264"/>
      <c r="T177" s="265"/>
      <c r="AT177" s="266" t="s">
        <v>325</v>
      </c>
      <c r="AU177" s="266" t="s">
        <v>80</v>
      </c>
      <c r="AV177" s="13" t="s">
        <v>80</v>
      </c>
      <c r="AW177" s="13" t="s">
        <v>34</v>
      </c>
      <c r="AX177" s="13" t="s">
        <v>71</v>
      </c>
      <c r="AY177" s="266" t="s">
        <v>154</v>
      </c>
    </row>
    <row r="178" s="14" customFormat="1">
      <c r="B178" s="267"/>
      <c r="C178" s="268"/>
      <c r="D178" s="214" t="s">
        <v>325</v>
      </c>
      <c r="E178" s="269" t="s">
        <v>1</v>
      </c>
      <c r="F178" s="270" t="s">
        <v>329</v>
      </c>
      <c r="G178" s="268"/>
      <c r="H178" s="271">
        <v>49.450999999999993</v>
      </c>
      <c r="I178" s="272"/>
      <c r="J178" s="268"/>
      <c r="K178" s="268"/>
      <c r="L178" s="273"/>
      <c r="M178" s="274"/>
      <c r="N178" s="275"/>
      <c r="O178" s="275"/>
      <c r="P178" s="275"/>
      <c r="Q178" s="275"/>
      <c r="R178" s="275"/>
      <c r="S178" s="275"/>
      <c r="T178" s="276"/>
      <c r="AT178" s="277" t="s">
        <v>325</v>
      </c>
      <c r="AU178" s="277" t="s">
        <v>80</v>
      </c>
      <c r="AV178" s="14" t="s">
        <v>155</v>
      </c>
      <c r="AW178" s="14" t="s">
        <v>34</v>
      </c>
      <c r="AX178" s="14" t="s">
        <v>78</v>
      </c>
      <c r="AY178" s="277" t="s">
        <v>154</v>
      </c>
    </row>
    <row r="179" s="1" customFormat="1" ht="16.5" customHeight="1">
      <c r="B179" s="38"/>
      <c r="C179" s="233" t="s">
        <v>262</v>
      </c>
      <c r="D179" s="233" t="s">
        <v>174</v>
      </c>
      <c r="E179" s="234" t="s">
        <v>1138</v>
      </c>
      <c r="F179" s="235" t="s">
        <v>1139</v>
      </c>
      <c r="G179" s="236" t="s">
        <v>305</v>
      </c>
      <c r="H179" s="237">
        <v>11.310000000000001</v>
      </c>
      <c r="I179" s="238"/>
      <c r="J179" s="239">
        <f>ROUND(I179*H179,2)</f>
        <v>0</v>
      </c>
      <c r="K179" s="235" t="s">
        <v>1</v>
      </c>
      <c r="L179" s="43"/>
      <c r="M179" s="240" t="s">
        <v>1</v>
      </c>
      <c r="N179" s="241" t="s">
        <v>42</v>
      </c>
      <c r="O179" s="79"/>
      <c r="P179" s="211">
        <f>O179*H179</f>
        <v>0</v>
      </c>
      <c r="Q179" s="211">
        <v>0</v>
      </c>
      <c r="R179" s="211">
        <f>Q179*H179</f>
        <v>0</v>
      </c>
      <c r="S179" s="211">
        <v>0</v>
      </c>
      <c r="T179" s="212">
        <f>S179*H179</f>
        <v>0</v>
      </c>
      <c r="AR179" s="17" t="s">
        <v>155</v>
      </c>
      <c r="AT179" s="17" t="s">
        <v>174</v>
      </c>
      <c r="AU179" s="17" t="s">
        <v>80</v>
      </c>
      <c r="AY179" s="17" t="s">
        <v>154</v>
      </c>
      <c r="BE179" s="213">
        <f>IF(N179="základní",J179,0)</f>
        <v>0</v>
      </c>
      <c r="BF179" s="213">
        <f>IF(N179="snížená",J179,0)</f>
        <v>0</v>
      </c>
      <c r="BG179" s="213">
        <f>IF(N179="zákl. přenesená",J179,0)</f>
        <v>0</v>
      </c>
      <c r="BH179" s="213">
        <f>IF(N179="sníž. přenesená",J179,0)</f>
        <v>0</v>
      </c>
      <c r="BI179" s="213">
        <f>IF(N179="nulová",J179,0)</f>
        <v>0</v>
      </c>
      <c r="BJ179" s="17" t="s">
        <v>78</v>
      </c>
      <c r="BK179" s="213">
        <f>ROUND(I179*H179,2)</f>
        <v>0</v>
      </c>
      <c r="BL179" s="17" t="s">
        <v>155</v>
      </c>
      <c r="BM179" s="17" t="s">
        <v>1140</v>
      </c>
    </row>
    <row r="180" s="1" customFormat="1">
      <c r="B180" s="38"/>
      <c r="C180" s="39"/>
      <c r="D180" s="214" t="s">
        <v>157</v>
      </c>
      <c r="E180" s="39"/>
      <c r="F180" s="215" t="s">
        <v>1139</v>
      </c>
      <c r="G180" s="39"/>
      <c r="H180" s="39"/>
      <c r="I180" s="144"/>
      <c r="J180" s="39"/>
      <c r="K180" s="39"/>
      <c r="L180" s="43"/>
      <c r="M180" s="216"/>
      <c r="N180" s="79"/>
      <c r="O180" s="79"/>
      <c r="P180" s="79"/>
      <c r="Q180" s="79"/>
      <c r="R180" s="79"/>
      <c r="S180" s="79"/>
      <c r="T180" s="80"/>
      <c r="AT180" s="17" t="s">
        <v>157</v>
      </c>
      <c r="AU180" s="17" t="s">
        <v>80</v>
      </c>
    </row>
    <row r="181" s="1" customFormat="1">
      <c r="B181" s="38"/>
      <c r="C181" s="39"/>
      <c r="D181" s="214" t="s">
        <v>179</v>
      </c>
      <c r="E181" s="39"/>
      <c r="F181" s="242" t="s">
        <v>1141</v>
      </c>
      <c r="G181" s="39"/>
      <c r="H181" s="39"/>
      <c r="I181" s="144"/>
      <c r="J181" s="39"/>
      <c r="K181" s="39"/>
      <c r="L181" s="43"/>
      <c r="M181" s="216"/>
      <c r="N181" s="79"/>
      <c r="O181" s="79"/>
      <c r="P181" s="79"/>
      <c r="Q181" s="79"/>
      <c r="R181" s="79"/>
      <c r="S181" s="79"/>
      <c r="T181" s="80"/>
      <c r="AT181" s="17" t="s">
        <v>179</v>
      </c>
      <c r="AU181" s="17" t="s">
        <v>80</v>
      </c>
    </row>
    <row r="182" s="13" customFormat="1">
      <c r="B182" s="256"/>
      <c r="C182" s="257"/>
      <c r="D182" s="214" t="s">
        <v>325</v>
      </c>
      <c r="E182" s="258" t="s">
        <v>1</v>
      </c>
      <c r="F182" s="259" t="s">
        <v>1142</v>
      </c>
      <c r="G182" s="257"/>
      <c r="H182" s="260">
        <v>11.310000000000001</v>
      </c>
      <c r="I182" s="261"/>
      <c r="J182" s="257"/>
      <c r="K182" s="257"/>
      <c r="L182" s="262"/>
      <c r="M182" s="263"/>
      <c r="N182" s="264"/>
      <c r="O182" s="264"/>
      <c r="P182" s="264"/>
      <c r="Q182" s="264"/>
      <c r="R182" s="264"/>
      <c r="S182" s="264"/>
      <c r="T182" s="265"/>
      <c r="AT182" s="266" t="s">
        <v>325</v>
      </c>
      <c r="AU182" s="266" t="s">
        <v>80</v>
      </c>
      <c r="AV182" s="13" t="s">
        <v>80</v>
      </c>
      <c r="AW182" s="13" t="s">
        <v>34</v>
      </c>
      <c r="AX182" s="13" t="s">
        <v>71</v>
      </c>
      <c r="AY182" s="266" t="s">
        <v>154</v>
      </c>
    </row>
    <row r="183" s="14" customFormat="1">
      <c r="B183" s="267"/>
      <c r="C183" s="268"/>
      <c r="D183" s="214" t="s">
        <v>325</v>
      </c>
      <c r="E183" s="269" t="s">
        <v>1</v>
      </c>
      <c r="F183" s="270" t="s">
        <v>329</v>
      </c>
      <c r="G183" s="268"/>
      <c r="H183" s="271">
        <v>11.310000000000001</v>
      </c>
      <c r="I183" s="272"/>
      <c r="J183" s="268"/>
      <c r="K183" s="268"/>
      <c r="L183" s="273"/>
      <c r="M183" s="274"/>
      <c r="N183" s="275"/>
      <c r="O183" s="275"/>
      <c r="P183" s="275"/>
      <c r="Q183" s="275"/>
      <c r="R183" s="275"/>
      <c r="S183" s="275"/>
      <c r="T183" s="276"/>
      <c r="AT183" s="277" t="s">
        <v>325</v>
      </c>
      <c r="AU183" s="277" t="s">
        <v>80</v>
      </c>
      <c r="AV183" s="14" t="s">
        <v>155</v>
      </c>
      <c r="AW183" s="14" t="s">
        <v>34</v>
      </c>
      <c r="AX183" s="14" t="s">
        <v>78</v>
      </c>
      <c r="AY183" s="277" t="s">
        <v>154</v>
      </c>
    </row>
    <row r="184" s="1" customFormat="1" ht="16.5" customHeight="1">
      <c r="B184" s="38"/>
      <c r="C184" s="233" t="s">
        <v>266</v>
      </c>
      <c r="D184" s="233" t="s">
        <v>174</v>
      </c>
      <c r="E184" s="234" t="s">
        <v>1143</v>
      </c>
      <c r="F184" s="235" t="s">
        <v>1144</v>
      </c>
      <c r="G184" s="236" t="s">
        <v>305</v>
      </c>
      <c r="H184" s="237">
        <v>2.6000000000000001</v>
      </c>
      <c r="I184" s="238"/>
      <c r="J184" s="239">
        <f>ROUND(I184*H184,2)</f>
        <v>0</v>
      </c>
      <c r="K184" s="235" t="s">
        <v>1</v>
      </c>
      <c r="L184" s="43"/>
      <c r="M184" s="240" t="s">
        <v>1</v>
      </c>
      <c r="N184" s="241" t="s">
        <v>42</v>
      </c>
      <c r="O184" s="79"/>
      <c r="P184" s="211">
        <f>O184*H184</f>
        <v>0</v>
      </c>
      <c r="Q184" s="211">
        <v>0</v>
      </c>
      <c r="R184" s="211">
        <f>Q184*H184</f>
        <v>0</v>
      </c>
      <c r="S184" s="211">
        <v>0</v>
      </c>
      <c r="T184" s="212">
        <f>S184*H184</f>
        <v>0</v>
      </c>
      <c r="AR184" s="17" t="s">
        <v>155</v>
      </c>
      <c r="AT184" s="17" t="s">
        <v>174</v>
      </c>
      <c r="AU184" s="17" t="s">
        <v>80</v>
      </c>
      <c r="AY184" s="17" t="s">
        <v>154</v>
      </c>
      <c r="BE184" s="213">
        <f>IF(N184="základní",J184,0)</f>
        <v>0</v>
      </c>
      <c r="BF184" s="213">
        <f>IF(N184="snížená",J184,0)</f>
        <v>0</v>
      </c>
      <c r="BG184" s="213">
        <f>IF(N184="zákl. přenesená",J184,0)</f>
        <v>0</v>
      </c>
      <c r="BH184" s="213">
        <f>IF(N184="sníž. přenesená",J184,0)</f>
        <v>0</v>
      </c>
      <c r="BI184" s="213">
        <f>IF(N184="nulová",J184,0)</f>
        <v>0</v>
      </c>
      <c r="BJ184" s="17" t="s">
        <v>78</v>
      </c>
      <c r="BK184" s="213">
        <f>ROUND(I184*H184,2)</f>
        <v>0</v>
      </c>
      <c r="BL184" s="17" t="s">
        <v>155</v>
      </c>
      <c r="BM184" s="17" t="s">
        <v>1145</v>
      </c>
    </row>
    <row r="185" s="1" customFormat="1">
      <c r="B185" s="38"/>
      <c r="C185" s="39"/>
      <c r="D185" s="214" t="s">
        <v>179</v>
      </c>
      <c r="E185" s="39"/>
      <c r="F185" s="242" t="s">
        <v>1146</v>
      </c>
      <c r="G185" s="39"/>
      <c r="H185" s="39"/>
      <c r="I185" s="144"/>
      <c r="J185" s="39"/>
      <c r="K185" s="39"/>
      <c r="L185" s="43"/>
      <c r="M185" s="216"/>
      <c r="N185" s="79"/>
      <c r="O185" s="79"/>
      <c r="P185" s="79"/>
      <c r="Q185" s="79"/>
      <c r="R185" s="79"/>
      <c r="S185" s="79"/>
      <c r="T185" s="80"/>
      <c r="AT185" s="17" t="s">
        <v>179</v>
      </c>
      <c r="AU185" s="17" t="s">
        <v>80</v>
      </c>
    </row>
    <row r="186" s="13" customFormat="1">
      <c r="B186" s="256"/>
      <c r="C186" s="257"/>
      <c r="D186" s="214" t="s">
        <v>325</v>
      </c>
      <c r="E186" s="258" t="s">
        <v>1</v>
      </c>
      <c r="F186" s="259" t="s">
        <v>1147</v>
      </c>
      <c r="G186" s="257"/>
      <c r="H186" s="260">
        <v>2.6000000000000001</v>
      </c>
      <c r="I186" s="261"/>
      <c r="J186" s="257"/>
      <c r="K186" s="257"/>
      <c r="L186" s="262"/>
      <c r="M186" s="263"/>
      <c r="N186" s="264"/>
      <c r="O186" s="264"/>
      <c r="P186" s="264"/>
      <c r="Q186" s="264"/>
      <c r="R186" s="264"/>
      <c r="S186" s="264"/>
      <c r="T186" s="265"/>
      <c r="AT186" s="266" t="s">
        <v>325</v>
      </c>
      <c r="AU186" s="266" t="s">
        <v>80</v>
      </c>
      <c r="AV186" s="13" t="s">
        <v>80</v>
      </c>
      <c r="AW186" s="13" t="s">
        <v>34</v>
      </c>
      <c r="AX186" s="13" t="s">
        <v>71</v>
      </c>
      <c r="AY186" s="266" t="s">
        <v>154</v>
      </c>
    </row>
    <row r="187" s="14" customFormat="1">
      <c r="B187" s="267"/>
      <c r="C187" s="268"/>
      <c r="D187" s="214" t="s">
        <v>325</v>
      </c>
      <c r="E187" s="269" t="s">
        <v>1</v>
      </c>
      <c r="F187" s="270" t="s">
        <v>329</v>
      </c>
      <c r="G187" s="268"/>
      <c r="H187" s="271">
        <v>2.6000000000000001</v>
      </c>
      <c r="I187" s="272"/>
      <c r="J187" s="268"/>
      <c r="K187" s="268"/>
      <c r="L187" s="273"/>
      <c r="M187" s="274"/>
      <c r="N187" s="275"/>
      <c r="O187" s="275"/>
      <c r="P187" s="275"/>
      <c r="Q187" s="275"/>
      <c r="R187" s="275"/>
      <c r="S187" s="275"/>
      <c r="T187" s="276"/>
      <c r="AT187" s="277" t="s">
        <v>325</v>
      </c>
      <c r="AU187" s="277" t="s">
        <v>80</v>
      </c>
      <c r="AV187" s="14" t="s">
        <v>155</v>
      </c>
      <c r="AW187" s="14" t="s">
        <v>34</v>
      </c>
      <c r="AX187" s="14" t="s">
        <v>78</v>
      </c>
      <c r="AY187" s="277" t="s">
        <v>154</v>
      </c>
    </row>
    <row r="188" s="1" customFormat="1" ht="22.5" customHeight="1">
      <c r="B188" s="38"/>
      <c r="C188" s="233" t="s">
        <v>271</v>
      </c>
      <c r="D188" s="233" t="s">
        <v>174</v>
      </c>
      <c r="E188" s="234" t="s">
        <v>1148</v>
      </c>
      <c r="F188" s="235" t="s">
        <v>1149</v>
      </c>
      <c r="G188" s="236" t="s">
        <v>177</v>
      </c>
      <c r="H188" s="237">
        <v>156</v>
      </c>
      <c r="I188" s="238"/>
      <c r="J188" s="239">
        <f>ROUND(I188*H188,2)</f>
        <v>0</v>
      </c>
      <c r="K188" s="235" t="s">
        <v>311</v>
      </c>
      <c r="L188" s="43"/>
      <c r="M188" s="240" t="s">
        <v>1</v>
      </c>
      <c r="N188" s="241" t="s">
        <v>42</v>
      </c>
      <c r="O188" s="79"/>
      <c r="P188" s="211">
        <f>O188*H188</f>
        <v>0</v>
      </c>
      <c r="Q188" s="211">
        <v>0</v>
      </c>
      <c r="R188" s="211">
        <f>Q188*H188</f>
        <v>0</v>
      </c>
      <c r="S188" s="211">
        <v>0</v>
      </c>
      <c r="T188" s="212">
        <f>S188*H188</f>
        <v>0</v>
      </c>
      <c r="AR188" s="17" t="s">
        <v>155</v>
      </c>
      <c r="AT188" s="17" t="s">
        <v>174</v>
      </c>
      <c r="AU188" s="17" t="s">
        <v>80</v>
      </c>
      <c r="AY188" s="17" t="s">
        <v>154</v>
      </c>
      <c r="BE188" s="213">
        <f>IF(N188="základní",J188,0)</f>
        <v>0</v>
      </c>
      <c r="BF188" s="213">
        <f>IF(N188="snížená",J188,0)</f>
        <v>0</v>
      </c>
      <c r="BG188" s="213">
        <f>IF(N188="zákl. přenesená",J188,0)</f>
        <v>0</v>
      </c>
      <c r="BH188" s="213">
        <f>IF(N188="sníž. přenesená",J188,0)</f>
        <v>0</v>
      </c>
      <c r="BI188" s="213">
        <f>IF(N188="nulová",J188,0)</f>
        <v>0</v>
      </c>
      <c r="BJ188" s="17" t="s">
        <v>78</v>
      </c>
      <c r="BK188" s="213">
        <f>ROUND(I188*H188,2)</f>
        <v>0</v>
      </c>
      <c r="BL188" s="17" t="s">
        <v>155</v>
      </c>
      <c r="BM188" s="17" t="s">
        <v>1150</v>
      </c>
    </row>
    <row r="189" s="1" customFormat="1">
      <c r="B189" s="38"/>
      <c r="C189" s="39"/>
      <c r="D189" s="214" t="s">
        <v>157</v>
      </c>
      <c r="E189" s="39"/>
      <c r="F189" s="215" t="s">
        <v>1151</v>
      </c>
      <c r="G189" s="39"/>
      <c r="H189" s="39"/>
      <c r="I189" s="144"/>
      <c r="J189" s="39"/>
      <c r="K189" s="39"/>
      <c r="L189" s="43"/>
      <c r="M189" s="216"/>
      <c r="N189" s="79"/>
      <c r="O189" s="79"/>
      <c r="P189" s="79"/>
      <c r="Q189" s="79"/>
      <c r="R189" s="79"/>
      <c r="S189" s="79"/>
      <c r="T189" s="80"/>
      <c r="AT189" s="17" t="s">
        <v>157</v>
      </c>
      <c r="AU189" s="17" t="s">
        <v>80</v>
      </c>
    </row>
    <row r="190" s="13" customFormat="1">
      <c r="B190" s="256"/>
      <c r="C190" s="257"/>
      <c r="D190" s="214" t="s">
        <v>325</v>
      </c>
      <c r="E190" s="258" t="s">
        <v>1</v>
      </c>
      <c r="F190" s="259" t="s">
        <v>1108</v>
      </c>
      <c r="G190" s="257"/>
      <c r="H190" s="260">
        <v>156</v>
      </c>
      <c r="I190" s="261"/>
      <c r="J190" s="257"/>
      <c r="K190" s="257"/>
      <c r="L190" s="262"/>
      <c r="M190" s="263"/>
      <c r="N190" s="264"/>
      <c r="O190" s="264"/>
      <c r="P190" s="264"/>
      <c r="Q190" s="264"/>
      <c r="R190" s="264"/>
      <c r="S190" s="264"/>
      <c r="T190" s="265"/>
      <c r="AT190" s="266" t="s">
        <v>325</v>
      </c>
      <c r="AU190" s="266" t="s">
        <v>80</v>
      </c>
      <c r="AV190" s="13" t="s">
        <v>80</v>
      </c>
      <c r="AW190" s="13" t="s">
        <v>34</v>
      </c>
      <c r="AX190" s="13" t="s">
        <v>71</v>
      </c>
      <c r="AY190" s="266" t="s">
        <v>154</v>
      </c>
    </row>
    <row r="191" s="14" customFormat="1">
      <c r="B191" s="267"/>
      <c r="C191" s="268"/>
      <c r="D191" s="214" t="s">
        <v>325</v>
      </c>
      <c r="E191" s="269" t="s">
        <v>1</v>
      </c>
      <c r="F191" s="270" t="s">
        <v>329</v>
      </c>
      <c r="G191" s="268"/>
      <c r="H191" s="271">
        <v>156</v>
      </c>
      <c r="I191" s="272"/>
      <c r="J191" s="268"/>
      <c r="K191" s="268"/>
      <c r="L191" s="273"/>
      <c r="M191" s="274"/>
      <c r="N191" s="275"/>
      <c r="O191" s="275"/>
      <c r="P191" s="275"/>
      <c r="Q191" s="275"/>
      <c r="R191" s="275"/>
      <c r="S191" s="275"/>
      <c r="T191" s="276"/>
      <c r="AT191" s="277" t="s">
        <v>325</v>
      </c>
      <c r="AU191" s="277" t="s">
        <v>80</v>
      </c>
      <c r="AV191" s="14" t="s">
        <v>155</v>
      </c>
      <c r="AW191" s="14" t="s">
        <v>34</v>
      </c>
      <c r="AX191" s="14" t="s">
        <v>78</v>
      </c>
      <c r="AY191" s="277" t="s">
        <v>154</v>
      </c>
    </row>
    <row r="192" s="1" customFormat="1" ht="22.5" customHeight="1">
      <c r="B192" s="38"/>
      <c r="C192" s="233" t="s">
        <v>275</v>
      </c>
      <c r="D192" s="233" t="s">
        <v>174</v>
      </c>
      <c r="E192" s="234" t="s">
        <v>1152</v>
      </c>
      <c r="F192" s="235" t="s">
        <v>1153</v>
      </c>
      <c r="G192" s="236" t="s">
        <v>177</v>
      </c>
      <c r="H192" s="237">
        <v>13</v>
      </c>
      <c r="I192" s="238"/>
      <c r="J192" s="239">
        <f>ROUND(I192*H192,2)</f>
        <v>0</v>
      </c>
      <c r="K192" s="235" t="s">
        <v>311</v>
      </c>
      <c r="L192" s="43"/>
      <c r="M192" s="240" t="s">
        <v>1</v>
      </c>
      <c r="N192" s="241" t="s">
        <v>42</v>
      </c>
      <c r="O192" s="79"/>
      <c r="P192" s="211">
        <f>O192*H192</f>
        <v>0</v>
      </c>
      <c r="Q192" s="211">
        <v>0</v>
      </c>
      <c r="R192" s="211">
        <f>Q192*H192</f>
        <v>0</v>
      </c>
      <c r="S192" s="211">
        <v>0</v>
      </c>
      <c r="T192" s="212">
        <f>S192*H192</f>
        <v>0</v>
      </c>
      <c r="AR192" s="17" t="s">
        <v>155</v>
      </c>
      <c r="AT192" s="17" t="s">
        <v>174</v>
      </c>
      <c r="AU192" s="17" t="s">
        <v>80</v>
      </c>
      <c r="AY192" s="17" t="s">
        <v>154</v>
      </c>
      <c r="BE192" s="213">
        <f>IF(N192="základní",J192,0)</f>
        <v>0</v>
      </c>
      <c r="BF192" s="213">
        <f>IF(N192="snížená",J192,0)</f>
        <v>0</v>
      </c>
      <c r="BG192" s="213">
        <f>IF(N192="zákl. přenesená",J192,0)</f>
        <v>0</v>
      </c>
      <c r="BH192" s="213">
        <f>IF(N192="sníž. přenesená",J192,0)</f>
        <v>0</v>
      </c>
      <c r="BI192" s="213">
        <f>IF(N192="nulová",J192,0)</f>
        <v>0</v>
      </c>
      <c r="BJ192" s="17" t="s">
        <v>78</v>
      </c>
      <c r="BK192" s="213">
        <f>ROUND(I192*H192,2)</f>
        <v>0</v>
      </c>
      <c r="BL192" s="17" t="s">
        <v>155</v>
      </c>
      <c r="BM192" s="17" t="s">
        <v>1154</v>
      </c>
    </row>
    <row r="193" s="1" customFormat="1">
      <c r="B193" s="38"/>
      <c r="C193" s="39"/>
      <c r="D193" s="214" t="s">
        <v>157</v>
      </c>
      <c r="E193" s="39"/>
      <c r="F193" s="215" t="s">
        <v>1155</v>
      </c>
      <c r="G193" s="39"/>
      <c r="H193" s="39"/>
      <c r="I193" s="144"/>
      <c r="J193" s="39"/>
      <c r="K193" s="39"/>
      <c r="L193" s="43"/>
      <c r="M193" s="216"/>
      <c r="N193" s="79"/>
      <c r="O193" s="79"/>
      <c r="P193" s="79"/>
      <c r="Q193" s="79"/>
      <c r="R193" s="79"/>
      <c r="S193" s="79"/>
      <c r="T193" s="80"/>
      <c r="AT193" s="17" t="s">
        <v>157</v>
      </c>
      <c r="AU193" s="17" t="s">
        <v>80</v>
      </c>
    </row>
    <row r="194" s="1" customFormat="1" ht="22.5" customHeight="1">
      <c r="B194" s="38"/>
      <c r="C194" s="233" t="s">
        <v>279</v>
      </c>
      <c r="D194" s="233" t="s">
        <v>174</v>
      </c>
      <c r="E194" s="234" t="s">
        <v>1156</v>
      </c>
      <c r="F194" s="235" t="s">
        <v>1157</v>
      </c>
      <c r="G194" s="236" t="s">
        <v>177</v>
      </c>
      <c r="H194" s="237">
        <v>36</v>
      </c>
      <c r="I194" s="238"/>
      <c r="J194" s="239">
        <f>ROUND(I194*H194,2)</f>
        <v>0</v>
      </c>
      <c r="K194" s="235" t="s">
        <v>311</v>
      </c>
      <c r="L194" s="43"/>
      <c r="M194" s="240" t="s">
        <v>1</v>
      </c>
      <c r="N194" s="241" t="s">
        <v>42</v>
      </c>
      <c r="O194" s="79"/>
      <c r="P194" s="211">
        <f>O194*H194</f>
        <v>0</v>
      </c>
      <c r="Q194" s="211">
        <v>0</v>
      </c>
      <c r="R194" s="211">
        <f>Q194*H194</f>
        <v>0</v>
      </c>
      <c r="S194" s="211">
        <v>0</v>
      </c>
      <c r="T194" s="212">
        <f>S194*H194</f>
        <v>0</v>
      </c>
      <c r="AR194" s="17" t="s">
        <v>155</v>
      </c>
      <c r="AT194" s="17" t="s">
        <v>174</v>
      </c>
      <c r="AU194" s="17" t="s">
        <v>80</v>
      </c>
      <c r="AY194" s="17" t="s">
        <v>154</v>
      </c>
      <c r="BE194" s="213">
        <f>IF(N194="základní",J194,0)</f>
        <v>0</v>
      </c>
      <c r="BF194" s="213">
        <f>IF(N194="snížená",J194,0)</f>
        <v>0</v>
      </c>
      <c r="BG194" s="213">
        <f>IF(N194="zákl. přenesená",J194,0)</f>
        <v>0</v>
      </c>
      <c r="BH194" s="213">
        <f>IF(N194="sníž. přenesená",J194,0)</f>
        <v>0</v>
      </c>
      <c r="BI194" s="213">
        <f>IF(N194="nulová",J194,0)</f>
        <v>0</v>
      </c>
      <c r="BJ194" s="17" t="s">
        <v>78</v>
      </c>
      <c r="BK194" s="213">
        <f>ROUND(I194*H194,2)</f>
        <v>0</v>
      </c>
      <c r="BL194" s="17" t="s">
        <v>155</v>
      </c>
      <c r="BM194" s="17" t="s">
        <v>1158</v>
      </c>
    </row>
    <row r="195" s="1" customFormat="1">
      <c r="B195" s="38"/>
      <c r="C195" s="39"/>
      <c r="D195" s="214" t="s">
        <v>157</v>
      </c>
      <c r="E195" s="39"/>
      <c r="F195" s="215" t="s">
        <v>1159</v>
      </c>
      <c r="G195" s="39"/>
      <c r="H195" s="39"/>
      <c r="I195" s="144"/>
      <c r="J195" s="39"/>
      <c r="K195" s="39"/>
      <c r="L195" s="43"/>
      <c r="M195" s="216"/>
      <c r="N195" s="79"/>
      <c r="O195" s="79"/>
      <c r="P195" s="79"/>
      <c r="Q195" s="79"/>
      <c r="R195" s="79"/>
      <c r="S195" s="79"/>
      <c r="T195" s="80"/>
      <c r="AT195" s="17" t="s">
        <v>157</v>
      </c>
      <c r="AU195" s="17" t="s">
        <v>80</v>
      </c>
    </row>
    <row r="196" s="1" customFormat="1">
      <c r="B196" s="38"/>
      <c r="C196" s="39"/>
      <c r="D196" s="214" t="s">
        <v>179</v>
      </c>
      <c r="E196" s="39"/>
      <c r="F196" s="242" t="s">
        <v>1160</v>
      </c>
      <c r="G196" s="39"/>
      <c r="H196" s="39"/>
      <c r="I196" s="144"/>
      <c r="J196" s="39"/>
      <c r="K196" s="39"/>
      <c r="L196" s="43"/>
      <c r="M196" s="216"/>
      <c r="N196" s="79"/>
      <c r="O196" s="79"/>
      <c r="P196" s="79"/>
      <c r="Q196" s="79"/>
      <c r="R196" s="79"/>
      <c r="S196" s="79"/>
      <c r="T196" s="80"/>
      <c r="AT196" s="17" t="s">
        <v>179</v>
      </c>
      <c r="AU196" s="17" t="s">
        <v>80</v>
      </c>
    </row>
    <row r="197" s="13" customFormat="1">
      <c r="B197" s="256"/>
      <c r="C197" s="257"/>
      <c r="D197" s="214" t="s">
        <v>325</v>
      </c>
      <c r="E197" s="258" t="s">
        <v>1</v>
      </c>
      <c r="F197" s="259" t="s">
        <v>1161</v>
      </c>
      <c r="G197" s="257"/>
      <c r="H197" s="260">
        <v>36</v>
      </c>
      <c r="I197" s="261"/>
      <c r="J197" s="257"/>
      <c r="K197" s="257"/>
      <c r="L197" s="262"/>
      <c r="M197" s="263"/>
      <c r="N197" s="264"/>
      <c r="O197" s="264"/>
      <c r="P197" s="264"/>
      <c r="Q197" s="264"/>
      <c r="R197" s="264"/>
      <c r="S197" s="264"/>
      <c r="T197" s="265"/>
      <c r="AT197" s="266" t="s">
        <v>325</v>
      </c>
      <c r="AU197" s="266" t="s">
        <v>80</v>
      </c>
      <c r="AV197" s="13" t="s">
        <v>80</v>
      </c>
      <c r="AW197" s="13" t="s">
        <v>34</v>
      </c>
      <c r="AX197" s="13" t="s">
        <v>71</v>
      </c>
      <c r="AY197" s="266" t="s">
        <v>154</v>
      </c>
    </row>
    <row r="198" s="14" customFormat="1">
      <c r="B198" s="267"/>
      <c r="C198" s="268"/>
      <c r="D198" s="214" t="s">
        <v>325</v>
      </c>
      <c r="E198" s="269" t="s">
        <v>1</v>
      </c>
      <c r="F198" s="270" t="s">
        <v>329</v>
      </c>
      <c r="G198" s="268"/>
      <c r="H198" s="271">
        <v>36</v>
      </c>
      <c r="I198" s="272"/>
      <c r="J198" s="268"/>
      <c r="K198" s="268"/>
      <c r="L198" s="273"/>
      <c r="M198" s="274"/>
      <c r="N198" s="275"/>
      <c r="O198" s="275"/>
      <c r="P198" s="275"/>
      <c r="Q198" s="275"/>
      <c r="R198" s="275"/>
      <c r="S198" s="275"/>
      <c r="T198" s="276"/>
      <c r="AT198" s="277" t="s">
        <v>325</v>
      </c>
      <c r="AU198" s="277" t="s">
        <v>80</v>
      </c>
      <c r="AV198" s="14" t="s">
        <v>155</v>
      </c>
      <c r="AW198" s="14" t="s">
        <v>34</v>
      </c>
      <c r="AX198" s="14" t="s">
        <v>78</v>
      </c>
      <c r="AY198" s="277" t="s">
        <v>154</v>
      </c>
    </row>
    <row r="199" s="1" customFormat="1" ht="22.5" customHeight="1">
      <c r="B199" s="38"/>
      <c r="C199" s="233" t="s">
        <v>283</v>
      </c>
      <c r="D199" s="233" t="s">
        <v>174</v>
      </c>
      <c r="E199" s="234" t="s">
        <v>1162</v>
      </c>
      <c r="F199" s="235" t="s">
        <v>1163</v>
      </c>
      <c r="G199" s="236" t="s">
        <v>431</v>
      </c>
      <c r="H199" s="237">
        <v>312</v>
      </c>
      <c r="I199" s="238"/>
      <c r="J199" s="239">
        <f>ROUND(I199*H199,2)</f>
        <v>0</v>
      </c>
      <c r="K199" s="235" t="s">
        <v>311</v>
      </c>
      <c r="L199" s="43"/>
      <c r="M199" s="240" t="s">
        <v>1</v>
      </c>
      <c r="N199" s="241" t="s">
        <v>42</v>
      </c>
      <c r="O199" s="79"/>
      <c r="P199" s="211">
        <f>O199*H199</f>
        <v>0</v>
      </c>
      <c r="Q199" s="211">
        <v>0</v>
      </c>
      <c r="R199" s="211">
        <f>Q199*H199</f>
        <v>0</v>
      </c>
      <c r="S199" s="211">
        <v>0</v>
      </c>
      <c r="T199" s="212">
        <f>S199*H199</f>
        <v>0</v>
      </c>
      <c r="AR199" s="17" t="s">
        <v>155</v>
      </c>
      <c r="AT199" s="17" t="s">
        <v>174</v>
      </c>
      <c r="AU199" s="17" t="s">
        <v>80</v>
      </c>
      <c r="AY199" s="17" t="s">
        <v>154</v>
      </c>
      <c r="BE199" s="213">
        <f>IF(N199="základní",J199,0)</f>
        <v>0</v>
      </c>
      <c r="BF199" s="213">
        <f>IF(N199="snížená",J199,0)</f>
        <v>0</v>
      </c>
      <c r="BG199" s="213">
        <f>IF(N199="zákl. přenesená",J199,0)</f>
        <v>0</v>
      </c>
      <c r="BH199" s="213">
        <f>IF(N199="sníž. přenesená",J199,0)</f>
        <v>0</v>
      </c>
      <c r="BI199" s="213">
        <f>IF(N199="nulová",J199,0)</f>
        <v>0</v>
      </c>
      <c r="BJ199" s="17" t="s">
        <v>78</v>
      </c>
      <c r="BK199" s="213">
        <f>ROUND(I199*H199,2)</f>
        <v>0</v>
      </c>
      <c r="BL199" s="17" t="s">
        <v>155</v>
      </c>
      <c r="BM199" s="17" t="s">
        <v>1164</v>
      </c>
    </row>
    <row r="200" s="1" customFormat="1">
      <c r="B200" s="38"/>
      <c r="C200" s="39"/>
      <c r="D200" s="214" t="s">
        <v>157</v>
      </c>
      <c r="E200" s="39"/>
      <c r="F200" s="215" t="s">
        <v>1165</v>
      </c>
      <c r="G200" s="39"/>
      <c r="H200" s="39"/>
      <c r="I200" s="144"/>
      <c r="J200" s="39"/>
      <c r="K200" s="39"/>
      <c r="L200" s="43"/>
      <c r="M200" s="216"/>
      <c r="N200" s="79"/>
      <c r="O200" s="79"/>
      <c r="P200" s="79"/>
      <c r="Q200" s="79"/>
      <c r="R200" s="79"/>
      <c r="S200" s="79"/>
      <c r="T200" s="80"/>
      <c r="AT200" s="17" t="s">
        <v>157</v>
      </c>
      <c r="AU200" s="17" t="s">
        <v>80</v>
      </c>
    </row>
    <row r="201" s="1" customFormat="1">
      <c r="B201" s="38"/>
      <c r="C201" s="39"/>
      <c r="D201" s="214" t="s">
        <v>179</v>
      </c>
      <c r="E201" s="39"/>
      <c r="F201" s="242" t="s">
        <v>1166</v>
      </c>
      <c r="G201" s="39"/>
      <c r="H201" s="39"/>
      <c r="I201" s="144"/>
      <c r="J201" s="39"/>
      <c r="K201" s="39"/>
      <c r="L201" s="43"/>
      <c r="M201" s="216"/>
      <c r="N201" s="79"/>
      <c r="O201" s="79"/>
      <c r="P201" s="79"/>
      <c r="Q201" s="79"/>
      <c r="R201" s="79"/>
      <c r="S201" s="79"/>
      <c r="T201" s="80"/>
      <c r="AT201" s="17" t="s">
        <v>179</v>
      </c>
      <c r="AU201" s="17" t="s">
        <v>80</v>
      </c>
    </row>
    <row r="202" s="13" customFormat="1">
      <c r="B202" s="256"/>
      <c r="C202" s="257"/>
      <c r="D202" s="214" t="s">
        <v>325</v>
      </c>
      <c r="E202" s="258" t="s">
        <v>1</v>
      </c>
      <c r="F202" s="259" t="s">
        <v>1167</v>
      </c>
      <c r="G202" s="257"/>
      <c r="H202" s="260">
        <v>312</v>
      </c>
      <c r="I202" s="261"/>
      <c r="J202" s="257"/>
      <c r="K202" s="257"/>
      <c r="L202" s="262"/>
      <c r="M202" s="263"/>
      <c r="N202" s="264"/>
      <c r="O202" s="264"/>
      <c r="P202" s="264"/>
      <c r="Q202" s="264"/>
      <c r="R202" s="264"/>
      <c r="S202" s="264"/>
      <c r="T202" s="265"/>
      <c r="AT202" s="266" t="s">
        <v>325</v>
      </c>
      <c r="AU202" s="266" t="s">
        <v>80</v>
      </c>
      <c r="AV202" s="13" t="s">
        <v>80</v>
      </c>
      <c r="AW202" s="13" t="s">
        <v>34</v>
      </c>
      <c r="AX202" s="13" t="s">
        <v>71</v>
      </c>
      <c r="AY202" s="266" t="s">
        <v>154</v>
      </c>
    </row>
    <row r="203" s="14" customFormat="1">
      <c r="B203" s="267"/>
      <c r="C203" s="268"/>
      <c r="D203" s="214" t="s">
        <v>325</v>
      </c>
      <c r="E203" s="269" t="s">
        <v>1</v>
      </c>
      <c r="F203" s="270" t="s">
        <v>329</v>
      </c>
      <c r="G203" s="268"/>
      <c r="H203" s="271">
        <v>312</v>
      </c>
      <c r="I203" s="272"/>
      <c r="J203" s="268"/>
      <c r="K203" s="268"/>
      <c r="L203" s="273"/>
      <c r="M203" s="274"/>
      <c r="N203" s="275"/>
      <c r="O203" s="275"/>
      <c r="P203" s="275"/>
      <c r="Q203" s="275"/>
      <c r="R203" s="275"/>
      <c r="S203" s="275"/>
      <c r="T203" s="276"/>
      <c r="AT203" s="277" t="s">
        <v>325</v>
      </c>
      <c r="AU203" s="277" t="s">
        <v>80</v>
      </c>
      <c r="AV203" s="14" t="s">
        <v>155</v>
      </c>
      <c r="AW203" s="14" t="s">
        <v>34</v>
      </c>
      <c r="AX203" s="14" t="s">
        <v>78</v>
      </c>
      <c r="AY203" s="277" t="s">
        <v>154</v>
      </c>
    </row>
    <row r="204" s="1" customFormat="1" ht="16.5" customHeight="1">
      <c r="B204" s="38"/>
      <c r="C204" s="233" t="s">
        <v>288</v>
      </c>
      <c r="D204" s="233" t="s">
        <v>174</v>
      </c>
      <c r="E204" s="234" t="s">
        <v>1168</v>
      </c>
      <c r="F204" s="235" t="s">
        <v>1169</v>
      </c>
      <c r="G204" s="236" t="s">
        <v>431</v>
      </c>
      <c r="H204" s="237">
        <v>156</v>
      </c>
      <c r="I204" s="238"/>
      <c r="J204" s="239">
        <f>ROUND(I204*H204,2)</f>
        <v>0</v>
      </c>
      <c r="K204" s="235" t="s">
        <v>1</v>
      </c>
      <c r="L204" s="43"/>
      <c r="M204" s="240" t="s">
        <v>1</v>
      </c>
      <c r="N204" s="241" t="s">
        <v>42</v>
      </c>
      <c r="O204" s="79"/>
      <c r="P204" s="211">
        <f>O204*H204</f>
        <v>0</v>
      </c>
      <c r="Q204" s="211">
        <v>0</v>
      </c>
      <c r="R204" s="211">
        <f>Q204*H204</f>
        <v>0</v>
      </c>
      <c r="S204" s="211">
        <v>0</v>
      </c>
      <c r="T204" s="212">
        <f>S204*H204</f>
        <v>0</v>
      </c>
      <c r="AR204" s="17" t="s">
        <v>155</v>
      </c>
      <c r="AT204" s="17" t="s">
        <v>174</v>
      </c>
      <c r="AU204" s="17" t="s">
        <v>80</v>
      </c>
      <c r="AY204" s="17" t="s">
        <v>154</v>
      </c>
      <c r="BE204" s="213">
        <f>IF(N204="základní",J204,0)</f>
        <v>0</v>
      </c>
      <c r="BF204" s="213">
        <f>IF(N204="snížená",J204,0)</f>
        <v>0</v>
      </c>
      <c r="BG204" s="213">
        <f>IF(N204="zákl. přenesená",J204,0)</f>
        <v>0</v>
      </c>
      <c r="BH204" s="213">
        <f>IF(N204="sníž. přenesená",J204,0)</f>
        <v>0</v>
      </c>
      <c r="BI204" s="213">
        <f>IF(N204="nulová",J204,0)</f>
        <v>0</v>
      </c>
      <c r="BJ204" s="17" t="s">
        <v>78</v>
      </c>
      <c r="BK204" s="213">
        <f>ROUND(I204*H204,2)</f>
        <v>0</v>
      </c>
      <c r="BL204" s="17" t="s">
        <v>155</v>
      </c>
      <c r="BM204" s="17" t="s">
        <v>1170</v>
      </c>
    </row>
    <row r="205" s="1" customFormat="1">
      <c r="B205" s="38"/>
      <c r="C205" s="39"/>
      <c r="D205" s="214" t="s">
        <v>157</v>
      </c>
      <c r="E205" s="39"/>
      <c r="F205" s="215" t="s">
        <v>1169</v>
      </c>
      <c r="G205" s="39"/>
      <c r="H205" s="39"/>
      <c r="I205" s="144"/>
      <c r="J205" s="39"/>
      <c r="K205" s="39"/>
      <c r="L205" s="43"/>
      <c r="M205" s="216"/>
      <c r="N205" s="79"/>
      <c r="O205" s="79"/>
      <c r="P205" s="79"/>
      <c r="Q205" s="79"/>
      <c r="R205" s="79"/>
      <c r="S205" s="79"/>
      <c r="T205" s="80"/>
      <c r="AT205" s="17" t="s">
        <v>157</v>
      </c>
      <c r="AU205" s="17" t="s">
        <v>80</v>
      </c>
    </row>
    <row r="206" s="1" customFormat="1">
      <c r="B206" s="38"/>
      <c r="C206" s="39"/>
      <c r="D206" s="214" t="s">
        <v>179</v>
      </c>
      <c r="E206" s="39"/>
      <c r="F206" s="242" t="s">
        <v>1171</v>
      </c>
      <c r="G206" s="39"/>
      <c r="H206" s="39"/>
      <c r="I206" s="144"/>
      <c r="J206" s="39"/>
      <c r="K206" s="39"/>
      <c r="L206" s="43"/>
      <c r="M206" s="216"/>
      <c r="N206" s="79"/>
      <c r="O206" s="79"/>
      <c r="P206" s="79"/>
      <c r="Q206" s="79"/>
      <c r="R206" s="79"/>
      <c r="S206" s="79"/>
      <c r="T206" s="80"/>
      <c r="AT206" s="17" t="s">
        <v>179</v>
      </c>
      <c r="AU206" s="17" t="s">
        <v>80</v>
      </c>
    </row>
    <row r="207" s="13" customFormat="1">
      <c r="B207" s="256"/>
      <c r="C207" s="257"/>
      <c r="D207" s="214" t="s">
        <v>325</v>
      </c>
      <c r="E207" s="258" t="s">
        <v>1</v>
      </c>
      <c r="F207" s="259" t="s">
        <v>1172</v>
      </c>
      <c r="G207" s="257"/>
      <c r="H207" s="260">
        <v>156</v>
      </c>
      <c r="I207" s="261"/>
      <c r="J207" s="257"/>
      <c r="K207" s="257"/>
      <c r="L207" s="262"/>
      <c r="M207" s="263"/>
      <c r="N207" s="264"/>
      <c r="O207" s="264"/>
      <c r="P207" s="264"/>
      <c r="Q207" s="264"/>
      <c r="R207" s="264"/>
      <c r="S207" s="264"/>
      <c r="T207" s="265"/>
      <c r="AT207" s="266" t="s">
        <v>325</v>
      </c>
      <c r="AU207" s="266" t="s">
        <v>80</v>
      </c>
      <c r="AV207" s="13" t="s">
        <v>80</v>
      </c>
      <c r="AW207" s="13" t="s">
        <v>34</v>
      </c>
      <c r="AX207" s="13" t="s">
        <v>71</v>
      </c>
      <c r="AY207" s="266" t="s">
        <v>154</v>
      </c>
    </row>
    <row r="208" s="14" customFormat="1">
      <c r="B208" s="267"/>
      <c r="C208" s="268"/>
      <c r="D208" s="214" t="s">
        <v>325</v>
      </c>
      <c r="E208" s="269" t="s">
        <v>1</v>
      </c>
      <c r="F208" s="270" t="s">
        <v>329</v>
      </c>
      <c r="G208" s="268"/>
      <c r="H208" s="271">
        <v>156</v>
      </c>
      <c r="I208" s="272"/>
      <c r="J208" s="268"/>
      <c r="K208" s="268"/>
      <c r="L208" s="273"/>
      <c r="M208" s="274"/>
      <c r="N208" s="275"/>
      <c r="O208" s="275"/>
      <c r="P208" s="275"/>
      <c r="Q208" s="275"/>
      <c r="R208" s="275"/>
      <c r="S208" s="275"/>
      <c r="T208" s="276"/>
      <c r="AT208" s="277" t="s">
        <v>325</v>
      </c>
      <c r="AU208" s="277" t="s">
        <v>80</v>
      </c>
      <c r="AV208" s="14" t="s">
        <v>155</v>
      </c>
      <c r="AW208" s="14" t="s">
        <v>34</v>
      </c>
      <c r="AX208" s="14" t="s">
        <v>78</v>
      </c>
      <c r="AY208" s="277" t="s">
        <v>154</v>
      </c>
    </row>
    <row r="209" s="1" customFormat="1" ht="22.5" customHeight="1">
      <c r="B209" s="38"/>
      <c r="C209" s="233" t="s">
        <v>292</v>
      </c>
      <c r="D209" s="233" t="s">
        <v>174</v>
      </c>
      <c r="E209" s="234" t="s">
        <v>1173</v>
      </c>
      <c r="F209" s="235" t="s">
        <v>1174</v>
      </c>
      <c r="G209" s="236" t="s">
        <v>431</v>
      </c>
      <c r="H209" s="237">
        <v>469.56</v>
      </c>
      <c r="I209" s="238"/>
      <c r="J209" s="239">
        <f>ROUND(I209*H209,2)</f>
        <v>0</v>
      </c>
      <c r="K209" s="235" t="s">
        <v>311</v>
      </c>
      <c r="L209" s="43"/>
      <c r="M209" s="240" t="s">
        <v>1</v>
      </c>
      <c r="N209" s="241" t="s">
        <v>42</v>
      </c>
      <c r="O209" s="79"/>
      <c r="P209" s="211">
        <f>O209*H209</f>
        <v>0</v>
      </c>
      <c r="Q209" s="211">
        <v>0</v>
      </c>
      <c r="R209" s="211">
        <f>Q209*H209</f>
        <v>0</v>
      </c>
      <c r="S209" s="211">
        <v>0</v>
      </c>
      <c r="T209" s="212">
        <f>S209*H209</f>
        <v>0</v>
      </c>
      <c r="AR209" s="17" t="s">
        <v>155</v>
      </c>
      <c r="AT209" s="17" t="s">
        <v>174</v>
      </c>
      <c r="AU209" s="17" t="s">
        <v>80</v>
      </c>
      <c r="AY209" s="17" t="s">
        <v>154</v>
      </c>
      <c r="BE209" s="213">
        <f>IF(N209="základní",J209,0)</f>
        <v>0</v>
      </c>
      <c r="BF209" s="213">
        <f>IF(N209="snížená",J209,0)</f>
        <v>0</v>
      </c>
      <c r="BG209" s="213">
        <f>IF(N209="zákl. přenesená",J209,0)</f>
        <v>0</v>
      </c>
      <c r="BH209" s="213">
        <f>IF(N209="sníž. přenesená",J209,0)</f>
        <v>0</v>
      </c>
      <c r="BI209" s="213">
        <f>IF(N209="nulová",J209,0)</f>
        <v>0</v>
      </c>
      <c r="BJ209" s="17" t="s">
        <v>78</v>
      </c>
      <c r="BK209" s="213">
        <f>ROUND(I209*H209,2)</f>
        <v>0</v>
      </c>
      <c r="BL209" s="17" t="s">
        <v>155</v>
      </c>
      <c r="BM209" s="17" t="s">
        <v>1175</v>
      </c>
    </row>
    <row r="210" s="1" customFormat="1">
      <c r="B210" s="38"/>
      <c r="C210" s="39"/>
      <c r="D210" s="214" t="s">
        <v>157</v>
      </c>
      <c r="E210" s="39"/>
      <c r="F210" s="215" t="s">
        <v>1174</v>
      </c>
      <c r="G210" s="39"/>
      <c r="H210" s="39"/>
      <c r="I210" s="144"/>
      <c r="J210" s="39"/>
      <c r="K210" s="39"/>
      <c r="L210" s="43"/>
      <c r="M210" s="216"/>
      <c r="N210" s="79"/>
      <c r="O210" s="79"/>
      <c r="P210" s="79"/>
      <c r="Q210" s="79"/>
      <c r="R210" s="79"/>
      <c r="S210" s="79"/>
      <c r="T210" s="80"/>
      <c r="AT210" s="17" t="s">
        <v>157</v>
      </c>
      <c r="AU210" s="17" t="s">
        <v>80</v>
      </c>
    </row>
    <row r="211" s="1" customFormat="1">
      <c r="B211" s="38"/>
      <c r="C211" s="39"/>
      <c r="D211" s="214" t="s">
        <v>179</v>
      </c>
      <c r="E211" s="39"/>
      <c r="F211" s="242" t="s">
        <v>1176</v>
      </c>
      <c r="G211" s="39"/>
      <c r="H211" s="39"/>
      <c r="I211" s="144"/>
      <c r="J211" s="39"/>
      <c r="K211" s="39"/>
      <c r="L211" s="43"/>
      <c r="M211" s="216"/>
      <c r="N211" s="79"/>
      <c r="O211" s="79"/>
      <c r="P211" s="79"/>
      <c r="Q211" s="79"/>
      <c r="R211" s="79"/>
      <c r="S211" s="79"/>
      <c r="T211" s="80"/>
      <c r="AT211" s="17" t="s">
        <v>179</v>
      </c>
      <c r="AU211" s="17" t="s">
        <v>80</v>
      </c>
    </row>
    <row r="212" s="12" customFormat="1">
      <c r="B212" s="246"/>
      <c r="C212" s="247"/>
      <c r="D212" s="214" t="s">
        <v>325</v>
      </c>
      <c r="E212" s="248" t="s">
        <v>1</v>
      </c>
      <c r="F212" s="249" t="s">
        <v>1177</v>
      </c>
      <c r="G212" s="247"/>
      <c r="H212" s="248" t="s">
        <v>1</v>
      </c>
      <c r="I212" s="250"/>
      <c r="J212" s="247"/>
      <c r="K212" s="247"/>
      <c r="L212" s="251"/>
      <c r="M212" s="252"/>
      <c r="N212" s="253"/>
      <c r="O212" s="253"/>
      <c r="P212" s="253"/>
      <c r="Q212" s="253"/>
      <c r="R212" s="253"/>
      <c r="S212" s="253"/>
      <c r="T212" s="254"/>
      <c r="AT212" s="255" t="s">
        <v>325</v>
      </c>
      <c r="AU212" s="255" t="s">
        <v>80</v>
      </c>
      <c r="AV212" s="12" t="s">
        <v>78</v>
      </c>
      <c r="AW212" s="12" t="s">
        <v>34</v>
      </c>
      <c r="AX212" s="12" t="s">
        <v>71</v>
      </c>
      <c r="AY212" s="255" t="s">
        <v>154</v>
      </c>
    </row>
    <row r="213" s="13" customFormat="1">
      <c r="B213" s="256"/>
      <c r="C213" s="257"/>
      <c r="D213" s="214" t="s">
        <v>325</v>
      </c>
      <c r="E213" s="258" t="s">
        <v>1</v>
      </c>
      <c r="F213" s="259" t="s">
        <v>1178</v>
      </c>
      <c r="G213" s="257"/>
      <c r="H213" s="260">
        <v>469.56</v>
      </c>
      <c r="I213" s="261"/>
      <c r="J213" s="257"/>
      <c r="K213" s="257"/>
      <c r="L213" s="262"/>
      <c r="M213" s="263"/>
      <c r="N213" s="264"/>
      <c r="O213" s="264"/>
      <c r="P213" s="264"/>
      <c r="Q213" s="264"/>
      <c r="R213" s="264"/>
      <c r="S213" s="264"/>
      <c r="T213" s="265"/>
      <c r="AT213" s="266" t="s">
        <v>325</v>
      </c>
      <c r="AU213" s="266" t="s">
        <v>80</v>
      </c>
      <c r="AV213" s="13" t="s">
        <v>80</v>
      </c>
      <c r="AW213" s="13" t="s">
        <v>34</v>
      </c>
      <c r="AX213" s="13" t="s">
        <v>71</v>
      </c>
      <c r="AY213" s="266" t="s">
        <v>154</v>
      </c>
    </row>
    <row r="214" s="14" customFormat="1">
      <c r="B214" s="267"/>
      <c r="C214" s="268"/>
      <c r="D214" s="214" t="s">
        <v>325</v>
      </c>
      <c r="E214" s="269" t="s">
        <v>1</v>
      </c>
      <c r="F214" s="270" t="s">
        <v>329</v>
      </c>
      <c r="G214" s="268"/>
      <c r="H214" s="271">
        <v>469.56</v>
      </c>
      <c r="I214" s="272"/>
      <c r="J214" s="268"/>
      <c r="K214" s="268"/>
      <c r="L214" s="273"/>
      <c r="M214" s="274"/>
      <c r="N214" s="275"/>
      <c r="O214" s="275"/>
      <c r="P214" s="275"/>
      <c r="Q214" s="275"/>
      <c r="R214" s="275"/>
      <c r="S214" s="275"/>
      <c r="T214" s="276"/>
      <c r="AT214" s="277" t="s">
        <v>325</v>
      </c>
      <c r="AU214" s="277" t="s">
        <v>80</v>
      </c>
      <c r="AV214" s="14" t="s">
        <v>155</v>
      </c>
      <c r="AW214" s="14" t="s">
        <v>34</v>
      </c>
      <c r="AX214" s="14" t="s">
        <v>78</v>
      </c>
      <c r="AY214" s="277" t="s">
        <v>154</v>
      </c>
    </row>
    <row r="215" s="1" customFormat="1" ht="22.5" customHeight="1">
      <c r="B215" s="38"/>
      <c r="C215" s="233" t="s">
        <v>465</v>
      </c>
      <c r="D215" s="233" t="s">
        <v>174</v>
      </c>
      <c r="E215" s="234" t="s">
        <v>1179</v>
      </c>
      <c r="F215" s="235" t="s">
        <v>1180</v>
      </c>
      <c r="G215" s="236" t="s">
        <v>431</v>
      </c>
      <c r="H215" s="237">
        <v>141.96000000000001</v>
      </c>
      <c r="I215" s="238"/>
      <c r="J215" s="239">
        <f>ROUND(I215*H215,2)</f>
        <v>0</v>
      </c>
      <c r="K215" s="235" t="s">
        <v>311</v>
      </c>
      <c r="L215" s="43"/>
      <c r="M215" s="240" t="s">
        <v>1</v>
      </c>
      <c r="N215" s="241" t="s">
        <v>42</v>
      </c>
      <c r="O215" s="79"/>
      <c r="P215" s="211">
        <f>O215*H215</f>
        <v>0</v>
      </c>
      <c r="Q215" s="211">
        <v>0</v>
      </c>
      <c r="R215" s="211">
        <f>Q215*H215</f>
        <v>0</v>
      </c>
      <c r="S215" s="211">
        <v>0</v>
      </c>
      <c r="T215" s="212">
        <f>S215*H215</f>
        <v>0</v>
      </c>
      <c r="AR215" s="17" t="s">
        <v>155</v>
      </c>
      <c r="AT215" s="17" t="s">
        <v>174</v>
      </c>
      <c r="AU215" s="17" t="s">
        <v>80</v>
      </c>
      <c r="AY215" s="17" t="s">
        <v>154</v>
      </c>
      <c r="BE215" s="213">
        <f>IF(N215="základní",J215,0)</f>
        <v>0</v>
      </c>
      <c r="BF215" s="213">
        <f>IF(N215="snížená",J215,0)</f>
        <v>0</v>
      </c>
      <c r="BG215" s="213">
        <f>IF(N215="zákl. přenesená",J215,0)</f>
        <v>0</v>
      </c>
      <c r="BH215" s="213">
        <f>IF(N215="sníž. přenesená",J215,0)</f>
        <v>0</v>
      </c>
      <c r="BI215" s="213">
        <f>IF(N215="nulová",J215,0)</f>
        <v>0</v>
      </c>
      <c r="BJ215" s="17" t="s">
        <v>78</v>
      </c>
      <c r="BK215" s="213">
        <f>ROUND(I215*H215,2)</f>
        <v>0</v>
      </c>
      <c r="BL215" s="17" t="s">
        <v>155</v>
      </c>
      <c r="BM215" s="17" t="s">
        <v>1181</v>
      </c>
    </row>
    <row r="216" s="1" customFormat="1">
      <c r="B216" s="38"/>
      <c r="C216" s="39"/>
      <c r="D216" s="214" t="s">
        <v>157</v>
      </c>
      <c r="E216" s="39"/>
      <c r="F216" s="215" t="s">
        <v>1182</v>
      </c>
      <c r="G216" s="39"/>
      <c r="H216" s="39"/>
      <c r="I216" s="144"/>
      <c r="J216" s="39"/>
      <c r="K216" s="39"/>
      <c r="L216" s="43"/>
      <c r="M216" s="216"/>
      <c r="N216" s="79"/>
      <c r="O216" s="79"/>
      <c r="P216" s="79"/>
      <c r="Q216" s="79"/>
      <c r="R216" s="79"/>
      <c r="S216" s="79"/>
      <c r="T216" s="80"/>
      <c r="AT216" s="17" t="s">
        <v>157</v>
      </c>
      <c r="AU216" s="17" t="s">
        <v>80</v>
      </c>
    </row>
    <row r="217" s="13" customFormat="1">
      <c r="B217" s="256"/>
      <c r="C217" s="257"/>
      <c r="D217" s="214" t="s">
        <v>325</v>
      </c>
      <c r="E217" s="258" t="s">
        <v>1</v>
      </c>
      <c r="F217" s="259" t="s">
        <v>1183</v>
      </c>
      <c r="G217" s="257"/>
      <c r="H217" s="260">
        <v>141.96000000000001</v>
      </c>
      <c r="I217" s="261"/>
      <c r="J217" s="257"/>
      <c r="K217" s="257"/>
      <c r="L217" s="262"/>
      <c r="M217" s="263"/>
      <c r="N217" s="264"/>
      <c r="O217" s="264"/>
      <c r="P217" s="264"/>
      <c r="Q217" s="264"/>
      <c r="R217" s="264"/>
      <c r="S217" s="264"/>
      <c r="T217" s="265"/>
      <c r="AT217" s="266" t="s">
        <v>325</v>
      </c>
      <c r="AU217" s="266" t="s">
        <v>80</v>
      </c>
      <c r="AV217" s="13" t="s">
        <v>80</v>
      </c>
      <c r="AW217" s="13" t="s">
        <v>34</v>
      </c>
      <c r="AX217" s="13" t="s">
        <v>71</v>
      </c>
      <c r="AY217" s="266" t="s">
        <v>154</v>
      </c>
    </row>
    <row r="218" s="14" customFormat="1">
      <c r="B218" s="267"/>
      <c r="C218" s="268"/>
      <c r="D218" s="214" t="s">
        <v>325</v>
      </c>
      <c r="E218" s="269" t="s">
        <v>1</v>
      </c>
      <c r="F218" s="270" t="s">
        <v>329</v>
      </c>
      <c r="G218" s="268"/>
      <c r="H218" s="271">
        <v>141.96000000000001</v>
      </c>
      <c r="I218" s="272"/>
      <c r="J218" s="268"/>
      <c r="K218" s="268"/>
      <c r="L218" s="273"/>
      <c r="M218" s="274"/>
      <c r="N218" s="275"/>
      <c r="O218" s="275"/>
      <c r="P218" s="275"/>
      <c r="Q218" s="275"/>
      <c r="R218" s="275"/>
      <c r="S218" s="275"/>
      <c r="T218" s="276"/>
      <c r="AT218" s="277" t="s">
        <v>325</v>
      </c>
      <c r="AU218" s="277" t="s">
        <v>80</v>
      </c>
      <c r="AV218" s="14" t="s">
        <v>155</v>
      </c>
      <c r="AW218" s="14" t="s">
        <v>34</v>
      </c>
      <c r="AX218" s="14" t="s">
        <v>78</v>
      </c>
      <c r="AY218" s="277" t="s">
        <v>154</v>
      </c>
    </row>
    <row r="219" s="1" customFormat="1" ht="16.5" customHeight="1">
      <c r="B219" s="38"/>
      <c r="C219" s="233" t="s">
        <v>471</v>
      </c>
      <c r="D219" s="233" t="s">
        <v>174</v>
      </c>
      <c r="E219" s="234" t="s">
        <v>1184</v>
      </c>
      <c r="F219" s="235" t="s">
        <v>1185</v>
      </c>
      <c r="G219" s="236" t="s">
        <v>431</v>
      </c>
      <c r="H219" s="237">
        <v>507</v>
      </c>
      <c r="I219" s="238"/>
      <c r="J219" s="239">
        <f>ROUND(I219*H219,2)</f>
        <v>0</v>
      </c>
      <c r="K219" s="235" t="s">
        <v>1</v>
      </c>
      <c r="L219" s="43"/>
      <c r="M219" s="240" t="s">
        <v>1</v>
      </c>
      <c r="N219" s="241" t="s">
        <v>42</v>
      </c>
      <c r="O219" s="79"/>
      <c r="P219" s="211">
        <f>O219*H219</f>
        <v>0</v>
      </c>
      <c r="Q219" s="211">
        <v>0</v>
      </c>
      <c r="R219" s="211">
        <f>Q219*H219</f>
        <v>0</v>
      </c>
      <c r="S219" s="211">
        <v>0</v>
      </c>
      <c r="T219" s="212">
        <f>S219*H219</f>
        <v>0</v>
      </c>
      <c r="AR219" s="17" t="s">
        <v>196</v>
      </c>
      <c r="AT219" s="17" t="s">
        <v>174</v>
      </c>
      <c r="AU219" s="17" t="s">
        <v>80</v>
      </c>
      <c r="AY219" s="17" t="s">
        <v>154</v>
      </c>
      <c r="BE219" s="213">
        <f>IF(N219="základní",J219,0)</f>
        <v>0</v>
      </c>
      <c r="BF219" s="213">
        <f>IF(N219="snížená",J219,0)</f>
        <v>0</v>
      </c>
      <c r="BG219" s="213">
        <f>IF(N219="zákl. přenesená",J219,0)</f>
        <v>0</v>
      </c>
      <c r="BH219" s="213">
        <f>IF(N219="sníž. přenesená",J219,0)</f>
        <v>0</v>
      </c>
      <c r="BI219" s="213">
        <f>IF(N219="nulová",J219,0)</f>
        <v>0</v>
      </c>
      <c r="BJ219" s="17" t="s">
        <v>78</v>
      </c>
      <c r="BK219" s="213">
        <f>ROUND(I219*H219,2)</f>
        <v>0</v>
      </c>
      <c r="BL219" s="17" t="s">
        <v>196</v>
      </c>
      <c r="BM219" s="17" t="s">
        <v>1186</v>
      </c>
    </row>
    <row r="220" s="1" customFormat="1">
      <c r="B220" s="38"/>
      <c r="C220" s="39"/>
      <c r="D220" s="214" t="s">
        <v>157</v>
      </c>
      <c r="E220" s="39"/>
      <c r="F220" s="215" t="s">
        <v>1185</v>
      </c>
      <c r="G220" s="39"/>
      <c r="H220" s="39"/>
      <c r="I220" s="144"/>
      <c r="J220" s="39"/>
      <c r="K220" s="39"/>
      <c r="L220" s="43"/>
      <c r="M220" s="216"/>
      <c r="N220" s="79"/>
      <c r="O220" s="79"/>
      <c r="P220" s="79"/>
      <c r="Q220" s="79"/>
      <c r="R220" s="79"/>
      <c r="S220" s="79"/>
      <c r="T220" s="80"/>
      <c r="AT220" s="17" t="s">
        <v>157</v>
      </c>
      <c r="AU220" s="17" t="s">
        <v>80</v>
      </c>
    </row>
    <row r="221" s="1" customFormat="1">
      <c r="B221" s="38"/>
      <c r="C221" s="39"/>
      <c r="D221" s="214" t="s">
        <v>179</v>
      </c>
      <c r="E221" s="39"/>
      <c r="F221" s="242" t="s">
        <v>1187</v>
      </c>
      <c r="G221" s="39"/>
      <c r="H221" s="39"/>
      <c r="I221" s="144"/>
      <c r="J221" s="39"/>
      <c r="K221" s="39"/>
      <c r="L221" s="43"/>
      <c r="M221" s="216"/>
      <c r="N221" s="79"/>
      <c r="O221" s="79"/>
      <c r="P221" s="79"/>
      <c r="Q221" s="79"/>
      <c r="R221" s="79"/>
      <c r="S221" s="79"/>
      <c r="T221" s="80"/>
      <c r="AT221" s="17" t="s">
        <v>179</v>
      </c>
      <c r="AU221" s="17" t="s">
        <v>80</v>
      </c>
    </row>
    <row r="222" s="1" customFormat="1" ht="16.5" customHeight="1">
      <c r="B222" s="38"/>
      <c r="C222" s="233" t="s">
        <v>480</v>
      </c>
      <c r="D222" s="233" t="s">
        <v>174</v>
      </c>
      <c r="E222" s="234" t="s">
        <v>1188</v>
      </c>
      <c r="F222" s="235" t="s">
        <v>1189</v>
      </c>
      <c r="G222" s="236" t="s">
        <v>1190</v>
      </c>
      <c r="H222" s="237">
        <v>16400</v>
      </c>
      <c r="I222" s="238"/>
      <c r="J222" s="239">
        <f>ROUND(I222*H222,2)</f>
        <v>0</v>
      </c>
      <c r="K222" s="235" t="s">
        <v>1</v>
      </c>
      <c r="L222" s="43"/>
      <c r="M222" s="240" t="s">
        <v>1</v>
      </c>
      <c r="N222" s="241" t="s">
        <v>42</v>
      </c>
      <c r="O222" s="79"/>
      <c r="P222" s="211">
        <f>O222*H222</f>
        <v>0</v>
      </c>
      <c r="Q222" s="211">
        <v>0</v>
      </c>
      <c r="R222" s="211">
        <f>Q222*H222</f>
        <v>0</v>
      </c>
      <c r="S222" s="211">
        <v>0</v>
      </c>
      <c r="T222" s="212">
        <f>S222*H222</f>
        <v>0</v>
      </c>
      <c r="AR222" s="17" t="s">
        <v>155</v>
      </c>
      <c r="AT222" s="17" t="s">
        <v>174</v>
      </c>
      <c r="AU222" s="17" t="s">
        <v>80</v>
      </c>
      <c r="AY222" s="17" t="s">
        <v>154</v>
      </c>
      <c r="BE222" s="213">
        <f>IF(N222="základní",J222,0)</f>
        <v>0</v>
      </c>
      <c r="BF222" s="213">
        <f>IF(N222="snížená",J222,0)</f>
        <v>0</v>
      </c>
      <c r="BG222" s="213">
        <f>IF(N222="zákl. přenesená",J222,0)</f>
        <v>0</v>
      </c>
      <c r="BH222" s="213">
        <f>IF(N222="sníž. přenesená",J222,0)</f>
        <v>0</v>
      </c>
      <c r="BI222" s="213">
        <f>IF(N222="nulová",J222,0)</f>
        <v>0</v>
      </c>
      <c r="BJ222" s="17" t="s">
        <v>78</v>
      </c>
      <c r="BK222" s="213">
        <f>ROUND(I222*H222,2)</f>
        <v>0</v>
      </c>
      <c r="BL222" s="17" t="s">
        <v>155</v>
      </c>
      <c r="BM222" s="17" t="s">
        <v>1191</v>
      </c>
    </row>
    <row r="223" s="1" customFormat="1">
      <c r="B223" s="38"/>
      <c r="C223" s="39"/>
      <c r="D223" s="214" t="s">
        <v>157</v>
      </c>
      <c r="E223" s="39"/>
      <c r="F223" s="215" t="s">
        <v>1189</v>
      </c>
      <c r="G223" s="39"/>
      <c r="H223" s="39"/>
      <c r="I223" s="144"/>
      <c r="J223" s="39"/>
      <c r="K223" s="39"/>
      <c r="L223" s="43"/>
      <c r="M223" s="216"/>
      <c r="N223" s="79"/>
      <c r="O223" s="79"/>
      <c r="P223" s="79"/>
      <c r="Q223" s="79"/>
      <c r="R223" s="79"/>
      <c r="S223" s="79"/>
      <c r="T223" s="80"/>
      <c r="AT223" s="17" t="s">
        <v>157</v>
      </c>
      <c r="AU223" s="17" t="s">
        <v>80</v>
      </c>
    </row>
    <row r="224" s="1" customFormat="1" ht="22.5" customHeight="1">
      <c r="B224" s="38"/>
      <c r="C224" s="233" t="s">
        <v>488</v>
      </c>
      <c r="D224" s="233" t="s">
        <v>174</v>
      </c>
      <c r="E224" s="234" t="s">
        <v>1192</v>
      </c>
      <c r="F224" s="235" t="s">
        <v>1193</v>
      </c>
      <c r="G224" s="236" t="s">
        <v>431</v>
      </c>
      <c r="H224" s="237">
        <v>249.59999999999999</v>
      </c>
      <c r="I224" s="238"/>
      <c r="J224" s="239">
        <f>ROUND(I224*H224,2)</f>
        <v>0</v>
      </c>
      <c r="K224" s="235" t="s">
        <v>311</v>
      </c>
      <c r="L224" s="43"/>
      <c r="M224" s="240" t="s">
        <v>1</v>
      </c>
      <c r="N224" s="241" t="s">
        <v>42</v>
      </c>
      <c r="O224" s="79"/>
      <c r="P224" s="211">
        <f>O224*H224</f>
        <v>0</v>
      </c>
      <c r="Q224" s="211">
        <v>0</v>
      </c>
      <c r="R224" s="211">
        <f>Q224*H224</f>
        <v>0</v>
      </c>
      <c r="S224" s="211">
        <v>0</v>
      </c>
      <c r="T224" s="212">
        <f>S224*H224</f>
        <v>0</v>
      </c>
      <c r="AR224" s="17" t="s">
        <v>155</v>
      </c>
      <c r="AT224" s="17" t="s">
        <v>174</v>
      </c>
      <c r="AU224" s="17" t="s">
        <v>80</v>
      </c>
      <c r="AY224" s="17" t="s">
        <v>154</v>
      </c>
      <c r="BE224" s="213">
        <f>IF(N224="základní",J224,0)</f>
        <v>0</v>
      </c>
      <c r="BF224" s="213">
        <f>IF(N224="snížená",J224,0)</f>
        <v>0</v>
      </c>
      <c r="BG224" s="213">
        <f>IF(N224="zákl. přenesená",J224,0)</f>
        <v>0</v>
      </c>
      <c r="BH224" s="213">
        <f>IF(N224="sníž. přenesená",J224,0)</f>
        <v>0</v>
      </c>
      <c r="BI224" s="213">
        <f>IF(N224="nulová",J224,0)</f>
        <v>0</v>
      </c>
      <c r="BJ224" s="17" t="s">
        <v>78</v>
      </c>
      <c r="BK224" s="213">
        <f>ROUND(I224*H224,2)</f>
        <v>0</v>
      </c>
      <c r="BL224" s="17" t="s">
        <v>155</v>
      </c>
      <c r="BM224" s="17" t="s">
        <v>1194</v>
      </c>
    </row>
    <row r="225" s="1" customFormat="1">
      <c r="B225" s="38"/>
      <c r="C225" s="39"/>
      <c r="D225" s="214" t="s">
        <v>157</v>
      </c>
      <c r="E225" s="39"/>
      <c r="F225" s="215" t="s">
        <v>1195</v>
      </c>
      <c r="G225" s="39"/>
      <c r="H225" s="39"/>
      <c r="I225" s="144"/>
      <c r="J225" s="39"/>
      <c r="K225" s="39"/>
      <c r="L225" s="43"/>
      <c r="M225" s="216"/>
      <c r="N225" s="79"/>
      <c r="O225" s="79"/>
      <c r="P225" s="79"/>
      <c r="Q225" s="79"/>
      <c r="R225" s="79"/>
      <c r="S225" s="79"/>
      <c r="T225" s="80"/>
      <c r="AT225" s="17" t="s">
        <v>157</v>
      </c>
      <c r="AU225" s="17" t="s">
        <v>80</v>
      </c>
    </row>
    <row r="226" s="1" customFormat="1">
      <c r="B226" s="38"/>
      <c r="C226" s="39"/>
      <c r="D226" s="214" t="s">
        <v>179</v>
      </c>
      <c r="E226" s="39"/>
      <c r="F226" s="242" t="s">
        <v>1196</v>
      </c>
      <c r="G226" s="39"/>
      <c r="H226" s="39"/>
      <c r="I226" s="144"/>
      <c r="J226" s="39"/>
      <c r="K226" s="39"/>
      <c r="L226" s="43"/>
      <c r="M226" s="216"/>
      <c r="N226" s="79"/>
      <c r="O226" s="79"/>
      <c r="P226" s="79"/>
      <c r="Q226" s="79"/>
      <c r="R226" s="79"/>
      <c r="S226" s="79"/>
      <c r="T226" s="80"/>
      <c r="AT226" s="17" t="s">
        <v>179</v>
      </c>
      <c r="AU226" s="17" t="s">
        <v>80</v>
      </c>
    </row>
    <row r="227" s="13" customFormat="1">
      <c r="B227" s="256"/>
      <c r="C227" s="257"/>
      <c r="D227" s="214" t="s">
        <v>325</v>
      </c>
      <c r="E227" s="258" t="s">
        <v>1</v>
      </c>
      <c r="F227" s="259" t="s">
        <v>1197</v>
      </c>
      <c r="G227" s="257"/>
      <c r="H227" s="260">
        <v>249.59999999999999</v>
      </c>
      <c r="I227" s="261"/>
      <c r="J227" s="257"/>
      <c r="K227" s="257"/>
      <c r="L227" s="262"/>
      <c r="M227" s="263"/>
      <c r="N227" s="264"/>
      <c r="O227" s="264"/>
      <c r="P227" s="264"/>
      <c r="Q227" s="264"/>
      <c r="R227" s="264"/>
      <c r="S227" s="264"/>
      <c r="T227" s="265"/>
      <c r="AT227" s="266" t="s">
        <v>325</v>
      </c>
      <c r="AU227" s="266" t="s">
        <v>80</v>
      </c>
      <c r="AV227" s="13" t="s">
        <v>80</v>
      </c>
      <c r="AW227" s="13" t="s">
        <v>34</v>
      </c>
      <c r="AX227" s="13" t="s">
        <v>71</v>
      </c>
      <c r="AY227" s="266" t="s">
        <v>154</v>
      </c>
    </row>
    <row r="228" s="14" customFormat="1">
      <c r="B228" s="267"/>
      <c r="C228" s="268"/>
      <c r="D228" s="214" t="s">
        <v>325</v>
      </c>
      <c r="E228" s="269" t="s">
        <v>1</v>
      </c>
      <c r="F228" s="270" t="s">
        <v>329</v>
      </c>
      <c r="G228" s="268"/>
      <c r="H228" s="271">
        <v>249.59999999999999</v>
      </c>
      <c r="I228" s="272"/>
      <c r="J228" s="268"/>
      <c r="K228" s="268"/>
      <c r="L228" s="273"/>
      <c r="M228" s="274"/>
      <c r="N228" s="275"/>
      <c r="O228" s="275"/>
      <c r="P228" s="275"/>
      <c r="Q228" s="275"/>
      <c r="R228" s="275"/>
      <c r="S228" s="275"/>
      <c r="T228" s="276"/>
      <c r="AT228" s="277" t="s">
        <v>325</v>
      </c>
      <c r="AU228" s="277" t="s">
        <v>80</v>
      </c>
      <c r="AV228" s="14" t="s">
        <v>155</v>
      </c>
      <c r="AW228" s="14" t="s">
        <v>34</v>
      </c>
      <c r="AX228" s="14" t="s">
        <v>78</v>
      </c>
      <c r="AY228" s="277" t="s">
        <v>154</v>
      </c>
    </row>
    <row r="229" s="1" customFormat="1" ht="16.5" customHeight="1">
      <c r="B229" s="38"/>
      <c r="C229" s="233" t="s">
        <v>498</v>
      </c>
      <c r="D229" s="233" t="s">
        <v>174</v>
      </c>
      <c r="E229" s="234" t="s">
        <v>1198</v>
      </c>
      <c r="F229" s="235" t="s">
        <v>1199</v>
      </c>
      <c r="G229" s="236" t="s">
        <v>431</v>
      </c>
      <c r="H229" s="237">
        <v>249.59999999999999</v>
      </c>
      <c r="I229" s="238"/>
      <c r="J229" s="239">
        <f>ROUND(I229*H229,2)</f>
        <v>0</v>
      </c>
      <c r="K229" s="235" t="s">
        <v>1</v>
      </c>
      <c r="L229" s="43"/>
      <c r="M229" s="240" t="s">
        <v>1</v>
      </c>
      <c r="N229" s="241" t="s">
        <v>42</v>
      </c>
      <c r="O229" s="79"/>
      <c r="P229" s="211">
        <f>O229*H229</f>
        <v>0</v>
      </c>
      <c r="Q229" s="211">
        <v>0</v>
      </c>
      <c r="R229" s="211">
        <f>Q229*H229</f>
        <v>0</v>
      </c>
      <c r="S229" s="211">
        <v>0</v>
      </c>
      <c r="T229" s="212">
        <f>S229*H229</f>
        <v>0</v>
      </c>
      <c r="AR229" s="17" t="s">
        <v>155</v>
      </c>
      <c r="AT229" s="17" t="s">
        <v>174</v>
      </c>
      <c r="AU229" s="17" t="s">
        <v>80</v>
      </c>
      <c r="AY229" s="17" t="s">
        <v>154</v>
      </c>
      <c r="BE229" s="213">
        <f>IF(N229="základní",J229,0)</f>
        <v>0</v>
      </c>
      <c r="BF229" s="213">
        <f>IF(N229="snížená",J229,0)</f>
        <v>0</v>
      </c>
      <c r="BG229" s="213">
        <f>IF(N229="zákl. přenesená",J229,0)</f>
        <v>0</v>
      </c>
      <c r="BH229" s="213">
        <f>IF(N229="sníž. přenesená",J229,0)</f>
        <v>0</v>
      </c>
      <c r="BI229" s="213">
        <f>IF(N229="nulová",J229,0)</f>
        <v>0</v>
      </c>
      <c r="BJ229" s="17" t="s">
        <v>78</v>
      </c>
      <c r="BK229" s="213">
        <f>ROUND(I229*H229,2)</f>
        <v>0</v>
      </c>
      <c r="BL229" s="17" t="s">
        <v>155</v>
      </c>
      <c r="BM229" s="17" t="s">
        <v>1200</v>
      </c>
    </row>
    <row r="230" s="1" customFormat="1">
      <c r="B230" s="38"/>
      <c r="C230" s="39"/>
      <c r="D230" s="214" t="s">
        <v>157</v>
      </c>
      <c r="E230" s="39"/>
      <c r="F230" s="215" t="s">
        <v>1199</v>
      </c>
      <c r="G230" s="39"/>
      <c r="H230" s="39"/>
      <c r="I230" s="144"/>
      <c r="J230" s="39"/>
      <c r="K230" s="39"/>
      <c r="L230" s="43"/>
      <c r="M230" s="216"/>
      <c r="N230" s="79"/>
      <c r="O230" s="79"/>
      <c r="P230" s="79"/>
      <c r="Q230" s="79"/>
      <c r="R230" s="79"/>
      <c r="S230" s="79"/>
      <c r="T230" s="80"/>
      <c r="AT230" s="17" t="s">
        <v>157</v>
      </c>
      <c r="AU230" s="17" t="s">
        <v>80</v>
      </c>
    </row>
    <row r="231" s="11" customFormat="1" ht="25.92" customHeight="1">
      <c r="B231" s="217"/>
      <c r="C231" s="218"/>
      <c r="D231" s="219" t="s">
        <v>70</v>
      </c>
      <c r="E231" s="220" t="s">
        <v>191</v>
      </c>
      <c r="F231" s="220" t="s">
        <v>192</v>
      </c>
      <c r="G231" s="218"/>
      <c r="H231" s="218"/>
      <c r="I231" s="221"/>
      <c r="J231" s="222">
        <f>BK231</f>
        <v>0</v>
      </c>
      <c r="K231" s="218"/>
      <c r="L231" s="223"/>
      <c r="M231" s="224"/>
      <c r="N231" s="225"/>
      <c r="O231" s="225"/>
      <c r="P231" s="226">
        <f>SUM(P232:P320)</f>
        <v>0</v>
      </c>
      <c r="Q231" s="225"/>
      <c r="R231" s="226">
        <f>SUM(R232:R320)</f>
        <v>0</v>
      </c>
      <c r="S231" s="225"/>
      <c r="T231" s="227">
        <f>SUM(T232:T320)</f>
        <v>0</v>
      </c>
      <c r="AR231" s="228" t="s">
        <v>155</v>
      </c>
      <c r="AT231" s="229" t="s">
        <v>70</v>
      </c>
      <c r="AU231" s="229" t="s">
        <v>71</v>
      </c>
      <c r="AY231" s="228" t="s">
        <v>154</v>
      </c>
      <c r="BK231" s="230">
        <f>SUM(BK232:BK320)</f>
        <v>0</v>
      </c>
    </row>
    <row r="232" s="1" customFormat="1" ht="22.5" customHeight="1">
      <c r="B232" s="38"/>
      <c r="C232" s="233" t="s">
        <v>505</v>
      </c>
      <c r="D232" s="233" t="s">
        <v>174</v>
      </c>
      <c r="E232" s="234" t="s">
        <v>895</v>
      </c>
      <c r="F232" s="235" t="s">
        <v>896</v>
      </c>
      <c r="G232" s="236" t="s">
        <v>353</v>
      </c>
      <c r="H232" s="237">
        <v>1506.954</v>
      </c>
      <c r="I232" s="238"/>
      <c r="J232" s="239">
        <f>ROUND(I232*H232,2)</f>
        <v>0</v>
      </c>
      <c r="K232" s="235" t="s">
        <v>311</v>
      </c>
      <c r="L232" s="43"/>
      <c r="M232" s="240" t="s">
        <v>1</v>
      </c>
      <c r="N232" s="241" t="s">
        <v>42</v>
      </c>
      <c r="O232" s="79"/>
      <c r="P232" s="211">
        <f>O232*H232</f>
        <v>0</v>
      </c>
      <c r="Q232" s="211">
        <v>0</v>
      </c>
      <c r="R232" s="211">
        <f>Q232*H232</f>
        <v>0</v>
      </c>
      <c r="S232" s="211">
        <v>0</v>
      </c>
      <c r="T232" s="212">
        <f>S232*H232</f>
        <v>0</v>
      </c>
      <c r="AR232" s="17" t="s">
        <v>196</v>
      </c>
      <c r="AT232" s="17" t="s">
        <v>174</v>
      </c>
      <c r="AU232" s="17" t="s">
        <v>78</v>
      </c>
      <c r="AY232" s="17" t="s">
        <v>154</v>
      </c>
      <c r="BE232" s="213">
        <f>IF(N232="základní",J232,0)</f>
        <v>0</v>
      </c>
      <c r="BF232" s="213">
        <f>IF(N232="snížená",J232,0)</f>
        <v>0</v>
      </c>
      <c r="BG232" s="213">
        <f>IF(N232="zákl. přenesená",J232,0)</f>
        <v>0</v>
      </c>
      <c r="BH232" s="213">
        <f>IF(N232="sníž. přenesená",J232,0)</f>
        <v>0</v>
      </c>
      <c r="BI232" s="213">
        <f>IF(N232="nulová",J232,0)</f>
        <v>0</v>
      </c>
      <c r="BJ232" s="17" t="s">
        <v>78</v>
      </c>
      <c r="BK232" s="213">
        <f>ROUND(I232*H232,2)</f>
        <v>0</v>
      </c>
      <c r="BL232" s="17" t="s">
        <v>196</v>
      </c>
      <c r="BM232" s="17" t="s">
        <v>1201</v>
      </c>
    </row>
    <row r="233" s="1" customFormat="1">
      <c r="B233" s="38"/>
      <c r="C233" s="39"/>
      <c r="D233" s="214" t="s">
        <v>157</v>
      </c>
      <c r="E233" s="39"/>
      <c r="F233" s="215" t="s">
        <v>898</v>
      </c>
      <c r="G233" s="39"/>
      <c r="H233" s="39"/>
      <c r="I233" s="144"/>
      <c r="J233" s="39"/>
      <c r="K233" s="39"/>
      <c r="L233" s="43"/>
      <c r="M233" s="216"/>
      <c r="N233" s="79"/>
      <c r="O233" s="79"/>
      <c r="P233" s="79"/>
      <c r="Q233" s="79"/>
      <c r="R233" s="79"/>
      <c r="S233" s="79"/>
      <c r="T233" s="80"/>
      <c r="AT233" s="17" t="s">
        <v>157</v>
      </c>
      <c r="AU233" s="17" t="s">
        <v>78</v>
      </c>
    </row>
    <row r="234" s="12" customFormat="1">
      <c r="B234" s="246"/>
      <c r="C234" s="247"/>
      <c r="D234" s="214" t="s">
        <v>325</v>
      </c>
      <c r="E234" s="248" t="s">
        <v>1</v>
      </c>
      <c r="F234" s="249" t="s">
        <v>1202</v>
      </c>
      <c r="G234" s="247"/>
      <c r="H234" s="248" t="s">
        <v>1</v>
      </c>
      <c r="I234" s="250"/>
      <c r="J234" s="247"/>
      <c r="K234" s="247"/>
      <c r="L234" s="251"/>
      <c r="M234" s="252"/>
      <c r="N234" s="253"/>
      <c r="O234" s="253"/>
      <c r="P234" s="253"/>
      <c r="Q234" s="253"/>
      <c r="R234" s="253"/>
      <c r="S234" s="253"/>
      <c r="T234" s="254"/>
      <c r="AT234" s="255" t="s">
        <v>325</v>
      </c>
      <c r="AU234" s="255" t="s">
        <v>78</v>
      </c>
      <c r="AV234" s="12" t="s">
        <v>78</v>
      </c>
      <c r="AW234" s="12" t="s">
        <v>34</v>
      </c>
      <c r="AX234" s="12" t="s">
        <v>71</v>
      </c>
      <c r="AY234" s="255" t="s">
        <v>154</v>
      </c>
    </row>
    <row r="235" s="12" customFormat="1">
      <c r="B235" s="246"/>
      <c r="C235" s="247"/>
      <c r="D235" s="214" t="s">
        <v>325</v>
      </c>
      <c r="E235" s="248" t="s">
        <v>1</v>
      </c>
      <c r="F235" s="249" t="s">
        <v>1203</v>
      </c>
      <c r="G235" s="247"/>
      <c r="H235" s="248" t="s">
        <v>1</v>
      </c>
      <c r="I235" s="250"/>
      <c r="J235" s="247"/>
      <c r="K235" s="247"/>
      <c r="L235" s="251"/>
      <c r="M235" s="252"/>
      <c r="N235" s="253"/>
      <c r="O235" s="253"/>
      <c r="P235" s="253"/>
      <c r="Q235" s="253"/>
      <c r="R235" s="253"/>
      <c r="S235" s="253"/>
      <c r="T235" s="254"/>
      <c r="AT235" s="255" t="s">
        <v>325</v>
      </c>
      <c r="AU235" s="255" t="s">
        <v>78</v>
      </c>
      <c r="AV235" s="12" t="s">
        <v>78</v>
      </c>
      <c r="AW235" s="12" t="s">
        <v>34</v>
      </c>
      <c r="AX235" s="12" t="s">
        <v>71</v>
      </c>
      <c r="AY235" s="255" t="s">
        <v>154</v>
      </c>
    </row>
    <row r="236" s="13" customFormat="1">
      <c r="B236" s="256"/>
      <c r="C236" s="257"/>
      <c r="D236" s="214" t="s">
        <v>325</v>
      </c>
      <c r="E236" s="258" t="s">
        <v>1</v>
      </c>
      <c r="F236" s="259" t="s">
        <v>1204</v>
      </c>
      <c r="G236" s="257"/>
      <c r="H236" s="260">
        <v>584.06399999999996</v>
      </c>
      <c r="I236" s="261"/>
      <c r="J236" s="257"/>
      <c r="K236" s="257"/>
      <c r="L236" s="262"/>
      <c r="M236" s="263"/>
      <c r="N236" s="264"/>
      <c r="O236" s="264"/>
      <c r="P236" s="264"/>
      <c r="Q236" s="264"/>
      <c r="R236" s="264"/>
      <c r="S236" s="264"/>
      <c r="T236" s="265"/>
      <c r="AT236" s="266" t="s">
        <v>325</v>
      </c>
      <c r="AU236" s="266" t="s">
        <v>78</v>
      </c>
      <c r="AV236" s="13" t="s">
        <v>80</v>
      </c>
      <c r="AW236" s="13" t="s">
        <v>34</v>
      </c>
      <c r="AX236" s="13" t="s">
        <v>71</v>
      </c>
      <c r="AY236" s="266" t="s">
        <v>154</v>
      </c>
    </row>
    <row r="237" s="12" customFormat="1">
      <c r="B237" s="246"/>
      <c r="C237" s="247"/>
      <c r="D237" s="214" t="s">
        <v>325</v>
      </c>
      <c r="E237" s="248" t="s">
        <v>1</v>
      </c>
      <c r="F237" s="249" t="s">
        <v>1205</v>
      </c>
      <c r="G237" s="247"/>
      <c r="H237" s="248" t="s">
        <v>1</v>
      </c>
      <c r="I237" s="250"/>
      <c r="J237" s="247"/>
      <c r="K237" s="247"/>
      <c r="L237" s="251"/>
      <c r="M237" s="252"/>
      <c r="N237" s="253"/>
      <c r="O237" s="253"/>
      <c r="P237" s="253"/>
      <c r="Q237" s="253"/>
      <c r="R237" s="253"/>
      <c r="S237" s="253"/>
      <c r="T237" s="254"/>
      <c r="AT237" s="255" t="s">
        <v>325</v>
      </c>
      <c r="AU237" s="255" t="s">
        <v>78</v>
      </c>
      <c r="AV237" s="12" t="s">
        <v>78</v>
      </c>
      <c r="AW237" s="12" t="s">
        <v>34</v>
      </c>
      <c r="AX237" s="12" t="s">
        <v>71</v>
      </c>
      <c r="AY237" s="255" t="s">
        <v>154</v>
      </c>
    </row>
    <row r="238" s="13" customFormat="1">
      <c r="B238" s="256"/>
      <c r="C238" s="257"/>
      <c r="D238" s="214" t="s">
        <v>325</v>
      </c>
      <c r="E238" s="258" t="s">
        <v>1</v>
      </c>
      <c r="F238" s="259" t="s">
        <v>1206</v>
      </c>
      <c r="G238" s="257"/>
      <c r="H238" s="260">
        <v>584.06399999999996</v>
      </c>
      <c r="I238" s="261"/>
      <c r="J238" s="257"/>
      <c r="K238" s="257"/>
      <c r="L238" s="262"/>
      <c r="M238" s="263"/>
      <c r="N238" s="264"/>
      <c r="O238" s="264"/>
      <c r="P238" s="264"/>
      <c r="Q238" s="264"/>
      <c r="R238" s="264"/>
      <c r="S238" s="264"/>
      <c r="T238" s="265"/>
      <c r="AT238" s="266" t="s">
        <v>325</v>
      </c>
      <c r="AU238" s="266" t="s">
        <v>78</v>
      </c>
      <c r="AV238" s="13" t="s">
        <v>80</v>
      </c>
      <c r="AW238" s="13" t="s">
        <v>34</v>
      </c>
      <c r="AX238" s="13" t="s">
        <v>71</v>
      </c>
      <c r="AY238" s="266" t="s">
        <v>154</v>
      </c>
    </row>
    <row r="239" s="12" customFormat="1">
      <c r="B239" s="246"/>
      <c r="C239" s="247"/>
      <c r="D239" s="214" t="s">
        <v>325</v>
      </c>
      <c r="E239" s="248" t="s">
        <v>1</v>
      </c>
      <c r="F239" s="249" t="s">
        <v>1207</v>
      </c>
      <c r="G239" s="247"/>
      <c r="H239" s="248" t="s">
        <v>1</v>
      </c>
      <c r="I239" s="250"/>
      <c r="J239" s="247"/>
      <c r="K239" s="247"/>
      <c r="L239" s="251"/>
      <c r="M239" s="252"/>
      <c r="N239" s="253"/>
      <c r="O239" s="253"/>
      <c r="P239" s="253"/>
      <c r="Q239" s="253"/>
      <c r="R239" s="253"/>
      <c r="S239" s="253"/>
      <c r="T239" s="254"/>
      <c r="AT239" s="255" t="s">
        <v>325</v>
      </c>
      <c r="AU239" s="255" t="s">
        <v>78</v>
      </c>
      <c r="AV239" s="12" t="s">
        <v>78</v>
      </c>
      <c r="AW239" s="12" t="s">
        <v>34</v>
      </c>
      <c r="AX239" s="12" t="s">
        <v>71</v>
      </c>
      <c r="AY239" s="255" t="s">
        <v>154</v>
      </c>
    </row>
    <row r="240" s="12" customFormat="1">
      <c r="B240" s="246"/>
      <c r="C240" s="247"/>
      <c r="D240" s="214" t="s">
        <v>325</v>
      </c>
      <c r="E240" s="248" t="s">
        <v>1</v>
      </c>
      <c r="F240" s="249" t="s">
        <v>1208</v>
      </c>
      <c r="G240" s="247"/>
      <c r="H240" s="248" t="s">
        <v>1</v>
      </c>
      <c r="I240" s="250"/>
      <c r="J240" s="247"/>
      <c r="K240" s="247"/>
      <c r="L240" s="251"/>
      <c r="M240" s="252"/>
      <c r="N240" s="253"/>
      <c r="O240" s="253"/>
      <c r="P240" s="253"/>
      <c r="Q240" s="253"/>
      <c r="R240" s="253"/>
      <c r="S240" s="253"/>
      <c r="T240" s="254"/>
      <c r="AT240" s="255" t="s">
        <v>325</v>
      </c>
      <c r="AU240" s="255" t="s">
        <v>78</v>
      </c>
      <c r="AV240" s="12" t="s">
        <v>78</v>
      </c>
      <c r="AW240" s="12" t="s">
        <v>34</v>
      </c>
      <c r="AX240" s="12" t="s">
        <v>71</v>
      </c>
      <c r="AY240" s="255" t="s">
        <v>154</v>
      </c>
    </row>
    <row r="241" s="13" customFormat="1">
      <c r="B241" s="256"/>
      <c r="C241" s="257"/>
      <c r="D241" s="214" t="s">
        <v>325</v>
      </c>
      <c r="E241" s="258" t="s">
        <v>1</v>
      </c>
      <c r="F241" s="259" t="s">
        <v>1209</v>
      </c>
      <c r="G241" s="257"/>
      <c r="H241" s="260">
        <v>74.256</v>
      </c>
      <c r="I241" s="261"/>
      <c r="J241" s="257"/>
      <c r="K241" s="257"/>
      <c r="L241" s="262"/>
      <c r="M241" s="263"/>
      <c r="N241" s="264"/>
      <c r="O241" s="264"/>
      <c r="P241" s="264"/>
      <c r="Q241" s="264"/>
      <c r="R241" s="264"/>
      <c r="S241" s="264"/>
      <c r="T241" s="265"/>
      <c r="AT241" s="266" t="s">
        <v>325</v>
      </c>
      <c r="AU241" s="266" t="s">
        <v>78</v>
      </c>
      <c r="AV241" s="13" t="s">
        <v>80</v>
      </c>
      <c r="AW241" s="13" t="s">
        <v>34</v>
      </c>
      <c r="AX241" s="13" t="s">
        <v>71</v>
      </c>
      <c r="AY241" s="266" t="s">
        <v>154</v>
      </c>
    </row>
    <row r="242" s="12" customFormat="1">
      <c r="B242" s="246"/>
      <c r="C242" s="247"/>
      <c r="D242" s="214" t="s">
        <v>325</v>
      </c>
      <c r="E242" s="248" t="s">
        <v>1</v>
      </c>
      <c r="F242" s="249" t="s">
        <v>1210</v>
      </c>
      <c r="G242" s="247"/>
      <c r="H242" s="248" t="s">
        <v>1</v>
      </c>
      <c r="I242" s="250"/>
      <c r="J242" s="247"/>
      <c r="K242" s="247"/>
      <c r="L242" s="251"/>
      <c r="M242" s="252"/>
      <c r="N242" s="253"/>
      <c r="O242" s="253"/>
      <c r="P242" s="253"/>
      <c r="Q242" s="253"/>
      <c r="R242" s="253"/>
      <c r="S242" s="253"/>
      <c r="T242" s="254"/>
      <c r="AT242" s="255" t="s">
        <v>325</v>
      </c>
      <c r="AU242" s="255" t="s">
        <v>78</v>
      </c>
      <c r="AV242" s="12" t="s">
        <v>78</v>
      </c>
      <c r="AW242" s="12" t="s">
        <v>34</v>
      </c>
      <c r="AX242" s="12" t="s">
        <v>71</v>
      </c>
      <c r="AY242" s="255" t="s">
        <v>154</v>
      </c>
    </row>
    <row r="243" s="13" customFormat="1">
      <c r="B243" s="256"/>
      <c r="C243" s="257"/>
      <c r="D243" s="214" t="s">
        <v>325</v>
      </c>
      <c r="E243" s="258" t="s">
        <v>1</v>
      </c>
      <c r="F243" s="259" t="s">
        <v>1211</v>
      </c>
      <c r="G243" s="257"/>
      <c r="H243" s="260">
        <v>211.53</v>
      </c>
      <c r="I243" s="261"/>
      <c r="J243" s="257"/>
      <c r="K243" s="257"/>
      <c r="L243" s="262"/>
      <c r="M243" s="263"/>
      <c r="N243" s="264"/>
      <c r="O243" s="264"/>
      <c r="P243" s="264"/>
      <c r="Q243" s="264"/>
      <c r="R243" s="264"/>
      <c r="S243" s="264"/>
      <c r="T243" s="265"/>
      <c r="AT243" s="266" t="s">
        <v>325</v>
      </c>
      <c r="AU243" s="266" t="s">
        <v>78</v>
      </c>
      <c r="AV243" s="13" t="s">
        <v>80</v>
      </c>
      <c r="AW243" s="13" t="s">
        <v>34</v>
      </c>
      <c r="AX243" s="13" t="s">
        <v>71</v>
      </c>
      <c r="AY243" s="266" t="s">
        <v>154</v>
      </c>
    </row>
    <row r="244" s="12" customFormat="1">
      <c r="B244" s="246"/>
      <c r="C244" s="247"/>
      <c r="D244" s="214" t="s">
        <v>325</v>
      </c>
      <c r="E244" s="248" t="s">
        <v>1</v>
      </c>
      <c r="F244" s="249" t="s">
        <v>1212</v>
      </c>
      <c r="G244" s="247"/>
      <c r="H244" s="248" t="s">
        <v>1</v>
      </c>
      <c r="I244" s="250"/>
      <c r="J244" s="247"/>
      <c r="K244" s="247"/>
      <c r="L244" s="251"/>
      <c r="M244" s="252"/>
      <c r="N244" s="253"/>
      <c r="O244" s="253"/>
      <c r="P244" s="253"/>
      <c r="Q244" s="253"/>
      <c r="R244" s="253"/>
      <c r="S244" s="253"/>
      <c r="T244" s="254"/>
      <c r="AT244" s="255" t="s">
        <v>325</v>
      </c>
      <c r="AU244" s="255" t="s">
        <v>78</v>
      </c>
      <c r="AV244" s="12" t="s">
        <v>78</v>
      </c>
      <c r="AW244" s="12" t="s">
        <v>34</v>
      </c>
      <c r="AX244" s="12" t="s">
        <v>71</v>
      </c>
      <c r="AY244" s="255" t="s">
        <v>154</v>
      </c>
    </row>
    <row r="245" s="13" customFormat="1">
      <c r="B245" s="256"/>
      <c r="C245" s="257"/>
      <c r="D245" s="214" t="s">
        <v>325</v>
      </c>
      <c r="E245" s="258" t="s">
        <v>1</v>
      </c>
      <c r="F245" s="259" t="s">
        <v>1213</v>
      </c>
      <c r="G245" s="257"/>
      <c r="H245" s="260">
        <v>53.039999999999999</v>
      </c>
      <c r="I245" s="261"/>
      <c r="J245" s="257"/>
      <c r="K245" s="257"/>
      <c r="L245" s="262"/>
      <c r="M245" s="263"/>
      <c r="N245" s="264"/>
      <c r="O245" s="264"/>
      <c r="P245" s="264"/>
      <c r="Q245" s="264"/>
      <c r="R245" s="264"/>
      <c r="S245" s="264"/>
      <c r="T245" s="265"/>
      <c r="AT245" s="266" t="s">
        <v>325</v>
      </c>
      <c r="AU245" s="266" t="s">
        <v>78</v>
      </c>
      <c r="AV245" s="13" t="s">
        <v>80</v>
      </c>
      <c r="AW245" s="13" t="s">
        <v>34</v>
      </c>
      <c r="AX245" s="13" t="s">
        <v>71</v>
      </c>
      <c r="AY245" s="266" t="s">
        <v>154</v>
      </c>
    </row>
    <row r="246" s="14" customFormat="1">
      <c r="B246" s="267"/>
      <c r="C246" s="268"/>
      <c r="D246" s="214" t="s">
        <v>325</v>
      </c>
      <c r="E246" s="269" t="s">
        <v>1</v>
      </c>
      <c r="F246" s="270" t="s">
        <v>329</v>
      </c>
      <c r="G246" s="268"/>
      <c r="H246" s="271">
        <v>1506.954</v>
      </c>
      <c r="I246" s="272"/>
      <c r="J246" s="268"/>
      <c r="K246" s="268"/>
      <c r="L246" s="273"/>
      <c r="M246" s="274"/>
      <c r="N246" s="275"/>
      <c r="O246" s="275"/>
      <c r="P246" s="275"/>
      <c r="Q246" s="275"/>
      <c r="R246" s="275"/>
      <c r="S246" s="275"/>
      <c r="T246" s="276"/>
      <c r="AT246" s="277" t="s">
        <v>325</v>
      </c>
      <c r="AU246" s="277" t="s">
        <v>78</v>
      </c>
      <c r="AV246" s="14" t="s">
        <v>155</v>
      </c>
      <c r="AW246" s="14" t="s">
        <v>34</v>
      </c>
      <c r="AX246" s="14" t="s">
        <v>78</v>
      </c>
      <c r="AY246" s="277" t="s">
        <v>154</v>
      </c>
    </row>
    <row r="247" s="1" customFormat="1" ht="22.5" customHeight="1">
      <c r="B247" s="38"/>
      <c r="C247" s="233" t="s">
        <v>511</v>
      </c>
      <c r="D247" s="233" t="s">
        <v>174</v>
      </c>
      <c r="E247" s="234" t="s">
        <v>915</v>
      </c>
      <c r="F247" s="235" t="s">
        <v>916</v>
      </c>
      <c r="G247" s="236" t="s">
        <v>353</v>
      </c>
      <c r="H247" s="237">
        <v>248.75</v>
      </c>
      <c r="I247" s="238"/>
      <c r="J247" s="239">
        <f>ROUND(I247*H247,2)</f>
        <v>0</v>
      </c>
      <c r="K247" s="235" t="s">
        <v>311</v>
      </c>
      <c r="L247" s="43"/>
      <c r="M247" s="240" t="s">
        <v>1</v>
      </c>
      <c r="N247" s="241" t="s">
        <v>42</v>
      </c>
      <c r="O247" s="79"/>
      <c r="P247" s="211">
        <f>O247*H247</f>
        <v>0</v>
      </c>
      <c r="Q247" s="211">
        <v>0</v>
      </c>
      <c r="R247" s="211">
        <f>Q247*H247</f>
        <v>0</v>
      </c>
      <c r="S247" s="211">
        <v>0</v>
      </c>
      <c r="T247" s="212">
        <f>S247*H247</f>
        <v>0</v>
      </c>
      <c r="AR247" s="17" t="s">
        <v>196</v>
      </c>
      <c r="AT247" s="17" t="s">
        <v>174</v>
      </c>
      <c r="AU247" s="17" t="s">
        <v>78</v>
      </c>
      <c r="AY247" s="17" t="s">
        <v>154</v>
      </c>
      <c r="BE247" s="213">
        <f>IF(N247="základní",J247,0)</f>
        <v>0</v>
      </c>
      <c r="BF247" s="213">
        <f>IF(N247="snížená",J247,0)</f>
        <v>0</v>
      </c>
      <c r="BG247" s="213">
        <f>IF(N247="zákl. přenesená",J247,0)</f>
        <v>0</v>
      </c>
      <c r="BH247" s="213">
        <f>IF(N247="sníž. přenesená",J247,0)</f>
        <v>0</v>
      </c>
      <c r="BI247" s="213">
        <f>IF(N247="nulová",J247,0)</f>
        <v>0</v>
      </c>
      <c r="BJ247" s="17" t="s">
        <v>78</v>
      </c>
      <c r="BK247" s="213">
        <f>ROUND(I247*H247,2)</f>
        <v>0</v>
      </c>
      <c r="BL247" s="17" t="s">
        <v>196</v>
      </c>
      <c r="BM247" s="17" t="s">
        <v>1214</v>
      </c>
    </row>
    <row r="248" s="1" customFormat="1">
      <c r="B248" s="38"/>
      <c r="C248" s="39"/>
      <c r="D248" s="214" t="s">
        <v>157</v>
      </c>
      <c r="E248" s="39"/>
      <c r="F248" s="215" t="s">
        <v>918</v>
      </c>
      <c r="G248" s="39"/>
      <c r="H248" s="39"/>
      <c r="I248" s="144"/>
      <c r="J248" s="39"/>
      <c r="K248" s="39"/>
      <c r="L248" s="43"/>
      <c r="M248" s="216"/>
      <c r="N248" s="79"/>
      <c r="O248" s="79"/>
      <c r="P248" s="79"/>
      <c r="Q248" s="79"/>
      <c r="R248" s="79"/>
      <c r="S248" s="79"/>
      <c r="T248" s="80"/>
      <c r="AT248" s="17" t="s">
        <v>157</v>
      </c>
      <c r="AU248" s="17" t="s">
        <v>78</v>
      </c>
    </row>
    <row r="249" s="12" customFormat="1">
      <c r="B249" s="246"/>
      <c r="C249" s="247"/>
      <c r="D249" s="214" t="s">
        <v>325</v>
      </c>
      <c r="E249" s="248" t="s">
        <v>1</v>
      </c>
      <c r="F249" s="249" t="s">
        <v>1215</v>
      </c>
      <c r="G249" s="247"/>
      <c r="H249" s="248" t="s">
        <v>1</v>
      </c>
      <c r="I249" s="250"/>
      <c r="J249" s="247"/>
      <c r="K249" s="247"/>
      <c r="L249" s="251"/>
      <c r="M249" s="252"/>
      <c r="N249" s="253"/>
      <c r="O249" s="253"/>
      <c r="P249" s="253"/>
      <c r="Q249" s="253"/>
      <c r="R249" s="253"/>
      <c r="S249" s="253"/>
      <c r="T249" s="254"/>
      <c r="AT249" s="255" t="s">
        <v>325</v>
      </c>
      <c r="AU249" s="255" t="s">
        <v>78</v>
      </c>
      <c r="AV249" s="12" t="s">
        <v>78</v>
      </c>
      <c r="AW249" s="12" t="s">
        <v>34</v>
      </c>
      <c r="AX249" s="12" t="s">
        <v>71</v>
      </c>
      <c r="AY249" s="255" t="s">
        <v>154</v>
      </c>
    </row>
    <row r="250" s="12" customFormat="1">
      <c r="B250" s="246"/>
      <c r="C250" s="247"/>
      <c r="D250" s="214" t="s">
        <v>325</v>
      </c>
      <c r="E250" s="248" t="s">
        <v>1</v>
      </c>
      <c r="F250" s="249" t="s">
        <v>1216</v>
      </c>
      <c r="G250" s="247"/>
      <c r="H250" s="248" t="s">
        <v>1</v>
      </c>
      <c r="I250" s="250"/>
      <c r="J250" s="247"/>
      <c r="K250" s="247"/>
      <c r="L250" s="251"/>
      <c r="M250" s="252"/>
      <c r="N250" s="253"/>
      <c r="O250" s="253"/>
      <c r="P250" s="253"/>
      <c r="Q250" s="253"/>
      <c r="R250" s="253"/>
      <c r="S250" s="253"/>
      <c r="T250" s="254"/>
      <c r="AT250" s="255" t="s">
        <v>325</v>
      </c>
      <c r="AU250" s="255" t="s">
        <v>78</v>
      </c>
      <c r="AV250" s="12" t="s">
        <v>78</v>
      </c>
      <c r="AW250" s="12" t="s">
        <v>34</v>
      </c>
      <c r="AX250" s="12" t="s">
        <v>71</v>
      </c>
      <c r="AY250" s="255" t="s">
        <v>154</v>
      </c>
    </row>
    <row r="251" s="13" customFormat="1">
      <c r="B251" s="256"/>
      <c r="C251" s="257"/>
      <c r="D251" s="214" t="s">
        <v>325</v>
      </c>
      <c r="E251" s="258" t="s">
        <v>1</v>
      </c>
      <c r="F251" s="259" t="s">
        <v>1217</v>
      </c>
      <c r="G251" s="257"/>
      <c r="H251" s="260">
        <v>110.76000000000001</v>
      </c>
      <c r="I251" s="261"/>
      <c r="J251" s="257"/>
      <c r="K251" s="257"/>
      <c r="L251" s="262"/>
      <c r="M251" s="263"/>
      <c r="N251" s="264"/>
      <c r="O251" s="264"/>
      <c r="P251" s="264"/>
      <c r="Q251" s="264"/>
      <c r="R251" s="264"/>
      <c r="S251" s="264"/>
      <c r="T251" s="265"/>
      <c r="AT251" s="266" t="s">
        <v>325</v>
      </c>
      <c r="AU251" s="266" t="s">
        <v>78</v>
      </c>
      <c r="AV251" s="13" t="s">
        <v>80</v>
      </c>
      <c r="AW251" s="13" t="s">
        <v>34</v>
      </c>
      <c r="AX251" s="13" t="s">
        <v>71</v>
      </c>
      <c r="AY251" s="266" t="s">
        <v>154</v>
      </c>
    </row>
    <row r="252" s="12" customFormat="1">
      <c r="B252" s="246"/>
      <c r="C252" s="247"/>
      <c r="D252" s="214" t="s">
        <v>325</v>
      </c>
      <c r="E252" s="248" t="s">
        <v>1</v>
      </c>
      <c r="F252" s="249" t="s">
        <v>1218</v>
      </c>
      <c r="G252" s="247"/>
      <c r="H252" s="248" t="s">
        <v>1</v>
      </c>
      <c r="I252" s="250"/>
      <c r="J252" s="247"/>
      <c r="K252" s="247"/>
      <c r="L252" s="251"/>
      <c r="M252" s="252"/>
      <c r="N252" s="253"/>
      <c r="O252" s="253"/>
      <c r="P252" s="253"/>
      <c r="Q252" s="253"/>
      <c r="R252" s="253"/>
      <c r="S252" s="253"/>
      <c r="T252" s="254"/>
      <c r="AT252" s="255" t="s">
        <v>325</v>
      </c>
      <c r="AU252" s="255" t="s">
        <v>78</v>
      </c>
      <c r="AV252" s="12" t="s">
        <v>78</v>
      </c>
      <c r="AW252" s="12" t="s">
        <v>34</v>
      </c>
      <c r="AX252" s="12" t="s">
        <v>71</v>
      </c>
      <c r="AY252" s="255" t="s">
        <v>154</v>
      </c>
    </row>
    <row r="253" s="13" customFormat="1">
      <c r="B253" s="256"/>
      <c r="C253" s="257"/>
      <c r="D253" s="214" t="s">
        <v>325</v>
      </c>
      <c r="E253" s="258" t="s">
        <v>1</v>
      </c>
      <c r="F253" s="259" t="s">
        <v>1219</v>
      </c>
      <c r="G253" s="257"/>
      <c r="H253" s="260">
        <v>23.43</v>
      </c>
      <c r="I253" s="261"/>
      <c r="J253" s="257"/>
      <c r="K253" s="257"/>
      <c r="L253" s="262"/>
      <c r="M253" s="263"/>
      <c r="N253" s="264"/>
      <c r="O253" s="264"/>
      <c r="P253" s="264"/>
      <c r="Q253" s="264"/>
      <c r="R253" s="264"/>
      <c r="S253" s="264"/>
      <c r="T253" s="265"/>
      <c r="AT253" s="266" t="s">
        <v>325</v>
      </c>
      <c r="AU253" s="266" t="s">
        <v>78</v>
      </c>
      <c r="AV253" s="13" t="s">
        <v>80</v>
      </c>
      <c r="AW253" s="13" t="s">
        <v>34</v>
      </c>
      <c r="AX253" s="13" t="s">
        <v>71</v>
      </c>
      <c r="AY253" s="266" t="s">
        <v>154</v>
      </c>
    </row>
    <row r="254" s="12" customFormat="1">
      <c r="B254" s="246"/>
      <c r="C254" s="247"/>
      <c r="D254" s="214" t="s">
        <v>325</v>
      </c>
      <c r="E254" s="248" t="s">
        <v>1</v>
      </c>
      <c r="F254" s="249" t="s">
        <v>1220</v>
      </c>
      <c r="G254" s="247"/>
      <c r="H254" s="248" t="s">
        <v>1</v>
      </c>
      <c r="I254" s="250"/>
      <c r="J254" s="247"/>
      <c r="K254" s="247"/>
      <c r="L254" s="251"/>
      <c r="M254" s="252"/>
      <c r="N254" s="253"/>
      <c r="O254" s="253"/>
      <c r="P254" s="253"/>
      <c r="Q254" s="253"/>
      <c r="R254" s="253"/>
      <c r="S254" s="253"/>
      <c r="T254" s="254"/>
      <c r="AT254" s="255" t="s">
        <v>325</v>
      </c>
      <c r="AU254" s="255" t="s">
        <v>78</v>
      </c>
      <c r="AV254" s="12" t="s">
        <v>78</v>
      </c>
      <c r="AW254" s="12" t="s">
        <v>34</v>
      </c>
      <c r="AX254" s="12" t="s">
        <v>71</v>
      </c>
      <c r="AY254" s="255" t="s">
        <v>154</v>
      </c>
    </row>
    <row r="255" s="13" customFormat="1">
      <c r="B255" s="256"/>
      <c r="C255" s="257"/>
      <c r="D255" s="214" t="s">
        <v>325</v>
      </c>
      <c r="E255" s="258" t="s">
        <v>1</v>
      </c>
      <c r="F255" s="259" t="s">
        <v>1221</v>
      </c>
      <c r="G255" s="257"/>
      <c r="H255" s="260">
        <v>3.7999999999999998</v>
      </c>
      <c r="I255" s="261"/>
      <c r="J255" s="257"/>
      <c r="K255" s="257"/>
      <c r="L255" s="262"/>
      <c r="M255" s="263"/>
      <c r="N255" s="264"/>
      <c r="O255" s="264"/>
      <c r="P255" s="264"/>
      <c r="Q255" s="264"/>
      <c r="R255" s="264"/>
      <c r="S255" s="264"/>
      <c r="T255" s="265"/>
      <c r="AT255" s="266" t="s">
        <v>325</v>
      </c>
      <c r="AU255" s="266" t="s">
        <v>78</v>
      </c>
      <c r="AV255" s="13" t="s">
        <v>80</v>
      </c>
      <c r="AW255" s="13" t="s">
        <v>34</v>
      </c>
      <c r="AX255" s="13" t="s">
        <v>71</v>
      </c>
      <c r="AY255" s="266" t="s">
        <v>154</v>
      </c>
    </row>
    <row r="256" s="15" customFormat="1">
      <c r="B256" s="279"/>
      <c r="C256" s="280"/>
      <c r="D256" s="214" t="s">
        <v>325</v>
      </c>
      <c r="E256" s="281" t="s">
        <v>1</v>
      </c>
      <c r="F256" s="282" t="s">
        <v>1222</v>
      </c>
      <c r="G256" s="280"/>
      <c r="H256" s="283">
        <v>137.99000000000001</v>
      </c>
      <c r="I256" s="284"/>
      <c r="J256" s="280"/>
      <c r="K256" s="280"/>
      <c r="L256" s="285"/>
      <c r="M256" s="286"/>
      <c r="N256" s="287"/>
      <c r="O256" s="287"/>
      <c r="P256" s="287"/>
      <c r="Q256" s="287"/>
      <c r="R256" s="287"/>
      <c r="S256" s="287"/>
      <c r="T256" s="288"/>
      <c r="AT256" s="289" t="s">
        <v>325</v>
      </c>
      <c r="AU256" s="289" t="s">
        <v>78</v>
      </c>
      <c r="AV256" s="15" t="s">
        <v>112</v>
      </c>
      <c r="AW256" s="15" t="s">
        <v>34</v>
      </c>
      <c r="AX256" s="15" t="s">
        <v>71</v>
      </c>
      <c r="AY256" s="289" t="s">
        <v>154</v>
      </c>
    </row>
    <row r="257" s="12" customFormat="1">
      <c r="B257" s="246"/>
      <c r="C257" s="247"/>
      <c r="D257" s="214" t="s">
        <v>325</v>
      </c>
      <c r="E257" s="248" t="s">
        <v>1</v>
      </c>
      <c r="F257" s="249" t="s">
        <v>1223</v>
      </c>
      <c r="G257" s="247"/>
      <c r="H257" s="248" t="s">
        <v>1</v>
      </c>
      <c r="I257" s="250"/>
      <c r="J257" s="247"/>
      <c r="K257" s="247"/>
      <c r="L257" s="251"/>
      <c r="M257" s="252"/>
      <c r="N257" s="253"/>
      <c r="O257" s="253"/>
      <c r="P257" s="253"/>
      <c r="Q257" s="253"/>
      <c r="R257" s="253"/>
      <c r="S257" s="253"/>
      <c r="T257" s="254"/>
      <c r="AT257" s="255" t="s">
        <v>325</v>
      </c>
      <c r="AU257" s="255" t="s">
        <v>78</v>
      </c>
      <c r="AV257" s="12" t="s">
        <v>78</v>
      </c>
      <c r="AW257" s="12" t="s">
        <v>34</v>
      </c>
      <c r="AX257" s="12" t="s">
        <v>71</v>
      </c>
      <c r="AY257" s="255" t="s">
        <v>154</v>
      </c>
    </row>
    <row r="258" s="13" customFormat="1">
      <c r="B258" s="256"/>
      <c r="C258" s="257"/>
      <c r="D258" s="214" t="s">
        <v>325</v>
      </c>
      <c r="E258" s="258" t="s">
        <v>1</v>
      </c>
      <c r="F258" s="259" t="s">
        <v>1217</v>
      </c>
      <c r="G258" s="257"/>
      <c r="H258" s="260">
        <v>110.76000000000001</v>
      </c>
      <c r="I258" s="261"/>
      <c r="J258" s="257"/>
      <c r="K258" s="257"/>
      <c r="L258" s="262"/>
      <c r="M258" s="263"/>
      <c r="N258" s="264"/>
      <c r="O258" s="264"/>
      <c r="P258" s="264"/>
      <c r="Q258" s="264"/>
      <c r="R258" s="264"/>
      <c r="S258" s="264"/>
      <c r="T258" s="265"/>
      <c r="AT258" s="266" t="s">
        <v>325</v>
      </c>
      <c r="AU258" s="266" t="s">
        <v>78</v>
      </c>
      <c r="AV258" s="13" t="s">
        <v>80</v>
      </c>
      <c r="AW258" s="13" t="s">
        <v>34</v>
      </c>
      <c r="AX258" s="13" t="s">
        <v>71</v>
      </c>
      <c r="AY258" s="266" t="s">
        <v>154</v>
      </c>
    </row>
    <row r="259" s="14" customFormat="1">
      <c r="B259" s="267"/>
      <c r="C259" s="268"/>
      <c r="D259" s="214" t="s">
        <v>325</v>
      </c>
      <c r="E259" s="269" t="s">
        <v>1</v>
      </c>
      <c r="F259" s="270" t="s">
        <v>329</v>
      </c>
      <c r="G259" s="268"/>
      <c r="H259" s="271">
        <v>248.75</v>
      </c>
      <c r="I259" s="272"/>
      <c r="J259" s="268"/>
      <c r="K259" s="268"/>
      <c r="L259" s="273"/>
      <c r="M259" s="274"/>
      <c r="N259" s="275"/>
      <c r="O259" s="275"/>
      <c r="P259" s="275"/>
      <c r="Q259" s="275"/>
      <c r="R259" s="275"/>
      <c r="S259" s="275"/>
      <c r="T259" s="276"/>
      <c r="AT259" s="277" t="s">
        <v>325</v>
      </c>
      <c r="AU259" s="277" t="s">
        <v>78</v>
      </c>
      <c r="AV259" s="14" t="s">
        <v>155</v>
      </c>
      <c r="AW259" s="14" t="s">
        <v>34</v>
      </c>
      <c r="AX259" s="14" t="s">
        <v>78</v>
      </c>
      <c r="AY259" s="277" t="s">
        <v>154</v>
      </c>
    </row>
    <row r="260" s="1" customFormat="1" ht="22.5" customHeight="1">
      <c r="B260" s="38"/>
      <c r="C260" s="233" t="s">
        <v>516</v>
      </c>
      <c r="D260" s="233" t="s">
        <v>174</v>
      </c>
      <c r="E260" s="234" t="s">
        <v>839</v>
      </c>
      <c r="F260" s="235" t="s">
        <v>840</v>
      </c>
      <c r="G260" s="236" t="s">
        <v>353</v>
      </c>
      <c r="H260" s="237">
        <v>1806.954</v>
      </c>
      <c r="I260" s="238"/>
      <c r="J260" s="239">
        <f>ROUND(I260*H260,2)</f>
        <v>0</v>
      </c>
      <c r="K260" s="235" t="s">
        <v>311</v>
      </c>
      <c r="L260" s="43"/>
      <c r="M260" s="240" t="s">
        <v>1</v>
      </c>
      <c r="N260" s="241" t="s">
        <v>42</v>
      </c>
      <c r="O260" s="79"/>
      <c r="P260" s="211">
        <f>O260*H260</f>
        <v>0</v>
      </c>
      <c r="Q260" s="211">
        <v>0</v>
      </c>
      <c r="R260" s="211">
        <f>Q260*H260</f>
        <v>0</v>
      </c>
      <c r="S260" s="211">
        <v>0</v>
      </c>
      <c r="T260" s="212">
        <f>S260*H260</f>
        <v>0</v>
      </c>
      <c r="AR260" s="17" t="s">
        <v>196</v>
      </c>
      <c r="AT260" s="17" t="s">
        <v>174</v>
      </c>
      <c r="AU260" s="17" t="s">
        <v>78</v>
      </c>
      <c r="AY260" s="17" t="s">
        <v>154</v>
      </c>
      <c r="BE260" s="213">
        <f>IF(N260="základní",J260,0)</f>
        <v>0</v>
      </c>
      <c r="BF260" s="213">
        <f>IF(N260="snížená",J260,0)</f>
        <v>0</v>
      </c>
      <c r="BG260" s="213">
        <f>IF(N260="zákl. přenesená",J260,0)</f>
        <v>0</v>
      </c>
      <c r="BH260" s="213">
        <f>IF(N260="sníž. přenesená",J260,0)</f>
        <v>0</v>
      </c>
      <c r="BI260" s="213">
        <f>IF(N260="nulová",J260,0)</f>
        <v>0</v>
      </c>
      <c r="BJ260" s="17" t="s">
        <v>78</v>
      </c>
      <c r="BK260" s="213">
        <f>ROUND(I260*H260,2)</f>
        <v>0</v>
      </c>
      <c r="BL260" s="17" t="s">
        <v>196</v>
      </c>
      <c r="BM260" s="17" t="s">
        <v>1224</v>
      </c>
    </row>
    <row r="261" s="1" customFormat="1">
      <c r="B261" s="38"/>
      <c r="C261" s="39"/>
      <c r="D261" s="214" t="s">
        <v>157</v>
      </c>
      <c r="E261" s="39"/>
      <c r="F261" s="215" t="s">
        <v>842</v>
      </c>
      <c r="G261" s="39"/>
      <c r="H261" s="39"/>
      <c r="I261" s="144"/>
      <c r="J261" s="39"/>
      <c r="K261" s="39"/>
      <c r="L261" s="43"/>
      <c r="M261" s="216"/>
      <c r="N261" s="79"/>
      <c r="O261" s="79"/>
      <c r="P261" s="79"/>
      <c r="Q261" s="79"/>
      <c r="R261" s="79"/>
      <c r="S261" s="79"/>
      <c r="T261" s="80"/>
      <c r="AT261" s="17" t="s">
        <v>157</v>
      </c>
      <c r="AU261" s="17" t="s">
        <v>78</v>
      </c>
    </row>
    <row r="262" s="12" customFormat="1">
      <c r="B262" s="246"/>
      <c r="C262" s="247"/>
      <c r="D262" s="214" t="s">
        <v>325</v>
      </c>
      <c r="E262" s="248" t="s">
        <v>1</v>
      </c>
      <c r="F262" s="249" t="s">
        <v>1225</v>
      </c>
      <c r="G262" s="247"/>
      <c r="H262" s="248" t="s">
        <v>1</v>
      </c>
      <c r="I262" s="250"/>
      <c r="J262" s="247"/>
      <c r="K262" s="247"/>
      <c r="L262" s="251"/>
      <c r="M262" s="252"/>
      <c r="N262" s="253"/>
      <c r="O262" s="253"/>
      <c r="P262" s="253"/>
      <c r="Q262" s="253"/>
      <c r="R262" s="253"/>
      <c r="S262" s="253"/>
      <c r="T262" s="254"/>
      <c r="AT262" s="255" t="s">
        <v>325</v>
      </c>
      <c r="AU262" s="255" t="s">
        <v>78</v>
      </c>
      <c r="AV262" s="12" t="s">
        <v>78</v>
      </c>
      <c r="AW262" s="12" t="s">
        <v>34</v>
      </c>
      <c r="AX262" s="12" t="s">
        <v>71</v>
      </c>
      <c r="AY262" s="255" t="s">
        <v>154</v>
      </c>
    </row>
    <row r="263" s="12" customFormat="1">
      <c r="B263" s="246"/>
      <c r="C263" s="247"/>
      <c r="D263" s="214" t="s">
        <v>325</v>
      </c>
      <c r="E263" s="248" t="s">
        <v>1</v>
      </c>
      <c r="F263" s="249" t="s">
        <v>1226</v>
      </c>
      <c r="G263" s="247"/>
      <c r="H263" s="248" t="s">
        <v>1</v>
      </c>
      <c r="I263" s="250"/>
      <c r="J263" s="247"/>
      <c r="K263" s="247"/>
      <c r="L263" s="251"/>
      <c r="M263" s="252"/>
      <c r="N263" s="253"/>
      <c r="O263" s="253"/>
      <c r="P263" s="253"/>
      <c r="Q263" s="253"/>
      <c r="R263" s="253"/>
      <c r="S263" s="253"/>
      <c r="T263" s="254"/>
      <c r="AT263" s="255" t="s">
        <v>325</v>
      </c>
      <c r="AU263" s="255" t="s">
        <v>78</v>
      </c>
      <c r="AV263" s="12" t="s">
        <v>78</v>
      </c>
      <c r="AW263" s="12" t="s">
        <v>34</v>
      </c>
      <c r="AX263" s="12" t="s">
        <v>71</v>
      </c>
      <c r="AY263" s="255" t="s">
        <v>154</v>
      </c>
    </row>
    <row r="264" s="13" customFormat="1">
      <c r="B264" s="256"/>
      <c r="C264" s="257"/>
      <c r="D264" s="214" t="s">
        <v>325</v>
      </c>
      <c r="E264" s="258" t="s">
        <v>1</v>
      </c>
      <c r="F264" s="259" t="s">
        <v>1206</v>
      </c>
      <c r="G264" s="257"/>
      <c r="H264" s="260">
        <v>584.06399999999996</v>
      </c>
      <c r="I264" s="261"/>
      <c r="J264" s="257"/>
      <c r="K264" s="257"/>
      <c r="L264" s="262"/>
      <c r="M264" s="263"/>
      <c r="N264" s="264"/>
      <c r="O264" s="264"/>
      <c r="P264" s="264"/>
      <c r="Q264" s="264"/>
      <c r="R264" s="264"/>
      <c r="S264" s="264"/>
      <c r="T264" s="265"/>
      <c r="AT264" s="266" t="s">
        <v>325</v>
      </c>
      <c r="AU264" s="266" t="s">
        <v>78</v>
      </c>
      <c r="AV264" s="13" t="s">
        <v>80</v>
      </c>
      <c r="AW264" s="13" t="s">
        <v>34</v>
      </c>
      <c r="AX264" s="13" t="s">
        <v>71</v>
      </c>
      <c r="AY264" s="266" t="s">
        <v>154</v>
      </c>
    </row>
    <row r="265" s="12" customFormat="1">
      <c r="B265" s="246"/>
      <c r="C265" s="247"/>
      <c r="D265" s="214" t="s">
        <v>325</v>
      </c>
      <c r="E265" s="248" t="s">
        <v>1</v>
      </c>
      <c r="F265" s="249" t="s">
        <v>1227</v>
      </c>
      <c r="G265" s="247"/>
      <c r="H265" s="248" t="s">
        <v>1</v>
      </c>
      <c r="I265" s="250"/>
      <c r="J265" s="247"/>
      <c r="K265" s="247"/>
      <c r="L265" s="251"/>
      <c r="M265" s="252"/>
      <c r="N265" s="253"/>
      <c r="O265" s="253"/>
      <c r="P265" s="253"/>
      <c r="Q265" s="253"/>
      <c r="R265" s="253"/>
      <c r="S265" s="253"/>
      <c r="T265" s="254"/>
      <c r="AT265" s="255" t="s">
        <v>325</v>
      </c>
      <c r="AU265" s="255" t="s">
        <v>78</v>
      </c>
      <c r="AV265" s="12" t="s">
        <v>78</v>
      </c>
      <c r="AW265" s="12" t="s">
        <v>34</v>
      </c>
      <c r="AX265" s="12" t="s">
        <v>71</v>
      </c>
      <c r="AY265" s="255" t="s">
        <v>154</v>
      </c>
    </row>
    <row r="266" s="13" customFormat="1">
      <c r="B266" s="256"/>
      <c r="C266" s="257"/>
      <c r="D266" s="214" t="s">
        <v>325</v>
      </c>
      <c r="E266" s="258" t="s">
        <v>1</v>
      </c>
      <c r="F266" s="259" t="s">
        <v>1206</v>
      </c>
      <c r="G266" s="257"/>
      <c r="H266" s="260">
        <v>584.06399999999996</v>
      </c>
      <c r="I266" s="261"/>
      <c r="J266" s="257"/>
      <c r="K266" s="257"/>
      <c r="L266" s="262"/>
      <c r="M266" s="263"/>
      <c r="N266" s="264"/>
      <c r="O266" s="264"/>
      <c r="P266" s="264"/>
      <c r="Q266" s="264"/>
      <c r="R266" s="264"/>
      <c r="S266" s="264"/>
      <c r="T266" s="265"/>
      <c r="AT266" s="266" t="s">
        <v>325</v>
      </c>
      <c r="AU266" s="266" t="s">
        <v>78</v>
      </c>
      <c r="AV266" s="13" t="s">
        <v>80</v>
      </c>
      <c r="AW266" s="13" t="s">
        <v>34</v>
      </c>
      <c r="AX266" s="13" t="s">
        <v>71</v>
      </c>
      <c r="AY266" s="266" t="s">
        <v>154</v>
      </c>
    </row>
    <row r="267" s="12" customFormat="1">
      <c r="B267" s="246"/>
      <c r="C267" s="247"/>
      <c r="D267" s="214" t="s">
        <v>325</v>
      </c>
      <c r="E267" s="248" t="s">
        <v>1</v>
      </c>
      <c r="F267" s="249" t="s">
        <v>1228</v>
      </c>
      <c r="G267" s="247"/>
      <c r="H267" s="248" t="s">
        <v>1</v>
      </c>
      <c r="I267" s="250"/>
      <c r="J267" s="247"/>
      <c r="K267" s="247"/>
      <c r="L267" s="251"/>
      <c r="M267" s="252"/>
      <c r="N267" s="253"/>
      <c r="O267" s="253"/>
      <c r="P267" s="253"/>
      <c r="Q267" s="253"/>
      <c r="R267" s="253"/>
      <c r="S267" s="253"/>
      <c r="T267" s="254"/>
      <c r="AT267" s="255" t="s">
        <v>325</v>
      </c>
      <c r="AU267" s="255" t="s">
        <v>78</v>
      </c>
      <c r="AV267" s="12" t="s">
        <v>78</v>
      </c>
      <c r="AW267" s="12" t="s">
        <v>34</v>
      </c>
      <c r="AX267" s="12" t="s">
        <v>71</v>
      </c>
      <c r="AY267" s="255" t="s">
        <v>154</v>
      </c>
    </row>
    <row r="268" s="12" customFormat="1">
      <c r="B268" s="246"/>
      <c r="C268" s="247"/>
      <c r="D268" s="214" t="s">
        <v>325</v>
      </c>
      <c r="E268" s="248" t="s">
        <v>1</v>
      </c>
      <c r="F268" s="249" t="s">
        <v>1208</v>
      </c>
      <c r="G268" s="247"/>
      <c r="H268" s="248" t="s">
        <v>1</v>
      </c>
      <c r="I268" s="250"/>
      <c r="J268" s="247"/>
      <c r="K268" s="247"/>
      <c r="L268" s="251"/>
      <c r="M268" s="252"/>
      <c r="N268" s="253"/>
      <c r="O268" s="253"/>
      <c r="P268" s="253"/>
      <c r="Q268" s="253"/>
      <c r="R268" s="253"/>
      <c r="S268" s="253"/>
      <c r="T268" s="254"/>
      <c r="AT268" s="255" t="s">
        <v>325</v>
      </c>
      <c r="AU268" s="255" t="s">
        <v>78</v>
      </c>
      <c r="AV268" s="12" t="s">
        <v>78</v>
      </c>
      <c r="AW268" s="12" t="s">
        <v>34</v>
      </c>
      <c r="AX268" s="12" t="s">
        <v>71</v>
      </c>
      <c r="AY268" s="255" t="s">
        <v>154</v>
      </c>
    </row>
    <row r="269" s="13" customFormat="1">
      <c r="B269" s="256"/>
      <c r="C269" s="257"/>
      <c r="D269" s="214" t="s">
        <v>325</v>
      </c>
      <c r="E269" s="258" t="s">
        <v>1</v>
      </c>
      <c r="F269" s="259" t="s">
        <v>1209</v>
      </c>
      <c r="G269" s="257"/>
      <c r="H269" s="260">
        <v>74.256</v>
      </c>
      <c r="I269" s="261"/>
      <c r="J269" s="257"/>
      <c r="K269" s="257"/>
      <c r="L269" s="262"/>
      <c r="M269" s="263"/>
      <c r="N269" s="264"/>
      <c r="O269" s="264"/>
      <c r="P269" s="264"/>
      <c r="Q269" s="264"/>
      <c r="R269" s="264"/>
      <c r="S269" s="264"/>
      <c r="T269" s="265"/>
      <c r="AT269" s="266" t="s">
        <v>325</v>
      </c>
      <c r="AU269" s="266" t="s">
        <v>78</v>
      </c>
      <c r="AV269" s="13" t="s">
        <v>80</v>
      </c>
      <c r="AW269" s="13" t="s">
        <v>34</v>
      </c>
      <c r="AX269" s="13" t="s">
        <v>71</v>
      </c>
      <c r="AY269" s="266" t="s">
        <v>154</v>
      </c>
    </row>
    <row r="270" s="12" customFormat="1">
      <c r="B270" s="246"/>
      <c r="C270" s="247"/>
      <c r="D270" s="214" t="s">
        <v>325</v>
      </c>
      <c r="E270" s="248" t="s">
        <v>1</v>
      </c>
      <c r="F270" s="249" t="s">
        <v>1210</v>
      </c>
      <c r="G270" s="247"/>
      <c r="H270" s="248" t="s">
        <v>1</v>
      </c>
      <c r="I270" s="250"/>
      <c r="J270" s="247"/>
      <c r="K270" s="247"/>
      <c r="L270" s="251"/>
      <c r="M270" s="252"/>
      <c r="N270" s="253"/>
      <c r="O270" s="253"/>
      <c r="P270" s="253"/>
      <c r="Q270" s="253"/>
      <c r="R270" s="253"/>
      <c r="S270" s="253"/>
      <c r="T270" s="254"/>
      <c r="AT270" s="255" t="s">
        <v>325</v>
      </c>
      <c r="AU270" s="255" t="s">
        <v>78</v>
      </c>
      <c r="AV270" s="12" t="s">
        <v>78</v>
      </c>
      <c r="AW270" s="12" t="s">
        <v>34</v>
      </c>
      <c r="AX270" s="12" t="s">
        <v>71</v>
      </c>
      <c r="AY270" s="255" t="s">
        <v>154</v>
      </c>
    </row>
    <row r="271" s="13" customFormat="1">
      <c r="B271" s="256"/>
      <c r="C271" s="257"/>
      <c r="D271" s="214" t="s">
        <v>325</v>
      </c>
      <c r="E271" s="258" t="s">
        <v>1</v>
      </c>
      <c r="F271" s="259" t="s">
        <v>1229</v>
      </c>
      <c r="G271" s="257"/>
      <c r="H271" s="260">
        <v>511.52999999999997</v>
      </c>
      <c r="I271" s="261"/>
      <c r="J271" s="257"/>
      <c r="K271" s="257"/>
      <c r="L271" s="262"/>
      <c r="M271" s="263"/>
      <c r="N271" s="264"/>
      <c r="O271" s="264"/>
      <c r="P271" s="264"/>
      <c r="Q271" s="264"/>
      <c r="R271" s="264"/>
      <c r="S271" s="264"/>
      <c r="T271" s="265"/>
      <c r="AT271" s="266" t="s">
        <v>325</v>
      </c>
      <c r="AU271" s="266" t="s">
        <v>78</v>
      </c>
      <c r="AV271" s="13" t="s">
        <v>80</v>
      </c>
      <c r="AW271" s="13" t="s">
        <v>34</v>
      </c>
      <c r="AX271" s="13" t="s">
        <v>71</v>
      </c>
      <c r="AY271" s="266" t="s">
        <v>154</v>
      </c>
    </row>
    <row r="272" s="12" customFormat="1">
      <c r="B272" s="246"/>
      <c r="C272" s="247"/>
      <c r="D272" s="214" t="s">
        <v>325</v>
      </c>
      <c r="E272" s="248" t="s">
        <v>1</v>
      </c>
      <c r="F272" s="249" t="s">
        <v>1212</v>
      </c>
      <c r="G272" s="247"/>
      <c r="H272" s="248" t="s">
        <v>1</v>
      </c>
      <c r="I272" s="250"/>
      <c r="J272" s="247"/>
      <c r="K272" s="247"/>
      <c r="L272" s="251"/>
      <c r="M272" s="252"/>
      <c r="N272" s="253"/>
      <c r="O272" s="253"/>
      <c r="P272" s="253"/>
      <c r="Q272" s="253"/>
      <c r="R272" s="253"/>
      <c r="S272" s="253"/>
      <c r="T272" s="254"/>
      <c r="AT272" s="255" t="s">
        <v>325</v>
      </c>
      <c r="AU272" s="255" t="s">
        <v>78</v>
      </c>
      <c r="AV272" s="12" t="s">
        <v>78</v>
      </c>
      <c r="AW272" s="12" t="s">
        <v>34</v>
      </c>
      <c r="AX272" s="12" t="s">
        <v>71</v>
      </c>
      <c r="AY272" s="255" t="s">
        <v>154</v>
      </c>
    </row>
    <row r="273" s="13" customFormat="1">
      <c r="B273" s="256"/>
      <c r="C273" s="257"/>
      <c r="D273" s="214" t="s">
        <v>325</v>
      </c>
      <c r="E273" s="258" t="s">
        <v>1</v>
      </c>
      <c r="F273" s="259" t="s">
        <v>1213</v>
      </c>
      <c r="G273" s="257"/>
      <c r="H273" s="260">
        <v>53.039999999999999</v>
      </c>
      <c r="I273" s="261"/>
      <c r="J273" s="257"/>
      <c r="K273" s="257"/>
      <c r="L273" s="262"/>
      <c r="M273" s="263"/>
      <c r="N273" s="264"/>
      <c r="O273" s="264"/>
      <c r="P273" s="264"/>
      <c r="Q273" s="264"/>
      <c r="R273" s="264"/>
      <c r="S273" s="264"/>
      <c r="T273" s="265"/>
      <c r="AT273" s="266" t="s">
        <v>325</v>
      </c>
      <c r="AU273" s="266" t="s">
        <v>78</v>
      </c>
      <c r="AV273" s="13" t="s">
        <v>80</v>
      </c>
      <c r="AW273" s="13" t="s">
        <v>34</v>
      </c>
      <c r="AX273" s="13" t="s">
        <v>71</v>
      </c>
      <c r="AY273" s="266" t="s">
        <v>154</v>
      </c>
    </row>
    <row r="274" s="14" customFormat="1">
      <c r="B274" s="267"/>
      <c r="C274" s="268"/>
      <c r="D274" s="214" t="s">
        <v>325</v>
      </c>
      <c r="E274" s="269" t="s">
        <v>1</v>
      </c>
      <c r="F274" s="270" t="s">
        <v>329</v>
      </c>
      <c r="G274" s="268"/>
      <c r="H274" s="271">
        <v>1806.954</v>
      </c>
      <c r="I274" s="272"/>
      <c r="J274" s="268"/>
      <c r="K274" s="268"/>
      <c r="L274" s="273"/>
      <c r="M274" s="274"/>
      <c r="N274" s="275"/>
      <c r="O274" s="275"/>
      <c r="P274" s="275"/>
      <c r="Q274" s="275"/>
      <c r="R274" s="275"/>
      <c r="S274" s="275"/>
      <c r="T274" s="276"/>
      <c r="AT274" s="277" t="s">
        <v>325</v>
      </c>
      <c r="AU274" s="277" t="s">
        <v>78</v>
      </c>
      <c r="AV274" s="14" t="s">
        <v>155</v>
      </c>
      <c r="AW274" s="14" t="s">
        <v>34</v>
      </c>
      <c r="AX274" s="14" t="s">
        <v>78</v>
      </c>
      <c r="AY274" s="277" t="s">
        <v>154</v>
      </c>
    </row>
    <row r="275" s="1" customFormat="1" ht="22.5" customHeight="1">
      <c r="B275" s="38"/>
      <c r="C275" s="233" t="s">
        <v>521</v>
      </c>
      <c r="D275" s="233" t="s">
        <v>174</v>
      </c>
      <c r="E275" s="234" t="s">
        <v>839</v>
      </c>
      <c r="F275" s="235" t="s">
        <v>840</v>
      </c>
      <c r="G275" s="236" t="s">
        <v>353</v>
      </c>
      <c r="H275" s="237">
        <v>304.132</v>
      </c>
      <c r="I275" s="238"/>
      <c r="J275" s="239">
        <f>ROUND(I275*H275,2)</f>
        <v>0</v>
      </c>
      <c r="K275" s="235" t="s">
        <v>311</v>
      </c>
      <c r="L275" s="43"/>
      <c r="M275" s="240" t="s">
        <v>1</v>
      </c>
      <c r="N275" s="241" t="s">
        <v>42</v>
      </c>
      <c r="O275" s="79"/>
      <c r="P275" s="211">
        <f>O275*H275</f>
        <v>0</v>
      </c>
      <c r="Q275" s="211">
        <v>0</v>
      </c>
      <c r="R275" s="211">
        <f>Q275*H275</f>
        <v>0</v>
      </c>
      <c r="S275" s="211">
        <v>0</v>
      </c>
      <c r="T275" s="212">
        <f>S275*H275</f>
        <v>0</v>
      </c>
      <c r="AR275" s="17" t="s">
        <v>196</v>
      </c>
      <c r="AT275" s="17" t="s">
        <v>174</v>
      </c>
      <c r="AU275" s="17" t="s">
        <v>78</v>
      </c>
      <c r="AY275" s="17" t="s">
        <v>154</v>
      </c>
      <c r="BE275" s="213">
        <f>IF(N275="základní",J275,0)</f>
        <v>0</v>
      </c>
      <c r="BF275" s="213">
        <f>IF(N275="snížená",J275,0)</f>
        <v>0</v>
      </c>
      <c r="BG275" s="213">
        <f>IF(N275="zákl. přenesená",J275,0)</f>
        <v>0</v>
      </c>
      <c r="BH275" s="213">
        <f>IF(N275="sníž. přenesená",J275,0)</f>
        <v>0</v>
      </c>
      <c r="BI275" s="213">
        <f>IF(N275="nulová",J275,0)</f>
        <v>0</v>
      </c>
      <c r="BJ275" s="17" t="s">
        <v>78</v>
      </c>
      <c r="BK275" s="213">
        <f>ROUND(I275*H275,2)</f>
        <v>0</v>
      </c>
      <c r="BL275" s="17" t="s">
        <v>196</v>
      </c>
      <c r="BM275" s="17" t="s">
        <v>1230</v>
      </c>
    </row>
    <row r="276" s="1" customFormat="1">
      <c r="B276" s="38"/>
      <c r="C276" s="39"/>
      <c r="D276" s="214" t="s">
        <v>157</v>
      </c>
      <c r="E276" s="39"/>
      <c r="F276" s="215" t="s">
        <v>842</v>
      </c>
      <c r="G276" s="39"/>
      <c r="H276" s="39"/>
      <c r="I276" s="144"/>
      <c r="J276" s="39"/>
      <c r="K276" s="39"/>
      <c r="L276" s="43"/>
      <c r="M276" s="216"/>
      <c r="N276" s="79"/>
      <c r="O276" s="79"/>
      <c r="P276" s="79"/>
      <c r="Q276" s="79"/>
      <c r="R276" s="79"/>
      <c r="S276" s="79"/>
      <c r="T276" s="80"/>
      <c r="AT276" s="17" t="s">
        <v>157</v>
      </c>
      <c r="AU276" s="17" t="s">
        <v>78</v>
      </c>
    </row>
    <row r="277" s="1" customFormat="1">
      <c r="B277" s="38"/>
      <c r="C277" s="39"/>
      <c r="D277" s="214" t="s">
        <v>179</v>
      </c>
      <c r="E277" s="39"/>
      <c r="F277" s="242" t="s">
        <v>1231</v>
      </c>
      <c r="G277" s="39"/>
      <c r="H277" s="39"/>
      <c r="I277" s="144"/>
      <c r="J277" s="39"/>
      <c r="K277" s="39"/>
      <c r="L277" s="43"/>
      <c r="M277" s="216"/>
      <c r="N277" s="79"/>
      <c r="O277" s="79"/>
      <c r="P277" s="79"/>
      <c r="Q277" s="79"/>
      <c r="R277" s="79"/>
      <c r="S277" s="79"/>
      <c r="T277" s="80"/>
      <c r="AT277" s="17" t="s">
        <v>179</v>
      </c>
      <c r="AU277" s="17" t="s">
        <v>78</v>
      </c>
    </row>
    <row r="278" s="12" customFormat="1">
      <c r="B278" s="246"/>
      <c r="C278" s="247"/>
      <c r="D278" s="214" t="s">
        <v>325</v>
      </c>
      <c r="E278" s="248" t="s">
        <v>1</v>
      </c>
      <c r="F278" s="249" t="s">
        <v>1232</v>
      </c>
      <c r="G278" s="247"/>
      <c r="H278" s="248" t="s">
        <v>1</v>
      </c>
      <c r="I278" s="250"/>
      <c r="J278" s="247"/>
      <c r="K278" s="247"/>
      <c r="L278" s="251"/>
      <c r="M278" s="252"/>
      <c r="N278" s="253"/>
      <c r="O278" s="253"/>
      <c r="P278" s="253"/>
      <c r="Q278" s="253"/>
      <c r="R278" s="253"/>
      <c r="S278" s="253"/>
      <c r="T278" s="254"/>
      <c r="AT278" s="255" t="s">
        <v>325</v>
      </c>
      <c r="AU278" s="255" t="s">
        <v>78</v>
      </c>
      <c r="AV278" s="12" t="s">
        <v>78</v>
      </c>
      <c r="AW278" s="12" t="s">
        <v>34</v>
      </c>
      <c r="AX278" s="12" t="s">
        <v>71</v>
      </c>
      <c r="AY278" s="255" t="s">
        <v>154</v>
      </c>
    </row>
    <row r="279" s="12" customFormat="1">
      <c r="B279" s="246"/>
      <c r="C279" s="247"/>
      <c r="D279" s="214" t="s">
        <v>325</v>
      </c>
      <c r="E279" s="248" t="s">
        <v>1</v>
      </c>
      <c r="F279" s="249" t="s">
        <v>1233</v>
      </c>
      <c r="G279" s="247"/>
      <c r="H279" s="248" t="s">
        <v>1</v>
      </c>
      <c r="I279" s="250"/>
      <c r="J279" s="247"/>
      <c r="K279" s="247"/>
      <c r="L279" s="251"/>
      <c r="M279" s="252"/>
      <c r="N279" s="253"/>
      <c r="O279" s="253"/>
      <c r="P279" s="253"/>
      <c r="Q279" s="253"/>
      <c r="R279" s="253"/>
      <c r="S279" s="253"/>
      <c r="T279" s="254"/>
      <c r="AT279" s="255" t="s">
        <v>325</v>
      </c>
      <c r="AU279" s="255" t="s">
        <v>78</v>
      </c>
      <c r="AV279" s="12" t="s">
        <v>78</v>
      </c>
      <c r="AW279" s="12" t="s">
        <v>34</v>
      </c>
      <c r="AX279" s="12" t="s">
        <v>71</v>
      </c>
      <c r="AY279" s="255" t="s">
        <v>154</v>
      </c>
    </row>
    <row r="280" s="13" customFormat="1">
      <c r="B280" s="256"/>
      <c r="C280" s="257"/>
      <c r="D280" s="214" t="s">
        <v>325</v>
      </c>
      <c r="E280" s="258" t="s">
        <v>1</v>
      </c>
      <c r="F280" s="259" t="s">
        <v>1234</v>
      </c>
      <c r="G280" s="257"/>
      <c r="H280" s="260">
        <v>152.066</v>
      </c>
      <c r="I280" s="261"/>
      <c r="J280" s="257"/>
      <c r="K280" s="257"/>
      <c r="L280" s="262"/>
      <c r="M280" s="263"/>
      <c r="N280" s="264"/>
      <c r="O280" s="264"/>
      <c r="P280" s="264"/>
      <c r="Q280" s="264"/>
      <c r="R280" s="264"/>
      <c r="S280" s="264"/>
      <c r="T280" s="265"/>
      <c r="AT280" s="266" t="s">
        <v>325</v>
      </c>
      <c r="AU280" s="266" t="s">
        <v>78</v>
      </c>
      <c r="AV280" s="13" t="s">
        <v>80</v>
      </c>
      <c r="AW280" s="13" t="s">
        <v>34</v>
      </c>
      <c r="AX280" s="13" t="s">
        <v>71</v>
      </c>
      <c r="AY280" s="266" t="s">
        <v>154</v>
      </c>
    </row>
    <row r="281" s="12" customFormat="1">
      <c r="B281" s="246"/>
      <c r="C281" s="247"/>
      <c r="D281" s="214" t="s">
        <v>325</v>
      </c>
      <c r="E281" s="248" t="s">
        <v>1</v>
      </c>
      <c r="F281" s="249" t="s">
        <v>1235</v>
      </c>
      <c r="G281" s="247"/>
      <c r="H281" s="248" t="s">
        <v>1</v>
      </c>
      <c r="I281" s="250"/>
      <c r="J281" s="247"/>
      <c r="K281" s="247"/>
      <c r="L281" s="251"/>
      <c r="M281" s="252"/>
      <c r="N281" s="253"/>
      <c r="O281" s="253"/>
      <c r="P281" s="253"/>
      <c r="Q281" s="253"/>
      <c r="R281" s="253"/>
      <c r="S281" s="253"/>
      <c r="T281" s="254"/>
      <c r="AT281" s="255" t="s">
        <v>325</v>
      </c>
      <c r="AU281" s="255" t="s">
        <v>78</v>
      </c>
      <c r="AV281" s="12" t="s">
        <v>78</v>
      </c>
      <c r="AW281" s="12" t="s">
        <v>34</v>
      </c>
      <c r="AX281" s="12" t="s">
        <v>71</v>
      </c>
      <c r="AY281" s="255" t="s">
        <v>154</v>
      </c>
    </row>
    <row r="282" s="13" customFormat="1">
      <c r="B282" s="256"/>
      <c r="C282" s="257"/>
      <c r="D282" s="214" t="s">
        <v>325</v>
      </c>
      <c r="E282" s="258" t="s">
        <v>1</v>
      </c>
      <c r="F282" s="259" t="s">
        <v>1234</v>
      </c>
      <c r="G282" s="257"/>
      <c r="H282" s="260">
        <v>152.066</v>
      </c>
      <c r="I282" s="261"/>
      <c r="J282" s="257"/>
      <c r="K282" s="257"/>
      <c r="L282" s="262"/>
      <c r="M282" s="263"/>
      <c r="N282" s="264"/>
      <c r="O282" s="264"/>
      <c r="P282" s="264"/>
      <c r="Q282" s="264"/>
      <c r="R282" s="264"/>
      <c r="S282" s="264"/>
      <c r="T282" s="265"/>
      <c r="AT282" s="266" t="s">
        <v>325</v>
      </c>
      <c r="AU282" s="266" t="s">
        <v>78</v>
      </c>
      <c r="AV282" s="13" t="s">
        <v>80</v>
      </c>
      <c r="AW282" s="13" t="s">
        <v>34</v>
      </c>
      <c r="AX282" s="13" t="s">
        <v>71</v>
      </c>
      <c r="AY282" s="266" t="s">
        <v>154</v>
      </c>
    </row>
    <row r="283" s="14" customFormat="1">
      <c r="B283" s="267"/>
      <c r="C283" s="268"/>
      <c r="D283" s="214" t="s">
        <v>325</v>
      </c>
      <c r="E283" s="269" t="s">
        <v>1</v>
      </c>
      <c r="F283" s="270" t="s">
        <v>329</v>
      </c>
      <c r="G283" s="268"/>
      <c r="H283" s="271">
        <v>304.132</v>
      </c>
      <c r="I283" s="272"/>
      <c r="J283" s="268"/>
      <c r="K283" s="268"/>
      <c r="L283" s="273"/>
      <c r="M283" s="274"/>
      <c r="N283" s="275"/>
      <c r="O283" s="275"/>
      <c r="P283" s="275"/>
      <c r="Q283" s="275"/>
      <c r="R283" s="275"/>
      <c r="S283" s="275"/>
      <c r="T283" s="276"/>
      <c r="AT283" s="277" t="s">
        <v>325</v>
      </c>
      <c r="AU283" s="277" t="s">
        <v>78</v>
      </c>
      <c r="AV283" s="14" t="s">
        <v>155</v>
      </c>
      <c r="AW283" s="14" t="s">
        <v>34</v>
      </c>
      <c r="AX283" s="14" t="s">
        <v>78</v>
      </c>
      <c r="AY283" s="277" t="s">
        <v>154</v>
      </c>
    </row>
    <row r="284" s="1" customFormat="1" ht="22.5" customHeight="1">
      <c r="B284" s="38"/>
      <c r="C284" s="233" t="s">
        <v>527</v>
      </c>
      <c r="D284" s="233" t="s">
        <v>174</v>
      </c>
      <c r="E284" s="234" t="s">
        <v>928</v>
      </c>
      <c r="F284" s="235" t="s">
        <v>929</v>
      </c>
      <c r="G284" s="236" t="s">
        <v>353</v>
      </c>
      <c r="H284" s="237">
        <v>248.75</v>
      </c>
      <c r="I284" s="238"/>
      <c r="J284" s="239">
        <f>ROUND(I284*H284,2)</f>
        <v>0</v>
      </c>
      <c r="K284" s="235" t="s">
        <v>311</v>
      </c>
      <c r="L284" s="43"/>
      <c r="M284" s="240" t="s">
        <v>1</v>
      </c>
      <c r="N284" s="241" t="s">
        <v>42</v>
      </c>
      <c r="O284" s="79"/>
      <c r="P284" s="211">
        <f>O284*H284</f>
        <v>0</v>
      </c>
      <c r="Q284" s="211">
        <v>0</v>
      </c>
      <c r="R284" s="211">
        <f>Q284*H284</f>
        <v>0</v>
      </c>
      <c r="S284" s="211">
        <v>0</v>
      </c>
      <c r="T284" s="212">
        <f>S284*H284</f>
        <v>0</v>
      </c>
      <c r="AR284" s="17" t="s">
        <v>196</v>
      </c>
      <c r="AT284" s="17" t="s">
        <v>174</v>
      </c>
      <c r="AU284" s="17" t="s">
        <v>78</v>
      </c>
      <c r="AY284" s="17" t="s">
        <v>154</v>
      </c>
      <c r="BE284" s="213">
        <f>IF(N284="základní",J284,0)</f>
        <v>0</v>
      </c>
      <c r="BF284" s="213">
        <f>IF(N284="snížená",J284,0)</f>
        <v>0</v>
      </c>
      <c r="BG284" s="213">
        <f>IF(N284="zákl. přenesená",J284,0)</f>
        <v>0</v>
      </c>
      <c r="BH284" s="213">
        <f>IF(N284="sníž. přenesená",J284,0)</f>
        <v>0</v>
      </c>
      <c r="BI284" s="213">
        <f>IF(N284="nulová",J284,0)</f>
        <v>0</v>
      </c>
      <c r="BJ284" s="17" t="s">
        <v>78</v>
      </c>
      <c r="BK284" s="213">
        <f>ROUND(I284*H284,2)</f>
        <v>0</v>
      </c>
      <c r="BL284" s="17" t="s">
        <v>196</v>
      </c>
      <c r="BM284" s="17" t="s">
        <v>1236</v>
      </c>
    </row>
    <row r="285" s="1" customFormat="1">
      <c r="B285" s="38"/>
      <c r="C285" s="39"/>
      <c r="D285" s="214" t="s">
        <v>157</v>
      </c>
      <c r="E285" s="39"/>
      <c r="F285" s="215" t="s">
        <v>931</v>
      </c>
      <c r="G285" s="39"/>
      <c r="H285" s="39"/>
      <c r="I285" s="144"/>
      <c r="J285" s="39"/>
      <c r="K285" s="39"/>
      <c r="L285" s="43"/>
      <c r="M285" s="216"/>
      <c r="N285" s="79"/>
      <c r="O285" s="79"/>
      <c r="P285" s="79"/>
      <c r="Q285" s="79"/>
      <c r="R285" s="79"/>
      <c r="S285" s="79"/>
      <c r="T285" s="80"/>
      <c r="AT285" s="17" t="s">
        <v>157</v>
      </c>
      <c r="AU285" s="17" t="s">
        <v>78</v>
      </c>
    </row>
    <row r="286" s="12" customFormat="1">
      <c r="B286" s="246"/>
      <c r="C286" s="247"/>
      <c r="D286" s="214" t="s">
        <v>325</v>
      </c>
      <c r="E286" s="248" t="s">
        <v>1</v>
      </c>
      <c r="F286" s="249" t="s">
        <v>1237</v>
      </c>
      <c r="G286" s="247"/>
      <c r="H286" s="248" t="s">
        <v>1</v>
      </c>
      <c r="I286" s="250"/>
      <c r="J286" s="247"/>
      <c r="K286" s="247"/>
      <c r="L286" s="251"/>
      <c r="M286" s="252"/>
      <c r="N286" s="253"/>
      <c r="O286" s="253"/>
      <c r="P286" s="253"/>
      <c r="Q286" s="253"/>
      <c r="R286" s="253"/>
      <c r="S286" s="253"/>
      <c r="T286" s="254"/>
      <c r="AT286" s="255" t="s">
        <v>325</v>
      </c>
      <c r="AU286" s="255" t="s">
        <v>78</v>
      </c>
      <c r="AV286" s="12" t="s">
        <v>78</v>
      </c>
      <c r="AW286" s="12" t="s">
        <v>34</v>
      </c>
      <c r="AX286" s="12" t="s">
        <v>71</v>
      </c>
      <c r="AY286" s="255" t="s">
        <v>154</v>
      </c>
    </row>
    <row r="287" s="13" customFormat="1">
      <c r="B287" s="256"/>
      <c r="C287" s="257"/>
      <c r="D287" s="214" t="s">
        <v>325</v>
      </c>
      <c r="E287" s="258" t="s">
        <v>1</v>
      </c>
      <c r="F287" s="259" t="s">
        <v>1217</v>
      </c>
      <c r="G287" s="257"/>
      <c r="H287" s="260">
        <v>110.76000000000001</v>
      </c>
      <c r="I287" s="261"/>
      <c r="J287" s="257"/>
      <c r="K287" s="257"/>
      <c r="L287" s="262"/>
      <c r="M287" s="263"/>
      <c r="N287" s="264"/>
      <c r="O287" s="264"/>
      <c r="P287" s="264"/>
      <c r="Q287" s="264"/>
      <c r="R287" s="264"/>
      <c r="S287" s="264"/>
      <c r="T287" s="265"/>
      <c r="AT287" s="266" t="s">
        <v>325</v>
      </c>
      <c r="AU287" s="266" t="s">
        <v>78</v>
      </c>
      <c r="AV287" s="13" t="s">
        <v>80</v>
      </c>
      <c r="AW287" s="13" t="s">
        <v>34</v>
      </c>
      <c r="AX287" s="13" t="s">
        <v>71</v>
      </c>
      <c r="AY287" s="266" t="s">
        <v>154</v>
      </c>
    </row>
    <row r="288" s="12" customFormat="1">
      <c r="B288" s="246"/>
      <c r="C288" s="247"/>
      <c r="D288" s="214" t="s">
        <v>325</v>
      </c>
      <c r="E288" s="248" t="s">
        <v>1</v>
      </c>
      <c r="F288" s="249" t="s">
        <v>1238</v>
      </c>
      <c r="G288" s="247"/>
      <c r="H288" s="248" t="s">
        <v>1</v>
      </c>
      <c r="I288" s="250"/>
      <c r="J288" s="247"/>
      <c r="K288" s="247"/>
      <c r="L288" s="251"/>
      <c r="M288" s="252"/>
      <c r="N288" s="253"/>
      <c r="O288" s="253"/>
      <c r="P288" s="253"/>
      <c r="Q288" s="253"/>
      <c r="R288" s="253"/>
      <c r="S288" s="253"/>
      <c r="T288" s="254"/>
      <c r="AT288" s="255" t="s">
        <v>325</v>
      </c>
      <c r="AU288" s="255" t="s">
        <v>78</v>
      </c>
      <c r="AV288" s="12" t="s">
        <v>78</v>
      </c>
      <c r="AW288" s="12" t="s">
        <v>34</v>
      </c>
      <c r="AX288" s="12" t="s">
        <v>71</v>
      </c>
      <c r="AY288" s="255" t="s">
        <v>154</v>
      </c>
    </row>
    <row r="289" s="13" customFormat="1">
      <c r="B289" s="256"/>
      <c r="C289" s="257"/>
      <c r="D289" s="214" t="s">
        <v>325</v>
      </c>
      <c r="E289" s="258" t="s">
        <v>1</v>
      </c>
      <c r="F289" s="259" t="s">
        <v>1219</v>
      </c>
      <c r="G289" s="257"/>
      <c r="H289" s="260">
        <v>23.43</v>
      </c>
      <c r="I289" s="261"/>
      <c r="J289" s="257"/>
      <c r="K289" s="257"/>
      <c r="L289" s="262"/>
      <c r="M289" s="263"/>
      <c r="N289" s="264"/>
      <c r="O289" s="264"/>
      <c r="P289" s="264"/>
      <c r="Q289" s="264"/>
      <c r="R289" s="264"/>
      <c r="S289" s="264"/>
      <c r="T289" s="265"/>
      <c r="AT289" s="266" t="s">
        <v>325</v>
      </c>
      <c r="AU289" s="266" t="s">
        <v>78</v>
      </c>
      <c r="AV289" s="13" t="s">
        <v>80</v>
      </c>
      <c r="AW289" s="13" t="s">
        <v>34</v>
      </c>
      <c r="AX289" s="13" t="s">
        <v>71</v>
      </c>
      <c r="AY289" s="266" t="s">
        <v>154</v>
      </c>
    </row>
    <row r="290" s="12" customFormat="1">
      <c r="B290" s="246"/>
      <c r="C290" s="247"/>
      <c r="D290" s="214" t="s">
        <v>325</v>
      </c>
      <c r="E290" s="248" t="s">
        <v>1</v>
      </c>
      <c r="F290" s="249" t="s">
        <v>1239</v>
      </c>
      <c r="G290" s="247"/>
      <c r="H290" s="248" t="s">
        <v>1</v>
      </c>
      <c r="I290" s="250"/>
      <c r="J290" s="247"/>
      <c r="K290" s="247"/>
      <c r="L290" s="251"/>
      <c r="M290" s="252"/>
      <c r="N290" s="253"/>
      <c r="O290" s="253"/>
      <c r="P290" s="253"/>
      <c r="Q290" s="253"/>
      <c r="R290" s="253"/>
      <c r="S290" s="253"/>
      <c r="T290" s="254"/>
      <c r="AT290" s="255" t="s">
        <v>325</v>
      </c>
      <c r="AU290" s="255" t="s">
        <v>78</v>
      </c>
      <c r="AV290" s="12" t="s">
        <v>78</v>
      </c>
      <c r="AW290" s="12" t="s">
        <v>34</v>
      </c>
      <c r="AX290" s="12" t="s">
        <v>71</v>
      </c>
      <c r="AY290" s="255" t="s">
        <v>154</v>
      </c>
    </row>
    <row r="291" s="13" customFormat="1">
      <c r="B291" s="256"/>
      <c r="C291" s="257"/>
      <c r="D291" s="214" t="s">
        <v>325</v>
      </c>
      <c r="E291" s="258" t="s">
        <v>1</v>
      </c>
      <c r="F291" s="259" t="s">
        <v>1221</v>
      </c>
      <c r="G291" s="257"/>
      <c r="H291" s="260">
        <v>3.7999999999999998</v>
      </c>
      <c r="I291" s="261"/>
      <c r="J291" s="257"/>
      <c r="K291" s="257"/>
      <c r="L291" s="262"/>
      <c r="M291" s="263"/>
      <c r="N291" s="264"/>
      <c r="O291" s="264"/>
      <c r="P291" s="264"/>
      <c r="Q291" s="264"/>
      <c r="R291" s="264"/>
      <c r="S291" s="264"/>
      <c r="T291" s="265"/>
      <c r="AT291" s="266" t="s">
        <v>325</v>
      </c>
      <c r="AU291" s="266" t="s">
        <v>78</v>
      </c>
      <c r="AV291" s="13" t="s">
        <v>80</v>
      </c>
      <c r="AW291" s="13" t="s">
        <v>34</v>
      </c>
      <c r="AX291" s="13" t="s">
        <v>71</v>
      </c>
      <c r="AY291" s="266" t="s">
        <v>154</v>
      </c>
    </row>
    <row r="292" s="12" customFormat="1">
      <c r="B292" s="246"/>
      <c r="C292" s="247"/>
      <c r="D292" s="214" t="s">
        <v>325</v>
      </c>
      <c r="E292" s="248" t="s">
        <v>1</v>
      </c>
      <c r="F292" s="249" t="s">
        <v>1240</v>
      </c>
      <c r="G292" s="247"/>
      <c r="H292" s="248" t="s">
        <v>1</v>
      </c>
      <c r="I292" s="250"/>
      <c r="J292" s="247"/>
      <c r="K292" s="247"/>
      <c r="L292" s="251"/>
      <c r="M292" s="252"/>
      <c r="N292" s="253"/>
      <c r="O292" s="253"/>
      <c r="P292" s="253"/>
      <c r="Q292" s="253"/>
      <c r="R292" s="253"/>
      <c r="S292" s="253"/>
      <c r="T292" s="254"/>
      <c r="AT292" s="255" t="s">
        <v>325</v>
      </c>
      <c r="AU292" s="255" t="s">
        <v>78</v>
      </c>
      <c r="AV292" s="12" t="s">
        <v>78</v>
      </c>
      <c r="AW292" s="12" t="s">
        <v>34</v>
      </c>
      <c r="AX292" s="12" t="s">
        <v>71</v>
      </c>
      <c r="AY292" s="255" t="s">
        <v>154</v>
      </c>
    </row>
    <row r="293" s="13" customFormat="1">
      <c r="B293" s="256"/>
      <c r="C293" s="257"/>
      <c r="D293" s="214" t="s">
        <v>325</v>
      </c>
      <c r="E293" s="258" t="s">
        <v>1</v>
      </c>
      <c r="F293" s="259" t="s">
        <v>1217</v>
      </c>
      <c r="G293" s="257"/>
      <c r="H293" s="260">
        <v>110.76000000000001</v>
      </c>
      <c r="I293" s="261"/>
      <c r="J293" s="257"/>
      <c r="K293" s="257"/>
      <c r="L293" s="262"/>
      <c r="M293" s="263"/>
      <c r="N293" s="264"/>
      <c r="O293" s="264"/>
      <c r="P293" s="264"/>
      <c r="Q293" s="264"/>
      <c r="R293" s="264"/>
      <c r="S293" s="264"/>
      <c r="T293" s="265"/>
      <c r="AT293" s="266" t="s">
        <v>325</v>
      </c>
      <c r="AU293" s="266" t="s">
        <v>78</v>
      </c>
      <c r="AV293" s="13" t="s">
        <v>80</v>
      </c>
      <c r="AW293" s="13" t="s">
        <v>34</v>
      </c>
      <c r="AX293" s="13" t="s">
        <v>71</v>
      </c>
      <c r="AY293" s="266" t="s">
        <v>154</v>
      </c>
    </row>
    <row r="294" s="14" customFormat="1">
      <c r="B294" s="267"/>
      <c r="C294" s="268"/>
      <c r="D294" s="214" t="s">
        <v>325</v>
      </c>
      <c r="E294" s="269" t="s">
        <v>1</v>
      </c>
      <c r="F294" s="270" t="s">
        <v>329</v>
      </c>
      <c r="G294" s="268"/>
      <c r="H294" s="271">
        <v>248.75</v>
      </c>
      <c r="I294" s="272"/>
      <c r="J294" s="268"/>
      <c r="K294" s="268"/>
      <c r="L294" s="273"/>
      <c r="M294" s="274"/>
      <c r="N294" s="275"/>
      <c r="O294" s="275"/>
      <c r="P294" s="275"/>
      <c r="Q294" s="275"/>
      <c r="R294" s="275"/>
      <c r="S294" s="275"/>
      <c r="T294" s="276"/>
      <c r="AT294" s="277" t="s">
        <v>325</v>
      </c>
      <c r="AU294" s="277" t="s">
        <v>78</v>
      </c>
      <c r="AV294" s="14" t="s">
        <v>155</v>
      </c>
      <c r="AW294" s="14" t="s">
        <v>34</v>
      </c>
      <c r="AX294" s="14" t="s">
        <v>78</v>
      </c>
      <c r="AY294" s="277" t="s">
        <v>154</v>
      </c>
    </row>
    <row r="295" s="1" customFormat="1" ht="22.5" customHeight="1">
      <c r="B295" s="38"/>
      <c r="C295" s="233" t="s">
        <v>464</v>
      </c>
      <c r="D295" s="233" t="s">
        <v>174</v>
      </c>
      <c r="E295" s="234" t="s">
        <v>1241</v>
      </c>
      <c r="F295" s="235" t="s">
        <v>1242</v>
      </c>
      <c r="G295" s="236" t="s">
        <v>152</v>
      </c>
      <c r="H295" s="237">
        <v>3</v>
      </c>
      <c r="I295" s="238"/>
      <c r="J295" s="239">
        <f>ROUND(I295*H295,2)</f>
        <v>0</v>
      </c>
      <c r="K295" s="235" t="s">
        <v>311</v>
      </c>
      <c r="L295" s="43"/>
      <c r="M295" s="240" t="s">
        <v>1</v>
      </c>
      <c r="N295" s="241" t="s">
        <v>42</v>
      </c>
      <c r="O295" s="79"/>
      <c r="P295" s="211">
        <f>O295*H295</f>
        <v>0</v>
      </c>
      <c r="Q295" s="211">
        <v>0</v>
      </c>
      <c r="R295" s="211">
        <f>Q295*H295</f>
        <v>0</v>
      </c>
      <c r="S295" s="211">
        <v>0</v>
      </c>
      <c r="T295" s="212">
        <f>S295*H295</f>
        <v>0</v>
      </c>
      <c r="AR295" s="17" t="s">
        <v>196</v>
      </c>
      <c r="AT295" s="17" t="s">
        <v>174</v>
      </c>
      <c r="AU295" s="17" t="s">
        <v>78</v>
      </c>
      <c r="AY295" s="17" t="s">
        <v>154</v>
      </c>
      <c r="BE295" s="213">
        <f>IF(N295="základní",J295,0)</f>
        <v>0</v>
      </c>
      <c r="BF295" s="213">
        <f>IF(N295="snížená",J295,0)</f>
        <v>0</v>
      </c>
      <c r="BG295" s="213">
        <f>IF(N295="zákl. přenesená",J295,0)</f>
        <v>0</v>
      </c>
      <c r="BH295" s="213">
        <f>IF(N295="sníž. přenesená",J295,0)</f>
        <v>0</v>
      </c>
      <c r="BI295" s="213">
        <f>IF(N295="nulová",J295,0)</f>
        <v>0</v>
      </c>
      <c r="BJ295" s="17" t="s">
        <v>78</v>
      </c>
      <c r="BK295" s="213">
        <f>ROUND(I295*H295,2)</f>
        <v>0</v>
      </c>
      <c r="BL295" s="17" t="s">
        <v>196</v>
      </c>
      <c r="BM295" s="17" t="s">
        <v>1243</v>
      </c>
    </row>
    <row r="296" s="1" customFormat="1">
      <c r="B296" s="38"/>
      <c r="C296" s="39"/>
      <c r="D296" s="214" t="s">
        <v>157</v>
      </c>
      <c r="E296" s="39"/>
      <c r="F296" s="215" t="s">
        <v>1244</v>
      </c>
      <c r="G296" s="39"/>
      <c r="H296" s="39"/>
      <c r="I296" s="144"/>
      <c r="J296" s="39"/>
      <c r="K296" s="39"/>
      <c r="L296" s="43"/>
      <c r="M296" s="216"/>
      <c r="N296" s="79"/>
      <c r="O296" s="79"/>
      <c r="P296" s="79"/>
      <c r="Q296" s="79"/>
      <c r="R296" s="79"/>
      <c r="S296" s="79"/>
      <c r="T296" s="80"/>
      <c r="AT296" s="17" t="s">
        <v>157</v>
      </c>
      <c r="AU296" s="17" t="s">
        <v>78</v>
      </c>
    </row>
    <row r="297" s="1" customFormat="1">
      <c r="B297" s="38"/>
      <c r="C297" s="39"/>
      <c r="D297" s="214" t="s">
        <v>179</v>
      </c>
      <c r="E297" s="39"/>
      <c r="F297" s="242" t="s">
        <v>1245</v>
      </c>
      <c r="G297" s="39"/>
      <c r="H297" s="39"/>
      <c r="I297" s="144"/>
      <c r="J297" s="39"/>
      <c r="K297" s="39"/>
      <c r="L297" s="43"/>
      <c r="M297" s="216"/>
      <c r="N297" s="79"/>
      <c r="O297" s="79"/>
      <c r="P297" s="79"/>
      <c r="Q297" s="79"/>
      <c r="R297" s="79"/>
      <c r="S297" s="79"/>
      <c r="T297" s="80"/>
      <c r="AT297" s="17" t="s">
        <v>179</v>
      </c>
      <c r="AU297" s="17" t="s">
        <v>78</v>
      </c>
    </row>
    <row r="298" s="1" customFormat="1" ht="22.5" customHeight="1">
      <c r="B298" s="38"/>
      <c r="C298" s="233" t="s">
        <v>537</v>
      </c>
      <c r="D298" s="233" t="s">
        <v>174</v>
      </c>
      <c r="E298" s="234" t="s">
        <v>1246</v>
      </c>
      <c r="F298" s="235" t="s">
        <v>1247</v>
      </c>
      <c r="G298" s="236" t="s">
        <v>353</v>
      </c>
      <c r="H298" s="237">
        <v>338.82600000000002</v>
      </c>
      <c r="I298" s="238"/>
      <c r="J298" s="239">
        <f>ROUND(I298*H298,2)</f>
        <v>0</v>
      </c>
      <c r="K298" s="235" t="s">
        <v>311</v>
      </c>
      <c r="L298" s="43"/>
      <c r="M298" s="240" t="s">
        <v>1</v>
      </c>
      <c r="N298" s="241" t="s">
        <v>42</v>
      </c>
      <c r="O298" s="79"/>
      <c r="P298" s="211">
        <f>O298*H298</f>
        <v>0</v>
      </c>
      <c r="Q298" s="211">
        <v>0</v>
      </c>
      <c r="R298" s="211">
        <f>Q298*H298</f>
        <v>0</v>
      </c>
      <c r="S298" s="211">
        <v>0</v>
      </c>
      <c r="T298" s="212">
        <f>S298*H298</f>
        <v>0</v>
      </c>
      <c r="AR298" s="17" t="s">
        <v>196</v>
      </c>
      <c r="AT298" s="17" t="s">
        <v>174</v>
      </c>
      <c r="AU298" s="17" t="s">
        <v>78</v>
      </c>
      <c r="AY298" s="17" t="s">
        <v>154</v>
      </c>
      <c r="BE298" s="213">
        <f>IF(N298="základní",J298,0)</f>
        <v>0</v>
      </c>
      <c r="BF298" s="213">
        <f>IF(N298="snížená",J298,0)</f>
        <v>0</v>
      </c>
      <c r="BG298" s="213">
        <f>IF(N298="zákl. přenesená",J298,0)</f>
        <v>0</v>
      </c>
      <c r="BH298" s="213">
        <f>IF(N298="sníž. přenesená",J298,0)</f>
        <v>0</v>
      </c>
      <c r="BI298" s="213">
        <f>IF(N298="nulová",J298,0)</f>
        <v>0</v>
      </c>
      <c r="BJ298" s="17" t="s">
        <v>78</v>
      </c>
      <c r="BK298" s="213">
        <f>ROUND(I298*H298,2)</f>
        <v>0</v>
      </c>
      <c r="BL298" s="17" t="s">
        <v>196</v>
      </c>
      <c r="BM298" s="17" t="s">
        <v>1248</v>
      </c>
    </row>
    <row r="299" s="1" customFormat="1">
      <c r="B299" s="38"/>
      <c r="C299" s="39"/>
      <c r="D299" s="214" t="s">
        <v>157</v>
      </c>
      <c r="E299" s="39"/>
      <c r="F299" s="215" t="s">
        <v>1249</v>
      </c>
      <c r="G299" s="39"/>
      <c r="H299" s="39"/>
      <c r="I299" s="144"/>
      <c r="J299" s="39"/>
      <c r="K299" s="39"/>
      <c r="L299" s="43"/>
      <c r="M299" s="216"/>
      <c r="N299" s="79"/>
      <c r="O299" s="79"/>
      <c r="P299" s="79"/>
      <c r="Q299" s="79"/>
      <c r="R299" s="79"/>
      <c r="S299" s="79"/>
      <c r="T299" s="80"/>
      <c r="AT299" s="17" t="s">
        <v>157</v>
      </c>
      <c r="AU299" s="17" t="s">
        <v>78</v>
      </c>
    </row>
    <row r="300" s="12" customFormat="1">
      <c r="B300" s="246"/>
      <c r="C300" s="247"/>
      <c r="D300" s="214" t="s">
        <v>325</v>
      </c>
      <c r="E300" s="248" t="s">
        <v>1</v>
      </c>
      <c r="F300" s="249" t="s">
        <v>1250</v>
      </c>
      <c r="G300" s="247"/>
      <c r="H300" s="248" t="s">
        <v>1</v>
      </c>
      <c r="I300" s="250"/>
      <c r="J300" s="247"/>
      <c r="K300" s="247"/>
      <c r="L300" s="251"/>
      <c r="M300" s="252"/>
      <c r="N300" s="253"/>
      <c r="O300" s="253"/>
      <c r="P300" s="253"/>
      <c r="Q300" s="253"/>
      <c r="R300" s="253"/>
      <c r="S300" s="253"/>
      <c r="T300" s="254"/>
      <c r="AT300" s="255" t="s">
        <v>325</v>
      </c>
      <c r="AU300" s="255" t="s">
        <v>78</v>
      </c>
      <c r="AV300" s="12" t="s">
        <v>78</v>
      </c>
      <c r="AW300" s="12" t="s">
        <v>34</v>
      </c>
      <c r="AX300" s="12" t="s">
        <v>71</v>
      </c>
      <c r="AY300" s="255" t="s">
        <v>154</v>
      </c>
    </row>
    <row r="301" s="12" customFormat="1">
      <c r="B301" s="246"/>
      <c r="C301" s="247"/>
      <c r="D301" s="214" t="s">
        <v>325</v>
      </c>
      <c r="E301" s="248" t="s">
        <v>1</v>
      </c>
      <c r="F301" s="249" t="s">
        <v>1208</v>
      </c>
      <c r="G301" s="247"/>
      <c r="H301" s="248" t="s">
        <v>1</v>
      </c>
      <c r="I301" s="250"/>
      <c r="J301" s="247"/>
      <c r="K301" s="247"/>
      <c r="L301" s="251"/>
      <c r="M301" s="252"/>
      <c r="N301" s="253"/>
      <c r="O301" s="253"/>
      <c r="P301" s="253"/>
      <c r="Q301" s="253"/>
      <c r="R301" s="253"/>
      <c r="S301" s="253"/>
      <c r="T301" s="254"/>
      <c r="AT301" s="255" t="s">
        <v>325</v>
      </c>
      <c r="AU301" s="255" t="s">
        <v>78</v>
      </c>
      <c r="AV301" s="12" t="s">
        <v>78</v>
      </c>
      <c r="AW301" s="12" t="s">
        <v>34</v>
      </c>
      <c r="AX301" s="12" t="s">
        <v>71</v>
      </c>
      <c r="AY301" s="255" t="s">
        <v>154</v>
      </c>
    </row>
    <row r="302" s="13" customFormat="1">
      <c r="B302" s="256"/>
      <c r="C302" s="257"/>
      <c r="D302" s="214" t="s">
        <v>325</v>
      </c>
      <c r="E302" s="258" t="s">
        <v>1</v>
      </c>
      <c r="F302" s="259" t="s">
        <v>1209</v>
      </c>
      <c r="G302" s="257"/>
      <c r="H302" s="260">
        <v>74.256</v>
      </c>
      <c r="I302" s="261"/>
      <c r="J302" s="257"/>
      <c r="K302" s="257"/>
      <c r="L302" s="262"/>
      <c r="M302" s="263"/>
      <c r="N302" s="264"/>
      <c r="O302" s="264"/>
      <c r="P302" s="264"/>
      <c r="Q302" s="264"/>
      <c r="R302" s="264"/>
      <c r="S302" s="264"/>
      <c r="T302" s="265"/>
      <c r="AT302" s="266" t="s">
        <v>325</v>
      </c>
      <c r="AU302" s="266" t="s">
        <v>78</v>
      </c>
      <c r="AV302" s="13" t="s">
        <v>80</v>
      </c>
      <c r="AW302" s="13" t="s">
        <v>34</v>
      </c>
      <c r="AX302" s="13" t="s">
        <v>71</v>
      </c>
      <c r="AY302" s="266" t="s">
        <v>154</v>
      </c>
    </row>
    <row r="303" s="12" customFormat="1">
      <c r="B303" s="246"/>
      <c r="C303" s="247"/>
      <c r="D303" s="214" t="s">
        <v>325</v>
      </c>
      <c r="E303" s="248" t="s">
        <v>1</v>
      </c>
      <c r="F303" s="249" t="s">
        <v>1210</v>
      </c>
      <c r="G303" s="247"/>
      <c r="H303" s="248" t="s">
        <v>1</v>
      </c>
      <c r="I303" s="250"/>
      <c r="J303" s="247"/>
      <c r="K303" s="247"/>
      <c r="L303" s="251"/>
      <c r="M303" s="252"/>
      <c r="N303" s="253"/>
      <c r="O303" s="253"/>
      <c r="P303" s="253"/>
      <c r="Q303" s="253"/>
      <c r="R303" s="253"/>
      <c r="S303" s="253"/>
      <c r="T303" s="254"/>
      <c r="AT303" s="255" t="s">
        <v>325</v>
      </c>
      <c r="AU303" s="255" t="s">
        <v>78</v>
      </c>
      <c r="AV303" s="12" t="s">
        <v>78</v>
      </c>
      <c r="AW303" s="12" t="s">
        <v>34</v>
      </c>
      <c r="AX303" s="12" t="s">
        <v>71</v>
      </c>
      <c r="AY303" s="255" t="s">
        <v>154</v>
      </c>
    </row>
    <row r="304" s="13" customFormat="1">
      <c r="B304" s="256"/>
      <c r="C304" s="257"/>
      <c r="D304" s="214" t="s">
        <v>325</v>
      </c>
      <c r="E304" s="258" t="s">
        <v>1</v>
      </c>
      <c r="F304" s="259" t="s">
        <v>1211</v>
      </c>
      <c r="G304" s="257"/>
      <c r="H304" s="260">
        <v>211.53</v>
      </c>
      <c r="I304" s="261"/>
      <c r="J304" s="257"/>
      <c r="K304" s="257"/>
      <c r="L304" s="262"/>
      <c r="M304" s="263"/>
      <c r="N304" s="264"/>
      <c r="O304" s="264"/>
      <c r="P304" s="264"/>
      <c r="Q304" s="264"/>
      <c r="R304" s="264"/>
      <c r="S304" s="264"/>
      <c r="T304" s="265"/>
      <c r="AT304" s="266" t="s">
        <v>325</v>
      </c>
      <c r="AU304" s="266" t="s">
        <v>78</v>
      </c>
      <c r="AV304" s="13" t="s">
        <v>80</v>
      </c>
      <c r="AW304" s="13" t="s">
        <v>34</v>
      </c>
      <c r="AX304" s="13" t="s">
        <v>71</v>
      </c>
      <c r="AY304" s="266" t="s">
        <v>154</v>
      </c>
    </row>
    <row r="305" s="12" customFormat="1">
      <c r="B305" s="246"/>
      <c r="C305" s="247"/>
      <c r="D305" s="214" t="s">
        <v>325</v>
      </c>
      <c r="E305" s="248" t="s">
        <v>1</v>
      </c>
      <c r="F305" s="249" t="s">
        <v>1212</v>
      </c>
      <c r="G305" s="247"/>
      <c r="H305" s="248" t="s">
        <v>1</v>
      </c>
      <c r="I305" s="250"/>
      <c r="J305" s="247"/>
      <c r="K305" s="247"/>
      <c r="L305" s="251"/>
      <c r="M305" s="252"/>
      <c r="N305" s="253"/>
      <c r="O305" s="253"/>
      <c r="P305" s="253"/>
      <c r="Q305" s="253"/>
      <c r="R305" s="253"/>
      <c r="S305" s="253"/>
      <c r="T305" s="254"/>
      <c r="AT305" s="255" t="s">
        <v>325</v>
      </c>
      <c r="AU305" s="255" t="s">
        <v>78</v>
      </c>
      <c r="AV305" s="12" t="s">
        <v>78</v>
      </c>
      <c r="AW305" s="12" t="s">
        <v>34</v>
      </c>
      <c r="AX305" s="12" t="s">
        <v>71</v>
      </c>
      <c r="AY305" s="255" t="s">
        <v>154</v>
      </c>
    </row>
    <row r="306" s="13" customFormat="1">
      <c r="B306" s="256"/>
      <c r="C306" s="257"/>
      <c r="D306" s="214" t="s">
        <v>325</v>
      </c>
      <c r="E306" s="258" t="s">
        <v>1</v>
      </c>
      <c r="F306" s="259" t="s">
        <v>1213</v>
      </c>
      <c r="G306" s="257"/>
      <c r="H306" s="260">
        <v>53.039999999999999</v>
      </c>
      <c r="I306" s="261"/>
      <c r="J306" s="257"/>
      <c r="K306" s="257"/>
      <c r="L306" s="262"/>
      <c r="M306" s="263"/>
      <c r="N306" s="264"/>
      <c r="O306" s="264"/>
      <c r="P306" s="264"/>
      <c r="Q306" s="264"/>
      <c r="R306" s="264"/>
      <c r="S306" s="264"/>
      <c r="T306" s="265"/>
      <c r="AT306" s="266" t="s">
        <v>325</v>
      </c>
      <c r="AU306" s="266" t="s">
        <v>78</v>
      </c>
      <c r="AV306" s="13" t="s">
        <v>80</v>
      </c>
      <c r="AW306" s="13" t="s">
        <v>34</v>
      </c>
      <c r="AX306" s="13" t="s">
        <v>71</v>
      </c>
      <c r="AY306" s="266" t="s">
        <v>154</v>
      </c>
    </row>
    <row r="307" s="14" customFormat="1">
      <c r="B307" s="267"/>
      <c r="C307" s="268"/>
      <c r="D307" s="214" t="s">
        <v>325</v>
      </c>
      <c r="E307" s="269" t="s">
        <v>1</v>
      </c>
      <c r="F307" s="270" t="s">
        <v>329</v>
      </c>
      <c r="G307" s="268"/>
      <c r="H307" s="271">
        <v>338.82600000000002</v>
      </c>
      <c r="I307" s="272"/>
      <c r="J307" s="268"/>
      <c r="K307" s="268"/>
      <c r="L307" s="273"/>
      <c r="M307" s="274"/>
      <c r="N307" s="275"/>
      <c r="O307" s="275"/>
      <c r="P307" s="275"/>
      <c r="Q307" s="275"/>
      <c r="R307" s="275"/>
      <c r="S307" s="275"/>
      <c r="T307" s="276"/>
      <c r="AT307" s="277" t="s">
        <v>325</v>
      </c>
      <c r="AU307" s="277" t="s">
        <v>78</v>
      </c>
      <c r="AV307" s="14" t="s">
        <v>155</v>
      </c>
      <c r="AW307" s="14" t="s">
        <v>34</v>
      </c>
      <c r="AX307" s="14" t="s">
        <v>78</v>
      </c>
      <c r="AY307" s="277" t="s">
        <v>154</v>
      </c>
    </row>
    <row r="308" s="1" customFormat="1" ht="22.5" customHeight="1">
      <c r="B308" s="38"/>
      <c r="C308" s="233" t="s">
        <v>542</v>
      </c>
      <c r="D308" s="233" t="s">
        <v>174</v>
      </c>
      <c r="E308" s="234" t="s">
        <v>1251</v>
      </c>
      <c r="F308" s="235" t="s">
        <v>1252</v>
      </c>
      <c r="G308" s="236" t="s">
        <v>353</v>
      </c>
      <c r="H308" s="237">
        <v>2.6179999999999999</v>
      </c>
      <c r="I308" s="238"/>
      <c r="J308" s="239">
        <f>ROUND(I308*H308,2)</f>
        <v>0</v>
      </c>
      <c r="K308" s="235" t="s">
        <v>311</v>
      </c>
      <c r="L308" s="43"/>
      <c r="M308" s="240" t="s">
        <v>1</v>
      </c>
      <c r="N308" s="241" t="s">
        <v>42</v>
      </c>
      <c r="O308" s="79"/>
      <c r="P308" s="211">
        <f>O308*H308</f>
        <v>0</v>
      </c>
      <c r="Q308" s="211">
        <v>0</v>
      </c>
      <c r="R308" s="211">
        <f>Q308*H308</f>
        <v>0</v>
      </c>
      <c r="S308" s="211">
        <v>0</v>
      </c>
      <c r="T308" s="212">
        <f>S308*H308</f>
        <v>0</v>
      </c>
      <c r="AR308" s="17" t="s">
        <v>196</v>
      </c>
      <c r="AT308" s="17" t="s">
        <v>174</v>
      </c>
      <c r="AU308" s="17" t="s">
        <v>78</v>
      </c>
      <c r="AY308" s="17" t="s">
        <v>154</v>
      </c>
      <c r="BE308" s="213">
        <f>IF(N308="základní",J308,0)</f>
        <v>0</v>
      </c>
      <c r="BF308" s="213">
        <f>IF(N308="snížená",J308,0)</f>
        <v>0</v>
      </c>
      <c r="BG308" s="213">
        <f>IF(N308="zákl. přenesená",J308,0)</f>
        <v>0</v>
      </c>
      <c r="BH308" s="213">
        <f>IF(N308="sníž. přenesená",J308,0)</f>
        <v>0</v>
      </c>
      <c r="BI308" s="213">
        <f>IF(N308="nulová",J308,0)</f>
        <v>0</v>
      </c>
      <c r="BJ308" s="17" t="s">
        <v>78</v>
      </c>
      <c r="BK308" s="213">
        <f>ROUND(I308*H308,2)</f>
        <v>0</v>
      </c>
      <c r="BL308" s="17" t="s">
        <v>196</v>
      </c>
      <c r="BM308" s="17" t="s">
        <v>1253</v>
      </c>
    </row>
    <row r="309" s="1" customFormat="1">
      <c r="B309" s="38"/>
      <c r="C309" s="39"/>
      <c r="D309" s="214" t="s">
        <v>157</v>
      </c>
      <c r="E309" s="39"/>
      <c r="F309" s="215" t="s">
        <v>1254</v>
      </c>
      <c r="G309" s="39"/>
      <c r="H309" s="39"/>
      <c r="I309" s="144"/>
      <c r="J309" s="39"/>
      <c r="K309" s="39"/>
      <c r="L309" s="43"/>
      <c r="M309" s="216"/>
      <c r="N309" s="79"/>
      <c r="O309" s="79"/>
      <c r="P309" s="79"/>
      <c r="Q309" s="79"/>
      <c r="R309" s="79"/>
      <c r="S309" s="79"/>
      <c r="T309" s="80"/>
      <c r="AT309" s="17" t="s">
        <v>157</v>
      </c>
      <c r="AU309" s="17" t="s">
        <v>78</v>
      </c>
    </row>
    <row r="310" s="12" customFormat="1">
      <c r="B310" s="246"/>
      <c r="C310" s="247"/>
      <c r="D310" s="214" t="s">
        <v>325</v>
      </c>
      <c r="E310" s="248" t="s">
        <v>1</v>
      </c>
      <c r="F310" s="249" t="s">
        <v>1255</v>
      </c>
      <c r="G310" s="247"/>
      <c r="H310" s="248" t="s">
        <v>1</v>
      </c>
      <c r="I310" s="250"/>
      <c r="J310" s="247"/>
      <c r="K310" s="247"/>
      <c r="L310" s="251"/>
      <c r="M310" s="252"/>
      <c r="N310" s="253"/>
      <c r="O310" s="253"/>
      <c r="P310" s="253"/>
      <c r="Q310" s="253"/>
      <c r="R310" s="253"/>
      <c r="S310" s="253"/>
      <c r="T310" s="254"/>
      <c r="AT310" s="255" t="s">
        <v>325</v>
      </c>
      <c r="AU310" s="255" t="s">
        <v>78</v>
      </c>
      <c r="AV310" s="12" t="s">
        <v>78</v>
      </c>
      <c r="AW310" s="12" t="s">
        <v>34</v>
      </c>
      <c r="AX310" s="12" t="s">
        <v>71</v>
      </c>
      <c r="AY310" s="255" t="s">
        <v>154</v>
      </c>
    </row>
    <row r="311" s="13" customFormat="1">
      <c r="B311" s="256"/>
      <c r="C311" s="257"/>
      <c r="D311" s="214" t="s">
        <v>325</v>
      </c>
      <c r="E311" s="258" t="s">
        <v>1</v>
      </c>
      <c r="F311" s="259" t="s">
        <v>1256</v>
      </c>
      <c r="G311" s="257"/>
      <c r="H311" s="260">
        <v>2.6179999999999999</v>
      </c>
      <c r="I311" s="261"/>
      <c r="J311" s="257"/>
      <c r="K311" s="257"/>
      <c r="L311" s="262"/>
      <c r="M311" s="263"/>
      <c r="N311" s="264"/>
      <c r="O311" s="264"/>
      <c r="P311" s="264"/>
      <c r="Q311" s="264"/>
      <c r="R311" s="264"/>
      <c r="S311" s="264"/>
      <c r="T311" s="265"/>
      <c r="AT311" s="266" t="s">
        <v>325</v>
      </c>
      <c r="AU311" s="266" t="s">
        <v>78</v>
      </c>
      <c r="AV311" s="13" t="s">
        <v>80</v>
      </c>
      <c r="AW311" s="13" t="s">
        <v>34</v>
      </c>
      <c r="AX311" s="13" t="s">
        <v>71</v>
      </c>
      <c r="AY311" s="266" t="s">
        <v>154</v>
      </c>
    </row>
    <row r="312" s="14" customFormat="1">
      <c r="B312" s="267"/>
      <c r="C312" s="268"/>
      <c r="D312" s="214" t="s">
        <v>325</v>
      </c>
      <c r="E312" s="269" t="s">
        <v>1</v>
      </c>
      <c r="F312" s="270" t="s">
        <v>329</v>
      </c>
      <c r="G312" s="268"/>
      <c r="H312" s="271">
        <v>2.6179999999999999</v>
      </c>
      <c r="I312" s="272"/>
      <c r="J312" s="268"/>
      <c r="K312" s="268"/>
      <c r="L312" s="273"/>
      <c r="M312" s="274"/>
      <c r="N312" s="275"/>
      <c r="O312" s="275"/>
      <c r="P312" s="275"/>
      <c r="Q312" s="275"/>
      <c r="R312" s="275"/>
      <c r="S312" s="275"/>
      <c r="T312" s="276"/>
      <c r="AT312" s="277" t="s">
        <v>325</v>
      </c>
      <c r="AU312" s="277" t="s">
        <v>78</v>
      </c>
      <c r="AV312" s="14" t="s">
        <v>155</v>
      </c>
      <c r="AW312" s="14" t="s">
        <v>34</v>
      </c>
      <c r="AX312" s="14" t="s">
        <v>78</v>
      </c>
      <c r="AY312" s="277" t="s">
        <v>154</v>
      </c>
    </row>
    <row r="313" s="1" customFormat="1" ht="22.5" customHeight="1">
      <c r="B313" s="38"/>
      <c r="C313" s="233" t="s">
        <v>547</v>
      </c>
      <c r="D313" s="233" t="s">
        <v>174</v>
      </c>
      <c r="E313" s="234" t="s">
        <v>977</v>
      </c>
      <c r="F313" s="235" t="s">
        <v>978</v>
      </c>
      <c r="G313" s="236" t="s">
        <v>152</v>
      </c>
      <c r="H313" s="237">
        <v>1</v>
      </c>
      <c r="I313" s="238"/>
      <c r="J313" s="239">
        <f>ROUND(I313*H313,2)</f>
        <v>0</v>
      </c>
      <c r="K313" s="235" t="s">
        <v>311</v>
      </c>
      <c r="L313" s="43"/>
      <c r="M313" s="240" t="s">
        <v>1</v>
      </c>
      <c r="N313" s="241" t="s">
        <v>42</v>
      </c>
      <c r="O313" s="79"/>
      <c r="P313" s="211">
        <f>O313*H313</f>
        <v>0</v>
      </c>
      <c r="Q313" s="211">
        <v>0</v>
      </c>
      <c r="R313" s="211">
        <f>Q313*H313</f>
        <v>0</v>
      </c>
      <c r="S313" s="211">
        <v>0</v>
      </c>
      <c r="T313" s="212">
        <f>S313*H313</f>
        <v>0</v>
      </c>
      <c r="AR313" s="17" t="s">
        <v>196</v>
      </c>
      <c r="AT313" s="17" t="s">
        <v>174</v>
      </c>
      <c r="AU313" s="17" t="s">
        <v>78</v>
      </c>
      <c r="AY313" s="17" t="s">
        <v>154</v>
      </c>
      <c r="BE313" s="213">
        <f>IF(N313="základní",J313,0)</f>
        <v>0</v>
      </c>
      <c r="BF313" s="213">
        <f>IF(N313="snížená",J313,0)</f>
        <v>0</v>
      </c>
      <c r="BG313" s="213">
        <f>IF(N313="zákl. přenesená",J313,0)</f>
        <v>0</v>
      </c>
      <c r="BH313" s="213">
        <f>IF(N313="sníž. přenesená",J313,0)</f>
        <v>0</v>
      </c>
      <c r="BI313" s="213">
        <f>IF(N313="nulová",J313,0)</f>
        <v>0</v>
      </c>
      <c r="BJ313" s="17" t="s">
        <v>78</v>
      </c>
      <c r="BK313" s="213">
        <f>ROUND(I313*H313,2)</f>
        <v>0</v>
      </c>
      <c r="BL313" s="17" t="s">
        <v>196</v>
      </c>
      <c r="BM313" s="17" t="s">
        <v>1257</v>
      </c>
    </row>
    <row r="314" s="1" customFormat="1">
      <c r="B314" s="38"/>
      <c r="C314" s="39"/>
      <c r="D314" s="214" t="s">
        <v>157</v>
      </c>
      <c r="E314" s="39"/>
      <c r="F314" s="215" t="s">
        <v>980</v>
      </c>
      <c r="G314" s="39"/>
      <c r="H314" s="39"/>
      <c r="I314" s="144"/>
      <c r="J314" s="39"/>
      <c r="K314" s="39"/>
      <c r="L314" s="43"/>
      <c r="M314" s="216"/>
      <c r="N314" s="79"/>
      <c r="O314" s="79"/>
      <c r="P314" s="79"/>
      <c r="Q314" s="79"/>
      <c r="R314" s="79"/>
      <c r="S314" s="79"/>
      <c r="T314" s="80"/>
      <c r="AT314" s="17" t="s">
        <v>157</v>
      </c>
      <c r="AU314" s="17" t="s">
        <v>78</v>
      </c>
    </row>
    <row r="315" s="1" customFormat="1" ht="22.5" customHeight="1">
      <c r="B315" s="38"/>
      <c r="C315" s="233" t="s">
        <v>555</v>
      </c>
      <c r="D315" s="233" t="s">
        <v>174</v>
      </c>
      <c r="E315" s="234" t="s">
        <v>953</v>
      </c>
      <c r="F315" s="235" t="s">
        <v>954</v>
      </c>
      <c r="G315" s="236" t="s">
        <v>353</v>
      </c>
      <c r="H315" s="237">
        <v>584.06399999999996</v>
      </c>
      <c r="I315" s="238"/>
      <c r="J315" s="239">
        <f>ROUND(I315*H315,2)</f>
        <v>0</v>
      </c>
      <c r="K315" s="235" t="s">
        <v>311</v>
      </c>
      <c r="L315" s="43"/>
      <c r="M315" s="240" t="s">
        <v>1</v>
      </c>
      <c r="N315" s="241" t="s">
        <v>42</v>
      </c>
      <c r="O315" s="79"/>
      <c r="P315" s="211">
        <f>O315*H315</f>
        <v>0</v>
      </c>
      <c r="Q315" s="211">
        <v>0</v>
      </c>
      <c r="R315" s="211">
        <f>Q315*H315</f>
        <v>0</v>
      </c>
      <c r="S315" s="211">
        <v>0</v>
      </c>
      <c r="T315" s="212">
        <f>S315*H315</f>
        <v>0</v>
      </c>
      <c r="AR315" s="17" t="s">
        <v>196</v>
      </c>
      <c r="AT315" s="17" t="s">
        <v>174</v>
      </c>
      <c r="AU315" s="17" t="s">
        <v>78</v>
      </c>
      <c r="AY315" s="17" t="s">
        <v>154</v>
      </c>
      <c r="BE315" s="213">
        <f>IF(N315="základní",J315,0)</f>
        <v>0</v>
      </c>
      <c r="BF315" s="213">
        <f>IF(N315="snížená",J315,0)</f>
        <v>0</v>
      </c>
      <c r="BG315" s="213">
        <f>IF(N315="zákl. přenesená",J315,0)</f>
        <v>0</v>
      </c>
      <c r="BH315" s="213">
        <f>IF(N315="sníž. přenesená",J315,0)</f>
        <v>0</v>
      </c>
      <c r="BI315" s="213">
        <f>IF(N315="nulová",J315,0)</f>
        <v>0</v>
      </c>
      <c r="BJ315" s="17" t="s">
        <v>78</v>
      </c>
      <c r="BK315" s="213">
        <f>ROUND(I315*H315,2)</f>
        <v>0</v>
      </c>
      <c r="BL315" s="17" t="s">
        <v>196</v>
      </c>
      <c r="BM315" s="17" t="s">
        <v>1258</v>
      </c>
    </row>
    <row r="316" s="1" customFormat="1">
      <c r="B316" s="38"/>
      <c r="C316" s="39"/>
      <c r="D316" s="214" t="s">
        <v>157</v>
      </c>
      <c r="E316" s="39"/>
      <c r="F316" s="215" t="s">
        <v>956</v>
      </c>
      <c r="G316" s="39"/>
      <c r="H316" s="39"/>
      <c r="I316" s="144"/>
      <c r="J316" s="39"/>
      <c r="K316" s="39"/>
      <c r="L316" s="43"/>
      <c r="M316" s="216"/>
      <c r="N316" s="79"/>
      <c r="O316" s="79"/>
      <c r="P316" s="79"/>
      <c r="Q316" s="79"/>
      <c r="R316" s="79"/>
      <c r="S316" s="79"/>
      <c r="T316" s="80"/>
      <c r="AT316" s="17" t="s">
        <v>157</v>
      </c>
      <c r="AU316" s="17" t="s">
        <v>78</v>
      </c>
    </row>
    <row r="317" s="1" customFormat="1" ht="22.5" customHeight="1">
      <c r="B317" s="38"/>
      <c r="C317" s="233" t="s">
        <v>560</v>
      </c>
      <c r="D317" s="233" t="s">
        <v>174</v>
      </c>
      <c r="E317" s="234" t="s">
        <v>970</v>
      </c>
      <c r="F317" s="235" t="s">
        <v>971</v>
      </c>
      <c r="G317" s="236" t="s">
        <v>353</v>
      </c>
      <c r="H317" s="237">
        <v>27.23</v>
      </c>
      <c r="I317" s="238"/>
      <c r="J317" s="239">
        <f>ROUND(I317*H317,2)</f>
        <v>0</v>
      </c>
      <c r="K317" s="235" t="s">
        <v>311</v>
      </c>
      <c r="L317" s="43"/>
      <c r="M317" s="240" t="s">
        <v>1</v>
      </c>
      <c r="N317" s="241" t="s">
        <v>42</v>
      </c>
      <c r="O317" s="79"/>
      <c r="P317" s="211">
        <f>O317*H317</f>
        <v>0</v>
      </c>
      <c r="Q317" s="211">
        <v>0</v>
      </c>
      <c r="R317" s="211">
        <f>Q317*H317</f>
        <v>0</v>
      </c>
      <c r="S317" s="211">
        <v>0</v>
      </c>
      <c r="T317" s="212">
        <f>S317*H317</f>
        <v>0</v>
      </c>
      <c r="AR317" s="17" t="s">
        <v>196</v>
      </c>
      <c r="AT317" s="17" t="s">
        <v>174</v>
      </c>
      <c r="AU317" s="17" t="s">
        <v>78</v>
      </c>
      <c r="AY317" s="17" t="s">
        <v>154</v>
      </c>
      <c r="BE317" s="213">
        <f>IF(N317="základní",J317,0)</f>
        <v>0</v>
      </c>
      <c r="BF317" s="213">
        <f>IF(N317="snížená",J317,0)</f>
        <v>0</v>
      </c>
      <c r="BG317" s="213">
        <f>IF(N317="zákl. přenesená",J317,0)</f>
        <v>0</v>
      </c>
      <c r="BH317" s="213">
        <f>IF(N317="sníž. přenesená",J317,0)</f>
        <v>0</v>
      </c>
      <c r="BI317" s="213">
        <f>IF(N317="nulová",J317,0)</f>
        <v>0</v>
      </c>
      <c r="BJ317" s="17" t="s">
        <v>78</v>
      </c>
      <c r="BK317" s="213">
        <f>ROUND(I317*H317,2)</f>
        <v>0</v>
      </c>
      <c r="BL317" s="17" t="s">
        <v>196</v>
      </c>
      <c r="BM317" s="17" t="s">
        <v>1259</v>
      </c>
    </row>
    <row r="318" s="1" customFormat="1">
      <c r="B318" s="38"/>
      <c r="C318" s="39"/>
      <c r="D318" s="214" t="s">
        <v>157</v>
      </c>
      <c r="E318" s="39"/>
      <c r="F318" s="215" t="s">
        <v>973</v>
      </c>
      <c r="G318" s="39"/>
      <c r="H318" s="39"/>
      <c r="I318" s="144"/>
      <c r="J318" s="39"/>
      <c r="K318" s="39"/>
      <c r="L318" s="43"/>
      <c r="M318" s="216"/>
      <c r="N318" s="79"/>
      <c r="O318" s="79"/>
      <c r="P318" s="79"/>
      <c r="Q318" s="79"/>
      <c r="R318" s="79"/>
      <c r="S318" s="79"/>
      <c r="T318" s="80"/>
      <c r="AT318" s="17" t="s">
        <v>157</v>
      </c>
      <c r="AU318" s="17" t="s">
        <v>78</v>
      </c>
    </row>
    <row r="319" s="13" customFormat="1">
      <c r="B319" s="256"/>
      <c r="C319" s="257"/>
      <c r="D319" s="214" t="s">
        <v>325</v>
      </c>
      <c r="E319" s="258" t="s">
        <v>1</v>
      </c>
      <c r="F319" s="259" t="s">
        <v>1260</v>
      </c>
      <c r="G319" s="257"/>
      <c r="H319" s="260">
        <v>27.23</v>
      </c>
      <c r="I319" s="261"/>
      <c r="J319" s="257"/>
      <c r="K319" s="257"/>
      <c r="L319" s="262"/>
      <c r="M319" s="263"/>
      <c r="N319" s="264"/>
      <c r="O319" s="264"/>
      <c r="P319" s="264"/>
      <c r="Q319" s="264"/>
      <c r="R319" s="264"/>
      <c r="S319" s="264"/>
      <c r="T319" s="265"/>
      <c r="AT319" s="266" t="s">
        <v>325</v>
      </c>
      <c r="AU319" s="266" t="s">
        <v>78</v>
      </c>
      <c r="AV319" s="13" t="s">
        <v>80</v>
      </c>
      <c r="AW319" s="13" t="s">
        <v>34</v>
      </c>
      <c r="AX319" s="13" t="s">
        <v>71</v>
      </c>
      <c r="AY319" s="266" t="s">
        <v>154</v>
      </c>
    </row>
    <row r="320" s="14" customFormat="1">
      <c r="B320" s="267"/>
      <c r="C320" s="268"/>
      <c r="D320" s="214" t="s">
        <v>325</v>
      </c>
      <c r="E320" s="269" t="s">
        <v>1</v>
      </c>
      <c r="F320" s="270" t="s">
        <v>329</v>
      </c>
      <c r="G320" s="268"/>
      <c r="H320" s="271">
        <v>27.23</v>
      </c>
      <c r="I320" s="272"/>
      <c r="J320" s="268"/>
      <c r="K320" s="268"/>
      <c r="L320" s="273"/>
      <c r="M320" s="274"/>
      <c r="N320" s="275"/>
      <c r="O320" s="275"/>
      <c r="P320" s="275"/>
      <c r="Q320" s="275"/>
      <c r="R320" s="275"/>
      <c r="S320" s="275"/>
      <c r="T320" s="276"/>
      <c r="AT320" s="277" t="s">
        <v>325</v>
      </c>
      <c r="AU320" s="277" t="s">
        <v>78</v>
      </c>
      <c r="AV320" s="14" t="s">
        <v>155</v>
      </c>
      <c r="AW320" s="14" t="s">
        <v>34</v>
      </c>
      <c r="AX320" s="14" t="s">
        <v>78</v>
      </c>
      <c r="AY320" s="277" t="s">
        <v>154</v>
      </c>
    </row>
    <row r="321" s="11" customFormat="1" ht="25.92" customHeight="1">
      <c r="B321" s="217"/>
      <c r="C321" s="218"/>
      <c r="D321" s="219" t="s">
        <v>70</v>
      </c>
      <c r="E321" s="220" t="s">
        <v>102</v>
      </c>
      <c r="F321" s="220" t="s">
        <v>991</v>
      </c>
      <c r="G321" s="218"/>
      <c r="H321" s="218"/>
      <c r="I321" s="221"/>
      <c r="J321" s="222">
        <f>BK321</f>
        <v>0</v>
      </c>
      <c r="K321" s="218"/>
      <c r="L321" s="223"/>
      <c r="M321" s="224"/>
      <c r="N321" s="225"/>
      <c r="O321" s="225"/>
      <c r="P321" s="226">
        <f>SUM(P322:P332)</f>
        <v>0</v>
      </c>
      <c r="Q321" s="225"/>
      <c r="R321" s="226">
        <f>SUM(R322:R332)</f>
        <v>0</v>
      </c>
      <c r="S321" s="225"/>
      <c r="T321" s="227">
        <f>SUM(T322:T332)</f>
        <v>0</v>
      </c>
      <c r="AR321" s="228" t="s">
        <v>167</v>
      </c>
      <c r="AT321" s="229" t="s">
        <v>70</v>
      </c>
      <c r="AU321" s="229" t="s">
        <v>71</v>
      </c>
      <c r="AY321" s="228" t="s">
        <v>154</v>
      </c>
      <c r="BK321" s="230">
        <f>SUM(BK322:BK332)</f>
        <v>0</v>
      </c>
    </row>
    <row r="322" s="1" customFormat="1" ht="22.5" customHeight="1">
      <c r="B322" s="38"/>
      <c r="C322" s="233" t="s">
        <v>565</v>
      </c>
      <c r="D322" s="233" t="s">
        <v>174</v>
      </c>
      <c r="E322" s="234" t="s">
        <v>996</v>
      </c>
      <c r="F322" s="235" t="s">
        <v>997</v>
      </c>
      <c r="G322" s="236" t="s">
        <v>1002</v>
      </c>
      <c r="H322" s="278"/>
      <c r="I322" s="238"/>
      <c r="J322" s="239">
        <f>ROUND(I322*H322,2)</f>
        <v>0</v>
      </c>
      <c r="K322" s="235" t="s">
        <v>311</v>
      </c>
      <c r="L322" s="43"/>
      <c r="M322" s="240" t="s">
        <v>1</v>
      </c>
      <c r="N322" s="241" t="s">
        <v>42</v>
      </c>
      <c r="O322" s="79"/>
      <c r="P322" s="211">
        <f>O322*H322</f>
        <v>0</v>
      </c>
      <c r="Q322" s="211">
        <v>0</v>
      </c>
      <c r="R322" s="211">
        <f>Q322*H322</f>
        <v>0</v>
      </c>
      <c r="S322" s="211">
        <v>0</v>
      </c>
      <c r="T322" s="212">
        <f>S322*H322</f>
        <v>0</v>
      </c>
      <c r="AR322" s="17" t="s">
        <v>155</v>
      </c>
      <c r="AT322" s="17" t="s">
        <v>174</v>
      </c>
      <c r="AU322" s="17" t="s">
        <v>78</v>
      </c>
      <c r="AY322" s="17" t="s">
        <v>154</v>
      </c>
      <c r="BE322" s="213">
        <f>IF(N322="základní",J322,0)</f>
        <v>0</v>
      </c>
      <c r="BF322" s="213">
        <f>IF(N322="snížená",J322,0)</f>
        <v>0</v>
      </c>
      <c r="BG322" s="213">
        <f>IF(N322="zákl. přenesená",J322,0)</f>
        <v>0</v>
      </c>
      <c r="BH322" s="213">
        <f>IF(N322="sníž. přenesená",J322,0)</f>
        <v>0</v>
      </c>
      <c r="BI322" s="213">
        <f>IF(N322="nulová",J322,0)</f>
        <v>0</v>
      </c>
      <c r="BJ322" s="17" t="s">
        <v>78</v>
      </c>
      <c r="BK322" s="213">
        <f>ROUND(I322*H322,2)</f>
        <v>0</v>
      </c>
      <c r="BL322" s="17" t="s">
        <v>155</v>
      </c>
      <c r="BM322" s="17" t="s">
        <v>1261</v>
      </c>
    </row>
    <row r="323" s="1" customFormat="1">
      <c r="B323" s="38"/>
      <c r="C323" s="39"/>
      <c r="D323" s="214" t="s">
        <v>157</v>
      </c>
      <c r="E323" s="39"/>
      <c r="F323" s="215" t="s">
        <v>997</v>
      </c>
      <c r="G323" s="39"/>
      <c r="H323" s="39"/>
      <c r="I323" s="144"/>
      <c r="J323" s="39"/>
      <c r="K323" s="39"/>
      <c r="L323" s="43"/>
      <c r="M323" s="216"/>
      <c r="N323" s="79"/>
      <c r="O323" s="79"/>
      <c r="P323" s="79"/>
      <c r="Q323" s="79"/>
      <c r="R323" s="79"/>
      <c r="S323" s="79"/>
      <c r="T323" s="80"/>
      <c r="AT323" s="17" t="s">
        <v>157</v>
      </c>
      <c r="AU323" s="17" t="s">
        <v>78</v>
      </c>
    </row>
    <row r="324" s="1" customFormat="1" ht="22.5" customHeight="1">
      <c r="B324" s="38"/>
      <c r="C324" s="233" t="s">
        <v>575</v>
      </c>
      <c r="D324" s="233" t="s">
        <v>174</v>
      </c>
      <c r="E324" s="234" t="s">
        <v>1000</v>
      </c>
      <c r="F324" s="235" t="s">
        <v>1001</v>
      </c>
      <c r="G324" s="236" t="s">
        <v>1002</v>
      </c>
      <c r="H324" s="278"/>
      <c r="I324" s="238"/>
      <c r="J324" s="239">
        <f>ROUND(I324*H324,2)</f>
        <v>0</v>
      </c>
      <c r="K324" s="235" t="s">
        <v>311</v>
      </c>
      <c r="L324" s="43"/>
      <c r="M324" s="240" t="s">
        <v>1</v>
      </c>
      <c r="N324" s="241" t="s">
        <v>42</v>
      </c>
      <c r="O324" s="79"/>
      <c r="P324" s="211">
        <f>O324*H324</f>
        <v>0</v>
      </c>
      <c r="Q324" s="211">
        <v>0</v>
      </c>
      <c r="R324" s="211">
        <f>Q324*H324</f>
        <v>0</v>
      </c>
      <c r="S324" s="211">
        <v>0</v>
      </c>
      <c r="T324" s="212">
        <f>S324*H324</f>
        <v>0</v>
      </c>
      <c r="AR324" s="17" t="s">
        <v>196</v>
      </c>
      <c r="AT324" s="17" t="s">
        <v>174</v>
      </c>
      <c r="AU324" s="17" t="s">
        <v>78</v>
      </c>
      <c r="AY324" s="17" t="s">
        <v>154</v>
      </c>
      <c r="BE324" s="213">
        <f>IF(N324="základní",J324,0)</f>
        <v>0</v>
      </c>
      <c r="BF324" s="213">
        <f>IF(N324="snížená",J324,0)</f>
        <v>0</v>
      </c>
      <c r="BG324" s="213">
        <f>IF(N324="zákl. přenesená",J324,0)</f>
        <v>0</v>
      </c>
      <c r="BH324" s="213">
        <f>IF(N324="sníž. přenesená",J324,0)</f>
        <v>0</v>
      </c>
      <c r="BI324" s="213">
        <f>IF(N324="nulová",J324,0)</f>
        <v>0</v>
      </c>
      <c r="BJ324" s="17" t="s">
        <v>78</v>
      </c>
      <c r="BK324" s="213">
        <f>ROUND(I324*H324,2)</f>
        <v>0</v>
      </c>
      <c r="BL324" s="17" t="s">
        <v>196</v>
      </c>
      <c r="BM324" s="17" t="s">
        <v>1262</v>
      </c>
    </row>
    <row r="325" s="1" customFormat="1">
      <c r="B325" s="38"/>
      <c r="C325" s="39"/>
      <c r="D325" s="214" t="s">
        <v>157</v>
      </c>
      <c r="E325" s="39"/>
      <c r="F325" s="215" t="s">
        <v>1001</v>
      </c>
      <c r="G325" s="39"/>
      <c r="H325" s="39"/>
      <c r="I325" s="144"/>
      <c r="J325" s="39"/>
      <c r="K325" s="39"/>
      <c r="L325" s="43"/>
      <c r="M325" s="216"/>
      <c r="N325" s="79"/>
      <c r="O325" s="79"/>
      <c r="P325" s="79"/>
      <c r="Q325" s="79"/>
      <c r="R325" s="79"/>
      <c r="S325" s="79"/>
      <c r="T325" s="80"/>
      <c r="AT325" s="17" t="s">
        <v>157</v>
      </c>
      <c r="AU325" s="17" t="s">
        <v>78</v>
      </c>
    </row>
    <row r="326" s="1" customFormat="1">
      <c r="B326" s="38"/>
      <c r="C326" s="39"/>
      <c r="D326" s="214" t="s">
        <v>179</v>
      </c>
      <c r="E326" s="39"/>
      <c r="F326" s="242" t="s">
        <v>1004</v>
      </c>
      <c r="G326" s="39"/>
      <c r="H326" s="39"/>
      <c r="I326" s="144"/>
      <c r="J326" s="39"/>
      <c r="K326" s="39"/>
      <c r="L326" s="43"/>
      <c r="M326" s="216"/>
      <c r="N326" s="79"/>
      <c r="O326" s="79"/>
      <c r="P326" s="79"/>
      <c r="Q326" s="79"/>
      <c r="R326" s="79"/>
      <c r="S326" s="79"/>
      <c r="T326" s="80"/>
      <c r="AT326" s="17" t="s">
        <v>179</v>
      </c>
      <c r="AU326" s="17" t="s">
        <v>78</v>
      </c>
    </row>
    <row r="327" s="1" customFormat="1" ht="22.5" customHeight="1">
      <c r="B327" s="38"/>
      <c r="C327" s="233" t="s">
        <v>585</v>
      </c>
      <c r="D327" s="233" t="s">
        <v>174</v>
      </c>
      <c r="E327" s="234" t="s">
        <v>1263</v>
      </c>
      <c r="F327" s="235" t="s">
        <v>1264</v>
      </c>
      <c r="G327" s="236" t="s">
        <v>1002</v>
      </c>
      <c r="H327" s="278"/>
      <c r="I327" s="238"/>
      <c r="J327" s="239">
        <f>ROUND(I327*H327,2)</f>
        <v>0</v>
      </c>
      <c r="K327" s="235" t="s">
        <v>311</v>
      </c>
      <c r="L327" s="43"/>
      <c r="M327" s="240" t="s">
        <v>1</v>
      </c>
      <c r="N327" s="241" t="s">
        <v>42</v>
      </c>
      <c r="O327" s="79"/>
      <c r="P327" s="211">
        <f>O327*H327</f>
        <v>0</v>
      </c>
      <c r="Q327" s="211">
        <v>0</v>
      </c>
      <c r="R327" s="211">
        <f>Q327*H327</f>
        <v>0</v>
      </c>
      <c r="S327" s="211">
        <v>0</v>
      </c>
      <c r="T327" s="212">
        <f>S327*H327</f>
        <v>0</v>
      </c>
      <c r="AR327" s="17" t="s">
        <v>155</v>
      </c>
      <c r="AT327" s="17" t="s">
        <v>174</v>
      </c>
      <c r="AU327" s="17" t="s">
        <v>78</v>
      </c>
      <c r="AY327" s="17" t="s">
        <v>154</v>
      </c>
      <c r="BE327" s="213">
        <f>IF(N327="základní",J327,0)</f>
        <v>0</v>
      </c>
      <c r="BF327" s="213">
        <f>IF(N327="snížená",J327,0)</f>
        <v>0</v>
      </c>
      <c r="BG327" s="213">
        <f>IF(N327="zákl. přenesená",J327,0)</f>
        <v>0</v>
      </c>
      <c r="BH327" s="213">
        <f>IF(N327="sníž. přenesená",J327,0)</f>
        <v>0</v>
      </c>
      <c r="BI327" s="213">
        <f>IF(N327="nulová",J327,0)</f>
        <v>0</v>
      </c>
      <c r="BJ327" s="17" t="s">
        <v>78</v>
      </c>
      <c r="BK327" s="213">
        <f>ROUND(I327*H327,2)</f>
        <v>0</v>
      </c>
      <c r="BL327" s="17" t="s">
        <v>155</v>
      </c>
      <c r="BM327" s="17" t="s">
        <v>1265</v>
      </c>
    </row>
    <row r="328" s="1" customFormat="1">
      <c r="B328" s="38"/>
      <c r="C328" s="39"/>
      <c r="D328" s="214" t="s">
        <v>157</v>
      </c>
      <c r="E328" s="39"/>
      <c r="F328" s="215" t="s">
        <v>1264</v>
      </c>
      <c r="G328" s="39"/>
      <c r="H328" s="39"/>
      <c r="I328" s="144"/>
      <c r="J328" s="39"/>
      <c r="K328" s="39"/>
      <c r="L328" s="43"/>
      <c r="M328" s="216"/>
      <c r="N328" s="79"/>
      <c r="O328" s="79"/>
      <c r="P328" s="79"/>
      <c r="Q328" s="79"/>
      <c r="R328" s="79"/>
      <c r="S328" s="79"/>
      <c r="T328" s="80"/>
      <c r="AT328" s="17" t="s">
        <v>157</v>
      </c>
      <c r="AU328" s="17" t="s">
        <v>78</v>
      </c>
    </row>
    <row r="329" s="1" customFormat="1" ht="22.5" customHeight="1">
      <c r="B329" s="38"/>
      <c r="C329" s="233" t="s">
        <v>591</v>
      </c>
      <c r="D329" s="233" t="s">
        <v>174</v>
      </c>
      <c r="E329" s="234" t="s">
        <v>1010</v>
      </c>
      <c r="F329" s="235" t="s">
        <v>1014</v>
      </c>
      <c r="G329" s="236" t="s">
        <v>1002</v>
      </c>
      <c r="H329" s="278"/>
      <c r="I329" s="238"/>
      <c r="J329" s="239">
        <f>ROUND(I329*H329,2)</f>
        <v>0</v>
      </c>
      <c r="K329" s="235" t="s">
        <v>311</v>
      </c>
      <c r="L329" s="43"/>
      <c r="M329" s="240" t="s">
        <v>1</v>
      </c>
      <c r="N329" s="241" t="s">
        <v>42</v>
      </c>
      <c r="O329" s="79"/>
      <c r="P329" s="211">
        <f>O329*H329</f>
        <v>0</v>
      </c>
      <c r="Q329" s="211">
        <v>0</v>
      </c>
      <c r="R329" s="211">
        <f>Q329*H329</f>
        <v>0</v>
      </c>
      <c r="S329" s="211">
        <v>0</v>
      </c>
      <c r="T329" s="212">
        <f>S329*H329</f>
        <v>0</v>
      </c>
      <c r="AR329" s="17" t="s">
        <v>155</v>
      </c>
      <c r="AT329" s="17" t="s">
        <v>174</v>
      </c>
      <c r="AU329" s="17" t="s">
        <v>78</v>
      </c>
      <c r="AY329" s="17" t="s">
        <v>154</v>
      </c>
      <c r="BE329" s="213">
        <f>IF(N329="základní",J329,0)</f>
        <v>0</v>
      </c>
      <c r="BF329" s="213">
        <f>IF(N329="snížená",J329,0)</f>
        <v>0</v>
      </c>
      <c r="BG329" s="213">
        <f>IF(N329="zákl. přenesená",J329,0)</f>
        <v>0</v>
      </c>
      <c r="BH329" s="213">
        <f>IF(N329="sníž. přenesená",J329,0)</f>
        <v>0</v>
      </c>
      <c r="BI329" s="213">
        <f>IF(N329="nulová",J329,0)</f>
        <v>0</v>
      </c>
      <c r="BJ329" s="17" t="s">
        <v>78</v>
      </c>
      <c r="BK329" s="213">
        <f>ROUND(I329*H329,2)</f>
        <v>0</v>
      </c>
      <c r="BL329" s="17" t="s">
        <v>155</v>
      </c>
      <c r="BM329" s="17" t="s">
        <v>1266</v>
      </c>
    </row>
    <row r="330" s="1" customFormat="1">
      <c r="B330" s="38"/>
      <c r="C330" s="39"/>
      <c r="D330" s="214" t="s">
        <v>157</v>
      </c>
      <c r="E330" s="39"/>
      <c r="F330" s="215" t="s">
        <v>1011</v>
      </c>
      <c r="G330" s="39"/>
      <c r="H330" s="39"/>
      <c r="I330" s="144"/>
      <c r="J330" s="39"/>
      <c r="K330" s="39"/>
      <c r="L330" s="43"/>
      <c r="M330" s="216"/>
      <c r="N330" s="79"/>
      <c r="O330" s="79"/>
      <c r="P330" s="79"/>
      <c r="Q330" s="79"/>
      <c r="R330" s="79"/>
      <c r="S330" s="79"/>
      <c r="T330" s="80"/>
      <c r="AT330" s="17" t="s">
        <v>157</v>
      </c>
      <c r="AU330" s="17" t="s">
        <v>78</v>
      </c>
    </row>
    <row r="331" s="1" customFormat="1" ht="22.5" customHeight="1">
      <c r="B331" s="38"/>
      <c r="C331" s="233" t="s">
        <v>597</v>
      </c>
      <c r="D331" s="233" t="s">
        <v>174</v>
      </c>
      <c r="E331" s="234" t="s">
        <v>1267</v>
      </c>
      <c r="F331" s="235" t="s">
        <v>1268</v>
      </c>
      <c r="G331" s="236" t="s">
        <v>1002</v>
      </c>
      <c r="H331" s="278"/>
      <c r="I331" s="238"/>
      <c r="J331" s="239">
        <f>ROUND(I331*H331,2)</f>
        <v>0</v>
      </c>
      <c r="K331" s="235" t="s">
        <v>311</v>
      </c>
      <c r="L331" s="43"/>
      <c r="M331" s="240" t="s">
        <v>1</v>
      </c>
      <c r="N331" s="241" t="s">
        <v>42</v>
      </c>
      <c r="O331" s="79"/>
      <c r="P331" s="211">
        <f>O331*H331</f>
        <v>0</v>
      </c>
      <c r="Q331" s="211">
        <v>0</v>
      </c>
      <c r="R331" s="211">
        <f>Q331*H331</f>
        <v>0</v>
      </c>
      <c r="S331" s="211">
        <v>0</v>
      </c>
      <c r="T331" s="212">
        <f>S331*H331</f>
        <v>0</v>
      </c>
      <c r="AR331" s="17" t="s">
        <v>155</v>
      </c>
      <c r="AT331" s="17" t="s">
        <v>174</v>
      </c>
      <c r="AU331" s="17" t="s">
        <v>78</v>
      </c>
      <c r="AY331" s="17" t="s">
        <v>154</v>
      </c>
      <c r="BE331" s="213">
        <f>IF(N331="základní",J331,0)</f>
        <v>0</v>
      </c>
      <c r="BF331" s="213">
        <f>IF(N331="snížená",J331,0)</f>
        <v>0</v>
      </c>
      <c r="BG331" s="213">
        <f>IF(N331="zákl. přenesená",J331,0)</f>
        <v>0</v>
      </c>
      <c r="BH331" s="213">
        <f>IF(N331="sníž. přenesená",J331,0)</f>
        <v>0</v>
      </c>
      <c r="BI331" s="213">
        <f>IF(N331="nulová",J331,0)</f>
        <v>0</v>
      </c>
      <c r="BJ331" s="17" t="s">
        <v>78</v>
      </c>
      <c r="BK331" s="213">
        <f>ROUND(I331*H331,2)</f>
        <v>0</v>
      </c>
      <c r="BL331" s="17" t="s">
        <v>155</v>
      </c>
      <c r="BM331" s="17" t="s">
        <v>1269</v>
      </c>
    </row>
    <row r="332" s="1" customFormat="1">
      <c r="B332" s="38"/>
      <c r="C332" s="39"/>
      <c r="D332" s="214" t="s">
        <v>157</v>
      </c>
      <c r="E332" s="39"/>
      <c r="F332" s="215" t="s">
        <v>1268</v>
      </c>
      <c r="G332" s="39"/>
      <c r="H332" s="39"/>
      <c r="I332" s="144"/>
      <c r="J332" s="39"/>
      <c r="K332" s="39"/>
      <c r="L332" s="43"/>
      <c r="M332" s="243"/>
      <c r="N332" s="244"/>
      <c r="O332" s="244"/>
      <c r="P332" s="244"/>
      <c r="Q332" s="244"/>
      <c r="R332" s="244"/>
      <c r="S332" s="244"/>
      <c r="T332" s="245"/>
      <c r="AT332" s="17" t="s">
        <v>157</v>
      </c>
      <c r="AU332" s="17" t="s">
        <v>78</v>
      </c>
    </row>
    <row r="333" s="1" customFormat="1" ht="6.96" customHeight="1">
      <c r="B333" s="57"/>
      <c r="C333" s="58"/>
      <c r="D333" s="58"/>
      <c r="E333" s="58"/>
      <c r="F333" s="58"/>
      <c r="G333" s="58"/>
      <c r="H333" s="58"/>
      <c r="I333" s="168"/>
      <c r="J333" s="58"/>
      <c r="K333" s="58"/>
      <c r="L333" s="43"/>
    </row>
  </sheetData>
  <sheetProtection sheet="1" autoFilter="0" formatColumns="0" formatRows="0" objects="1" scenarios="1" spinCount="100000" saltValue="/xpz7MSekmvnOjL2bnaVIwkQlzhFjsllnhpdK/DQf5ZcK4F5GHcxhBv9t1LY5cg9VajbD5MFpJVzWkNiFE6nQA==" hashValue="typrE5rlMThsJuGxn+fWRXIfV0fYHn5ZN9vNYdh2V5w0Sz7ioO6miC4J1uCT6XboAP8/Rcwnu6Xs9p36dO4gsQ==" algorithmName="SHA-512" password="CC35"/>
  <autoFilter ref="C82:K332"/>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100</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ht="12" customHeight="1">
      <c r="B8" s="20"/>
      <c r="D8" s="142" t="s">
        <v>123</v>
      </c>
      <c r="L8" s="20"/>
    </row>
    <row r="9" s="1" customFormat="1" ht="16.5" customHeight="1">
      <c r="B9" s="43"/>
      <c r="E9" s="143" t="s">
        <v>1270</v>
      </c>
      <c r="F9" s="1"/>
      <c r="G9" s="1"/>
      <c r="H9" s="1"/>
      <c r="I9" s="144"/>
      <c r="L9" s="43"/>
    </row>
    <row r="10" s="1" customFormat="1" ht="12" customHeight="1">
      <c r="B10" s="43"/>
      <c r="D10" s="142" t="s">
        <v>125</v>
      </c>
      <c r="I10" s="144"/>
      <c r="L10" s="43"/>
    </row>
    <row r="11" s="1" customFormat="1" ht="36.96" customHeight="1">
      <c r="B11" s="43"/>
      <c r="E11" s="145" t="s">
        <v>1271</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stavby'!AN8</f>
        <v>27. 11. 2018</v>
      </c>
      <c r="L14" s="43"/>
    </row>
    <row r="15" s="1" customFormat="1" ht="10.8" customHeight="1">
      <c r="B15" s="43"/>
      <c r="I15" s="144"/>
      <c r="L15" s="43"/>
    </row>
    <row r="16" s="1" customFormat="1" ht="12" customHeight="1">
      <c r="B16" s="43"/>
      <c r="D16" s="142" t="s">
        <v>24</v>
      </c>
      <c r="I16" s="146" t="s">
        <v>25</v>
      </c>
      <c r="J16" s="17" t="s">
        <v>26</v>
      </c>
      <c r="L16" s="43"/>
    </row>
    <row r="17" s="1" customFormat="1" ht="18" customHeight="1">
      <c r="B17" s="43"/>
      <c r="E17" s="17" t="s">
        <v>27</v>
      </c>
      <c r="I17" s="146" t="s">
        <v>28</v>
      </c>
      <c r="J17" s="17" t="s">
        <v>29</v>
      </c>
      <c r="L17" s="43"/>
    </row>
    <row r="18" s="1" customFormat="1" ht="6.96" customHeight="1">
      <c r="B18" s="43"/>
      <c r="I18" s="144"/>
      <c r="L18" s="43"/>
    </row>
    <row r="19" s="1" customFormat="1" ht="12" customHeight="1">
      <c r="B19" s="43"/>
      <c r="D19" s="142" t="s">
        <v>30</v>
      </c>
      <c r="I19" s="146" t="s">
        <v>25</v>
      </c>
      <c r="J19" s="33" t="str">
        <f>'Rekapitulace stavby'!AN13</f>
        <v>Vyplň údaj</v>
      </c>
      <c r="L19" s="43"/>
    </row>
    <row r="20" s="1" customFormat="1" ht="18" customHeight="1">
      <c r="B20" s="43"/>
      <c r="E20" s="33" t="str">
        <f>'Rekapitulace stavby'!E14</f>
        <v>Vyplň údaj</v>
      </c>
      <c r="F20" s="17"/>
      <c r="G20" s="17"/>
      <c r="H20" s="17"/>
      <c r="I20" s="146" t="s">
        <v>28</v>
      </c>
      <c r="J20" s="33" t="str">
        <f>'Rekapitulace stavby'!AN14</f>
        <v>Vyplň údaj</v>
      </c>
      <c r="L20" s="43"/>
    </row>
    <row r="21" s="1" customFormat="1" ht="6.96" customHeight="1">
      <c r="B21" s="43"/>
      <c r="I21" s="144"/>
      <c r="L21" s="43"/>
    </row>
    <row r="22" s="1" customFormat="1" ht="12" customHeight="1">
      <c r="B22" s="43"/>
      <c r="D22" s="142" t="s">
        <v>32</v>
      </c>
      <c r="I22" s="146" t="s">
        <v>25</v>
      </c>
      <c r="J22" s="17" t="str">
        <f>IF('Rekapitulace stavby'!AN16="","",'Rekapitulace stavby'!AN16)</f>
        <v/>
      </c>
      <c r="L22" s="43"/>
    </row>
    <row r="23" s="1" customFormat="1" ht="18" customHeight="1">
      <c r="B23" s="43"/>
      <c r="E23" s="17" t="str">
        <f>IF('Rekapitulace stavby'!E17="","",'Rekapitulace stavby'!E17)</f>
        <v xml:space="preserve"> </v>
      </c>
      <c r="I23" s="146" t="s">
        <v>28</v>
      </c>
      <c r="J23" s="17" t="str">
        <f>IF('Rekapitulace stavby'!AN17="","",'Rekapitulace stavby'!AN17)</f>
        <v/>
      </c>
      <c r="L23" s="43"/>
    </row>
    <row r="24" s="1" customFormat="1" ht="6.96" customHeight="1">
      <c r="B24" s="43"/>
      <c r="I24" s="144"/>
      <c r="L24" s="43"/>
    </row>
    <row r="25" s="1" customFormat="1" ht="12" customHeight="1">
      <c r="B25" s="43"/>
      <c r="D25" s="142" t="s">
        <v>35</v>
      </c>
      <c r="I25" s="146" t="s">
        <v>25</v>
      </c>
      <c r="J25" s="17" t="str">
        <f>IF('Rekapitulace stavby'!AN19="","",'Rekapitulace stavby'!AN19)</f>
        <v/>
      </c>
      <c r="L25" s="43"/>
    </row>
    <row r="26" s="1" customFormat="1" ht="18" customHeight="1">
      <c r="B26" s="43"/>
      <c r="E26" s="17" t="str">
        <f>IF('Rekapitulace stavby'!E20="","",'Rekapitulace stavby'!E20)</f>
        <v xml:space="preserve"> </v>
      </c>
      <c r="I26" s="146" t="s">
        <v>28</v>
      </c>
      <c r="J26" s="17" t="str">
        <f>IF('Rekapitulace stavby'!AN20="","",'Rekapitulace stavby'!AN20)</f>
        <v/>
      </c>
      <c r="L26" s="43"/>
    </row>
    <row r="27" s="1" customFormat="1" ht="6.96" customHeight="1">
      <c r="B27" s="43"/>
      <c r="I27" s="144"/>
      <c r="L27" s="43"/>
    </row>
    <row r="28" s="1" customFormat="1" ht="12" customHeight="1">
      <c r="B28" s="43"/>
      <c r="D28" s="142" t="s">
        <v>36</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37</v>
      </c>
      <c r="I32" s="144"/>
      <c r="J32" s="153">
        <f>ROUND(J91, 2)</f>
        <v>0</v>
      </c>
      <c r="L32" s="43"/>
    </row>
    <row r="33" s="1" customFormat="1" ht="6.96" customHeight="1">
      <c r="B33" s="43"/>
      <c r="D33" s="71"/>
      <c r="E33" s="71"/>
      <c r="F33" s="71"/>
      <c r="G33" s="71"/>
      <c r="H33" s="71"/>
      <c r="I33" s="151"/>
      <c r="J33" s="71"/>
      <c r="K33" s="71"/>
      <c r="L33" s="43"/>
    </row>
    <row r="34" s="1" customFormat="1" ht="14.4" customHeight="1">
      <c r="B34" s="43"/>
      <c r="F34" s="154" t="s">
        <v>39</v>
      </c>
      <c r="I34" s="155" t="s">
        <v>38</v>
      </c>
      <c r="J34" s="154" t="s">
        <v>40</v>
      </c>
      <c r="L34" s="43"/>
    </row>
    <row r="35" s="1" customFormat="1" ht="14.4" customHeight="1">
      <c r="B35" s="43"/>
      <c r="D35" s="142" t="s">
        <v>41</v>
      </c>
      <c r="E35" s="142" t="s">
        <v>42</v>
      </c>
      <c r="F35" s="156">
        <f>ROUND((SUM(BE91:BE142)),  2)</f>
        <v>0</v>
      </c>
      <c r="I35" s="157">
        <v>0.20999999999999999</v>
      </c>
      <c r="J35" s="156">
        <f>ROUND(((SUM(BE91:BE142))*I35),  2)</f>
        <v>0</v>
      </c>
      <c r="L35" s="43"/>
    </row>
    <row r="36" s="1" customFormat="1" ht="14.4" customHeight="1">
      <c r="B36" s="43"/>
      <c r="E36" s="142" t="s">
        <v>43</v>
      </c>
      <c r="F36" s="156">
        <f>ROUND((SUM(BF91:BF142)),  2)</f>
        <v>0</v>
      </c>
      <c r="I36" s="157">
        <v>0.14999999999999999</v>
      </c>
      <c r="J36" s="156">
        <f>ROUND(((SUM(BF91:BF142))*I36),  2)</f>
        <v>0</v>
      </c>
      <c r="L36" s="43"/>
    </row>
    <row r="37" hidden="1" s="1" customFormat="1" ht="14.4" customHeight="1">
      <c r="B37" s="43"/>
      <c r="E37" s="142" t="s">
        <v>44</v>
      </c>
      <c r="F37" s="156">
        <f>ROUND((SUM(BG91:BG142)),  2)</f>
        <v>0</v>
      </c>
      <c r="I37" s="157">
        <v>0.20999999999999999</v>
      </c>
      <c r="J37" s="156">
        <f>0</f>
        <v>0</v>
      </c>
      <c r="L37" s="43"/>
    </row>
    <row r="38" hidden="1" s="1" customFormat="1" ht="14.4" customHeight="1">
      <c r="B38" s="43"/>
      <c r="E38" s="142" t="s">
        <v>45</v>
      </c>
      <c r="F38" s="156">
        <f>ROUND((SUM(BH91:BH142)),  2)</f>
        <v>0</v>
      </c>
      <c r="I38" s="157">
        <v>0.14999999999999999</v>
      </c>
      <c r="J38" s="156">
        <f>0</f>
        <v>0</v>
      </c>
      <c r="L38" s="43"/>
    </row>
    <row r="39" hidden="1" s="1" customFormat="1" ht="14.4" customHeight="1">
      <c r="B39" s="43"/>
      <c r="E39" s="142" t="s">
        <v>46</v>
      </c>
      <c r="F39" s="156">
        <f>ROUND((SUM(BI91:BI142)),  2)</f>
        <v>0</v>
      </c>
      <c r="I39" s="157">
        <v>0</v>
      </c>
      <c r="J39" s="156">
        <f>0</f>
        <v>0</v>
      </c>
      <c r="L39" s="43"/>
    </row>
    <row r="40" s="1" customFormat="1" ht="6.96" customHeight="1">
      <c r="B40" s="43"/>
      <c r="I40" s="144"/>
      <c r="L40" s="43"/>
    </row>
    <row r="41" s="1" customFormat="1" ht="25.44" customHeight="1">
      <c r="B41" s="43"/>
      <c r="C41" s="158"/>
      <c r="D41" s="159" t="s">
        <v>47</v>
      </c>
      <c r="E41" s="160"/>
      <c r="F41" s="160"/>
      <c r="G41" s="161" t="s">
        <v>48</v>
      </c>
      <c r="H41" s="162" t="s">
        <v>49</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127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výhybek č.1 - 6 v žst. Dolní Žleb</v>
      </c>
      <c r="F50" s="32"/>
      <c r="G50" s="32"/>
      <c r="H50" s="32"/>
      <c r="I50" s="144"/>
      <c r="J50" s="39"/>
      <c r="K50" s="39"/>
      <c r="L50" s="43"/>
    </row>
    <row r="51" ht="12" customHeight="1">
      <c r="B51" s="21"/>
      <c r="C51" s="32" t="s">
        <v>123</v>
      </c>
      <c r="D51" s="22"/>
      <c r="E51" s="22"/>
      <c r="F51" s="22"/>
      <c r="G51" s="22"/>
      <c r="H51" s="22"/>
      <c r="I51" s="137"/>
      <c r="J51" s="22"/>
      <c r="K51" s="22"/>
      <c r="L51" s="20"/>
    </row>
    <row r="52" s="1" customFormat="1" ht="16.5" customHeight="1">
      <c r="B52" s="38"/>
      <c r="C52" s="39"/>
      <c r="D52" s="39"/>
      <c r="E52" s="172" t="s">
        <v>1270</v>
      </c>
      <c r="F52" s="39"/>
      <c r="G52" s="39"/>
      <c r="H52" s="39"/>
      <c r="I52" s="144"/>
      <c r="J52" s="39"/>
      <c r="K52" s="39"/>
      <c r="L52" s="43"/>
    </row>
    <row r="53" s="1" customFormat="1" ht="12" customHeight="1">
      <c r="B53" s="38"/>
      <c r="C53" s="32" t="s">
        <v>125</v>
      </c>
      <c r="D53" s="39"/>
      <c r="E53" s="39"/>
      <c r="F53" s="39"/>
      <c r="G53" s="39"/>
      <c r="H53" s="39"/>
      <c r="I53" s="144"/>
      <c r="J53" s="39"/>
      <c r="K53" s="39"/>
      <c r="L53" s="43"/>
    </row>
    <row r="54" s="1" customFormat="1" ht="16.5" customHeight="1">
      <c r="B54" s="38"/>
      <c r="C54" s="39"/>
      <c r="D54" s="39"/>
      <c r="E54" s="64" t="str">
        <f>E11</f>
        <v>SO 04.1 - ZRN</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Dolní Žleb</v>
      </c>
      <c r="G56" s="39"/>
      <c r="H56" s="39"/>
      <c r="I56" s="146" t="s">
        <v>22</v>
      </c>
      <c r="J56" s="67" t="str">
        <f>IF(J14="","",J14)</f>
        <v>27. 11. 2018</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SŽDC s.o., OŘ Ústí n.L., ST Ústí n.L.</v>
      </c>
      <c r="G58" s="39"/>
      <c r="H58" s="39"/>
      <c r="I58" s="146" t="s">
        <v>32</v>
      </c>
      <c r="J58" s="36" t="str">
        <f>E23</f>
        <v xml:space="preserve"> </v>
      </c>
      <c r="K58" s="39"/>
      <c r="L58" s="43"/>
    </row>
    <row r="59" s="1" customFormat="1" ht="13.65" customHeight="1">
      <c r="B59" s="38"/>
      <c r="C59" s="32" t="s">
        <v>30</v>
      </c>
      <c r="D59" s="39"/>
      <c r="E59" s="39"/>
      <c r="F59" s="27" t="str">
        <f>IF(E20="","",E20)</f>
        <v>Vyplň údaj</v>
      </c>
      <c r="G59" s="39"/>
      <c r="H59" s="39"/>
      <c r="I59" s="146" t="s">
        <v>35</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128</v>
      </c>
      <c r="D61" s="174"/>
      <c r="E61" s="174"/>
      <c r="F61" s="174"/>
      <c r="G61" s="174"/>
      <c r="H61" s="174"/>
      <c r="I61" s="175"/>
      <c r="J61" s="176" t="s">
        <v>129</v>
      </c>
      <c r="K61" s="174"/>
      <c r="L61" s="43"/>
    </row>
    <row r="62" s="1" customFormat="1" ht="10.32" customHeight="1">
      <c r="B62" s="38"/>
      <c r="C62" s="39"/>
      <c r="D62" s="39"/>
      <c r="E62" s="39"/>
      <c r="F62" s="39"/>
      <c r="G62" s="39"/>
      <c r="H62" s="39"/>
      <c r="I62" s="144"/>
      <c r="J62" s="39"/>
      <c r="K62" s="39"/>
      <c r="L62" s="43"/>
    </row>
    <row r="63" s="1" customFormat="1" ht="22.8" customHeight="1">
      <c r="B63" s="38"/>
      <c r="C63" s="177" t="s">
        <v>130</v>
      </c>
      <c r="D63" s="39"/>
      <c r="E63" s="39"/>
      <c r="F63" s="39"/>
      <c r="G63" s="39"/>
      <c r="H63" s="39"/>
      <c r="I63" s="144"/>
      <c r="J63" s="98">
        <f>J91</f>
        <v>0</v>
      </c>
      <c r="K63" s="39"/>
      <c r="L63" s="43"/>
      <c r="AU63" s="17" t="s">
        <v>131</v>
      </c>
    </row>
    <row r="64" s="8" customFormat="1" ht="24.96" customHeight="1">
      <c r="B64" s="178"/>
      <c r="C64" s="179"/>
      <c r="D64" s="180" t="s">
        <v>132</v>
      </c>
      <c r="E64" s="181"/>
      <c r="F64" s="181"/>
      <c r="G64" s="181"/>
      <c r="H64" s="181"/>
      <c r="I64" s="182"/>
      <c r="J64" s="183">
        <f>J92</f>
        <v>0</v>
      </c>
      <c r="K64" s="179"/>
      <c r="L64" s="184"/>
    </row>
    <row r="65" s="9" customFormat="1" ht="19.92" customHeight="1">
      <c r="B65" s="185"/>
      <c r="C65" s="122"/>
      <c r="D65" s="186" t="s">
        <v>1272</v>
      </c>
      <c r="E65" s="187"/>
      <c r="F65" s="187"/>
      <c r="G65" s="187"/>
      <c r="H65" s="187"/>
      <c r="I65" s="188"/>
      <c r="J65" s="189">
        <f>J93</f>
        <v>0</v>
      </c>
      <c r="K65" s="122"/>
      <c r="L65" s="190"/>
    </row>
    <row r="66" s="9" customFormat="1" ht="19.92" customHeight="1">
      <c r="B66" s="185"/>
      <c r="C66" s="122"/>
      <c r="D66" s="186" t="s">
        <v>1273</v>
      </c>
      <c r="E66" s="187"/>
      <c r="F66" s="187"/>
      <c r="G66" s="187"/>
      <c r="H66" s="187"/>
      <c r="I66" s="188"/>
      <c r="J66" s="189">
        <f>J106</f>
        <v>0</v>
      </c>
      <c r="K66" s="122"/>
      <c r="L66" s="190"/>
    </row>
    <row r="67" s="8" customFormat="1" ht="24.96" customHeight="1">
      <c r="B67" s="178"/>
      <c r="C67" s="179"/>
      <c r="D67" s="180" t="s">
        <v>1274</v>
      </c>
      <c r="E67" s="181"/>
      <c r="F67" s="181"/>
      <c r="G67" s="181"/>
      <c r="H67" s="181"/>
      <c r="I67" s="182"/>
      <c r="J67" s="183">
        <f>J110</f>
        <v>0</v>
      </c>
      <c r="K67" s="179"/>
      <c r="L67" s="184"/>
    </row>
    <row r="68" s="9" customFormat="1" ht="19.92" customHeight="1">
      <c r="B68" s="185"/>
      <c r="C68" s="122"/>
      <c r="D68" s="186" t="s">
        <v>1275</v>
      </c>
      <c r="E68" s="187"/>
      <c r="F68" s="187"/>
      <c r="G68" s="187"/>
      <c r="H68" s="187"/>
      <c r="I68" s="188"/>
      <c r="J68" s="189">
        <f>J111</f>
        <v>0</v>
      </c>
      <c r="K68" s="122"/>
      <c r="L68" s="190"/>
    </row>
    <row r="69" s="9" customFormat="1" ht="19.92" customHeight="1">
      <c r="B69" s="185"/>
      <c r="C69" s="122"/>
      <c r="D69" s="186" t="s">
        <v>1276</v>
      </c>
      <c r="E69" s="187"/>
      <c r="F69" s="187"/>
      <c r="G69" s="187"/>
      <c r="H69" s="187"/>
      <c r="I69" s="188"/>
      <c r="J69" s="189">
        <f>J126</f>
        <v>0</v>
      </c>
      <c r="K69" s="122"/>
      <c r="L69" s="190"/>
    </row>
    <row r="70" s="1" customFormat="1" ht="21.84" customHeight="1">
      <c r="B70" s="38"/>
      <c r="C70" s="39"/>
      <c r="D70" s="39"/>
      <c r="E70" s="39"/>
      <c r="F70" s="39"/>
      <c r="G70" s="39"/>
      <c r="H70" s="39"/>
      <c r="I70" s="144"/>
      <c r="J70" s="39"/>
      <c r="K70" s="39"/>
      <c r="L70" s="43"/>
    </row>
    <row r="71" s="1" customFormat="1" ht="6.96" customHeight="1">
      <c r="B71" s="57"/>
      <c r="C71" s="58"/>
      <c r="D71" s="58"/>
      <c r="E71" s="58"/>
      <c r="F71" s="58"/>
      <c r="G71" s="58"/>
      <c r="H71" s="58"/>
      <c r="I71" s="168"/>
      <c r="J71" s="58"/>
      <c r="K71" s="58"/>
      <c r="L71" s="43"/>
    </row>
    <row r="75" s="1" customFormat="1" ht="6.96" customHeight="1">
      <c r="B75" s="59"/>
      <c r="C75" s="60"/>
      <c r="D75" s="60"/>
      <c r="E75" s="60"/>
      <c r="F75" s="60"/>
      <c r="G75" s="60"/>
      <c r="H75" s="60"/>
      <c r="I75" s="171"/>
      <c r="J75" s="60"/>
      <c r="K75" s="60"/>
      <c r="L75" s="43"/>
    </row>
    <row r="76" s="1" customFormat="1" ht="24.96" customHeight="1">
      <c r="B76" s="38"/>
      <c r="C76" s="23" t="s">
        <v>136</v>
      </c>
      <c r="D76" s="39"/>
      <c r="E76" s="39"/>
      <c r="F76" s="39"/>
      <c r="G76" s="39"/>
      <c r="H76" s="39"/>
      <c r="I76" s="144"/>
      <c r="J76" s="39"/>
      <c r="K76" s="39"/>
      <c r="L76" s="43"/>
    </row>
    <row r="77" s="1" customFormat="1" ht="6.96" customHeight="1">
      <c r="B77" s="38"/>
      <c r="C77" s="39"/>
      <c r="D77" s="39"/>
      <c r="E77" s="39"/>
      <c r="F77" s="39"/>
      <c r="G77" s="39"/>
      <c r="H77" s="39"/>
      <c r="I77" s="144"/>
      <c r="J77" s="39"/>
      <c r="K77" s="39"/>
      <c r="L77" s="43"/>
    </row>
    <row r="78" s="1" customFormat="1" ht="12" customHeight="1">
      <c r="B78" s="38"/>
      <c r="C78" s="32" t="s">
        <v>16</v>
      </c>
      <c r="D78" s="39"/>
      <c r="E78" s="39"/>
      <c r="F78" s="39"/>
      <c r="G78" s="39"/>
      <c r="H78" s="39"/>
      <c r="I78" s="144"/>
      <c r="J78" s="39"/>
      <c r="K78" s="39"/>
      <c r="L78" s="43"/>
    </row>
    <row r="79" s="1" customFormat="1" ht="16.5" customHeight="1">
      <c r="B79" s="38"/>
      <c r="C79" s="39"/>
      <c r="D79" s="39"/>
      <c r="E79" s="172" t="str">
        <f>E7</f>
        <v>Oprava výhybek č.1 - 6 v žst. Dolní Žleb</v>
      </c>
      <c r="F79" s="32"/>
      <c r="G79" s="32"/>
      <c r="H79" s="32"/>
      <c r="I79" s="144"/>
      <c r="J79" s="39"/>
      <c r="K79" s="39"/>
      <c r="L79" s="43"/>
    </row>
    <row r="80" ht="12" customHeight="1">
      <c r="B80" s="21"/>
      <c r="C80" s="32" t="s">
        <v>123</v>
      </c>
      <c r="D80" s="22"/>
      <c r="E80" s="22"/>
      <c r="F80" s="22"/>
      <c r="G80" s="22"/>
      <c r="H80" s="22"/>
      <c r="I80" s="137"/>
      <c r="J80" s="22"/>
      <c r="K80" s="22"/>
      <c r="L80" s="20"/>
    </row>
    <row r="81" s="1" customFormat="1" ht="16.5" customHeight="1">
      <c r="B81" s="38"/>
      <c r="C81" s="39"/>
      <c r="D81" s="39"/>
      <c r="E81" s="172" t="s">
        <v>1270</v>
      </c>
      <c r="F81" s="39"/>
      <c r="G81" s="39"/>
      <c r="H81" s="39"/>
      <c r="I81" s="144"/>
      <c r="J81" s="39"/>
      <c r="K81" s="39"/>
      <c r="L81" s="43"/>
    </row>
    <row r="82" s="1" customFormat="1" ht="12" customHeight="1">
      <c r="B82" s="38"/>
      <c r="C82" s="32" t="s">
        <v>125</v>
      </c>
      <c r="D82" s="39"/>
      <c r="E82" s="39"/>
      <c r="F82" s="39"/>
      <c r="G82" s="39"/>
      <c r="H82" s="39"/>
      <c r="I82" s="144"/>
      <c r="J82" s="39"/>
      <c r="K82" s="39"/>
      <c r="L82" s="43"/>
    </row>
    <row r="83" s="1" customFormat="1" ht="16.5" customHeight="1">
      <c r="B83" s="38"/>
      <c r="C83" s="39"/>
      <c r="D83" s="39"/>
      <c r="E83" s="64" t="str">
        <f>E11</f>
        <v>SO 04.1 - ZRN</v>
      </c>
      <c r="F83" s="39"/>
      <c r="G83" s="39"/>
      <c r="H83" s="39"/>
      <c r="I83" s="144"/>
      <c r="J83" s="39"/>
      <c r="K83" s="39"/>
      <c r="L83" s="43"/>
    </row>
    <row r="84" s="1" customFormat="1" ht="6.96" customHeight="1">
      <c r="B84" s="38"/>
      <c r="C84" s="39"/>
      <c r="D84" s="39"/>
      <c r="E84" s="39"/>
      <c r="F84" s="39"/>
      <c r="G84" s="39"/>
      <c r="H84" s="39"/>
      <c r="I84" s="144"/>
      <c r="J84" s="39"/>
      <c r="K84" s="39"/>
      <c r="L84" s="43"/>
    </row>
    <row r="85" s="1" customFormat="1" ht="12" customHeight="1">
      <c r="B85" s="38"/>
      <c r="C85" s="32" t="s">
        <v>20</v>
      </c>
      <c r="D85" s="39"/>
      <c r="E85" s="39"/>
      <c r="F85" s="27" t="str">
        <f>F14</f>
        <v>Dolní Žleb</v>
      </c>
      <c r="G85" s="39"/>
      <c r="H85" s="39"/>
      <c r="I85" s="146" t="s">
        <v>22</v>
      </c>
      <c r="J85" s="67" t="str">
        <f>IF(J14="","",J14)</f>
        <v>27. 11. 2018</v>
      </c>
      <c r="K85" s="39"/>
      <c r="L85" s="43"/>
    </row>
    <row r="86" s="1" customFormat="1" ht="6.96" customHeight="1">
      <c r="B86" s="38"/>
      <c r="C86" s="39"/>
      <c r="D86" s="39"/>
      <c r="E86" s="39"/>
      <c r="F86" s="39"/>
      <c r="G86" s="39"/>
      <c r="H86" s="39"/>
      <c r="I86" s="144"/>
      <c r="J86" s="39"/>
      <c r="K86" s="39"/>
      <c r="L86" s="43"/>
    </row>
    <row r="87" s="1" customFormat="1" ht="13.65" customHeight="1">
      <c r="B87" s="38"/>
      <c r="C87" s="32" t="s">
        <v>24</v>
      </c>
      <c r="D87" s="39"/>
      <c r="E87" s="39"/>
      <c r="F87" s="27" t="str">
        <f>E17</f>
        <v>SŽDC s.o., OŘ Ústí n.L., ST Ústí n.L.</v>
      </c>
      <c r="G87" s="39"/>
      <c r="H87" s="39"/>
      <c r="I87" s="146" t="s">
        <v>32</v>
      </c>
      <c r="J87" s="36" t="str">
        <f>E23</f>
        <v xml:space="preserve"> </v>
      </c>
      <c r="K87" s="39"/>
      <c r="L87" s="43"/>
    </row>
    <row r="88" s="1" customFormat="1" ht="13.65" customHeight="1">
      <c r="B88" s="38"/>
      <c r="C88" s="32" t="s">
        <v>30</v>
      </c>
      <c r="D88" s="39"/>
      <c r="E88" s="39"/>
      <c r="F88" s="27" t="str">
        <f>IF(E20="","",E20)</f>
        <v>Vyplň údaj</v>
      </c>
      <c r="G88" s="39"/>
      <c r="H88" s="39"/>
      <c r="I88" s="146" t="s">
        <v>35</v>
      </c>
      <c r="J88" s="36" t="str">
        <f>E26</f>
        <v xml:space="preserve"> </v>
      </c>
      <c r="K88" s="39"/>
      <c r="L88" s="43"/>
    </row>
    <row r="89" s="1" customFormat="1" ht="10.32" customHeight="1">
      <c r="B89" s="38"/>
      <c r="C89" s="39"/>
      <c r="D89" s="39"/>
      <c r="E89" s="39"/>
      <c r="F89" s="39"/>
      <c r="G89" s="39"/>
      <c r="H89" s="39"/>
      <c r="I89" s="144"/>
      <c r="J89" s="39"/>
      <c r="K89" s="39"/>
      <c r="L89" s="43"/>
    </row>
    <row r="90" s="10" customFormat="1" ht="29.28" customHeight="1">
      <c r="B90" s="191"/>
      <c r="C90" s="192" t="s">
        <v>137</v>
      </c>
      <c r="D90" s="193" t="s">
        <v>56</v>
      </c>
      <c r="E90" s="193" t="s">
        <v>52</v>
      </c>
      <c r="F90" s="193" t="s">
        <v>53</v>
      </c>
      <c r="G90" s="193" t="s">
        <v>138</v>
      </c>
      <c r="H90" s="193" t="s">
        <v>139</v>
      </c>
      <c r="I90" s="194" t="s">
        <v>140</v>
      </c>
      <c r="J90" s="193" t="s">
        <v>129</v>
      </c>
      <c r="K90" s="195" t="s">
        <v>141</v>
      </c>
      <c r="L90" s="196"/>
      <c r="M90" s="88" t="s">
        <v>1</v>
      </c>
      <c r="N90" s="89" t="s">
        <v>41</v>
      </c>
      <c r="O90" s="89" t="s">
        <v>142</v>
      </c>
      <c r="P90" s="89" t="s">
        <v>143</v>
      </c>
      <c r="Q90" s="89" t="s">
        <v>144</v>
      </c>
      <c r="R90" s="89" t="s">
        <v>145</v>
      </c>
      <c r="S90" s="89" t="s">
        <v>146</v>
      </c>
      <c r="T90" s="90" t="s">
        <v>147</v>
      </c>
    </row>
    <row r="91" s="1" customFormat="1" ht="22.8" customHeight="1">
      <c r="B91" s="38"/>
      <c r="C91" s="95" t="s">
        <v>148</v>
      </c>
      <c r="D91" s="39"/>
      <c r="E91" s="39"/>
      <c r="F91" s="39"/>
      <c r="G91" s="39"/>
      <c r="H91" s="39"/>
      <c r="I91" s="144"/>
      <c r="J91" s="197">
        <f>BK91</f>
        <v>0</v>
      </c>
      <c r="K91" s="39"/>
      <c r="L91" s="43"/>
      <c r="M91" s="91"/>
      <c r="N91" s="92"/>
      <c r="O91" s="92"/>
      <c r="P91" s="198">
        <f>P92+P110</f>
        <v>0</v>
      </c>
      <c r="Q91" s="92"/>
      <c r="R91" s="198">
        <f>R92+R110</f>
        <v>0.08845032566399999</v>
      </c>
      <c r="S91" s="92"/>
      <c r="T91" s="199">
        <f>T92+T110</f>
        <v>0.0071200000000000005</v>
      </c>
      <c r="AT91" s="17" t="s">
        <v>70</v>
      </c>
      <c r="AU91" s="17" t="s">
        <v>131</v>
      </c>
      <c r="BK91" s="200">
        <f>BK92+BK110</f>
        <v>0</v>
      </c>
    </row>
    <row r="92" s="11" customFormat="1" ht="25.92" customHeight="1">
      <c r="B92" s="217"/>
      <c r="C92" s="218"/>
      <c r="D92" s="219" t="s">
        <v>70</v>
      </c>
      <c r="E92" s="220" t="s">
        <v>171</v>
      </c>
      <c r="F92" s="220" t="s">
        <v>172</v>
      </c>
      <c r="G92" s="218"/>
      <c r="H92" s="218"/>
      <c r="I92" s="221"/>
      <c r="J92" s="222">
        <f>BK92</f>
        <v>0</v>
      </c>
      <c r="K92" s="218"/>
      <c r="L92" s="223"/>
      <c r="M92" s="224"/>
      <c r="N92" s="225"/>
      <c r="O92" s="225"/>
      <c r="P92" s="226">
        <f>P93+P106</f>
        <v>0</v>
      </c>
      <c r="Q92" s="225"/>
      <c r="R92" s="226">
        <f>R93+R106</f>
        <v>0.088358325663999995</v>
      </c>
      <c r="S92" s="225"/>
      <c r="T92" s="227">
        <f>T93+T106</f>
        <v>0</v>
      </c>
      <c r="AR92" s="228" t="s">
        <v>78</v>
      </c>
      <c r="AT92" s="229" t="s">
        <v>70</v>
      </c>
      <c r="AU92" s="229" t="s">
        <v>71</v>
      </c>
      <c r="AY92" s="228" t="s">
        <v>154</v>
      </c>
      <c r="BK92" s="230">
        <f>BK93+BK106</f>
        <v>0</v>
      </c>
    </row>
    <row r="93" s="11" customFormat="1" ht="22.8" customHeight="1">
      <c r="B93" s="217"/>
      <c r="C93" s="218"/>
      <c r="D93" s="219" t="s">
        <v>70</v>
      </c>
      <c r="E93" s="231" t="s">
        <v>173</v>
      </c>
      <c r="F93" s="231" t="s">
        <v>1277</v>
      </c>
      <c r="G93" s="218"/>
      <c r="H93" s="218"/>
      <c r="I93" s="221"/>
      <c r="J93" s="232">
        <f>BK93</f>
        <v>0</v>
      </c>
      <c r="K93" s="218"/>
      <c r="L93" s="223"/>
      <c r="M93" s="224"/>
      <c r="N93" s="225"/>
      <c r="O93" s="225"/>
      <c r="P93" s="226">
        <f>SUM(P94:P105)</f>
        <v>0</v>
      </c>
      <c r="Q93" s="225"/>
      <c r="R93" s="226">
        <f>SUM(R94:R105)</f>
        <v>0.088358325663999995</v>
      </c>
      <c r="S93" s="225"/>
      <c r="T93" s="227">
        <f>SUM(T94:T105)</f>
        <v>0</v>
      </c>
      <c r="AR93" s="228" t="s">
        <v>78</v>
      </c>
      <c r="AT93" s="229" t="s">
        <v>70</v>
      </c>
      <c r="AU93" s="229" t="s">
        <v>78</v>
      </c>
      <c r="AY93" s="228" t="s">
        <v>154</v>
      </c>
      <c r="BK93" s="230">
        <f>SUM(BK94:BK105)</f>
        <v>0</v>
      </c>
    </row>
    <row r="94" s="1" customFormat="1" ht="16.5" customHeight="1">
      <c r="B94" s="38"/>
      <c r="C94" s="233" t="s">
        <v>78</v>
      </c>
      <c r="D94" s="233" t="s">
        <v>174</v>
      </c>
      <c r="E94" s="234" t="s">
        <v>1278</v>
      </c>
      <c r="F94" s="235" t="s">
        <v>1279</v>
      </c>
      <c r="G94" s="236" t="s">
        <v>431</v>
      </c>
      <c r="H94" s="237">
        <v>79.575999999999993</v>
      </c>
      <c r="I94" s="238"/>
      <c r="J94" s="239">
        <f>ROUND(I94*H94,2)</f>
        <v>0</v>
      </c>
      <c r="K94" s="235" t="s">
        <v>1</v>
      </c>
      <c r="L94" s="43"/>
      <c r="M94" s="240" t="s">
        <v>1</v>
      </c>
      <c r="N94" s="241" t="s">
        <v>42</v>
      </c>
      <c r="O94" s="79"/>
      <c r="P94" s="211">
        <f>O94*H94</f>
        <v>0</v>
      </c>
      <c r="Q94" s="211">
        <v>0.001110364</v>
      </c>
      <c r="R94" s="211">
        <f>Q94*H94</f>
        <v>0.088358325663999995</v>
      </c>
      <c r="S94" s="211">
        <v>0</v>
      </c>
      <c r="T94" s="212">
        <f>S94*H94</f>
        <v>0</v>
      </c>
      <c r="AR94" s="17" t="s">
        <v>155</v>
      </c>
      <c r="AT94" s="17" t="s">
        <v>174</v>
      </c>
      <c r="AU94" s="17" t="s">
        <v>80</v>
      </c>
      <c r="AY94" s="17" t="s">
        <v>154</v>
      </c>
      <c r="BE94" s="213">
        <f>IF(N94="základní",J94,0)</f>
        <v>0</v>
      </c>
      <c r="BF94" s="213">
        <f>IF(N94="snížená",J94,0)</f>
        <v>0</v>
      </c>
      <c r="BG94" s="213">
        <f>IF(N94="zákl. přenesená",J94,0)</f>
        <v>0</v>
      </c>
      <c r="BH94" s="213">
        <f>IF(N94="sníž. přenesená",J94,0)</f>
        <v>0</v>
      </c>
      <c r="BI94" s="213">
        <f>IF(N94="nulová",J94,0)</f>
        <v>0</v>
      </c>
      <c r="BJ94" s="17" t="s">
        <v>78</v>
      </c>
      <c r="BK94" s="213">
        <f>ROUND(I94*H94,2)</f>
        <v>0</v>
      </c>
      <c r="BL94" s="17" t="s">
        <v>155</v>
      </c>
      <c r="BM94" s="17" t="s">
        <v>1280</v>
      </c>
    </row>
    <row r="95" s="1" customFormat="1">
      <c r="B95" s="38"/>
      <c r="C95" s="39"/>
      <c r="D95" s="214" t="s">
        <v>157</v>
      </c>
      <c r="E95" s="39"/>
      <c r="F95" s="215" t="s">
        <v>1281</v>
      </c>
      <c r="G95" s="39"/>
      <c r="H95" s="39"/>
      <c r="I95" s="144"/>
      <c r="J95" s="39"/>
      <c r="K95" s="39"/>
      <c r="L95" s="43"/>
      <c r="M95" s="216"/>
      <c r="N95" s="79"/>
      <c r="O95" s="79"/>
      <c r="P95" s="79"/>
      <c r="Q95" s="79"/>
      <c r="R95" s="79"/>
      <c r="S95" s="79"/>
      <c r="T95" s="80"/>
      <c r="AT95" s="17" t="s">
        <v>157</v>
      </c>
      <c r="AU95" s="17" t="s">
        <v>80</v>
      </c>
    </row>
    <row r="96" s="1" customFormat="1">
      <c r="B96" s="38"/>
      <c r="C96" s="39"/>
      <c r="D96" s="214" t="s">
        <v>179</v>
      </c>
      <c r="E96" s="39"/>
      <c r="F96" s="242" t="s">
        <v>1282</v>
      </c>
      <c r="G96" s="39"/>
      <c r="H96" s="39"/>
      <c r="I96" s="144"/>
      <c r="J96" s="39"/>
      <c r="K96" s="39"/>
      <c r="L96" s="43"/>
      <c r="M96" s="216"/>
      <c r="N96" s="79"/>
      <c r="O96" s="79"/>
      <c r="P96" s="79"/>
      <c r="Q96" s="79"/>
      <c r="R96" s="79"/>
      <c r="S96" s="79"/>
      <c r="T96" s="80"/>
      <c r="AT96" s="17" t="s">
        <v>179</v>
      </c>
      <c r="AU96" s="17" t="s">
        <v>80</v>
      </c>
    </row>
    <row r="97" s="12" customFormat="1">
      <c r="B97" s="246"/>
      <c r="C97" s="247"/>
      <c r="D97" s="214" t="s">
        <v>325</v>
      </c>
      <c r="E97" s="248" t="s">
        <v>1</v>
      </c>
      <c r="F97" s="249" t="s">
        <v>1283</v>
      </c>
      <c r="G97" s="247"/>
      <c r="H97" s="248" t="s">
        <v>1</v>
      </c>
      <c r="I97" s="250"/>
      <c r="J97" s="247"/>
      <c r="K97" s="247"/>
      <c r="L97" s="251"/>
      <c r="M97" s="252"/>
      <c r="N97" s="253"/>
      <c r="O97" s="253"/>
      <c r="P97" s="253"/>
      <c r="Q97" s="253"/>
      <c r="R97" s="253"/>
      <c r="S97" s="253"/>
      <c r="T97" s="254"/>
      <c r="AT97" s="255" t="s">
        <v>325</v>
      </c>
      <c r="AU97" s="255" t="s">
        <v>80</v>
      </c>
      <c r="AV97" s="12" t="s">
        <v>78</v>
      </c>
      <c r="AW97" s="12" t="s">
        <v>34</v>
      </c>
      <c r="AX97" s="12" t="s">
        <v>71</v>
      </c>
      <c r="AY97" s="255" t="s">
        <v>154</v>
      </c>
    </row>
    <row r="98" s="13" customFormat="1">
      <c r="B98" s="256"/>
      <c r="C98" s="257"/>
      <c r="D98" s="214" t="s">
        <v>325</v>
      </c>
      <c r="E98" s="258" t="s">
        <v>1</v>
      </c>
      <c r="F98" s="259" t="s">
        <v>1284</v>
      </c>
      <c r="G98" s="257"/>
      <c r="H98" s="260">
        <v>33.432000000000002</v>
      </c>
      <c r="I98" s="261"/>
      <c r="J98" s="257"/>
      <c r="K98" s="257"/>
      <c r="L98" s="262"/>
      <c r="M98" s="263"/>
      <c r="N98" s="264"/>
      <c r="O98" s="264"/>
      <c r="P98" s="264"/>
      <c r="Q98" s="264"/>
      <c r="R98" s="264"/>
      <c r="S98" s="264"/>
      <c r="T98" s="265"/>
      <c r="AT98" s="266" t="s">
        <v>325</v>
      </c>
      <c r="AU98" s="266" t="s">
        <v>80</v>
      </c>
      <c r="AV98" s="13" t="s">
        <v>80</v>
      </c>
      <c r="AW98" s="13" t="s">
        <v>34</v>
      </c>
      <c r="AX98" s="13" t="s">
        <v>71</v>
      </c>
      <c r="AY98" s="266" t="s">
        <v>154</v>
      </c>
    </row>
    <row r="99" s="13" customFormat="1">
      <c r="B99" s="256"/>
      <c r="C99" s="257"/>
      <c r="D99" s="214" t="s">
        <v>325</v>
      </c>
      <c r="E99" s="258" t="s">
        <v>1</v>
      </c>
      <c r="F99" s="259" t="s">
        <v>1285</v>
      </c>
      <c r="G99" s="257"/>
      <c r="H99" s="260">
        <v>6.7759999999999998</v>
      </c>
      <c r="I99" s="261"/>
      <c r="J99" s="257"/>
      <c r="K99" s="257"/>
      <c r="L99" s="262"/>
      <c r="M99" s="263"/>
      <c r="N99" s="264"/>
      <c r="O99" s="264"/>
      <c r="P99" s="264"/>
      <c r="Q99" s="264"/>
      <c r="R99" s="264"/>
      <c r="S99" s="264"/>
      <c r="T99" s="265"/>
      <c r="AT99" s="266" t="s">
        <v>325</v>
      </c>
      <c r="AU99" s="266" t="s">
        <v>80</v>
      </c>
      <c r="AV99" s="13" t="s">
        <v>80</v>
      </c>
      <c r="AW99" s="13" t="s">
        <v>34</v>
      </c>
      <c r="AX99" s="13" t="s">
        <v>71</v>
      </c>
      <c r="AY99" s="266" t="s">
        <v>154</v>
      </c>
    </row>
    <row r="100" s="15" customFormat="1">
      <c r="B100" s="279"/>
      <c r="C100" s="280"/>
      <c r="D100" s="214" t="s">
        <v>325</v>
      </c>
      <c r="E100" s="281" t="s">
        <v>1</v>
      </c>
      <c r="F100" s="282" t="s">
        <v>1222</v>
      </c>
      <c r="G100" s="280"/>
      <c r="H100" s="283">
        <v>40.207999999999998</v>
      </c>
      <c r="I100" s="284"/>
      <c r="J100" s="280"/>
      <c r="K100" s="280"/>
      <c r="L100" s="285"/>
      <c r="M100" s="286"/>
      <c r="N100" s="287"/>
      <c r="O100" s="287"/>
      <c r="P100" s="287"/>
      <c r="Q100" s="287"/>
      <c r="R100" s="287"/>
      <c r="S100" s="287"/>
      <c r="T100" s="288"/>
      <c r="AT100" s="289" t="s">
        <v>325</v>
      </c>
      <c r="AU100" s="289" t="s">
        <v>80</v>
      </c>
      <c r="AV100" s="15" t="s">
        <v>112</v>
      </c>
      <c r="AW100" s="15" t="s">
        <v>34</v>
      </c>
      <c r="AX100" s="15" t="s">
        <v>71</v>
      </c>
      <c r="AY100" s="289" t="s">
        <v>154</v>
      </c>
    </row>
    <row r="101" s="12" customFormat="1">
      <c r="B101" s="246"/>
      <c r="C101" s="247"/>
      <c r="D101" s="214" t="s">
        <v>325</v>
      </c>
      <c r="E101" s="248" t="s">
        <v>1</v>
      </c>
      <c r="F101" s="249" t="s">
        <v>1286</v>
      </c>
      <c r="G101" s="247"/>
      <c r="H101" s="248" t="s">
        <v>1</v>
      </c>
      <c r="I101" s="250"/>
      <c r="J101" s="247"/>
      <c r="K101" s="247"/>
      <c r="L101" s="251"/>
      <c r="M101" s="252"/>
      <c r="N101" s="253"/>
      <c r="O101" s="253"/>
      <c r="P101" s="253"/>
      <c r="Q101" s="253"/>
      <c r="R101" s="253"/>
      <c r="S101" s="253"/>
      <c r="T101" s="254"/>
      <c r="AT101" s="255" t="s">
        <v>325</v>
      </c>
      <c r="AU101" s="255" t="s">
        <v>80</v>
      </c>
      <c r="AV101" s="12" t="s">
        <v>78</v>
      </c>
      <c r="AW101" s="12" t="s">
        <v>34</v>
      </c>
      <c r="AX101" s="12" t="s">
        <v>71</v>
      </c>
      <c r="AY101" s="255" t="s">
        <v>154</v>
      </c>
    </row>
    <row r="102" s="13" customFormat="1">
      <c r="B102" s="256"/>
      <c r="C102" s="257"/>
      <c r="D102" s="214" t="s">
        <v>325</v>
      </c>
      <c r="E102" s="258" t="s">
        <v>1</v>
      </c>
      <c r="F102" s="259" t="s">
        <v>1287</v>
      </c>
      <c r="G102" s="257"/>
      <c r="H102" s="260">
        <v>32.591999999999999</v>
      </c>
      <c r="I102" s="261"/>
      <c r="J102" s="257"/>
      <c r="K102" s="257"/>
      <c r="L102" s="262"/>
      <c r="M102" s="263"/>
      <c r="N102" s="264"/>
      <c r="O102" s="264"/>
      <c r="P102" s="264"/>
      <c r="Q102" s="264"/>
      <c r="R102" s="264"/>
      <c r="S102" s="264"/>
      <c r="T102" s="265"/>
      <c r="AT102" s="266" t="s">
        <v>325</v>
      </c>
      <c r="AU102" s="266" t="s">
        <v>80</v>
      </c>
      <c r="AV102" s="13" t="s">
        <v>80</v>
      </c>
      <c r="AW102" s="13" t="s">
        <v>34</v>
      </c>
      <c r="AX102" s="13" t="s">
        <v>71</v>
      </c>
      <c r="AY102" s="266" t="s">
        <v>154</v>
      </c>
    </row>
    <row r="103" s="13" customFormat="1">
      <c r="B103" s="256"/>
      <c r="C103" s="257"/>
      <c r="D103" s="214" t="s">
        <v>325</v>
      </c>
      <c r="E103" s="258" t="s">
        <v>1</v>
      </c>
      <c r="F103" s="259" t="s">
        <v>1285</v>
      </c>
      <c r="G103" s="257"/>
      <c r="H103" s="260">
        <v>6.7759999999999998</v>
      </c>
      <c r="I103" s="261"/>
      <c r="J103" s="257"/>
      <c r="K103" s="257"/>
      <c r="L103" s="262"/>
      <c r="M103" s="263"/>
      <c r="N103" s="264"/>
      <c r="O103" s="264"/>
      <c r="P103" s="264"/>
      <c r="Q103" s="264"/>
      <c r="R103" s="264"/>
      <c r="S103" s="264"/>
      <c r="T103" s="265"/>
      <c r="AT103" s="266" t="s">
        <v>325</v>
      </c>
      <c r="AU103" s="266" t="s">
        <v>80</v>
      </c>
      <c r="AV103" s="13" t="s">
        <v>80</v>
      </c>
      <c r="AW103" s="13" t="s">
        <v>34</v>
      </c>
      <c r="AX103" s="13" t="s">
        <v>71</v>
      </c>
      <c r="AY103" s="266" t="s">
        <v>154</v>
      </c>
    </row>
    <row r="104" s="15" customFormat="1">
      <c r="B104" s="279"/>
      <c r="C104" s="280"/>
      <c r="D104" s="214" t="s">
        <v>325</v>
      </c>
      <c r="E104" s="281" t="s">
        <v>1</v>
      </c>
      <c r="F104" s="282" t="s">
        <v>1222</v>
      </c>
      <c r="G104" s="280"/>
      <c r="H104" s="283">
        <v>39.368000000000002</v>
      </c>
      <c r="I104" s="284"/>
      <c r="J104" s="280"/>
      <c r="K104" s="280"/>
      <c r="L104" s="285"/>
      <c r="M104" s="286"/>
      <c r="N104" s="287"/>
      <c r="O104" s="287"/>
      <c r="P104" s="287"/>
      <c r="Q104" s="287"/>
      <c r="R104" s="287"/>
      <c r="S104" s="287"/>
      <c r="T104" s="288"/>
      <c r="AT104" s="289" t="s">
        <v>325</v>
      </c>
      <c r="AU104" s="289" t="s">
        <v>80</v>
      </c>
      <c r="AV104" s="15" t="s">
        <v>112</v>
      </c>
      <c r="AW104" s="15" t="s">
        <v>34</v>
      </c>
      <c r="AX104" s="15" t="s">
        <v>71</v>
      </c>
      <c r="AY104" s="289" t="s">
        <v>154</v>
      </c>
    </row>
    <row r="105" s="14" customFormat="1">
      <c r="B105" s="267"/>
      <c r="C105" s="268"/>
      <c r="D105" s="214" t="s">
        <v>325</v>
      </c>
      <c r="E105" s="269" t="s">
        <v>1</v>
      </c>
      <c r="F105" s="270" t="s">
        <v>329</v>
      </c>
      <c r="G105" s="268"/>
      <c r="H105" s="271">
        <v>79.575999999999993</v>
      </c>
      <c r="I105" s="272"/>
      <c r="J105" s="268"/>
      <c r="K105" s="268"/>
      <c r="L105" s="273"/>
      <c r="M105" s="274"/>
      <c r="N105" s="275"/>
      <c r="O105" s="275"/>
      <c r="P105" s="275"/>
      <c r="Q105" s="275"/>
      <c r="R105" s="275"/>
      <c r="S105" s="275"/>
      <c r="T105" s="276"/>
      <c r="AT105" s="277" t="s">
        <v>325</v>
      </c>
      <c r="AU105" s="277" t="s">
        <v>80</v>
      </c>
      <c r="AV105" s="14" t="s">
        <v>155</v>
      </c>
      <c r="AW105" s="14" t="s">
        <v>34</v>
      </c>
      <c r="AX105" s="14" t="s">
        <v>78</v>
      </c>
      <c r="AY105" s="277" t="s">
        <v>154</v>
      </c>
    </row>
    <row r="106" s="11" customFormat="1" ht="22.8" customHeight="1">
      <c r="B106" s="217"/>
      <c r="C106" s="218"/>
      <c r="D106" s="219" t="s">
        <v>70</v>
      </c>
      <c r="E106" s="231" t="s">
        <v>1288</v>
      </c>
      <c r="F106" s="231" t="s">
        <v>1289</v>
      </c>
      <c r="G106" s="218"/>
      <c r="H106" s="218"/>
      <c r="I106" s="221"/>
      <c r="J106" s="232">
        <f>BK106</f>
        <v>0</v>
      </c>
      <c r="K106" s="218"/>
      <c r="L106" s="223"/>
      <c r="M106" s="224"/>
      <c r="N106" s="225"/>
      <c r="O106" s="225"/>
      <c r="P106" s="226">
        <f>SUM(P107:P109)</f>
        <v>0</v>
      </c>
      <c r="Q106" s="225"/>
      <c r="R106" s="226">
        <f>SUM(R107:R109)</f>
        <v>0</v>
      </c>
      <c r="S106" s="225"/>
      <c r="T106" s="227">
        <f>SUM(T107:T109)</f>
        <v>0</v>
      </c>
      <c r="AR106" s="228" t="s">
        <v>78</v>
      </c>
      <c r="AT106" s="229" t="s">
        <v>70</v>
      </c>
      <c r="AU106" s="229" t="s">
        <v>78</v>
      </c>
      <c r="AY106" s="228" t="s">
        <v>154</v>
      </c>
      <c r="BK106" s="230">
        <f>SUM(BK107:BK109)</f>
        <v>0</v>
      </c>
    </row>
    <row r="107" s="1" customFormat="1" ht="16.5" customHeight="1">
      <c r="B107" s="38"/>
      <c r="C107" s="233" t="s">
        <v>80</v>
      </c>
      <c r="D107" s="233" t="s">
        <v>174</v>
      </c>
      <c r="E107" s="234" t="s">
        <v>1290</v>
      </c>
      <c r="F107" s="235" t="s">
        <v>1291</v>
      </c>
      <c r="G107" s="236" t="s">
        <v>353</v>
      </c>
      <c r="H107" s="237">
        <v>0.087999999999999995</v>
      </c>
      <c r="I107" s="238"/>
      <c r="J107" s="239">
        <f>ROUND(I107*H107,2)</f>
        <v>0</v>
      </c>
      <c r="K107" s="235" t="s">
        <v>1</v>
      </c>
      <c r="L107" s="43"/>
      <c r="M107" s="240" t="s">
        <v>1</v>
      </c>
      <c r="N107" s="241" t="s">
        <v>42</v>
      </c>
      <c r="O107" s="79"/>
      <c r="P107" s="211">
        <f>O107*H107</f>
        <v>0</v>
      </c>
      <c r="Q107" s="211">
        <v>0</v>
      </c>
      <c r="R107" s="211">
        <f>Q107*H107</f>
        <v>0</v>
      </c>
      <c r="S107" s="211">
        <v>0</v>
      </c>
      <c r="T107" s="212">
        <f>S107*H107</f>
        <v>0</v>
      </c>
      <c r="AR107" s="17" t="s">
        <v>155</v>
      </c>
      <c r="AT107" s="17" t="s">
        <v>174</v>
      </c>
      <c r="AU107" s="17" t="s">
        <v>80</v>
      </c>
      <c r="AY107" s="17" t="s">
        <v>154</v>
      </c>
      <c r="BE107" s="213">
        <f>IF(N107="základní",J107,0)</f>
        <v>0</v>
      </c>
      <c r="BF107" s="213">
        <f>IF(N107="snížená",J107,0)</f>
        <v>0</v>
      </c>
      <c r="BG107" s="213">
        <f>IF(N107="zákl. přenesená",J107,0)</f>
        <v>0</v>
      </c>
      <c r="BH107" s="213">
        <f>IF(N107="sníž. přenesená",J107,0)</f>
        <v>0</v>
      </c>
      <c r="BI107" s="213">
        <f>IF(N107="nulová",J107,0)</f>
        <v>0</v>
      </c>
      <c r="BJ107" s="17" t="s">
        <v>78</v>
      </c>
      <c r="BK107" s="213">
        <f>ROUND(I107*H107,2)</f>
        <v>0</v>
      </c>
      <c r="BL107" s="17" t="s">
        <v>155</v>
      </c>
      <c r="BM107" s="17" t="s">
        <v>1292</v>
      </c>
    </row>
    <row r="108" s="1" customFormat="1">
      <c r="B108" s="38"/>
      <c r="C108" s="39"/>
      <c r="D108" s="214" t="s">
        <v>157</v>
      </c>
      <c r="E108" s="39"/>
      <c r="F108" s="215" t="s">
        <v>1293</v>
      </c>
      <c r="G108" s="39"/>
      <c r="H108" s="39"/>
      <c r="I108" s="144"/>
      <c r="J108" s="39"/>
      <c r="K108" s="39"/>
      <c r="L108" s="43"/>
      <c r="M108" s="216"/>
      <c r="N108" s="79"/>
      <c r="O108" s="79"/>
      <c r="P108" s="79"/>
      <c r="Q108" s="79"/>
      <c r="R108" s="79"/>
      <c r="S108" s="79"/>
      <c r="T108" s="80"/>
      <c r="AT108" s="17" t="s">
        <v>157</v>
      </c>
      <c r="AU108" s="17" t="s">
        <v>80</v>
      </c>
    </row>
    <row r="109" s="1" customFormat="1">
      <c r="B109" s="38"/>
      <c r="C109" s="39"/>
      <c r="D109" s="214" t="s">
        <v>179</v>
      </c>
      <c r="E109" s="39"/>
      <c r="F109" s="242" t="s">
        <v>1294</v>
      </c>
      <c r="G109" s="39"/>
      <c r="H109" s="39"/>
      <c r="I109" s="144"/>
      <c r="J109" s="39"/>
      <c r="K109" s="39"/>
      <c r="L109" s="43"/>
      <c r="M109" s="216"/>
      <c r="N109" s="79"/>
      <c r="O109" s="79"/>
      <c r="P109" s="79"/>
      <c r="Q109" s="79"/>
      <c r="R109" s="79"/>
      <c r="S109" s="79"/>
      <c r="T109" s="80"/>
      <c r="AT109" s="17" t="s">
        <v>179</v>
      </c>
      <c r="AU109" s="17" t="s">
        <v>80</v>
      </c>
    </row>
    <row r="110" s="11" customFormat="1" ht="25.92" customHeight="1">
      <c r="B110" s="217"/>
      <c r="C110" s="218"/>
      <c r="D110" s="219" t="s">
        <v>70</v>
      </c>
      <c r="E110" s="220" t="s">
        <v>1295</v>
      </c>
      <c r="F110" s="220" t="s">
        <v>1296</v>
      </c>
      <c r="G110" s="218"/>
      <c r="H110" s="218"/>
      <c r="I110" s="221"/>
      <c r="J110" s="222">
        <f>BK110</f>
        <v>0</v>
      </c>
      <c r="K110" s="218"/>
      <c r="L110" s="223"/>
      <c r="M110" s="224"/>
      <c r="N110" s="225"/>
      <c r="O110" s="225"/>
      <c r="P110" s="226">
        <f>P111+P126</f>
        <v>0</v>
      </c>
      <c r="Q110" s="225"/>
      <c r="R110" s="226">
        <f>R111+R126</f>
        <v>9.2E-05</v>
      </c>
      <c r="S110" s="225"/>
      <c r="T110" s="227">
        <f>T111+T126</f>
        <v>0.0071200000000000005</v>
      </c>
      <c r="AR110" s="228" t="s">
        <v>80</v>
      </c>
      <c r="AT110" s="229" t="s">
        <v>70</v>
      </c>
      <c r="AU110" s="229" t="s">
        <v>71</v>
      </c>
      <c r="AY110" s="228" t="s">
        <v>154</v>
      </c>
      <c r="BK110" s="230">
        <f>BK111+BK126</f>
        <v>0</v>
      </c>
    </row>
    <row r="111" s="11" customFormat="1" ht="22.8" customHeight="1">
      <c r="B111" s="217"/>
      <c r="C111" s="218"/>
      <c r="D111" s="219" t="s">
        <v>70</v>
      </c>
      <c r="E111" s="231" t="s">
        <v>1297</v>
      </c>
      <c r="F111" s="231" t="s">
        <v>1298</v>
      </c>
      <c r="G111" s="218"/>
      <c r="H111" s="218"/>
      <c r="I111" s="221"/>
      <c r="J111" s="232">
        <f>BK111</f>
        <v>0</v>
      </c>
      <c r="K111" s="218"/>
      <c r="L111" s="223"/>
      <c r="M111" s="224"/>
      <c r="N111" s="225"/>
      <c r="O111" s="225"/>
      <c r="P111" s="226">
        <f>SUM(P112:P125)</f>
        <v>0</v>
      </c>
      <c r="Q111" s="225"/>
      <c r="R111" s="226">
        <f>SUM(R112:R125)</f>
        <v>0</v>
      </c>
      <c r="S111" s="225"/>
      <c r="T111" s="227">
        <f>SUM(T112:T125)</f>
        <v>0.0071200000000000005</v>
      </c>
      <c r="AR111" s="228" t="s">
        <v>80</v>
      </c>
      <c r="AT111" s="229" t="s">
        <v>70</v>
      </c>
      <c r="AU111" s="229" t="s">
        <v>78</v>
      </c>
      <c r="AY111" s="228" t="s">
        <v>154</v>
      </c>
      <c r="BK111" s="230">
        <f>SUM(BK112:BK125)</f>
        <v>0</v>
      </c>
    </row>
    <row r="112" s="1" customFormat="1" ht="16.5" customHeight="1">
      <c r="B112" s="38"/>
      <c r="C112" s="233" t="s">
        <v>112</v>
      </c>
      <c r="D112" s="233" t="s">
        <v>174</v>
      </c>
      <c r="E112" s="234" t="s">
        <v>1299</v>
      </c>
      <c r="F112" s="235" t="s">
        <v>1300</v>
      </c>
      <c r="G112" s="236" t="s">
        <v>177</v>
      </c>
      <c r="H112" s="237">
        <v>35.600000000000001</v>
      </c>
      <c r="I112" s="238"/>
      <c r="J112" s="239">
        <f>ROUND(I112*H112,2)</f>
        <v>0</v>
      </c>
      <c r="K112" s="235" t="s">
        <v>1301</v>
      </c>
      <c r="L112" s="43"/>
      <c r="M112" s="240" t="s">
        <v>1</v>
      </c>
      <c r="N112" s="241" t="s">
        <v>42</v>
      </c>
      <c r="O112" s="79"/>
      <c r="P112" s="211">
        <f>O112*H112</f>
        <v>0</v>
      </c>
      <c r="Q112" s="211">
        <v>0</v>
      </c>
      <c r="R112" s="211">
        <f>Q112*H112</f>
        <v>0</v>
      </c>
      <c r="S112" s="211">
        <v>0.00020000000000000001</v>
      </c>
      <c r="T112" s="212">
        <f>S112*H112</f>
        <v>0.0071200000000000005</v>
      </c>
      <c r="AR112" s="17" t="s">
        <v>222</v>
      </c>
      <c r="AT112" s="17" t="s">
        <v>174</v>
      </c>
      <c r="AU112" s="17" t="s">
        <v>80</v>
      </c>
      <c r="AY112" s="17" t="s">
        <v>154</v>
      </c>
      <c r="BE112" s="213">
        <f>IF(N112="základní",J112,0)</f>
        <v>0</v>
      </c>
      <c r="BF112" s="213">
        <f>IF(N112="snížená",J112,0)</f>
        <v>0</v>
      </c>
      <c r="BG112" s="213">
        <f>IF(N112="zákl. přenesená",J112,0)</f>
        <v>0</v>
      </c>
      <c r="BH112" s="213">
        <f>IF(N112="sníž. přenesená",J112,0)</f>
        <v>0</v>
      </c>
      <c r="BI112" s="213">
        <f>IF(N112="nulová",J112,0)</f>
        <v>0</v>
      </c>
      <c r="BJ112" s="17" t="s">
        <v>78</v>
      </c>
      <c r="BK112" s="213">
        <f>ROUND(I112*H112,2)</f>
        <v>0</v>
      </c>
      <c r="BL112" s="17" t="s">
        <v>222</v>
      </c>
      <c r="BM112" s="17" t="s">
        <v>1302</v>
      </c>
    </row>
    <row r="113" s="1" customFormat="1">
      <c r="B113" s="38"/>
      <c r="C113" s="39"/>
      <c r="D113" s="214" t="s">
        <v>157</v>
      </c>
      <c r="E113" s="39"/>
      <c r="F113" s="215" t="s">
        <v>1303</v>
      </c>
      <c r="G113" s="39"/>
      <c r="H113" s="39"/>
      <c r="I113" s="144"/>
      <c r="J113" s="39"/>
      <c r="K113" s="39"/>
      <c r="L113" s="43"/>
      <c r="M113" s="216"/>
      <c r="N113" s="79"/>
      <c r="O113" s="79"/>
      <c r="P113" s="79"/>
      <c r="Q113" s="79"/>
      <c r="R113" s="79"/>
      <c r="S113" s="79"/>
      <c r="T113" s="80"/>
      <c r="AT113" s="17" t="s">
        <v>157</v>
      </c>
      <c r="AU113" s="17" t="s">
        <v>80</v>
      </c>
    </row>
    <row r="114" s="12" customFormat="1">
      <c r="B114" s="246"/>
      <c r="C114" s="247"/>
      <c r="D114" s="214" t="s">
        <v>325</v>
      </c>
      <c r="E114" s="248" t="s">
        <v>1</v>
      </c>
      <c r="F114" s="249" t="s">
        <v>1304</v>
      </c>
      <c r="G114" s="247"/>
      <c r="H114" s="248" t="s">
        <v>1</v>
      </c>
      <c r="I114" s="250"/>
      <c r="J114" s="247"/>
      <c r="K114" s="247"/>
      <c r="L114" s="251"/>
      <c r="M114" s="252"/>
      <c r="N114" s="253"/>
      <c r="O114" s="253"/>
      <c r="P114" s="253"/>
      <c r="Q114" s="253"/>
      <c r="R114" s="253"/>
      <c r="S114" s="253"/>
      <c r="T114" s="254"/>
      <c r="AT114" s="255" t="s">
        <v>325</v>
      </c>
      <c r="AU114" s="255" t="s">
        <v>80</v>
      </c>
      <c r="AV114" s="12" t="s">
        <v>78</v>
      </c>
      <c r="AW114" s="12" t="s">
        <v>34</v>
      </c>
      <c r="AX114" s="12" t="s">
        <v>71</v>
      </c>
      <c r="AY114" s="255" t="s">
        <v>154</v>
      </c>
    </row>
    <row r="115" s="13" customFormat="1">
      <c r="B115" s="256"/>
      <c r="C115" s="257"/>
      <c r="D115" s="214" t="s">
        <v>325</v>
      </c>
      <c r="E115" s="258" t="s">
        <v>1</v>
      </c>
      <c r="F115" s="259" t="s">
        <v>1305</v>
      </c>
      <c r="G115" s="257"/>
      <c r="H115" s="260">
        <v>35.600000000000001</v>
      </c>
      <c r="I115" s="261"/>
      <c r="J115" s="257"/>
      <c r="K115" s="257"/>
      <c r="L115" s="262"/>
      <c r="M115" s="263"/>
      <c r="N115" s="264"/>
      <c r="O115" s="264"/>
      <c r="P115" s="264"/>
      <c r="Q115" s="264"/>
      <c r="R115" s="264"/>
      <c r="S115" s="264"/>
      <c r="T115" s="265"/>
      <c r="AT115" s="266" t="s">
        <v>325</v>
      </c>
      <c r="AU115" s="266" t="s">
        <v>80</v>
      </c>
      <c r="AV115" s="13" t="s">
        <v>80</v>
      </c>
      <c r="AW115" s="13" t="s">
        <v>34</v>
      </c>
      <c r="AX115" s="13" t="s">
        <v>78</v>
      </c>
      <c r="AY115" s="266" t="s">
        <v>154</v>
      </c>
    </row>
    <row r="116" s="1" customFormat="1" ht="16.5" customHeight="1">
      <c r="B116" s="38"/>
      <c r="C116" s="233" t="s">
        <v>155</v>
      </c>
      <c r="D116" s="233" t="s">
        <v>174</v>
      </c>
      <c r="E116" s="234" t="s">
        <v>1306</v>
      </c>
      <c r="F116" s="235" t="s">
        <v>1307</v>
      </c>
      <c r="G116" s="236" t="s">
        <v>431</v>
      </c>
      <c r="H116" s="237">
        <v>100</v>
      </c>
      <c r="I116" s="238"/>
      <c r="J116" s="239">
        <f>ROUND(I116*H116,2)</f>
        <v>0</v>
      </c>
      <c r="K116" s="235" t="s">
        <v>1</v>
      </c>
      <c r="L116" s="43"/>
      <c r="M116" s="240" t="s">
        <v>1</v>
      </c>
      <c r="N116" s="241" t="s">
        <v>42</v>
      </c>
      <c r="O116" s="79"/>
      <c r="P116" s="211">
        <f>O116*H116</f>
        <v>0</v>
      </c>
      <c r="Q116" s="211">
        <v>0</v>
      </c>
      <c r="R116" s="211">
        <f>Q116*H116</f>
        <v>0</v>
      </c>
      <c r="S116" s="211">
        <v>0</v>
      </c>
      <c r="T116" s="212">
        <f>S116*H116</f>
        <v>0</v>
      </c>
      <c r="AR116" s="17" t="s">
        <v>155</v>
      </c>
      <c r="AT116" s="17" t="s">
        <v>174</v>
      </c>
      <c r="AU116" s="17" t="s">
        <v>80</v>
      </c>
      <c r="AY116" s="17" t="s">
        <v>154</v>
      </c>
      <c r="BE116" s="213">
        <f>IF(N116="základní",J116,0)</f>
        <v>0</v>
      </c>
      <c r="BF116" s="213">
        <f>IF(N116="snížená",J116,0)</f>
        <v>0</v>
      </c>
      <c r="BG116" s="213">
        <f>IF(N116="zákl. přenesená",J116,0)</f>
        <v>0</v>
      </c>
      <c r="BH116" s="213">
        <f>IF(N116="sníž. přenesená",J116,0)</f>
        <v>0</v>
      </c>
      <c r="BI116" s="213">
        <f>IF(N116="nulová",J116,0)</f>
        <v>0</v>
      </c>
      <c r="BJ116" s="17" t="s">
        <v>78</v>
      </c>
      <c r="BK116" s="213">
        <f>ROUND(I116*H116,2)</f>
        <v>0</v>
      </c>
      <c r="BL116" s="17" t="s">
        <v>155</v>
      </c>
      <c r="BM116" s="17" t="s">
        <v>1308</v>
      </c>
    </row>
    <row r="117" s="1" customFormat="1">
      <c r="B117" s="38"/>
      <c r="C117" s="39"/>
      <c r="D117" s="214" t="s">
        <v>157</v>
      </c>
      <c r="E117" s="39"/>
      <c r="F117" s="215" t="s">
        <v>1307</v>
      </c>
      <c r="G117" s="39"/>
      <c r="H117" s="39"/>
      <c r="I117" s="144"/>
      <c r="J117" s="39"/>
      <c r="K117" s="39"/>
      <c r="L117" s="43"/>
      <c r="M117" s="216"/>
      <c r="N117" s="79"/>
      <c r="O117" s="79"/>
      <c r="P117" s="79"/>
      <c r="Q117" s="79"/>
      <c r="R117" s="79"/>
      <c r="S117" s="79"/>
      <c r="T117" s="80"/>
      <c r="AT117" s="17" t="s">
        <v>157</v>
      </c>
      <c r="AU117" s="17" t="s">
        <v>80</v>
      </c>
    </row>
    <row r="118" s="12" customFormat="1">
      <c r="B118" s="246"/>
      <c r="C118" s="247"/>
      <c r="D118" s="214" t="s">
        <v>325</v>
      </c>
      <c r="E118" s="248" t="s">
        <v>1</v>
      </c>
      <c r="F118" s="249" t="s">
        <v>1309</v>
      </c>
      <c r="G118" s="247"/>
      <c r="H118" s="248" t="s">
        <v>1</v>
      </c>
      <c r="I118" s="250"/>
      <c r="J118" s="247"/>
      <c r="K118" s="247"/>
      <c r="L118" s="251"/>
      <c r="M118" s="252"/>
      <c r="N118" s="253"/>
      <c r="O118" s="253"/>
      <c r="P118" s="253"/>
      <c r="Q118" s="253"/>
      <c r="R118" s="253"/>
      <c r="S118" s="253"/>
      <c r="T118" s="254"/>
      <c r="AT118" s="255" t="s">
        <v>325</v>
      </c>
      <c r="AU118" s="255" t="s">
        <v>80</v>
      </c>
      <c r="AV118" s="12" t="s">
        <v>78</v>
      </c>
      <c r="AW118" s="12" t="s">
        <v>34</v>
      </c>
      <c r="AX118" s="12" t="s">
        <v>71</v>
      </c>
      <c r="AY118" s="255" t="s">
        <v>154</v>
      </c>
    </row>
    <row r="119" s="13" customFormat="1">
      <c r="B119" s="256"/>
      <c r="C119" s="257"/>
      <c r="D119" s="214" t="s">
        <v>325</v>
      </c>
      <c r="E119" s="258" t="s">
        <v>1</v>
      </c>
      <c r="F119" s="259" t="s">
        <v>927</v>
      </c>
      <c r="G119" s="257"/>
      <c r="H119" s="260">
        <v>100</v>
      </c>
      <c r="I119" s="261"/>
      <c r="J119" s="257"/>
      <c r="K119" s="257"/>
      <c r="L119" s="262"/>
      <c r="M119" s="263"/>
      <c r="N119" s="264"/>
      <c r="O119" s="264"/>
      <c r="P119" s="264"/>
      <c r="Q119" s="264"/>
      <c r="R119" s="264"/>
      <c r="S119" s="264"/>
      <c r="T119" s="265"/>
      <c r="AT119" s="266" t="s">
        <v>325</v>
      </c>
      <c r="AU119" s="266" t="s">
        <v>80</v>
      </c>
      <c r="AV119" s="13" t="s">
        <v>80</v>
      </c>
      <c r="AW119" s="13" t="s">
        <v>34</v>
      </c>
      <c r="AX119" s="13" t="s">
        <v>78</v>
      </c>
      <c r="AY119" s="266" t="s">
        <v>154</v>
      </c>
    </row>
    <row r="120" s="1" customFormat="1" ht="16.5" customHeight="1">
      <c r="B120" s="38"/>
      <c r="C120" s="233" t="s">
        <v>167</v>
      </c>
      <c r="D120" s="233" t="s">
        <v>174</v>
      </c>
      <c r="E120" s="234" t="s">
        <v>1310</v>
      </c>
      <c r="F120" s="235" t="s">
        <v>1311</v>
      </c>
      <c r="G120" s="236" t="s">
        <v>177</v>
      </c>
      <c r="H120" s="237">
        <v>35.600000000000001</v>
      </c>
      <c r="I120" s="238"/>
      <c r="J120" s="239">
        <f>ROUND(I120*H120,2)</f>
        <v>0</v>
      </c>
      <c r="K120" s="235" t="s">
        <v>1</v>
      </c>
      <c r="L120" s="43"/>
      <c r="M120" s="240" t="s">
        <v>1</v>
      </c>
      <c r="N120" s="241" t="s">
        <v>42</v>
      </c>
      <c r="O120" s="79"/>
      <c r="P120" s="211">
        <f>O120*H120</f>
        <v>0</v>
      </c>
      <c r="Q120" s="211">
        <v>0</v>
      </c>
      <c r="R120" s="211">
        <f>Q120*H120</f>
        <v>0</v>
      </c>
      <c r="S120" s="211">
        <v>0</v>
      </c>
      <c r="T120" s="212">
        <f>S120*H120</f>
        <v>0</v>
      </c>
      <c r="AR120" s="17" t="s">
        <v>155</v>
      </c>
      <c r="AT120" s="17" t="s">
        <v>174</v>
      </c>
      <c r="AU120" s="17" t="s">
        <v>80</v>
      </c>
      <c r="AY120" s="17" t="s">
        <v>154</v>
      </c>
      <c r="BE120" s="213">
        <f>IF(N120="základní",J120,0)</f>
        <v>0</v>
      </c>
      <c r="BF120" s="213">
        <f>IF(N120="snížená",J120,0)</f>
        <v>0</v>
      </c>
      <c r="BG120" s="213">
        <f>IF(N120="zákl. přenesená",J120,0)</f>
        <v>0</v>
      </c>
      <c r="BH120" s="213">
        <f>IF(N120="sníž. přenesená",J120,0)</f>
        <v>0</v>
      </c>
      <c r="BI120" s="213">
        <f>IF(N120="nulová",J120,0)</f>
        <v>0</v>
      </c>
      <c r="BJ120" s="17" t="s">
        <v>78</v>
      </c>
      <c r="BK120" s="213">
        <f>ROUND(I120*H120,2)</f>
        <v>0</v>
      </c>
      <c r="BL120" s="17" t="s">
        <v>155</v>
      </c>
      <c r="BM120" s="17" t="s">
        <v>1312</v>
      </c>
    </row>
    <row r="121" s="1" customFormat="1">
      <c r="B121" s="38"/>
      <c r="C121" s="39"/>
      <c r="D121" s="214" t="s">
        <v>157</v>
      </c>
      <c r="E121" s="39"/>
      <c r="F121" s="215" t="s">
        <v>1311</v>
      </c>
      <c r="G121" s="39"/>
      <c r="H121" s="39"/>
      <c r="I121" s="144"/>
      <c r="J121" s="39"/>
      <c r="K121" s="39"/>
      <c r="L121" s="43"/>
      <c r="M121" s="216"/>
      <c r="N121" s="79"/>
      <c r="O121" s="79"/>
      <c r="P121" s="79"/>
      <c r="Q121" s="79"/>
      <c r="R121" s="79"/>
      <c r="S121" s="79"/>
      <c r="T121" s="80"/>
      <c r="AT121" s="17" t="s">
        <v>157</v>
      </c>
      <c r="AU121" s="17" t="s">
        <v>80</v>
      </c>
    </row>
    <row r="122" s="12" customFormat="1">
      <c r="B122" s="246"/>
      <c r="C122" s="247"/>
      <c r="D122" s="214" t="s">
        <v>325</v>
      </c>
      <c r="E122" s="248" t="s">
        <v>1</v>
      </c>
      <c r="F122" s="249" t="s">
        <v>1313</v>
      </c>
      <c r="G122" s="247"/>
      <c r="H122" s="248" t="s">
        <v>1</v>
      </c>
      <c r="I122" s="250"/>
      <c r="J122" s="247"/>
      <c r="K122" s="247"/>
      <c r="L122" s="251"/>
      <c r="M122" s="252"/>
      <c r="N122" s="253"/>
      <c r="O122" s="253"/>
      <c r="P122" s="253"/>
      <c r="Q122" s="253"/>
      <c r="R122" s="253"/>
      <c r="S122" s="253"/>
      <c r="T122" s="254"/>
      <c r="AT122" s="255" t="s">
        <v>325</v>
      </c>
      <c r="AU122" s="255" t="s">
        <v>80</v>
      </c>
      <c r="AV122" s="12" t="s">
        <v>78</v>
      </c>
      <c r="AW122" s="12" t="s">
        <v>34</v>
      </c>
      <c r="AX122" s="12" t="s">
        <v>71</v>
      </c>
      <c r="AY122" s="255" t="s">
        <v>154</v>
      </c>
    </row>
    <row r="123" s="13" customFormat="1">
      <c r="B123" s="256"/>
      <c r="C123" s="257"/>
      <c r="D123" s="214" t="s">
        <v>325</v>
      </c>
      <c r="E123" s="258" t="s">
        <v>1</v>
      </c>
      <c r="F123" s="259" t="s">
        <v>1305</v>
      </c>
      <c r="G123" s="257"/>
      <c r="H123" s="260">
        <v>35.600000000000001</v>
      </c>
      <c r="I123" s="261"/>
      <c r="J123" s="257"/>
      <c r="K123" s="257"/>
      <c r="L123" s="262"/>
      <c r="M123" s="263"/>
      <c r="N123" s="264"/>
      <c r="O123" s="264"/>
      <c r="P123" s="264"/>
      <c r="Q123" s="264"/>
      <c r="R123" s="264"/>
      <c r="S123" s="264"/>
      <c r="T123" s="265"/>
      <c r="AT123" s="266" t="s">
        <v>325</v>
      </c>
      <c r="AU123" s="266" t="s">
        <v>80</v>
      </c>
      <c r="AV123" s="13" t="s">
        <v>80</v>
      </c>
      <c r="AW123" s="13" t="s">
        <v>34</v>
      </c>
      <c r="AX123" s="13" t="s">
        <v>78</v>
      </c>
      <c r="AY123" s="266" t="s">
        <v>154</v>
      </c>
    </row>
    <row r="124" s="1" customFormat="1" ht="16.5" customHeight="1">
      <c r="B124" s="38"/>
      <c r="C124" s="233" t="s">
        <v>173</v>
      </c>
      <c r="D124" s="233" t="s">
        <v>174</v>
      </c>
      <c r="E124" s="234" t="s">
        <v>1314</v>
      </c>
      <c r="F124" s="235" t="s">
        <v>1315</v>
      </c>
      <c r="G124" s="236" t="s">
        <v>1002</v>
      </c>
      <c r="H124" s="278"/>
      <c r="I124" s="238"/>
      <c r="J124" s="239">
        <f>ROUND(I124*H124,2)</f>
        <v>0</v>
      </c>
      <c r="K124" s="235" t="s">
        <v>1301</v>
      </c>
      <c r="L124" s="43"/>
      <c r="M124" s="240" t="s">
        <v>1</v>
      </c>
      <c r="N124" s="241" t="s">
        <v>42</v>
      </c>
      <c r="O124" s="79"/>
      <c r="P124" s="211">
        <f>O124*H124</f>
        <v>0</v>
      </c>
      <c r="Q124" s="211">
        <v>0</v>
      </c>
      <c r="R124" s="211">
        <f>Q124*H124</f>
        <v>0</v>
      </c>
      <c r="S124" s="211">
        <v>0</v>
      </c>
      <c r="T124" s="212">
        <f>S124*H124</f>
        <v>0</v>
      </c>
      <c r="AR124" s="17" t="s">
        <v>222</v>
      </c>
      <c r="AT124" s="17" t="s">
        <v>174</v>
      </c>
      <c r="AU124" s="17" t="s">
        <v>80</v>
      </c>
      <c r="AY124" s="17" t="s">
        <v>154</v>
      </c>
      <c r="BE124" s="213">
        <f>IF(N124="základní",J124,0)</f>
        <v>0</v>
      </c>
      <c r="BF124" s="213">
        <f>IF(N124="snížená",J124,0)</f>
        <v>0</v>
      </c>
      <c r="BG124" s="213">
        <f>IF(N124="zákl. přenesená",J124,0)</f>
        <v>0</v>
      </c>
      <c r="BH124" s="213">
        <f>IF(N124="sníž. přenesená",J124,0)</f>
        <v>0</v>
      </c>
      <c r="BI124" s="213">
        <f>IF(N124="nulová",J124,0)</f>
        <v>0</v>
      </c>
      <c r="BJ124" s="17" t="s">
        <v>78</v>
      </c>
      <c r="BK124" s="213">
        <f>ROUND(I124*H124,2)</f>
        <v>0</v>
      </c>
      <c r="BL124" s="17" t="s">
        <v>222</v>
      </c>
      <c r="BM124" s="17" t="s">
        <v>1316</v>
      </c>
    </row>
    <row r="125" s="1" customFormat="1">
      <c r="B125" s="38"/>
      <c r="C125" s="39"/>
      <c r="D125" s="214" t="s">
        <v>157</v>
      </c>
      <c r="E125" s="39"/>
      <c r="F125" s="215" t="s">
        <v>1317</v>
      </c>
      <c r="G125" s="39"/>
      <c r="H125" s="39"/>
      <c r="I125" s="144"/>
      <c r="J125" s="39"/>
      <c r="K125" s="39"/>
      <c r="L125" s="43"/>
      <c r="M125" s="216"/>
      <c r="N125" s="79"/>
      <c r="O125" s="79"/>
      <c r="P125" s="79"/>
      <c r="Q125" s="79"/>
      <c r="R125" s="79"/>
      <c r="S125" s="79"/>
      <c r="T125" s="80"/>
      <c r="AT125" s="17" t="s">
        <v>157</v>
      </c>
      <c r="AU125" s="17" t="s">
        <v>80</v>
      </c>
    </row>
    <row r="126" s="11" customFormat="1" ht="22.8" customHeight="1">
      <c r="B126" s="217"/>
      <c r="C126" s="218"/>
      <c r="D126" s="219" t="s">
        <v>70</v>
      </c>
      <c r="E126" s="231" t="s">
        <v>1318</v>
      </c>
      <c r="F126" s="231" t="s">
        <v>1319</v>
      </c>
      <c r="G126" s="218"/>
      <c r="H126" s="218"/>
      <c r="I126" s="221"/>
      <c r="J126" s="232">
        <f>BK126</f>
        <v>0</v>
      </c>
      <c r="K126" s="218"/>
      <c r="L126" s="223"/>
      <c r="M126" s="224"/>
      <c r="N126" s="225"/>
      <c r="O126" s="225"/>
      <c r="P126" s="226">
        <f>SUM(P127:P142)</f>
        <v>0</v>
      </c>
      <c r="Q126" s="225"/>
      <c r="R126" s="226">
        <f>SUM(R127:R142)</f>
        <v>9.2E-05</v>
      </c>
      <c r="S126" s="225"/>
      <c r="T126" s="227">
        <f>SUM(T127:T142)</f>
        <v>0</v>
      </c>
      <c r="AR126" s="228" t="s">
        <v>80</v>
      </c>
      <c r="AT126" s="229" t="s">
        <v>70</v>
      </c>
      <c r="AU126" s="229" t="s">
        <v>78</v>
      </c>
      <c r="AY126" s="228" t="s">
        <v>154</v>
      </c>
      <c r="BK126" s="230">
        <f>SUM(BK127:BK142)</f>
        <v>0</v>
      </c>
    </row>
    <row r="127" s="1" customFormat="1" ht="16.5" customHeight="1">
      <c r="B127" s="38"/>
      <c r="C127" s="233" t="s">
        <v>182</v>
      </c>
      <c r="D127" s="233" t="s">
        <v>174</v>
      </c>
      <c r="E127" s="234" t="s">
        <v>1320</v>
      </c>
      <c r="F127" s="235" t="s">
        <v>1321</v>
      </c>
      <c r="G127" s="236" t="s">
        <v>431</v>
      </c>
      <c r="H127" s="237">
        <v>79.575999999999993</v>
      </c>
      <c r="I127" s="238"/>
      <c r="J127" s="239">
        <f>ROUND(I127*H127,2)</f>
        <v>0</v>
      </c>
      <c r="K127" s="235" t="s">
        <v>1</v>
      </c>
      <c r="L127" s="43"/>
      <c r="M127" s="240" t="s">
        <v>1</v>
      </c>
      <c r="N127" s="241" t="s">
        <v>42</v>
      </c>
      <c r="O127" s="79"/>
      <c r="P127" s="211">
        <f>O127*H127</f>
        <v>0</v>
      </c>
      <c r="Q127" s="211">
        <v>0</v>
      </c>
      <c r="R127" s="211">
        <f>Q127*H127</f>
        <v>0</v>
      </c>
      <c r="S127" s="211">
        <v>0</v>
      </c>
      <c r="T127" s="212">
        <f>S127*H127</f>
        <v>0</v>
      </c>
      <c r="AR127" s="17" t="s">
        <v>222</v>
      </c>
      <c r="AT127" s="17" t="s">
        <v>174</v>
      </c>
      <c r="AU127" s="17" t="s">
        <v>80</v>
      </c>
      <c r="AY127" s="17" t="s">
        <v>154</v>
      </c>
      <c r="BE127" s="213">
        <f>IF(N127="základní",J127,0)</f>
        <v>0</v>
      </c>
      <c r="BF127" s="213">
        <f>IF(N127="snížená",J127,0)</f>
        <v>0</v>
      </c>
      <c r="BG127" s="213">
        <f>IF(N127="zákl. přenesená",J127,0)</f>
        <v>0</v>
      </c>
      <c r="BH127" s="213">
        <f>IF(N127="sníž. přenesená",J127,0)</f>
        <v>0</v>
      </c>
      <c r="BI127" s="213">
        <f>IF(N127="nulová",J127,0)</f>
        <v>0</v>
      </c>
      <c r="BJ127" s="17" t="s">
        <v>78</v>
      </c>
      <c r="BK127" s="213">
        <f>ROUND(I127*H127,2)</f>
        <v>0</v>
      </c>
      <c r="BL127" s="17" t="s">
        <v>222</v>
      </c>
      <c r="BM127" s="17" t="s">
        <v>1322</v>
      </c>
    </row>
    <row r="128" s="1" customFormat="1">
      <c r="B128" s="38"/>
      <c r="C128" s="39"/>
      <c r="D128" s="214" t="s">
        <v>157</v>
      </c>
      <c r="E128" s="39"/>
      <c r="F128" s="215" t="s">
        <v>1323</v>
      </c>
      <c r="G128" s="39"/>
      <c r="H128" s="39"/>
      <c r="I128" s="144"/>
      <c r="J128" s="39"/>
      <c r="K128" s="39"/>
      <c r="L128" s="43"/>
      <c r="M128" s="216"/>
      <c r="N128" s="79"/>
      <c r="O128" s="79"/>
      <c r="P128" s="79"/>
      <c r="Q128" s="79"/>
      <c r="R128" s="79"/>
      <c r="S128" s="79"/>
      <c r="T128" s="80"/>
      <c r="AT128" s="17" t="s">
        <v>157</v>
      </c>
      <c r="AU128" s="17" t="s">
        <v>80</v>
      </c>
    </row>
    <row r="129" s="1" customFormat="1">
      <c r="B129" s="38"/>
      <c r="C129" s="39"/>
      <c r="D129" s="214" t="s">
        <v>179</v>
      </c>
      <c r="E129" s="39"/>
      <c r="F129" s="242" t="s">
        <v>1324</v>
      </c>
      <c r="G129" s="39"/>
      <c r="H129" s="39"/>
      <c r="I129" s="144"/>
      <c r="J129" s="39"/>
      <c r="K129" s="39"/>
      <c r="L129" s="43"/>
      <c r="M129" s="216"/>
      <c r="N129" s="79"/>
      <c r="O129" s="79"/>
      <c r="P129" s="79"/>
      <c r="Q129" s="79"/>
      <c r="R129" s="79"/>
      <c r="S129" s="79"/>
      <c r="T129" s="80"/>
      <c r="AT129" s="17" t="s">
        <v>179</v>
      </c>
      <c r="AU129" s="17" t="s">
        <v>80</v>
      </c>
    </row>
    <row r="130" s="1" customFormat="1" ht="16.5" customHeight="1">
      <c r="B130" s="38"/>
      <c r="C130" s="233" t="s">
        <v>153</v>
      </c>
      <c r="D130" s="233" t="s">
        <v>174</v>
      </c>
      <c r="E130" s="234" t="s">
        <v>1325</v>
      </c>
      <c r="F130" s="235" t="s">
        <v>1326</v>
      </c>
      <c r="G130" s="236" t="s">
        <v>431</v>
      </c>
      <c r="H130" s="237">
        <v>0.308</v>
      </c>
      <c r="I130" s="238"/>
      <c r="J130" s="239">
        <f>ROUND(I130*H130,2)</f>
        <v>0</v>
      </c>
      <c r="K130" s="235" t="s">
        <v>1327</v>
      </c>
      <c r="L130" s="43"/>
      <c r="M130" s="240" t="s">
        <v>1</v>
      </c>
      <c r="N130" s="241" t="s">
        <v>42</v>
      </c>
      <c r="O130" s="79"/>
      <c r="P130" s="211">
        <f>O130*H130</f>
        <v>0</v>
      </c>
      <c r="Q130" s="211">
        <v>0</v>
      </c>
      <c r="R130" s="211">
        <f>Q130*H130</f>
        <v>0</v>
      </c>
      <c r="S130" s="211">
        <v>0</v>
      </c>
      <c r="T130" s="212">
        <f>S130*H130</f>
        <v>0</v>
      </c>
      <c r="AR130" s="17" t="s">
        <v>222</v>
      </c>
      <c r="AT130" s="17" t="s">
        <v>174</v>
      </c>
      <c r="AU130" s="17" t="s">
        <v>80</v>
      </c>
      <c r="AY130" s="17" t="s">
        <v>154</v>
      </c>
      <c r="BE130" s="213">
        <f>IF(N130="základní",J130,0)</f>
        <v>0</v>
      </c>
      <c r="BF130" s="213">
        <f>IF(N130="snížená",J130,0)</f>
        <v>0</v>
      </c>
      <c r="BG130" s="213">
        <f>IF(N130="zákl. přenesená",J130,0)</f>
        <v>0</v>
      </c>
      <c r="BH130" s="213">
        <f>IF(N130="sníž. přenesená",J130,0)</f>
        <v>0</v>
      </c>
      <c r="BI130" s="213">
        <f>IF(N130="nulová",J130,0)</f>
        <v>0</v>
      </c>
      <c r="BJ130" s="17" t="s">
        <v>78</v>
      </c>
      <c r="BK130" s="213">
        <f>ROUND(I130*H130,2)</f>
        <v>0</v>
      </c>
      <c r="BL130" s="17" t="s">
        <v>222</v>
      </c>
      <c r="BM130" s="17" t="s">
        <v>1328</v>
      </c>
    </row>
    <row r="131" s="1" customFormat="1">
      <c r="B131" s="38"/>
      <c r="C131" s="39"/>
      <c r="D131" s="214" t="s">
        <v>157</v>
      </c>
      <c r="E131" s="39"/>
      <c r="F131" s="215" t="s">
        <v>1329</v>
      </c>
      <c r="G131" s="39"/>
      <c r="H131" s="39"/>
      <c r="I131" s="144"/>
      <c r="J131" s="39"/>
      <c r="K131" s="39"/>
      <c r="L131" s="43"/>
      <c r="M131" s="216"/>
      <c r="N131" s="79"/>
      <c r="O131" s="79"/>
      <c r="P131" s="79"/>
      <c r="Q131" s="79"/>
      <c r="R131" s="79"/>
      <c r="S131" s="79"/>
      <c r="T131" s="80"/>
      <c r="AT131" s="17" t="s">
        <v>157</v>
      </c>
      <c r="AU131" s="17" t="s">
        <v>80</v>
      </c>
    </row>
    <row r="132" s="1" customFormat="1">
      <c r="B132" s="38"/>
      <c r="C132" s="39"/>
      <c r="D132" s="214" t="s">
        <v>179</v>
      </c>
      <c r="E132" s="39"/>
      <c r="F132" s="242" t="s">
        <v>1330</v>
      </c>
      <c r="G132" s="39"/>
      <c r="H132" s="39"/>
      <c r="I132" s="144"/>
      <c r="J132" s="39"/>
      <c r="K132" s="39"/>
      <c r="L132" s="43"/>
      <c r="M132" s="216"/>
      <c r="N132" s="79"/>
      <c r="O132" s="79"/>
      <c r="P132" s="79"/>
      <c r="Q132" s="79"/>
      <c r="R132" s="79"/>
      <c r="S132" s="79"/>
      <c r="T132" s="80"/>
      <c r="AT132" s="17" t="s">
        <v>179</v>
      </c>
      <c r="AU132" s="17" t="s">
        <v>80</v>
      </c>
    </row>
    <row r="133" s="12" customFormat="1">
      <c r="B133" s="246"/>
      <c r="C133" s="247"/>
      <c r="D133" s="214" t="s">
        <v>325</v>
      </c>
      <c r="E133" s="248" t="s">
        <v>1</v>
      </c>
      <c r="F133" s="249" t="s">
        <v>1331</v>
      </c>
      <c r="G133" s="247"/>
      <c r="H133" s="248" t="s">
        <v>1</v>
      </c>
      <c r="I133" s="250"/>
      <c r="J133" s="247"/>
      <c r="K133" s="247"/>
      <c r="L133" s="251"/>
      <c r="M133" s="252"/>
      <c r="N133" s="253"/>
      <c r="O133" s="253"/>
      <c r="P133" s="253"/>
      <c r="Q133" s="253"/>
      <c r="R133" s="253"/>
      <c r="S133" s="253"/>
      <c r="T133" s="254"/>
      <c r="AT133" s="255" t="s">
        <v>325</v>
      </c>
      <c r="AU133" s="255" t="s">
        <v>80</v>
      </c>
      <c r="AV133" s="12" t="s">
        <v>78</v>
      </c>
      <c r="AW133" s="12" t="s">
        <v>34</v>
      </c>
      <c r="AX133" s="12" t="s">
        <v>71</v>
      </c>
      <c r="AY133" s="255" t="s">
        <v>154</v>
      </c>
    </row>
    <row r="134" s="13" customFormat="1">
      <c r="B134" s="256"/>
      <c r="C134" s="257"/>
      <c r="D134" s="214" t="s">
        <v>325</v>
      </c>
      <c r="E134" s="258" t="s">
        <v>1</v>
      </c>
      <c r="F134" s="259" t="s">
        <v>1332</v>
      </c>
      <c r="G134" s="257"/>
      <c r="H134" s="260">
        <v>0.308</v>
      </c>
      <c r="I134" s="261"/>
      <c r="J134" s="257"/>
      <c r="K134" s="257"/>
      <c r="L134" s="262"/>
      <c r="M134" s="263"/>
      <c r="N134" s="264"/>
      <c r="O134" s="264"/>
      <c r="P134" s="264"/>
      <c r="Q134" s="264"/>
      <c r="R134" s="264"/>
      <c r="S134" s="264"/>
      <c r="T134" s="265"/>
      <c r="AT134" s="266" t="s">
        <v>325</v>
      </c>
      <c r="AU134" s="266" t="s">
        <v>80</v>
      </c>
      <c r="AV134" s="13" t="s">
        <v>80</v>
      </c>
      <c r="AW134" s="13" t="s">
        <v>34</v>
      </c>
      <c r="AX134" s="13" t="s">
        <v>78</v>
      </c>
      <c r="AY134" s="266" t="s">
        <v>154</v>
      </c>
    </row>
    <row r="135" s="1" customFormat="1" ht="16.5" customHeight="1">
      <c r="B135" s="38"/>
      <c r="C135" s="201" t="s">
        <v>193</v>
      </c>
      <c r="D135" s="201" t="s">
        <v>149</v>
      </c>
      <c r="E135" s="202" t="s">
        <v>1333</v>
      </c>
      <c r="F135" s="203" t="s">
        <v>1334</v>
      </c>
      <c r="G135" s="204" t="s">
        <v>1335</v>
      </c>
      <c r="H135" s="205">
        <v>0.045999999999999999</v>
      </c>
      <c r="I135" s="206"/>
      <c r="J135" s="207">
        <f>ROUND(I135*H135,2)</f>
        <v>0</v>
      </c>
      <c r="K135" s="203" t="s">
        <v>1336</v>
      </c>
      <c r="L135" s="208"/>
      <c r="M135" s="209" t="s">
        <v>1</v>
      </c>
      <c r="N135" s="210" t="s">
        <v>42</v>
      </c>
      <c r="O135" s="79"/>
      <c r="P135" s="211">
        <f>O135*H135</f>
        <v>0</v>
      </c>
      <c r="Q135" s="211">
        <v>0.001</v>
      </c>
      <c r="R135" s="211">
        <f>Q135*H135</f>
        <v>4.6E-05</v>
      </c>
      <c r="S135" s="211">
        <v>0</v>
      </c>
      <c r="T135" s="212">
        <f>S135*H135</f>
        <v>0</v>
      </c>
      <c r="AR135" s="17" t="s">
        <v>288</v>
      </c>
      <c r="AT135" s="17" t="s">
        <v>149</v>
      </c>
      <c r="AU135" s="17" t="s">
        <v>80</v>
      </c>
      <c r="AY135" s="17" t="s">
        <v>154</v>
      </c>
      <c r="BE135" s="213">
        <f>IF(N135="základní",J135,0)</f>
        <v>0</v>
      </c>
      <c r="BF135" s="213">
        <f>IF(N135="snížená",J135,0)</f>
        <v>0</v>
      </c>
      <c r="BG135" s="213">
        <f>IF(N135="zákl. přenesená",J135,0)</f>
        <v>0</v>
      </c>
      <c r="BH135" s="213">
        <f>IF(N135="sníž. přenesená",J135,0)</f>
        <v>0</v>
      </c>
      <c r="BI135" s="213">
        <f>IF(N135="nulová",J135,0)</f>
        <v>0</v>
      </c>
      <c r="BJ135" s="17" t="s">
        <v>78</v>
      </c>
      <c r="BK135" s="213">
        <f>ROUND(I135*H135,2)</f>
        <v>0</v>
      </c>
      <c r="BL135" s="17" t="s">
        <v>222</v>
      </c>
      <c r="BM135" s="17" t="s">
        <v>1337</v>
      </c>
    </row>
    <row r="136" s="1" customFormat="1">
      <c r="B136" s="38"/>
      <c r="C136" s="39"/>
      <c r="D136" s="214" t="s">
        <v>157</v>
      </c>
      <c r="E136" s="39"/>
      <c r="F136" s="215" t="s">
        <v>1338</v>
      </c>
      <c r="G136" s="39"/>
      <c r="H136" s="39"/>
      <c r="I136" s="144"/>
      <c r="J136" s="39"/>
      <c r="K136" s="39"/>
      <c r="L136" s="43"/>
      <c r="M136" s="216"/>
      <c r="N136" s="79"/>
      <c r="O136" s="79"/>
      <c r="P136" s="79"/>
      <c r="Q136" s="79"/>
      <c r="R136" s="79"/>
      <c r="S136" s="79"/>
      <c r="T136" s="80"/>
      <c r="AT136" s="17" t="s">
        <v>157</v>
      </c>
      <c r="AU136" s="17" t="s">
        <v>80</v>
      </c>
    </row>
    <row r="137" s="1" customFormat="1">
      <c r="B137" s="38"/>
      <c r="C137" s="39"/>
      <c r="D137" s="214" t="s">
        <v>179</v>
      </c>
      <c r="E137" s="39"/>
      <c r="F137" s="242" t="s">
        <v>1339</v>
      </c>
      <c r="G137" s="39"/>
      <c r="H137" s="39"/>
      <c r="I137" s="144"/>
      <c r="J137" s="39"/>
      <c r="K137" s="39"/>
      <c r="L137" s="43"/>
      <c r="M137" s="216"/>
      <c r="N137" s="79"/>
      <c r="O137" s="79"/>
      <c r="P137" s="79"/>
      <c r="Q137" s="79"/>
      <c r="R137" s="79"/>
      <c r="S137" s="79"/>
      <c r="T137" s="80"/>
      <c r="AT137" s="17" t="s">
        <v>179</v>
      </c>
      <c r="AU137" s="17" t="s">
        <v>80</v>
      </c>
    </row>
    <row r="138" s="13" customFormat="1">
      <c r="B138" s="256"/>
      <c r="C138" s="257"/>
      <c r="D138" s="214" t="s">
        <v>325</v>
      </c>
      <c r="E138" s="258" t="s">
        <v>1</v>
      </c>
      <c r="F138" s="259" t="s">
        <v>1340</v>
      </c>
      <c r="G138" s="257"/>
      <c r="H138" s="260">
        <v>0.045999999999999999</v>
      </c>
      <c r="I138" s="261"/>
      <c r="J138" s="257"/>
      <c r="K138" s="257"/>
      <c r="L138" s="262"/>
      <c r="M138" s="263"/>
      <c r="N138" s="264"/>
      <c r="O138" s="264"/>
      <c r="P138" s="264"/>
      <c r="Q138" s="264"/>
      <c r="R138" s="264"/>
      <c r="S138" s="264"/>
      <c r="T138" s="265"/>
      <c r="AT138" s="266" t="s">
        <v>325</v>
      </c>
      <c r="AU138" s="266" t="s">
        <v>80</v>
      </c>
      <c r="AV138" s="13" t="s">
        <v>80</v>
      </c>
      <c r="AW138" s="13" t="s">
        <v>34</v>
      </c>
      <c r="AX138" s="13" t="s">
        <v>78</v>
      </c>
      <c r="AY138" s="266" t="s">
        <v>154</v>
      </c>
    </row>
    <row r="139" s="1" customFormat="1" ht="16.5" customHeight="1">
      <c r="B139" s="38"/>
      <c r="C139" s="201" t="s">
        <v>198</v>
      </c>
      <c r="D139" s="201" t="s">
        <v>149</v>
      </c>
      <c r="E139" s="202" t="s">
        <v>1341</v>
      </c>
      <c r="F139" s="203" t="s">
        <v>1342</v>
      </c>
      <c r="G139" s="204" t="s">
        <v>1335</v>
      </c>
      <c r="H139" s="205">
        <v>0.045999999999999999</v>
      </c>
      <c r="I139" s="206"/>
      <c r="J139" s="207">
        <f>ROUND(I139*H139,2)</f>
        <v>0</v>
      </c>
      <c r="K139" s="203" t="s">
        <v>1336</v>
      </c>
      <c r="L139" s="208"/>
      <c r="M139" s="209" t="s">
        <v>1</v>
      </c>
      <c r="N139" s="210" t="s">
        <v>42</v>
      </c>
      <c r="O139" s="79"/>
      <c r="P139" s="211">
        <f>O139*H139</f>
        <v>0</v>
      </c>
      <c r="Q139" s="211">
        <v>0.001</v>
      </c>
      <c r="R139" s="211">
        <f>Q139*H139</f>
        <v>4.6E-05</v>
      </c>
      <c r="S139" s="211">
        <v>0</v>
      </c>
      <c r="T139" s="212">
        <f>S139*H139</f>
        <v>0</v>
      </c>
      <c r="AR139" s="17" t="s">
        <v>288</v>
      </c>
      <c r="AT139" s="17" t="s">
        <v>149</v>
      </c>
      <c r="AU139" s="17" t="s">
        <v>80</v>
      </c>
      <c r="AY139" s="17" t="s">
        <v>154</v>
      </c>
      <c r="BE139" s="213">
        <f>IF(N139="základní",J139,0)</f>
        <v>0</v>
      </c>
      <c r="BF139" s="213">
        <f>IF(N139="snížená",J139,0)</f>
        <v>0</v>
      </c>
      <c r="BG139" s="213">
        <f>IF(N139="zákl. přenesená",J139,0)</f>
        <v>0</v>
      </c>
      <c r="BH139" s="213">
        <f>IF(N139="sníž. přenesená",J139,0)</f>
        <v>0</v>
      </c>
      <c r="BI139" s="213">
        <f>IF(N139="nulová",J139,0)</f>
        <v>0</v>
      </c>
      <c r="BJ139" s="17" t="s">
        <v>78</v>
      </c>
      <c r="BK139" s="213">
        <f>ROUND(I139*H139,2)</f>
        <v>0</v>
      </c>
      <c r="BL139" s="17" t="s">
        <v>222</v>
      </c>
      <c r="BM139" s="17" t="s">
        <v>1343</v>
      </c>
    </row>
    <row r="140" s="1" customFormat="1">
      <c r="B140" s="38"/>
      <c r="C140" s="39"/>
      <c r="D140" s="214" t="s">
        <v>157</v>
      </c>
      <c r="E140" s="39"/>
      <c r="F140" s="215" t="s">
        <v>1344</v>
      </c>
      <c r="G140" s="39"/>
      <c r="H140" s="39"/>
      <c r="I140" s="144"/>
      <c r="J140" s="39"/>
      <c r="K140" s="39"/>
      <c r="L140" s="43"/>
      <c r="M140" s="216"/>
      <c r="N140" s="79"/>
      <c r="O140" s="79"/>
      <c r="P140" s="79"/>
      <c r="Q140" s="79"/>
      <c r="R140" s="79"/>
      <c r="S140" s="79"/>
      <c r="T140" s="80"/>
      <c r="AT140" s="17" t="s">
        <v>157</v>
      </c>
      <c r="AU140" s="17" t="s">
        <v>80</v>
      </c>
    </row>
    <row r="141" s="1" customFormat="1">
      <c r="B141" s="38"/>
      <c r="C141" s="39"/>
      <c r="D141" s="214" t="s">
        <v>179</v>
      </c>
      <c r="E141" s="39"/>
      <c r="F141" s="242" t="s">
        <v>1339</v>
      </c>
      <c r="G141" s="39"/>
      <c r="H141" s="39"/>
      <c r="I141" s="144"/>
      <c r="J141" s="39"/>
      <c r="K141" s="39"/>
      <c r="L141" s="43"/>
      <c r="M141" s="216"/>
      <c r="N141" s="79"/>
      <c r="O141" s="79"/>
      <c r="P141" s="79"/>
      <c r="Q141" s="79"/>
      <c r="R141" s="79"/>
      <c r="S141" s="79"/>
      <c r="T141" s="80"/>
      <c r="AT141" s="17" t="s">
        <v>179</v>
      </c>
      <c r="AU141" s="17" t="s">
        <v>80</v>
      </c>
    </row>
    <row r="142" s="13" customFormat="1">
      <c r="B142" s="256"/>
      <c r="C142" s="257"/>
      <c r="D142" s="214" t="s">
        <v>325</v>
      </c>
      <c r="E142" s="258" t="s">
        <v>1</v>
      </c>
      <c r="F142" s="259" t="s">
        <v>1340</v>
      </c>
      <c r="G142" s="257"/>
      <c r="H142" s="260">
        <v>0.045999999999999999</v>
      </c>
      <c r="I142" s="261"/>
      <c r="J142" s="257"/>
      <c r="K142" s="257"/>
      <c r="L142" s="262"/>
      <c r="M142" s="290"/>
      <c r="N142" s="291"/>
      <c r="O142" s="291"/>
      <c r="P142" s="291"/>
      <c r="Q142" s="291"/>
      <c r="R142" s="291"/>
      <c r="S142" s="291"/>
      <c r="T142" s="292"/>
      <c r="AT142" s="266" t="s">
        <v>325</v>
      </c>
      <c r="AU142" s="266" t="s">
        <v>80</v>
      </c>
      <c r="AV142" s="13" t="s">
        <v>80</v>
      </c>
      <c r="AW142" s="13" t="s">
        <v>34</v>
      </c>
      <c r="AX142" s="13" t="s">
        <v>78</v>
      </c>
      <c r="AY142" s="266" t="s">
        <v>154</v>
      </c>
    </row>
    <row r="143" s="1" customFormat="1" ht="6.96" customHeight="1">
      <c r="B143" s="57"/>
      <c r="C143" s="58"/>
      <c r="D143" s="58"/>
      <c r="E143" s="58"/>
      <c r="F143" s="58"/>
      <c r="G143" s="58"/>
      <c r="H143" s="58"/>
      <c r="I143" s="168"/>
      <c r="J143" s="58"/>
      <c r="K143" s="58"/>
      <c r="L143" s="43"/>
    </row>
  </sheetData>
  <sheetProtection sheet="1" autoFilter="0" formatColumns="0" formatRows="0" objects="1" scenarios="1" spinCount="100000" saltValue="3uawabubPU2tvD+2FnNpC9O6WWJ+XyJB2WaSSVu4dJsnYX0mignAhnrTMB83oG5pXXrXcYUx8UWN1WukLCQFLA==" hashValue="fx0aaCnJsuWsGkpi/crIORVJ0Kyxc9NIbEc8RUoNtCC8C2I4pcY3e4Po8z19F4dCnn+a8YWtiKysbrA1AOO9Eg==" algorithmName="SHA-512" password="CC35"/>
  <autoFilter ref="C90:K142"/>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103</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ht="12" customHeight="1">
      <c r="B8" s="20"/>
      <c r="D8" s="142" t="s">
        <v>123</v>
      </c>
      <c r="L8" s="20"/>
    </row>
    <row r="9" s="1" customFormat="1" ht="16.5" customHeight="1">
      <c r="B9" s="43"/>
      <c r="E9" s="143" t="s">
        <v>1270</v>
      </c>
      <c r="F9" s="1"/>
      <c r="G9" s="1"/>
      <c r="H9" s="1"/>
      <c r="I9" s="144"/>
      <c r="L9" s="43"/>
    </row>
    <row r="10" s="1" customFormat="1" ht="12" customHeight="1">
      <c r="B10" s="43"/>
      <c r="D10" s="142" t="s">
        <v>125</v>
      </c>
      <c r="I10" s="144"/>
      <c r="L10" s="43"/>
    </row>
    <row r="11" s="1" customFormat="1" ht="36.96" customHeight="1">
      <c r="B11" s="43"/>
      <c r="E11" s="145" t="s">
        <v>1345</v>
      </c>
      <c r="F11" s="1"/>
      <c r="G11" s="1"/>
      <c r="H11" s="1"/>
      <c r="I11" s="144"/>
      <c r="L11" s="43"/>
    </row>
    <row r="12" s="1" customFormat="1">
      <c r="B12" s="43"/>
      <c r="I12" s="144"/>
      <c r="L12" s="43"/>
    </row>
    <row r="13" s="1" customFormat="1" ht="12" customHeight="1">
      <c r="B13" s="43"/>
      <c r="D13" s="142" t="s">
        <v>18</v>
      </c>
      <c r="F13" s="17" t="s">
        <v>1</v>
      </c>
      <c r="I13" s="146" t="s">
        <v>19</v>
      </c>
      <c r="J13" s="17" t="s">
        <v>1</v>
      </c>
      <c r="L13" s="43"/>
    </row>
    <row r="14" s="1" customFormat="1" ht="12" customHeight="1">
      <c r="B14" s="43"/>
      <c r="D14" s="142" t="s">
        <v>20</v>
      </c>
      <c r="F14" s="17" t="s">
        <v>21</v>
      </c>
      <c r="I14" s="146" t="s">
        <v>22</v>
      </c>
      <c r="J14" s="147" t="str">
        <f>'Rekapitulace stavby'!AN8</f>
        <v>27. 11. 2018</v>
      </c>
      <c r="L14" s="43"/>
    </row>
    <row r="15" s="1" customFormat="1" ht="10.8" customHeight="1">
      <c r="B15" s="43"/>
      <c r="I15" s="144"/>
      <c r="L15" s="43"/>
    </row>
    <row r="16" s="1" customFormat="1" ht="12" customHeight="1">
      <c r="B16" s="43"/>
      <c r="D16" s="142" t="s">
        <v>24</v>
      </c>
      <c r="I16" s="146" t="s">
        <v>25</v>
      </c>
      <c r="J16" s="17" t="s">
        <v>26</v>
      </c>
      <c r="L16" s="43"/>
    </row>
    <row r="17" s="1" customFormat="1" ht="18" customHeight="1">
      <c r="B17" s="43"/>
      <c r="E17" s="17" t="s">
        <v>27</v>
      </c>
      <c r="I17" s="146" t="s">
        <v>28</v>
      </c>
      <c r="J17" s="17" t="s">
        <v>29</v>
      </c>
      <c r="L17" s="43"/>
    </row>
    <row r="18" s="1" customFormat="1" ht="6.96" customHeight="1">
      <c r="B18" s="43"/>
      <c r="I18" s="144"/>
      <c r="L18" s="43"/>
    </row>
    <row r="19" s="1" customFormat="1" ht="12" customHeight="1">
      <c r="B19" s="43"/>
      <c r="D19" s="142" t="s">
        <v>30</v>
      </c>
      <c r="I19" s="146" t="s">
        <v>25</v>
      </c>
      <c r="J19" s="33" t="str">
        <f>'Rekapitulace stavby'!AN13</f>
        <v>Vyplň údaj</v>
      </c>
      <c r="L19" s="43"/>
    </row>
    <row r="20" s="1" customFormat="1" ht="18" customHeight="1">
      <c r="B20" s="43"/>
      <c r="E20" s="33" t="str">
        <f>'Rekapitulace stavby'!E14</f>
        <v>Vyplň údaj</v>
      </c>
      <c r="F20" s="17"/>
      <c r="G20" s="17"/>
      <c r="H20" s="17"/>
      <c r="I20" s="146" t="s">
        <v>28</v>
      </c>
      <c r="J20" s="33" t="str">
        <f>'Rekapitulace stavby'!AN14</f>
        <v>Vyplň údaj</v>
      </c>
      <c r="L20" s="43"/>
    </row>
    <row r="21" s="1" customFormat="1" ht="6.96" customHeight="1">
      <c r="B21" s="43"/>
      <c r="I21" s="144"/>
      <c r="L21" s="43"/>
    </row>
    <row r="22" s="1" customFormat="1" ht="12" customHeight="1">
      <c r="B22" s="43"/>
      <c r="D22" s="142" t="s">
        <v>32</v>
      </c>
      <c r="I22" s="146" t="s">
        <v>25</v>
      </c>
      <c r="J22" s="17" t="str">
        <f>IF('Rekapitulace stavby'!AN16="","",'Rekapitulace stavby'!AN16)</f>
        <v/>
      </c>
      <c r="L22" s="43"/>
    </row>
    <row r="23" s="1" customFormat="1" ht="18" customHeight="1">
      <c r="B23" s="43"/>
      <c r="E23" s="17" t="str">
        <f>IF('Rekapitulace stavby'!E17="","",'Rekapitulace stavby'!E17)</f>
        <v xml:space="preserve"> </v>
      </c>
      <c r="I23" s="146" t="s">
        <v>28</v>
      </c>
      <c r="J23" s="17" t="str">
        <f>IF('Rekapitulace stavby'!AN17="","",'Rekapitulace stavby'!AN17)</f>
        <v/>
      </c>
      <c r="L23" s="43"/>
    </row>
    <row r="24" s="1" customFormat="1" ht="6.96" customHeight="1">
      <c r="B24" s="43"/>
      <c r="I24" s="144"/>
      <c r="L24" s="43"/>
    </row>
    <row r="25" s="1" customFormat="1" ht="12" customHeight="1">
      <c r="B25" s="43"/>
      <c r="D25" s="142" t="s">
        <v>35</v>
      </c>
      <c r="I25" s="146" t="s">
        <v>25</v>
      </c>
      <c r="J25" s="17" t="str">
        <f>IF('Rekapitulace stavby'!AN19="","",'Rekapitulace stavby'!AN19)</f>
        <v/>
      </c>
      <c r="L25" s="43"/>
    </row>
    <row r="26" s="1" customFormat="1" ht="18" customHeight="1">
      <c r="B26" s="43"/>
      <c r="E26" s="17" t="str">
        <f>IF('Rekapitulace stavby'!E20="","",'Rekapitulace stavby'!E20)</f>
        <v xml:space="preserve"> </v>
      </c>
      <c r="I26" s="146" t="s">
        <v>28</v>
      </c>
      <c r="J26" s="17" t="str">
        <f>IF('Rekapitulace stavby'!AN20="","",'Rekapitulace stavby'!AN20)</f>
        <v/>
      </c>
      <c r="L26" s="43"/>
    </row>
    <row r="27" s="1" customFormat="1" ht="6.96" customHeight="1">
      <c r="B27" s="43"/>
      <c r="I27" s="144"/>
      <c r="L27" s="43"/>
    </row>
    <row r="28" s="1" customFormat="1" ht="12" customHeight="1">
      <c r="B28" s="43"/>
      <c r="D28" s="142" t="s">
        <v>36</v>
      </c>
      <c r="I28" s="144"/>
      <c r="L28" s="43"/>
    </row>
    <row r="29" s="7" customFormat="1" ht="16.5" customHeight="1">
      <c r="B29" s="148"/>
      <c r="E29" s="149" t="s">
        <v>1</v>
      </c>
      <c r="F29" s="149"/>
      <c r="G29" s="149"/>
      <c r="H29" s="149"/>
      <c r="I29" s="150"/>
      <c r="L29" s="148"/>
    </row>
    <row r="30" s="1" customFormat="1" ht="6.96" customHeight="1">
      <c r="B30" s="43"/>
      <c r="I30" s="144"/>
      <c r="L30" s="43"/>
    </row>
    <row r="31" s="1" customFormat="1" ht="6.96" customHeight="1">
      <c r="B31" s="43"/>
      <c r="D31" s="71"/>
      <c r="E31" s="71"/>
      <c r="F31" s="71"/>
      <c r="G31" s="71"/>
      <c r="H31" s="71"/>
      <c r="I31" s="151"/>
      <c r="J31" s="71"/>
      <c r="K31" s="71"/>
      <c r="L31" s="43"/>
    </row>
    <row r="32" s="1" customFormat="1" ht="25.44" customHeight="1">
      <c r="B32" s="43"/>
      <c r="D32" s="152" t="s">
        <v>37</v>
      </c>
      <c r="I32" s="144"/>
      <c r="J32" s="153">
        <f>ROUND(J87, 2)</f>
        <v>0</v>
      </c>
      <c r="L32" s="43"/>
    </row>
    <row r="33" s="1" customFormat="1" ht="6.96" customHeight="1">
      <c r="B33" s="43"/>
      <c r="D33" s="71"/>
      <c r="E33" s="71"/>
      <c r="F33" s="71"/>
      <c r="G33" s="71"/>
      <c r="H33" s="71"/>
      <c r="I33" s="151"/>
      <c r="J33" s="71"/>
      <c r="K33" s="71"/>
      <c r="L33" s="43"/>
    </row>
    <row r="34" s="1" customFormat="1" ht="14.4" customHeight="1">
      <c r="B34" s="43"/>
      <c r="F34" s="154" t="s">
        <v>39</v>
      </c>
      <c r="I34" s="155" t="s">
        <v>38</v>
      </c>
      <c r="J34" s="154" t="s">
        <v>40</v>
      </c>
      <c r="L34" s="43"/>
    </row>
    <row r="35" s="1" customFormat="1" ht="14.4" customHeight="1">
      <c r="B35" s="43"/>
      <c r="D35" s="142" t="s">
        <v>41</v>
      </c>
      <c r="E35" s="142" t="s">
        <v>42</v>
      </c>
      <c r="F35" s="156">
        <f>ROUND((SUM(BE87:BE92)),  2)</f>
        <v>0</v>
      </c>
      <c r="I35" s="157">
        <v>0.20999999999999999</v>
      </c>
      <c r="J35" s="156">
        <f>ROUND(((SUM(BE87:BE92))*I35),  2)</f>
        <v>0</v>
      </c>
      <c r="L35" s="43"/>
    </row>
    <row r="36" s="1" customFormat="1" ht="14.4" customHeight="1">
      <c r="B36" s="43"/>
      <c r="E36" s="142" t="s">
        <v>43</v>
      </c>
      <c r="F36" s="156">
        <f>ROUND((SUM(BF87:BF92)),  2)</f>
        <v>0</v>
      </c>
      <c r="I36" s="157">
        <v>0.14999999999999999</v>
      </c>
      <c r="J36" s="156">
        <f>ROUND(((SUM(BF87:BF92))*I36),  2)</f>
        <v>0</v>
      </c>
      <c r="L36" s="43"/>
    </row>
    <row r="37" hidden="1" s="1" customFormat="1" ht="14.4" customHeight="1">
      <c r="B37" s="43"/>
      <c r="E37" s="142" t="s">
        <v>44</v>
      </c>
      <c r="F37" s="156">
        <f>ROUND((SUM(BG87:BG92)),  2)</f>
        <v>0</v>
      </c>
      <c r="I37" s="157">
        <v>0.20999999999999999</v>
      </c>
      <c r="J37" s="156">
        <f>0</f>
        <v>0</v>
      </c>
      <c r="L37" s="43"/>
    </row>
    <row r="38" hidden="1" s="1" customFormat="1" ht="14.4" customHeight="1">
      <c r="B38" s="43"/>
      <c r="E38" s="142" t="s">
        <v>45</v>
      </c>
      <c r="F38" s="156">
        <f>ROUND((SUM(BH87:BH92)),  2)</f>
        <v>0</v>
      </c>
      <c r="I38" s="157">
        <v>0.14999999999999999</v>
      </c>
      <c r="J38" s="156">
        <f>0</f>
        <v>0</v>
      </c>
      <c r="L38" s="43"/>
    </row>
    <row r="39" hidden="1" s="1" customFormat="1" ht="14.4" customHeight="1">
      <c r="B39" s="43"/>
      <c r="E39" s="142" t="s">
        <v>46</v>
      </c>
      <c r="F39" s="156">
        <f>ROUND((SUM(BI87:BI92)),  2)</f>
        <v>0</v>
      </c>
      <c r="I39" s="157">
        <v>0</v>
      </c>
      <c r="J39" s="156">
        <f>0</f>
        <v>0</v>
      </c>
      <c r="L39" s="43"/>
    </row>
    <row r="40" s="1" customFormat="1" ht="6.96" customHeight="1">
      <c r="B40" s="43"/>
      <c r="I40" s="144"/>
      <c r="L40" s="43"/>
    </row>
    <row r="41" s="1" customFormat="1" ht="25.44" customHeight="1">
      <c r="B41" s="43"/>
      <c r="C41" s="158"/>
      <c r="D41" s="159" t="s">
        <v>47</v>
      </c>
      <c r="E41" s="160"/>
      <c r="F41" s="160"/>
      <c r="G41" s="161" t="s">
        <v>48</v>
      </c>
      <c r="H41" s="162" t="s">
        <v>49</v>
      </c>
      <c r="I41" s="163"/>
      <c r="J41" s="164">
        <f>SUM(J32:J39)</f>
        <v>0</v>
      </c>
      <c r="K41" s="165"/>
      <c r="L41" s="43"/>
    </row>
    <row r="42" s="1" customFormat="1" ht="14.4" customHeight="1">
      <c r="B42" s="166"/>
      <c r="C42" s="167"/>
      <c r="D42" s="167"/>
      <c r="E42" s="167"/>
      <c r="F42" s="167"/>
      <c r="G42" s="167"/>
      <c r="H42" s="167"/>
      <c r="I42" s="168"/>
      <c r="J42" s="167"/>
      <c r="K42" s="167"/>
      <c r="L42" s="43"/>
    </row>
    <row r="46" s="1" customFormat="1" ht="6.96" customHeight="1">
      <c r="B46" s="169"/>
      <c r="C46" s="170"/>
      <c r="D46" s="170"/>
      <c r="E46" s="170"/>
      <c r="F46" s="170"/>
      <c r="G46" s="170"/>
      <c r="H46" s="170"/>
      <c r="I46" s="171"/>
      <c r="J46" s="170"/>
      <c r="K46" s="170"/>
      <c r="L46" s="43"/>
    </row>
    <row r="47" s="1" customFormat="1" ht="24.96" customHeight="1">
      <c r="B47" s="38"/>
      <c r="C47" s="23" t="s">
        <v>127</v>
      </c>
      <c r="D47" s="39"/>
      <c r="E47" s="39"/>
      <c r="F47" s="39"/>
      <c r="G47" s="39"/>
      <c r="H47" s="39"/>
      <c r="I47" s="144"/>
      <c r="J47" s="39"/>
      <c r="K47" s="39"/>
      <c r="L47" s="43"/>
    </row>
    <row r="48" s="1" customFormat="1" ht="6.96" customHeight="1">
      <c r="B48" s="38"/>
      <c r="C48" s="39"/>
      <c r="D48" s="39"/>
      <c r="E48" s="39"/>
      <c r="F48" s="39"/>
      <c r="G48" s="39"/>
      <c r="H48" s="39"/>
      <c r="I48" s="144"/>
      <c r="J48" s="39"/>
      <c r="K48" s="39"/>
      <c r="L48" s="43"/>
    </row>
    <row r="49" s="1" customFormat="1" ht="12" customHeight="1">
      <c r="B49" s="38"/>
      <c r="C49" s="32" t="s">
        <v>16</v>
      </c>
      <c r="D49" s="39"/>
      <c r="E49" s="39"/>
      <c r="F49" s="39"/>
      <c r="G49" s="39"/>
      <c r="H49" s="39"/>
      <c r="I49" s="144"/>
      <c r="J49" s="39"/>
      <c r="K49" s="39"/>
      <c r="L49" s="43"/>
    </row>
    <row r="50" s="1" customFormat="1" ht="16.5" customHeight="1">
      <c r="B50" s="38"/>
      <c r="C50" s="39"/>
      <c r="D50" s="39"/>
      <c r="E50" s="172" t="str">
        <f>E7</f>
        <v>Oprava výhybek č.1 - 6 v žst. Dolní Žleb</v>
      </c>
      <c r="F50" s="32"/>
      <c r="G50" s="32"/>
      <c r="H50" s="32"/>
      <c r="I50" s="144"/>
      <c r="J50" s="39"/>
      <c r="K50" s="39"/>
      <c r="L50" s="43"/>
    </row>
    <row r="51" ht="12" customHeight="1">
      <c r="B51" s="21"/>
      <c r="C51" s="32" t="s">
        <v>123</v>
      </c>
      <c r="D51" s="22"/>
      <c r="E51" s="22"/>
      <c r="F51" s="22"/>
      <c r="G51" s="22"/>
      <c r="H51" s="22"/>
      <c r="I51" s="137"/>
      <c r="J51" s="22"/>
      <c r="K51" s="22"/>
      <c r="L51" s="20"/>
    </row>
    <row r="52" s="1" customFormat="1" ht="16.5" customHeight="1">
      <c r="B52" s="38"/>
      <c r="C52" s="39"/>
      <c r="D52" s="39"/>
      <c r="E52" s="172" t="s">
        <v>1270</v>
      </c>
      <c r="F52" s="39"/>
      <c r="G52" s="39"/>
      <c r="H52" s="39"/>
      <c r="I52" s="144"/>
      <c r="J52" s="39"/>
      <c r="K52" s="39"/>
      <c r="L52" s="43"/>
    </row>
    <row r="53" s="1" customFormat="1" ht="12" customHeight="1">
      <c r="B53" s="38"/>
      <c r="C53" s="32" t="s">
        <v>125</v>
      </c>
      <c r="D53" s="39"/>
      <c r="E53" s="39"/>
      <c r="F53" s="39"/>
      <c r="G53" s="39"/>
      <c r="H53" s="39"/>
      <c r="I53" s="144"/>
      <c r="J53" s="39"/>
      <c r="K53" s="39"/>
      <c r="L53" s="43"/>
    </row>
    <row r="54" s="1" customFormat="1" ht="16.5" customHeight="1">
      <c r="B54" s="38"/>
      <c r="C54" s="39"/>
      <c r="D54" s="39"/>
      <c r="E54" s="64" t="str">
        <f>E11</f>
        <v>SO 04.2 - VRN</v>
      </c>
      <c r="F54" s="39"/>
      <c r="G54" s="39"/>
      <c r="H54" s="39"/>
      <c r="I54" s="144"/>
      <c r="J54" s="39"/>
      <c r="K54" s="39"/>
      <c r="L54" s="43"/>
    </row>
    <row r="55" s="1" customFormat="1" ht="6.96" customHeight="1">
      <c r="B55" s="38"/>
      <c r="C55" s="39"/>
      <c r="D55" s="39"/>
      <c r="E55" s="39"/>
      <c r="F55" s="39"/>
      <c r="G55" s="39"/>
      <c r="H55" s="39"/>
      <c r="I55" s="144"/>
      <c r="J55" s="39"/>
      <c r="K55" s="39"/>
      <c r="L55" s="43"/>
    </row>
    <row r="56" s="1" customFormat="1" ht="12" customHeight="1">
      <c r="B56" s="38"/>
      <c r="C56" s="32" t="s">
        <v>20</v>
      </c>
      <c r="D56" s="39"/>
      <c r="E56" s="39"/>
      <c r="F56" s="27" t="str">
        <f>F14</f>
        <v>Dolní Žleb</v>
      </c>
      <c r="G56" s="39"/>
      <c r="H56" s="39"/>
      <c r="I56" s="146" t="s">
        <v>22</v>
      </c>
      <c r="J56" s="67" t="str">
        <f>IF(J14="","",J14)</f>
        <v>27. 11. 2018</v>
      </c>
      <c r="K56" s="39"/>
      <c r="L56" s="43"/>
    </row>
    <row r="57" s="1" customFormat="1" ht="6.96" customHeight="1">
      <c r="B57" s="38"/>
      <c r="C57" s="39"/>
      <c r="D57" s="39"/>
      <c r="E57" s="39"/>
      <c r="F57" s="39"/>
      <c r="G57" s="39"/>
      <c r="H57" s="39"/>
      <c r="I57" s="144"/>
      <c r="J57" s="39"/>
      <c r="K57" s="39"/>
      <c r="L57" s="43"/>
    </row>
    <row r="58" s="1" customFormat="1" ht="13.65" customHeight="1">
      <c r="B58" s="38"/>
      <c r="C58" s="32" t="s">
        <v>24</v>
      </c>
      <c r="D58" s="39"/>
      <c r="E58" s="39"/>
      <c r="F58" s="27" t="str">
        <f>E17</f>
        <v>SŽDC s.o., OŘ Ústí n.L., ST Ústí n.L.</v>
      </c>
      <c r="G58" s="39"/>
      <c r="H58" s="39"/>
      <c r="I58" s="146" t="s">
        <v>32</v>
      </c>
      <c r="J58" s="36" t="str">
        <f>E23</f>
        <v xml:space="preserve"> </v>
      </c>
      <c r="K58" s="39"/>
      <c r="L58" s="43"/>
    </row>
    <row r="59" s="1" customFormat="1" ht="13.65" customHeight="1">
      <c r="B59" s="38"/>
      <c r="C59" s="32" t="s">
        <v>30</v>
      </c>
      <c r="D59" s="39"/>
      <c r="E59" s="39"/>
      <c r="F59" s="27" t="str">
        <f>IF(E20="","",E20)</f>
        <v>Vyplň údaj</v>
      </c>
      <c r="G59" s="39"/>
      <c r="H59" s="39"/>
      <c r="I59" s="146" t="s">
        <v>35</v>
      </c>
      <c r="J59" s="36" t="str">
        <f>E26</f>
        <v xml:space="preserve"> </v>
      </c>
      <c r="K59" s="39"/>
      <c r="L59" s="43"/>
    </row>
    <row r="60" s="1" customFormat="1" ht="10.32" customHeight="1">
      <c r="B60" s="38"/>
      <c r="C60" s="39"/>
      <c r="D60" s="39"/>
      <c r="E60" s="39"/>
      <c r="F60" s="39"/>
      <c r="G60" s="39"/>
      <c r="H60" s="39"/>
      <c r="I60" s="144"/>
      <c r="J60" s="39"/>
      <c r="K60" s="39"/>
      <c r="L60" s="43"/>
    </row>
    <row r="61" s="1" customFormat="1" ht="29.28" customHeight="1">
      <c r="B61" s="38"/>
      <c r="C61" s="173" t="s">
        <v>128</v>
      </c>
      <c r="D61" s="174"/>
      <c r="E61" s="174"/>
      <c r="F61" s="174"/>
      <c r="G61" s="174"/>
      <c r="H61" s="174"/>
      <c r="I61" s="175"/>
      <c r="J61" s="176" t="s">
        <v>129</v>
      </c>
      <c r="K61" s="174"/>
      <c r="L61" s="43"/>
    </row>
    <row r="62" s="1" customFormat="1" ht="10.32" customHeight="1">
      <c r="B62" s="38"/>
      <c r="C62" s="39"/>
      <c r="D62" s="39"/>
      <c r="E62" s="39"/>
      <c r="F62" s="39"/>
      <c r="G62" s="39"/>
      <c r="H62" s="39"/>
      <c r="I62" s="144"/>
      <c r="J62" s="39"/>
      <c r="K62" s="39"/>
      <c r="L62" s="43"/>
    </row>
    <row r="63" s="1" customFormat="1" ht="22.8" customHeight="1">
      <c r="B63" s="38"/>
      <c r="C63" s="177" t="s">
        <v>130</v>
      </c>
      <c r="D63" s="39"/>
      <c r="E63" s="39"/>
      <c r="F63" s="39"/>
      <c r="G63" s="39"/>
      <c r="H63" s="39"/>
      <c r="I63" s="144"/>
      <c r="J63" s="98">
        <f>J87</f>
        <v>0</v>
      </c>
      <c r="K63" s="39"/>
      <c r="L63" s="43"/>
      <c r="AU63" s="17" t="s">
        <v>131</v>
      </c>
    </row>
    <row r="64" s="8" customFormat="1" ht="24.96" customHeight="1">
      <c r="B64" s="178"/>
      <c r="C64" s="179"/>
      <c r="D64" s="180" t="s">
        <v>308</v>
      </c>
      <c r="E64" s="181"/>
      <c r="F64" s="181"/>
      <c r="G64" s="181"/>
      <c r="H64" s="181"/>
      <c r="I64" s="182"/>
      <c r="J64" s="183">
        <f>J88</f>
        <v>0</v>
      </c>
      <c r="K64" s="179"/>
      <c r="L64" s="184"/>
    </row>
    <row r="65" s="9" customFormat="1" ht="19.92" customHeight="1">
      <c r="B65" s="185"/>
      <c r="C65" s="122"/>
      <c r="D65" s="186" t="s">
        <v>1346</v>
      </c>
      <c r="E65" s="187"/>
      <c r="F65" s="187"/>
      <c r="G65" s="187"/>
      <c r="H65" s="187"/>
      <c r="I65" s="188"/>
      <c r="J65" s="189">
        <f>J89</f>
        <v>0</v>
      </c>
      <c r="K65" s="122"/>
      <c r="L65" s="190"/>
    </row>
    <row r="66" s="1" customFormat="1" ht="21.84" customHeight="1">
      <c r="B66" s="38"/>
      <c r="C66" s="39"/>
      <c r="D66" s="39"/>
      <c r="E66" s="39"/>
      <c r="F66" s="39"/>
      <c r="G66" s="39"/>
      <c r="H66" s="39"/>
      <c r="I66" s="144"/>
      <c r="J66" s="39"/>
      <c r="K66" s="39"/>
      <c r="L66" s="43"/>
    </row>
    <row r="67" s="1" customFormat="1" ht="6.96" customHeight="1">
      <c r="B67" s="57"/>
      <c r="C67" s="58"/>
      <c r="D67" s="58"/>
      <c r="E67" s="58"/>
      <c r="F67" s="58"/>
      <c r="G67" s="58"/>
      <c r="H67" s="58"/>
      <c r="I67" s="168"/>
      <c r="J67" s="58"/>
      <c r="K67" s="58"/>
      <c r="L67" s="43"/>
    </row>
    <row r="71" s="1" customFormat="1" ht="6.96" customHeight="1">
      <c r="B71" s="59"/>
      <c r="C71" s="60"/>
      <c r="D71" s="60"/>
      <c r="E71" s="60"/>
      <c r="F71" s="60"/>
      <c r="G71" s="60"/>
      <c r="H71" s="60"/>
      <c r="I71" s="171"/>
      <c r="J71" s="60"/>
      <c r="K71" s="60"/>
      <c r="L71" s="43"/>
    </row>
    <row r="72" s="1" customFormat="1" ht="24.96" customHeight="1">
      <c r="B72" s="38"/>
      <c r="C72" s="23" t="s">
        <v>136</v>
      </c>
      <c r="D72" s="39"/>
      <c r="E72" s="39"/>
      <c r="F72" s="39"/>
      <c r="G72" s="39"/>
      <c r="H72" s="39"/>
      <c r="I72" s="144"/>
      <c r="J72" s="39"/>
      <c r="K72" s="39"/>
      <c r="L72" s="43"/>
    </row>
    <row r="73" s="1" customFormat="1" ht="6.96" customHeight="1">
      <c r="B73" s="38"/>
      <c r="C73" s="39"/>
      <c r="D73" s="39"/>
      <c r="E73" s="39"/>
      <c r="F73" s="39"/>
      <c r="G73" s="39"/>
      <c r="H73" s="39"/>
      <c r="I73" s="144"/>
      <c r="J73" s="39"/>
      <c r="K73" s="39"/>
      <c r="L73" s="43"/>
    </row>
    <row r="74" s="1" customFormat="1" ht="12" customHeight="1">
      <c r="B74" s="38"/>
      <c r="C74" s="32" t="s">
        <v>16</v>
      </c>
      <c r="D74" s="39"/>
      <c r="E74" s="39"/>
      <c r="F74" s="39"/>
      <c r="G74" s="39"/>
      <c r="H74" s="39"/>
      <c r="I74" s="144"/>
      <c r="J74" s="39"/>
      <c r="K74" s="39"/>
      <c r="L74" s="43"/>
    </row>
    <row r="75" s="1" customFormat="1" ht="16.5" customHeight="1">
      <c r="B75" s="38"/>
      <c r="C75" s="39"/>
      <c r="D75" s="39"/>
      <c r="E75" s="172" t="str">
        <f>E7</f>
        <v>Oprava výhybek č.1 - 6 v žst. Dolní Žleb</v>
      </c>
      <c r="F75" s="32"/>
      <c r="G75" s="32"/>
      <c r="H75" s="32"/>
      <c r="I75" s="144"/>
      <c r="J75" s="39"/>
      <c r="K75" s="39"/>
      <c r="L75" s="43"/>
    </row>
    <row r="76" ht="12" customHeight="1">
      <c r="B76" s="21"/>
      <c r="C76" s="32" t="s">
        <v>123</v>
      </c>
      <c r="D76" s="22"/>
      <c r="E76" s="22"/>
      <c r="F76" s="22"/>
      <c r="G76" s="22"/>
      <c r="H76" s="22"/>
      <c r="I76" s="137"/>
      <c r="J76" s="22"/>
      <c r="K76" s="22"/>
      <c r="L76" s="20"/>
    </row>
    <row r="77" s="1" customFormat="1" ht="16.5" customHeight="1">
      <c r="B77" s="38"/>
      <c r="C77" s="39"/>
      <c r="D77" s="39"/>
      <c r="E77" s="172" t="s">
        <v>1270</v>
      </c>
      <c r="F77" s="39"/>
      <c r="G77" s="39"/>
      <c r="H77" s="39"/>
      <c r="I77" s="144"/>
      <c r="J77" s="39"/>
      <c r="K77" s="39"/>
      <c r="L77" s="43"/>
    </row>
    <row r="78" s="1" customFormat="1" ht="12" customHeight="1">
      <c r="B78" s="38"/>
      <c r="C78" s="32" t="s">
        <v>125</v>
      </c>
      <c r="D78" s="39"/>
      <c r="E78" s="39"/>
      <c r="F78" s="39"/>
      <c r="G78" s="39"/>
      <c r="H78" s="39"/>
      <c r="I78" s="144"/>
      <c r="J78" s="39"/>
      <c r="K78" s="39"/>
      <c r="L78" s="43"/>
    </row>
    <row r="79" s="1" customFormat="1" ht="16.5" customHeight="1">
      <c r="B79" s="38"/>
      <c r="C79" s="39"/>
      <c r="D79" s="39"/>
      <c r="E79" s="64" t="str">
        <f>E11</f>
        <v>SO 04.2 - VRN</v>
      </c>
      <c r="F79" s="39"/>
      <c r="G79" s="39"/>
      <c r="H79" s="39"/>
      <c r="I79" s="144"/>
      <c r="J79" s="39"/>
      <c r="K79" s="39"/>
      <c r="L79" s="43"/>
    </row>
    <row r="80" s="1" customFormat="1" ht="6.96" customHeight="1">
      <c r="B80" s="38"/>
      <c r="C80" s="39"/>
      <c r="D80" s="39"/>
      <c r="E80" s="39"/>
      <c r="F80" s="39"/>
      <c r="G80" s="39"/>
      <c r="H80" s="39"/>
      <c r="I80" s="144"/>
      <c r="J80" s="39"/>
      <c r="K80" s="39"/>
      <c r="L80" s="43"/>
    </row>
    <row r="81" s="1" customFormat="1" ht="12" customHeight="1">
      <c r="B81" s="38"/>
      <c r="C81" s="32" t="s">
        <v>20</v>
      </c>
      <c r="D81" s="39"/>
      <c r="E81" s="39"/>
      <c r="F81" s="27" t="str">
        <f>F14</f>
        <v>Dolní Žleb</v>
      </c>
      <c r="G81" s="39"/>
      <c r="H81" s="39"/>
      <c r="I81" s="146" t="s">
        <v>22</v>
      </c>
      <c r="J81" s="67" t="str">
        <f>IF(J14="","",J14)</f>
        <v>27. 11. 2018</v>
      </c>
      <c r="K81" s="39"/>
      <c r="L81" s="43"/>
    </row>
    <row r="82" s="1" customFormat="1" ht="6.96" customHeight="1">
      <c r="B82" s="38"/>
      <c r="C82" s="39"/>
      <c r="D82" s="39"/>
      <c r="E82" s="39"/>
      <c r="F82" s="39"/>
      <c r="G82" s="39"/>
      <c r="H82" s="39"/>
      <c r="I82" s="144"/>
      <c r="J82" s="39"/>
      <c r="K82" s="39"/>
      <c r="L82" s="43"/>
    </row>
    <row r="83" s="1" customFormat="1" ht="13.65" customHeight="1">
      <c r="B83" s="38"/>
      <c r="C83" s="32" t="s">
        <v>24</v>
      </c>
      <c r="D83" s="39"/>
      <c r="E83" s="39"/>
      <c r="F83" s="27" t="str">
        <f>E17</f>
        <v>SŽDC s.o., OŘ Ústí n.L., ST Ústí n.L.</v>
      </c>
      <c r="G83" s="39"/>
      <c r="H83" s="39"/>
      <c r="I83" s="146" t="s">
        <v>32</v>
      </c>
      <c r="J83" s="36" t="str">
        <f>E23</f>
        <v xml:space="preserve"> </v>
      </c>
      <c r="K83" s="39"/>
      <c r="L83" s="43"/>
    </row>
    <row r="84" s="1" customFormat="1" ht="13.65" customHeight="1">
      <c r="B84" s="38"/>
      <c r="C84" s="32" t="s">
        <v>30</v>
      </c>
      <c r="D84" s="39"/>
      <c r="E84" s="39"/>
      <c r="F84" s="27" t="str">
        <f>IF(E20="","",E20)</f>
        <v>Vyplň údaj</v>
      </c>
      <c r="G84" s="39"/>
      <c r="H84" s="39"/>
      <c r="I84" s="146" t="s">
        <v>35</v>
      </c>
      <c r="J84" s="36" t="str">
        <f>E26</f>
        <v xml:space="preserve"> </v>
      </c>
      <c r="K84" s="39"/>
      <c r="L84" s="43"/>
    </row>
    <row r="85" s="1" customFormat="1" ht="10.32" customHeight="1">
      <c r="B85" s="38"/>
      <c r="C85" s="39"/>
      <c r="D85" s="39"/>
      <c r="E85" s="39"/>
      <c r="F85" s="39"/>
      <c r="G85" s="39"/>
      <c r="H85" s="39"/>
      <c r="I85" s="144"/>
      <c r="J85" s="39"/>
      <c r="K85" s="39"/>
      <c r="L85" s="43"/>
    </row>
    <row r="86" s="10" customFormat="1" ht="29.28" customHeight="1">
      <c r="B86" s="191"/>
      <c r="C86" s="192" t="s">
        <v>137</v>
      </c>
      <c r="D86" s="193" t="s">
        <v>56</v>
      </c>
      <c r="E86" s="193" t="s">
        <v>52</v>
      </c>
      <c r="F86" s="193" t="s">
        <v>53</v>
      </c>
      <c r="G86" s="193" t="s">
        <v>138</v>
      </c>
      <c r="H86" s="193" t="s">
        <v>139</v>
      </c>
      <c r="I86" s="194" t="s">
        <v>140</v>
      </c>
      <c r="J86" s="193" t="s">
        <v>129</v>
      </c>
      <c r="K86" s="195" t="s">
        <v>141</v>
      </c>
      <c r="L86" s="196"/>
      <c r="M86" s="88" t="s">
        <v>1</v>
      </c>
      <c r="N86" s="89" t="s">
        <v>41</v>
      </c>
      <c r="O86" s="89" t="s">
        <v>142</v>
      </c>
      <c r="P86" s="89" t="s">
        <v>143</v>
      </c>
      <c r="Q86" s="89" t="s">
        <v>144</v>
      </c>
      <c r="R86" s="89" t="s">
        <v>145</v>
      </c>
      <c r="S86" s="89" t="s">
        <v>146</v>
      </c>
      <c r="T86" s="90" t="s">
        <v>147</v>
      </c>
    </row>
    <row r="87" s="1" customFormat="1" ht="22.8" customHeight="1">
      <c r="B87" s="38"/>
      <c r="C87" s="95" t="s">
        <v>148</v>
      </c>
      <c r="D87" s="39"/>
      <c r="E87" s="39"/>
      <c r="F87" s="39"/>
      <c r="G87" s="39"/>
      <c r="H87" s="39"/>
      <c r="I87" s="144"/>
      <c r="J87" s="197">
        <f>BK87</f>
        <v>0</v>
      </c>
      <c r="K87" s="39"/>
      <c r="L87" s="43"/>
      <c r="M87" s="91"/>
      <c r="N87" s="92"/>
      <c r="O87" s="92"/>
      <c r="P87" s="198">
        <f>P88</f>
        <v>0</v>
      </c>
      <c r="Q87" s="92"/>
      <c r="R87" s="198">
        <f>R88</f>
        <v>0</v>
      </c>
      <c r="S87" s="92"/>
      <c r="T87" s="199">
        <f>T88</f>
        <v>0</v>
      </c>
      <c r="AT87" s="17" t="s">
        <v>70</v>
      </c>
      <c r="AU87" s="17" t="s">
        <v>131</v>
      </c>
      <c r="BK87" s="200">
        <f>BK88</f>
        <v>0</v>
      </c>
    </row>
    <row r="88" s="11" customFormat="1" ht="25.92" customHeight="1">
      <c r="B88" s="217"/>
      <c r="C88" s="218"/>
      <c r="D88" s="219" t="s">
        <v>70</v>
      </c>
      <c r="E88" s="220" t="s">
        <v>102</v>
      </c>
      <c r="F88" s="220" t="s">
        <v>991</v>
      </c>
      <c r="G88" s="218"/>
      <c r="H88" s="218"/>
      <c r="I88" s="221"/>
      <c r="J88" s="222">
        <f>BK88</f>
        <v>0</v>
      </c>
      <c r="K88" s="218"/>
      <c r="L88" s="223"/>
      <c r="M88" s="224"/>
      <c r="N88" s="225"/>
      <c r="O88" s="225"/>
      <c r="P88" s="226">
        <f>P89</f>
        <v>0</v>
      </c>
      <c r="Q88" s="225"/>
      <c r="R88" s="226">
        <f>R89</f>
        <v>0</v>
      </c>
      <c r="S88" s="225"/>
      <c r="T88" s="227">
        <f>T89</f>
        <v>0</v>
      </c>
      <c r="AR88" s="228" t="s">
        <v>167</v>
      </c>
      <c r="AT88" s="229" t="s">
        <v>70</v>
      </c>
      <c r="AU88" s="229" t="s">
        <v>71</v>
      </c>
      <c r="AY88" s="228" t="s">
        <v>154</v>
      </c>
      <c r="BK88" s="230">
        <f>BK89</f>
        <v>0</v>
      </c>
    </row>
    <row r="89" s="11" customFormat="1" ht="22.8" customHeight="1">
      <c r="B89" s="217"/>
      <c r="C89" s="218"/>
      <c r="D89" s="219" t="s">
        <v>70</v>
      </c>
      <c r="E89" s="231" t="s">
        <v>1347</v>
      </c>
      <c r="F89" s="231" t="s">
        <v>1348</v>
      </c>
      <c r="G89" s="218"/>
      <c r="H89" s="218"/>
      <c r="I89" s="221"/>
      <c r="J89" s="232">
        <f>BK89</f>
        <v>0</v>
      </c>
      <c r="K89" s="218"/>
      <c r="L89" s="223"/>
      <c r="M89" s="224"/>
      <c r="N89" s="225"/>
      <c r="O89" s="225"/>
      <c r="P89" s="226">
        <f>SUM(P90:P92)</f>
        <v>0</v>
      </c>
      <c r="Q89" s="225"/>
      <c r="R89" s="226">
        <f>SUM(R90:R92)</f>
        <v>0</v>
      </c>
      <c r="S89" s="225"/>
      <c r="T89" s="227">
        <f>SUM(T90:T92)</f>
        <v>0</v>
      </c>
      <c r="AR89" s="228" t="s">
        <v>167</v>
      </c>
      <c r="AT89" s="229" t="s">
        <v>70</v>
      </c>
      <c r="AU89" s="229" t="s">
        <v>78</v>
      </c>
      <c r="AY89" s="228" t="s">
        <v>154</v>
      </c>
      <c r="BK89" s="230">
        <f>SUM(BK90:BK92)</f>
        <v>0</v>
      </c>
    </row>
    <row r="90" s="1" customFormat="1" ht="16.5" customHeight="1">
      <c r="B90" s="38"/>
      <c r="C90" s="233" t="s">
        <v>78</v>
      </c>
      <c r="D90" s="233" t="s">
        <v>174</v>
      </c>
      <c r="E90" s="234" t="s">
        <v>1263</v>
      </c>
      <c r="F90" s="235" t="s">
        <v>1348</v>
      </c>
      <c r="G90" s="236" t="s">
        <v>1349</v>
      </c>
      <c r="H90" s="237">
        <v>1</v>
      </c>
      <c r="I90" s="238"/>
      <c r="J90" s="239">
        <f>ROUND(I90*H90,2)</f>
        <v>0</v>
      </c>
      <c r="K90" s="235" t="s">
        <v>1</v>
      </c>
      <c r="L90" s="43"/>
      <c r="M90" s="240" t="s">
        <v>1</v>
      </c>
      <c r="N90" s="241" t="s">
        <v>42</v>
      </c>
      <c r="O90" s="79"/>
      <c r="P90" s="211">
        <f>O90*H90</f>
        <v>0</v>
      </c>
      <c r="Q90" s="211">
        <v>0</v>
      </c>
      <c r="R90" s="211">
        <f>Q90*H90</f>
        <v>0</v>
      </c>
      <c r="S90" s="211">
        <v>0</v>
      </c>
      <c r="T90" s="212">
        <f>S90*H90</f>
        <v>0</v>
      </c>
      <c r="AR90" s="17" t="s">
        <v>1350</v>
      </c>
      <c r="AT90" s="17" t="s">
        <v>174</v>
      </c>
      <c r="AU90" s="17" t="s">
        <v>80</v>
      </c>
      <c r="AY90" s="17" t="s">
        <v>154</v>
      </c>
      <c r="BE90" s="213">
        <f>IF(N90="základní",J90,0)</f>
        <v>0</v>
      </c>
      <c r="BF90" s="213">
        <f>IF(N90="snížená",J90,0)</f>
        <v>0</v>
      </c>
      <c r="BG90" s="213">
        <f>IF(N90="zákl. přenesená",J90,0)</f>
        <v>0</v>
      </c>
      <c r="BH90" s="213">
        <f>IF(N90="sníž. přenesená",J90,0)</f>
        <v>0</v>
      </c>
      <c r="BI90" s="213">
        <f>IF(N90="nulová",J90,0)</f>
        <v>0</v>
      </c>
      <c r="BJ90" s="17" t="s">
        <v>78</v>
      </c>
      <c r="BK90" s="213">
        <f>ROUND(I90*H90,2)</f>
        <v>0</v>
      </c>
      <c r="BL90" s="17" t="s">
        <v>1350</v>
      </c>
      <c r="BM90" s="17" t="s">
        <v>1351</v>
      </c>
    </row>
    <row r="91" s="1" customFormat="1">
      <c r="B91" s="38"/>
      <c r="C91" s="39"/>
      <c r="D91" s="214" t="s">
        <v>157</v>
      </c>
      <c r="E91" s="39"/>
      <c r="F91" s="215" t="s">
        <v>1348</v>
      </c>
      <c r="G91" s="39"/>
      <c r="H91" s="39"/>
      <c r="I91" s="144"/>
      <c r="J91" s="39"/>
      <c r="K91" s="39"/>
      <c r="L91" s="43"/>
      <c r="M91" s="216"/>
      <c r="N91" s="79"/>
      <c r="O91" s="79"/>
      <c r="P91" s="79"/>
      <c r="Q91" s="79"/>
      <c r="R91" s="79"/>
      <c r="S91" s="79"/>
      <c r="T91" s="80"/>
      <c r="AT91" s="17" t="s">
        <v>157</v>
      </c>
      <c r="AU91" s="17" t="s">
        <v>80</v>
      </c>
    </row>
    <row r="92" s="1" customFormat="1">
      <c r="B92" s="38"/>
      <c r="C92" s="39"/>
      <c r="D92" s="214" t="s">
        <v>179</v>
      </c>
      <c r="E92" s="39"/>
      <c r="F92" s="242" t="s">
        <v>1352</v>
      </c>
      <c r="G92" s="39"/>
      <c r="H92" s="39"/>
      <c r="I92" s="144"/>
      <c r="J92" s="39"/>
      <c r="K92" s="39"/>
      <c r="L92" s="43"/>
      <c r="M92" s="243"/>
      <c r="N92" s="244"/>
      <c r="O92" s="244"/>
      <c r="P92" s="244"/>
      <c r="Q92" s="244"/>
      <c r="R92" s="244"/>
      <c r="S92" s="244"/>
      <c r="T92" s="245"/>
      <c r="AT92" s="17" t="s">
        <v>179</v>
      </c>
      <c r="AU92" s="17" t="s">
        <v>80</v>
      </c>
    </row>
    <row r="93" s="1" customFormat="1" ht="6.96" customHeight="1">
      <c r="B93" s="57"/>
      <c r="C93" s="58"/>
      <c r="D93" s="58"/>
      <c r="E93" s="58"/>
      <c r="F93" s="58"/>
      <c r="G93" s="58"/>
      <c r="H93" s="58"/>
      <c r="I93" s="168"/>
      <c r="J93" s="58"/>
      <c r="K93" s="58"/>
      <c r="L93" s="43"/>
    </row>
  </sheetData>
  <sheetProtection sheet="1" autoFilter="0" formatColumns="0" formatRows="0" objects="1" scenarios="1" spinCount="100000" saltValue="kr0hNRXEIm7GJvs8Tmo7ndh8jG1rmLGdAVV6jgZn7KkiuQFp3abQs9yi4qyAGpxu965NF0pITXzwDLiYRyUTgA==" hashValue="KQRU2S/V9Ws0MDwxb1SYP3HrC4+2blkYCoREvR8jt8mXGai6bA6qzQ6zlN2xI1Ee4Je+jDVoHOhe4eQ50jclkQ==" algorithmName="SHA-512" password="CC35"/>
  <autoFilter ref="C86:K9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113</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c r="B8" s="20"/>
      <c r="D8" s="142" t="s">
        <v>123</v>
      </c>
      <c r="L8" s="20"/>
    </row>
    <row r="9" ht="16.5" customHeight="1">
      <c r="B9" s="20"/>
      <c r="E9" s="143" t="s">
        <v>1353</v>
      </c>
      <c r="L9" s="20"/>
    </row>
    <row r="10" ht="12" customHeight="1">
      <c r="B10" s="20"/>
      <c r="D10" s="142" t="s">
        <v>125</v>
      </c>
      <c r="L10" s="20"/>
    </row>
    <row r="11" s="1" customFormat="1" ht="16.5" customHeight="1">
      <c r="B11" s="43"/>
      <c r="E11" s="142" t="s">
        <v>1354</v>
      </c>
      <c r="F11" s="1"/>
      <c r="G11" s="1"/>
      <c r="H11" s="1"/>
      <c r="I11" s="144"/>
      <c r="L11" s="43"/>
    </row>
    <row r="12" s="1" customFormat="1" ht="12" customHeight="1">
      <c r="B12" s="43"/>
      <c r="D12" s="142" t="s">
        <v>1355</v>
      </c>
      <c r="I12" s="144"/>
      <c r="L12" s="43"/>
    </row>
    <row r="13" s="1" customFormat="1" ht="36.96" customHeight="1">
      <c r="B13" s="43"/>
      <c r="E13" s="145" t="s">
        <v>1356</v>
      </c>
      <c r="F13" s="1"/>
      <c r="G13" s="1"/>
      <c r="H13" s="1"/>
      <c r="I13" s="144"/>
      <c r="L13" s="43"/>
    </row>
    <row r="14" s="1" customFormat="1">
      <c r="B14" s="43"/>
      <c r="I14" s="144"/>
      <c r="L14" s="43"/>
    </row>
    <row r="15" s="1" customFormat="1" ht="12" customHeight="1">
      <c r="B15" s="43"/>
      <c r="D15" s="142" t="s">
        <v>18</v>
      </c>
      <c r="F15" s="17" t="s">
        <v>1</v>
      </c>
      <c r="I15" s="146" t="s">
        <v>19</v>
      </c>
      <c r="J15" s="17" t="s">
        <v>1</v>
      </c>
      <c r="L15" s="43"/>
    </row>
    <row r="16" s="1" customFormat="1" ht="12" customHeight="1">
      <c r="B16" s="43"/>
      <c r="D16" s="142" t="s">
        <v>20</v>
      </c>
      <c r="F16" s="17" t="s">
        <v>21</v>
      </c>
      <c r="I16" s="146" t="s">
        <v>22</v>
      </c>
      <c r="J16" s="147" t="str">
        <f>'Rekapitulace stavby'!AN8</f>
        <v>27. 11. 2018</v>
      </c>
      <c r="L16" s="43"/>
    </row>
    <row r="17" s="1" customFormat="1" ht="10.8" customHeight="1">
      <c r="B17" s="43"/>
      <c r="I17" s="144"/>
      <c r="L17" s="43"/>
    </row>
    <row r="18" s="1" customFormat="1" ht="12" customHeight="1">
      <c r="B18" s="43"/>
      <c r="D18" s="142" t="s">
        <v>24</v>
      </c>
      <c r="I18" s="146" t="s">
        <v>25</v>
      </c>
      <c r="J18" s="17" t="s">
        <v>26</v>
      </c>
      <c r="L18" s="43"/>
    </row>
    <row r="19" s="1" customFormat="1" ht="18" customHeight="1">
      <c r="B19" s="43"/>
      <c r="E19" s="17" t="s">
        <v>27</v>
      </c>
      <c r="I19" s="146" t="s">
        <v>28</v>
      </c>
      <c r="J19" s="17" t="s">
        <v>29</v>
      </c>
      <c r="L19" s="43"/>
    </row>
    <row r="20" s="1" customFormat="1" ht="6.96" customHeight="1">
      <c r="B20" s="43"/>
      <c r="I20" s="144"/>
      <c r="L20" s="43"/>
    </row>
    <row r="21" s="1" customFormat="1" ht="12" customHeight="1">
      <c r="B21" s="43"/>
      <c r="D21" s="142" t="s">
        <v>30</v>
      </c>
      <c r="I21" s="146" t="s">
        <v>25</v>
      </c>
      <c r="J21" s="33" t="str">
        <f>'Rekapitulace stavby'!AN13</f>
        <v>Vyplň údaj</v>
      </c>
      <c r="L21" s="43"/>
    </row>
    <row r="22" s="1" customFormat="1" ht="18" customHeight="1">
      <c r="B22" s="43"/>
      <c r="E22" s="33" t="str">
        <f>'Rekapitulace stavby'!E14</f>
        <v>Vyplň údaj</v>
      </c>
      <c r="F22" s="17"/>
      <c r="G22" s="17"/>
      <c r="H22" s="17"/>
      <c r="I22" s="146" t="s">
        <v>28</v>
      </c>
      <c r="J22" s="33" t="str">
        <f>'Rekapitulace stavby'!AN14</f>
        <v>Vyplň údaj</v>
      </c>
      <c r="L22" s="43"/>
    </row>
    <row r="23" s="1" customFormat="1" ht="6.96" customHeight="1">
      <c r="B23" s="43"/>
      <c r="I23" s="144"/>
      <c r="L23" s="43"/>
    </row>
    <row r="24" s="1" customFormat="1" ht="12" customHeight="1">
      <c r="B24" s="43"/>
      <c r="D24" s="142" t="s">
        <v>32</v>
      </c>
      <c r="I24" s="146" t="s">
        <v>25</v>
      </c>
      <c r="J24" s="17" t="str">
        <f>IF('Rekapitulace stavby'!AN16="","",'Rekapitulace stavby'!AN16)</f>
        <v/>
      </c>
      <c r="L24" s="43"/>
    </row>
    <row r="25" s="1" customFormat="1" ht="18" customHeight="1">
      <c r="B25" s="43"/>
      <c r="E25" s="17" t="str">
        <f>IF('Rekapitulace stavby'!E17="","",'Rekapitulace stavby'!E17)</f>
        <v xml:space="preserve"> </v>
      </c>
      <c r="I25" s="146" t="s">
        <v>28</v>
      </c>
      <c r="J25" s="17" t="str">
        <f>IF('Rekapitulace stavby'!AN17="","",'Rekapitulace stavby'!AN17)</f>
        <v/>
      </c>
      <c r="L25" s="43"/>
    </row>
    <row r="26" s="1" customFormat="1" ht="6.96" customHeight="1">
      <c r="B26" s="43"/>
      <c r="I26" s="144"/>
      <c r="L26" s="43"/>
    </row>
    <row r="27" s="1" customFormat="1" ht="12" customHeight="1">
      <c r="B27" s="43"/>
      <c r="D27" s="142" t="s">
        <v>35</v>
      </c>
      <c r="I27" s="146" t="s">
        <v>25</v>
      </c>
      <c r="J27" s="17" t="str">
        <f>IF('Rekapitulace stavby'!AN19="","",'Rekapitulace stavby'!AN19)</f>
        <v/>
      </c>
      <c r="L27" s="43"/>
    </row>
    <row r="28" s="1" customFormat="1" ht="18" customHeight="1">
      <c r="B28" s="43"/>
      <c r="E28" s="17" t="str">
        <f>IF('Rekapitulace stavby'!E20="","",'Rekapitulace stavby'!E20)</f>
        <v xml:space="preserve"> </v>
      </c>
      <c r="I28" s="146" t="s">
        <v>28</v>
      </c>
      <c r="J28" s="17" t="str">
        <f>IF('Rekapitulace stavby'!AN20="","",'Rekapitulace stavby'!AN20)</f>
        <v/>
      </c>
      <c r="L28" s="43"/>
    </row>
    <row r="29" s="1" customFormat="1" ht="6.96" customHeight="1">
      <c r="B29" s="43"/>
      <c r="I29" s="144"/>
      <c r="L29" s="43"/>
    </row>
    <row r="30" s="1" customFormat="1" ht="12" customHeight="1">
      <c r="B30" s="43"/>
      <c r="D30" s="142" t="s">
        <v>36</v>
      </c>
      <c r="I30" s="144"/>
      <c r="L30" s="43"/>
    </row>
    <row r="31" s="7" customFormat="1" ht="16.5" customHeight="1">
      <c r="B31" s="148"/>
      <c r="E31" s="149" t="s">
        <v>1</v>
      </c>
      <c r="F31" s="149"/>
      <c r="G31" s="149"/>
      <c r="H31" s="149"/>
      <c r="I31" s="150"/>
      <c r="L31" s="148"/>
    </row>
    <row r="32" s="1" customFormat="1" ht="6.96" customHeight="1">
      <c r="B32" s="43"/>
      <c r="I32" s="144"/>
      <c r="L32" s="43"/>
    </row>
    <row r="33" s="1" customFormat="1" ht="6.96" customHeight="1">
      <c r="B33" s="43"/>
      <c r="D33" s="71"/>
      <c r="E33" s="71"/>
      <c r="F33" s="71"/>
      <c r="G33" s="71"/>
      <c r="H33" s="71"/>
      <c r="I33" s="151"/>
      <c r="J33" s="71"/>
      <c r="K33" s="71"/>
      <c r="L33" s="43"/>
    </row>
    <row r="34" s="1" customFormat="1" ht="25.44" customHeight="1">
      <c r="B34" s="43"/>
      <c r="D34" s="152" t="s">
        <v>37</v>
      </c>
      <c r="I34" s="144"/>
      <c r="J34" s="153">
        <f>ROUND(J92, 2)</f>
        <v>0</v>
      </c>
      <c r="L34" s="43"/>
    </row>
    <row r="35" s="1" customFormat="1" ht="6.96" customHeight="1">
      <c r="B35" s="43"/>
      <c r="D35" s="71"/>
      <c r="E35" s="71"/>
      <c r="F35" s="71"/>
      <c r="G35" s="71"/>
      <c r="H35" s="71"/>
      <c r="I35" s="151"/>
      <c r="J35" s="71"/>
      <c r="K35" s="71"/>
      <c r="L35" s="43"/>
    </row>
    <row r="36" s="1" customFormat="1" ht="14.4" customHeight="1">
      <c r="B36" s="43"/>
      <c r="F36" s="154" t="s">
        <v>39</v>
      </c>
      <c r="I36" s="155" t="s">
        <v>38</v>
      </c>
      <c r="J36" s="154" t="s">
        <v>40</v>
      </c>
      <c r="L36" s="43"/>
    </row>
    <row r="37" s="1" customFormat="1" ht="14.4" customHeight="1">
      <c r="B37" s="43"/>
      <c r="D37" s="142" t="s">
        <v>41</v>
      </c>
      <c r="E37" s="142" t="s">
        <v>42</v>
      </c>
      <c r="F37" s="156">
        <f>ROUND((SUM(BE92:BE134)),  2)</f>
        <v>0</v>
      </c>
      <c r="I37" s="157">
        <v>0.20999999999999999</v>
      </c>
      <c r="J37" s="156">
        <f>ROUND(((SUM(BE92:BE134))*I37),  2)</f>
        <v>0</v>
      </c>
      <c r="L37" s="43"/>
    </row>
    <row r="38" s="1" customFormat="1" ht="14.4" customHeight="1">
      <c r="B38" s="43"/>
      <c r="E38" s="142" t="s">
        <v>43</v>
      </c>
      <c r="F38" s="156">
        <f>ROUND((SUM(BF92:BF134)),  2)</f>
        <v>0</v>
      </c>
      <c r="I38" s="157">
        <v>0.14999999999999999</v>
      </c>
      <c r="J38" s="156">
        <f>ROUND(((SUM(BF92:BF134))*I38),  2)</f>
        <v>0</v>
      </c>
      <c r="L38" s="43"/>
    </row>
    <row r="39" hidden="1" s="1" customFormat="1" ht="14.4" customHeight="1">
      <c r="B39" s="43"/>
      <c r="E39" s="142" t="s">
        <v>44</v>
      </c>
      <c r="F39" s="156">
        <f>ROUND((SUM(BG92:BG134)),  2)</f>
        <v>0</v>
      </c>
      <c r="I39" s="157">
        <v>0.20999999999999999</v>
      </c>
      <c r="J39" s="156">
        <f>0</f>
        <v>0</v>
      </c>
      <c r="L39" s="43"/>
    </row>
    <row r="40" hidden="1" s="1" customFormat="1" ht="14.4" customHeight="1">
      <c r="B40" s="43"/>
      <c r="E40" s="142" t="s">
        <v>45</v>
      </c>
      <c r="F40" s="156">
        <f>ROUND((SUM(BH92:BH134)),  2)</f>
        <v>0</v>
      </c>
      <c r="I40" s="157">
        <v>0.14999999999999999</v>
      </c>
      <c r="J40" s="156">
        <f>0</f>
        <v>0</v>
      </c>
      <c r="L40" s="43"/>
    </row>
    <row r="41" hidden="1" s="1" customFormat="1" ht="14.4" customHeight="1">
      <c r="B41" s="43"/>
      <c r="E41" s="142" t="s">
        <v>46</v>
      </c>
      <c r="F41" s="156">
        <f>ROUND((SUM(BI92:BI134)),  2)</f>
        <v>0</v>
      </c>
      <c r="I41" s="157">
        <v>0</v>
      </c>
      <c r="J41" s="156">
        <f>0</f>
        <v>0</v>
      </c>
      <c r="L41" s="43"/>
    </row>
    <row r="42" s="1" customFormat="1" ht="6.96" customHeight="1">
      <c r="B42" s="43"/>
      <c r="I42" s="144"/>
      <c r="L42" s="43"/>
    </row>
    <row r="43" s="1" customFormat="1" ht="25.44" customHeight="1">
      <c r="B43" s="43"/>
      <c r="C43" s="158"/>
      <c r="D43" s="159" t="s">
        <v>47</v>
      </c>
      <c r="E43" s="160"/>
      <c r="F43" s="160"/>
      <c r="G43" s="161" t="s">
        <v>48</v>
      </c>
      <c r="H43" s="162" t="s">
        <v>49</v>
      </c>
      <c r="I43" s="163"/>
      <c r="J43" s="164">
        <f>SUM(J34:J41)</f>
        <v>0</v>
      </c>
      <c r="K43" s="165"/>
      <c r="L43" s="43"/>
    </row>
    <row r="44" s="1" customFormat="1" ht="14.4" customHeight="1">
      <c r="B44" s="166"/>
      <c r="C44" s="167"/>
      <c r="D44" s="167"/>
      <c r="E44" s="167"/>
      <c r="F44" s="167"/>
      <c r="G44" s="167"/>
      <c r="H44" s="167"/>
      <c r="I44" s="168"/>
      <c r="J44" s="167"/>
      <c r="K44" s="167"/>
      <c r="L44" s="43"/>
    </row>
    <row r="48" s="1" customFormat="1" ht="6.96" customHeight="1">
      <c r="B48" s="169"/>
      <c r="C48" s="170"/>
      <c r="D48" s="170"/>
      <c r="E48" s="170"/>
      <c r="F48" s="170"/>
      <c r="G48" s="170"/>
      <c r="H48" s="170"/>
      <c r="I48" s="171"/>
      <c r="J48" s="170"/>
      <c r="K48" s="170"/>
      <c r="L48" s="43"/>
    </row>
    <row r="49" s="1" customFormat="1" ht="24.96" customHeight="1">
      <c r="B49" s="38"/>
      <c r="C49" s="23" t="s">
        <v>127</v>
      </c>
      <c r="D49" s="39"/>
      <c r="E49" s="39"/>
      <c r="F49" s="39"/>
      <c r="G49" s="39"/>
      <c r="H49" s="39"/>
      <c r="I49" s="144"/>
      <c r="J49" s="39"/>
      <c r="K49" s="39"/>
      <c r="L49" s="43"/>
    </row>
    <row r="50" s="1" customFormat="1" ht="6.96" customHeight="1">
      <c r="B50" s="38"/>
      <c r="C50" s="39"/>
      <c r="D50" s="39"/>
      <c r="E50" s="39"/>
      <c r="F50" s="39"/>
      <c r="G50" s="39"/>
      <c r="H50" s="39"/>
      <c r="I50" s="144"/>
      <c r="J50" s="39"/>
      <c r="K50" s="39"/>
      <c r="L50" s="43"/>
    </row>
    <row r="51" s="1" customFormat="1" ht="12" customHeight="1">
      <c r="B51" s="38"/>
      <c r="C51" s="32" t="s">
        <v>16</v>
      </c>
      <c r="D51" s="39"/>
      <c r="E51" s="39"/>
      <c r="F51" s="39"/>
      <c r="G51" s="39"/>
      <c r="H51" s="39"/>
      <c r="I51" s="144"/>
      <c r="J51" s="39"/>
      <c r="K51" s="39"/>
      <c r="L51" s="43"/>
    </row>
    <row r="52" s="1" customFormat="1" ht="16.5" customHeight="1">
      <c r="B52" s="38"/>
      <c r="C52" s="39"/>
      <c r="D52" s="39"/>
      <c r="E52" s="172" t="str">
        <f>E7</f>
        <v>Oprava výhybek č.1 - 6 v žst. Dolní Žleb</v>
      </c>
      <c r="F52" s="32"/>
      <c r="G52" s="32"/>
      <c r="H52" s="32"/>
      <c r="I52" s="144"/>
      <c r="J52" s="39"/>
      <c r="K52" s="39"/>
      <c r="L52" s="43"/>
    </row>
    <row r="53" ht="12" customHeight="1">
      <c r="B53" s="21"/>
      <c r="C53" s="32" t="s">
        <v>123</v>
      </c>
      <c r="D53" s="22"/>
      <c r="E53" s="22"/>
      <c r="F53" s="22"/>
      <c r="G53" s="22"/>
      <c r="H53" s="22"/>
      <c r="I53" s="137"/>
      <c r="J53" s="22"/>
      <c r="K53" s="22"/>
      <c r="L53" s="20"/>
    </row>
    <row r="54" ht="16.5" customHeight="1">
      <c r="B54" s="21"/>
      <c r="C54" s="22"/>
      <c r="D54" s="22"/>
      <c r="E54" s="172" t="s">
        <v>1353</v>
      </c>
      <c r="F54" s="22"/>
      <c r="G54" s="22"/>
      <c r="H54" s="22"/>
      <c r="I54" s="137"/>
      <c r="J54" s="22"/>
      <c r="K54" s="22"/>
      <c r="L54" s="20"/>
    </row>
    <row r="55" ht="12" customHeight="1">
      <c r="B55" s="21"/>
      <c r="C55" s="32" t="s">
        <v>125</v>
      </c>
      <c r="D55" s="22"/>
      <c r="E55" s="22"/>
      <c r="F55" s="22"/>
      <c r="G55" s="22"/>
      <c r="H55" s="22"/>
      <c r="I55" s="137"/>
      <c r="J55" s="22"/>
      <c r="K55" s="22"/>
      <c r="L55" s="20"/>
    </row>
    <row r="56" s="1" customFormat="1" ht="16.5" customHeight="1">
      <c r="B56" s="38"/>
      <c r="C56" s="39"/>
      <c r="D56" s="39"/>
      <c r="E56" s="32" t="s">
        <v>1354</v>
      </c>
      <c r="F56" s="39"/>
      <c r="G56" s="39"/>
      <c r="H56" s="39"/>
      <c r="I56" s="144"/>
      <c r="J56" s="39"/>
      <c r="K56" s="39"/>
      <c r="L56" s="43"/>
    </row>
    <row r="57" s="1" customFormat="1" ht="12" customHeight="1">
      <c r="B57" s="38"/>
      <c r="C57" s="32" t="s">
        <v>1355</v>
      </c>
      <c r="D57" s="39"/>
      <c r="E57" s="39"/>
      <c r="F57" s="39"/>
      <c r="G57" s="39"/>
      <c r="H57" s="39"/>
      <c r="I57" s="144"/>
      <c r="J57" s="39"/>
      <c r="K57" s="39"/>
      <c r="L57" s="43"/>
    </row>
    <row r="58" s="1" customFormat="1" ht="16.5" customHeight="1">
      <c r="B58" s="38"/>
      <c r="C58" s="39"/>
      <c r="D58" s="39"/>
      <c r="E58" s="64" t="str">
        <f>E13</f>
        <v>05.1.1 - Elektromontážní práce</v>
      </c>
      <c r="F58" s="39"/>
      <c r="G58" s="39"/>
      <c r="H58" s="39"/>
      <c r="I58" s="144"/>
      <c r="J58" s="39"/>
      <c r="K58" s="39"/>
      <c r="L58" s="43"/>
    </row>
    <row r="59" s="1" customFormat="1" ht="6.96" customHeight="1">
      <c r="B59" s="38"/>
      <c r="C59" s="39"/>
      <c r="D59" s="39"/>
      <c r="E59" s="39"/>
      <c r="F59" s="39"/>
      <c r="G59" s="39"/>
      <c r="H59" s="39"/>
      <c r="I59" s="144"/>
      <c r="J59" s="39"/>
      <c r="K59" s="39"/>
      <c r="L59" s="43"/>
    </row>
    <row r="60" s="1" customFormat="1" ht="12" customHeight="1">
      <c r="B60" s="38"/>
      <c r="C60" s="32" t="s">
        <v>20</v>
      </c>
      <c r="D60" s="39"/>
      <c r="E60" s="39"/>
      <c r="F60" s="27" t="str">
        <f>F16</f>
        <v>Dolní Žleb</v>
      </c>
      <c r="G60" s="39"/>
      <c r="H60" s="39"/>
      <c r="I60" s="146" t="s">
        <v>22</v>
      </c>
      <c r="J60" s="67" t="str">
        <f>IF(J16="","",J16)</f>
        <v>27. 11. 2018</v>
      </c>
      <c r="K60" s="39"/>
      <c r="L60" s="43"/>
    </row>
    <row r="61" s="1" customFormat="1" ht="6.96" customHeight="1">
      <c r="B61" s="38"/>
      <c r="C61" s="39"/>
      <c r="D61" s="39"/>
      <c r="E61" s="39"/>
      <c r="F61" s="39"/>
      <c r="G61" s="39"/>
      <c r="H61" s="39"/>
      <c r="I61" s="144"/>
      <c r="J61" s="39"/>
      <c r="K61" s="39"/>
      <c r="L61" s="43"/>
    </row>
    <row r="62" s="1" customFormat="1" ht="13.65" customHeight="1">
      <c r="B62" s="38"/>
      <c r="C62" s="32" t="s">
        <v>24</v>
      </c>
      <c r="D62" s="39"/>
      <c r="E62" s="39"/>
      <c r="F62" s="27" t="str">
        <f>E19</f>
        <v>SŽDC s.o., OŘ Ústí n.L., ST Ústí n.L.</v>
      </c>
      <c r="G62" s="39"/>
      <c r="H62" s="39"/>
      <c r="I62" s="146" t="s">
        <v>32</v>
      </c>
      <c r="J62" s="36" t="str">
        <f>E25</f>
        <v xml:space="preserve"> </v>
      </c>
      <c r="K62" s="39"/>
      <c r="L62" s="43"/>
    </row>
    <row r="63" s="1" customFormat="1" ht="13.65" customHeight="1">
      <c r="B63" s="38"/>
      <c r="C63" s="32" t="s">
        <v>30</v>
      </c>
      <c r="D63" s="39"/>
      <c r="E63" s="39"/>
      <c r="F63" s="27" t="str">
        <f>IF(E22="","",E22)</f>
        <v>Vyplň údaj</v>
      </c>
      <c r="G63" s="39"/>
      <c r="H63" s="39"/>
      <c r="I63" s="146" t="s">
        <v>35</v>
      </c>
      <c r="J63" s="36" t="str">
        <f>E28</f>
        <v xml:space="preserve"> </v>
      </c>
      <c r="K63" s="39"/>
      <c r="L63" s="43"/>
    </row>
    <row r="64" s="1" customFormat="1" ht="10.32" customHeight="1">
      <c r="B64" s="38"/>
      <c r="C64" s="39"/>
      <c r="D64" s="39"/>
      <c r="E64" s="39"/>
      <c r="F64" s="39"/>
      <c r="G64" s="39"/>
      <c r="H64" s="39"/>
      <c r="I64" s="144"/>
      <c r="J64" s="39"/>
      <c r="K64" s="39"/>
      <c r="L64" s="43"/>
    </row>
    <row r="65" s="1" customFormat="1" ht="29.28" customHeight="1">
      <c r="B65" s="38"/>
      <c r="C65" s="173" t="s">
        <v>128</v>
      </c>
      <c r="D65" s="174"/>
      <c r="E65" s="174"/>
      <c r="F65" s="174"/>
      <c r="G65" s="174"/>
      <c r="H65" s="174"/>
      <c r="I65" s="175"/>
      <c r="J65" s="176" t="s">
        <v>129</v>
      </c>
      <c r="K65" s="174"/>
      <c r="L65" s="43"/>
    </row>
    <row r="66" s="1" customFormat="1" ht="10.32" customHeight="1">
      <c r="B66" s="38"/>
      <c r="C66" s="39"/>
      <c r="D66" s="39"/>
      <c r="E66" s="39"/>
      <c r="F66" s="39"/>
      <c r="G66" s="39"/>
      <c r="H66" s="39"/>
      <c r="I66" s="144"/>
      <c r="J66" s="39"/>
      <c r="K66" s="39"/>
      <c r="L66" s="43"/>
    </row>
    <row r="67" s="1" customFormat="1" ht="22.8" customHeight="1">
      <c r="B67" s="38"/>
      <c r="C67" s="177" t="s">
        <v>130</v>
      </c>
      <c r="D67" s="39"/>
      <c r="E67" s="39"/>
      <c r="F67" s="39"/>
      <c r="G67" s="39"/>
      <c r="H67" s="39"/>
      <c r="I67" s="144"/>
      <c r="J67" s="98">
        <f>J92</f>
        <v>0</v>
      </c>
      <c r="K67" s="39"/>
      <c r="L67" s="43"/>
      <c r="AU67" s="17" t="s">
        <v>131</v>
      </c>
    </row>
    <row r="68" s="8" customFormat="1" ht="24.96" customHeight="1">
      <c r="B68" s="178"/>
      <c r="C68" s="179"/>
      <c r="D68" s="180" t="s">
        <v>135</v>
      </c>
      <c r="E68" s="181"/>
      <c r="F68" s="181"/>
      <c r="G68" s="181"/>
      <c r="H68" s="181"/>
      <c r="I68" s="182"/>
      <c r="J68" s="183">
        <f>J93</f>
        <v>0</v>
      </c>
      <c r="K68" s="179"/>
      <c r="L68" s="184"/>
    </row>
    <row r="69" s="1" customFormat="1" ht="21.84" customHeight="1">
      <c r="B69" s="38"/>
      <c r="C69" s="39"/>
      <c r="D69" s="39"/>
      <c r="E69" s="39"/>
      <c r="F69" s="39"/>
      <c r="G69" s="39"/>
      <c r="H69" s="39"/>
      <c r="I69" s="144"/>
      <c r="J69" s="39"/>
      <c r="K69" s="39"/>
      <c r="L69" s="43"/>
    </row>
    <row r="70" s="1" customFormat="1" ht="6.96" customHeight="1">
      <c r="B70" s="57"/>
      <c r="C70" s="58"/>
      <c r="D70" s="58"/>
      <c r="E70" s="58"/>
      <c r="F70" s="58"/>
      <c r="G70" s="58"/>
      <c r="H70" s="58"/>
      <c r="I70" s="168"/>
      <c r="J70" s="58"/>
      <c r="K70" s="58"/>
      <c r="L70" s="43"/>
    </row>
    <row r="74" s="1" customFormat="1" ht="6.96" customHeight="1">
      <c r="B74" s="59"/>
      <c r="C74" s="60"/>
      <c r="D74" s="60"/>
      <c r="E74" s="60"/>
      <c r="F74" s="60"/>
      <c r="G74" s="60"/>
      <c r="H74" s="60"/>
      <c r="I74" s="171"/>
      <c r="J74" s="60"/>
      <c r="K74" s="60"/>
      <c r="L74" s="43"/>
    </row>
    <row r="75" s="1" customFormat="1" ht="24.96" customHeight="1">
      <c r="B75" s="38"/>
      <c r="C75" s="23" t="s">
        <v>136</v>
      </c>
      <c r="D75" s="39"/>
      <c r="E75" s="39"/>
      <c r="F75" s="39"/>
      <c r="G75" s="39"/>
      <c r="H75" s="39"/>
      <c r="I75" s="144"/>
      <c r="J75" s="39"/>
      <c r="K75" s="39"/>
      <c r="L75" s="43"/>
    </row>
    <row r="76" s="1" customFormat="1" ht="6.96" customHeight="1">
      <c r="B76" s="38"/>
      <c r="C76" s="39"/>
      <c r="D76" s="39"/>
      <c r="E76" s="39"/>
      <c r="F76" s="39"/>
      <c r="G76" s="39"/>
      <c r="H76" s="39"/>
      <c r="I76" s="144"/>
      <c r="J76" s="39"/>
      <c r="K76" s="39"/>
      <c r="L76" s="43"/>
    </row>
    <row r="77" s="1" customFormat="1" ht="12" customHeight="1">
      <c r="B77" s="38"/>
      <c r="C77" s="32" t="s">
        <v>16</v>
      </c>
      <c r="D77" s="39"/>
      <c r="E77" s="39"/>
      <c r="F77" s="39"/>
      <c r="G77" s="39"/>
      <c r="H77" s="39"/>
      <c r="I77" s="144"/>
      <c r="J77" s="39"/>
      <c r="K77" s="39"/>
      <c r="L77" s="43"/>
    </row>
    <row r="78" s="1" customFormat="1" ht="16.5" customHeight="1">
      <c r="B78" s="38"/>
      <c r="C78" s="39"/>
      <c r="D78" s="39"/>
      <c r="E78" s="172" t="str">
        <f>E7</f>
        <v>Oprava výhybek č.1 - 6 v žst. Dolní Žleb</v>
      </c>
      <c r="F78" s="32"/>
      <c r="G78" s="32"/>
      <c r="H78" s="32"/>
      <c r="I78" s="144"/>
      <c r="J78" s="39"/>
      <c r="K78" s="39"/>
      <c r="L78" s="43"/>
    </row>
    <row r="79" ht="12" customHeight="1">
      <c r="B79" s="21"/>
      <c r="C79" s="32" t="s">
        <v>123</v>
      </c>
      <c r="D79" s="22"/>
      <c r="E79" s="22"/>
      <c r="F79" s="22"/>
      <c r="G79" s="22"/>
      <c r="H79" s="22"/>
      <c r="I79" s="137"/>
      <c r="J79" s="22"/>
      <c r="K79" s="22"/>
      <c r="L79" s="20"/>
    </row>
    <row r="80" ht="16.5" customHeight="1">
      <c r="B80" s="21"/>
      <c r="C80" s="22"/>
      <c r="D80" s="22"/>
      <c r="E80" s="172" t="s">
        <v>1353</v>
      </c>
      <c r="F80" s="22"/>
      <c r="G80" s="22"/>
      <c r="H80" s="22"/>
      <c r="I80" s="137"/>
      <c r="J80" s="22"/>
      <c r="K80" s="22"/>
      <c r="L80" s="20"/>
    </row>
    <row r="81" ht="12" customHeight="1">
      <c r="B81" s="21"/>
      <c r="C81" s="32" t="s">
        <v>125</v>
      </c>
      <c r="D81" s="22"/>
      <c r="E81" s="22"/>
      <c r="F81" s="22"/>
      <c r="G81" s="22"/>
      <c r="H81" s="22"/>
      <c r="I81" s="137"/>
      <c r="J81" s="22"/>
      <c r="K81" s="22"/>
      <c r="L81" s="20"/>
    </row>
    <row r="82" s="1" customFormat="1" ht="16.5" customHeight="1">
      <c r="B82" s="38"/>
      <c r="C82" s="39"/>
      <c r="D82" s="39"/>
      <c r="E82" s="32" t="s">
        <v>1354</v>
      </c>
      <c r="F82" s="39"/>
      <c r="G82" s="39"/>
      <c r="H82" s="39"/>
      <c r="I82" s="144"/>
      <c r="J82" s="39"/>
      <c r="K82" s="39"/>
      <c r="L82" s="43"/>
    </row>
    <row r="83" s="1" customFormat="1" ht="12" customHeight="1">
      <c r="B83" s="38"/>
      <c r="C83" s="32" t="s">
        <v>1355</v>
      </c>
      <c r="D83" s="39"/>
      <c r="E83" s="39"/>
      <c r="F83" s="39"/>
      <c r="G83" s="39"/>
      <c r="H83" s="39"/>
      <c r="I83" s="144"/>
      <c r="J83" s="39"/>
      <c r="K83" s="39"/>
      <c r="L83" s="43"/>
    </row>
    <row r="84" s="1" customFormat="1" ht="16.5" customHeight="1">
      <c r="B84" s="38"/>
      <c r="C84" s="39"/>
      <c r="D84" s="39"/>
      <c r="E84" s="64" t="str">
        <f>E13</f>
        <v>05.1.1 - Elektromontážní práce</v>
      </c>
      <c r="F84" s="39"/>
      <c r="G84" s="39"/>
      <c r="H84" s="39"/>
      <c r="I84" s="144"/>
      <c r="J84" s="39"/>
      <c r="K84" s="39"/>
      <c r="L84" s="43"/>
    </row>
    <row r="85" s="1" customFormat="1" ht="6.96" customHeight="1">
      <c r="B85" s="38"/>
      <c r="C85" s="39"/>
      <c r="D85" s="39"/>
      <c r="E85" s="39"/>
      <c r="F85" s="39"/>
      <c r="G85" s="39"/>
      <c r="H85" s="39"/>
      <c r="I85" s="144"/>
      <c r="J85" s="39"/>
      <c r="K85" s="39"/>
      <c r="L85" s="43"/>
    </row>
    <row r="86" s="1" customFormat="1" ht="12" customHeight="1">
      <c r="B86" s="38"/>
      <c r="C86" s="32" t="s">
        <v>20</v>
      </c>
      <c r="D86" s="39"/>
      <c r="E86" s="39"/>
      <c r="F86" s="27" t="str">
        <f>F16</f>
        <v>Dolní Žleb</v>
      </c>
      <c r="G86" s="39"/>
      <c r="H86" s="39"/>
      <c r="I86" s="146" t="s">
        <v>22</v>
      </c>
      <c r="J86" s="67" t="str">
        <f>IF(J16="","",J16)</f>
        <v>27. 11. 2018</v>
      </c>
      <c r="K86" s="39"/>
      <c r="L86" s="43"/>
    </row>
    <row r="87" s="1" customFormat="1" ht="6.96" customHeight="1">
      <c r="B87" s="38"/>
      <c r="C87" s="39"/>
      <c r="D87" s="39"/>
      <c r="E87" s="39"/>
      <c r="F87" s="39"/>
      <c r="G87" s="39"/>
      <c r="H87" s="39"/>
      <c r="I87" s="144"/>
      <c r="J87" s="39"/>
      <c r="K87" s="39"/>
      <c r="L87" s="43"/>
    </row>
    <row r="88" s="1" customFormat="1" ht="13.65" customHeight="1">
      <c r="B88" s="38"/>
      <c r="C88" s="32" t="s">
        <v>24</v>
      </c>
      <c r="D88" s="39"/>
      <c r="E88" s="39"/>
      <c r="F88" s="27" t="str">
        <f>E19</f>
        <v>SŽDC s.o., OŘ Ústí n.L., ST Ústí n.L.</v>
      </c>
      <c r="G88" s="39"/>
      <c r="H88" s="39"/>
      <c r="I88" s="146" t="s">
        <v>32</v>
      </c>
      <c r="J88" s="36" t="str">
        <f>E25</f>
        <v xml:space="preserve"> </v>
      </c>
      <c r="K88" s="39"/>
      <c r="L88" s="43"/>
    </row>
    <row r="89" s="1" customFormat="1" ht="13.65" customHeight="1">
      <c r="B89" s="38"/>
      <c r="C89" s="32" t="s">
        <v>30</v>
      </c>
      <c r="D89" s="39"/>
      <c r="E89" s="39"/>
      <c r="F89" s="27" t="str">
        <f>IF(E22="","",E22)</f>
        <v>Vyplň údaj</v>
      </c>
      <c r="G89" s="39"/>
      <c r="H89" s="39"/>
      <c r="I89" s="146" t="s">
        <v>35</v>
      </c>
      <c r="J89" s="36" t="str">
        <f>E28</f>
        <v xml:space="preserve"> </v>
      </c>
      <c r="K89" s="39"/>
      <c r="L89" s="43"/>
    </row>
    <row r="90" s="1" customFormat="1" ht="10.32" customHeight="1">
      <c r="B90" s="38"/>
      <c r="C90" s="39"/>
      <c r="D90" s="39"/>
      <c r="E90" s="39"/>
      <c r="F90" s="39"/>
      <c r="G90" s="39"/>
      <c r="H90" s="39"/>
      <c r="I90" s="144"/>
      <c r="J90" s="39"/>
      <c r="K90" s="39"/>
      <c r="L90" s="43"/>
    </row>
    <row r="91" s="10" customFormat="1" ht="29.28" customHeight="1">
      <c r="B91" s="191"/>
      <c r="C91" s="192" t="s">
        <v>137</v>
      </c>
      <c r="D91" s="193" t="s">
        <v>56</v>
      </c>
      <c r="E91" s="193" t="s">
        <v>52</v>
      </c>
      <c r="F91" s="193" t="s">
        <v>53</v>
      </c>
      <c r="G91" s="193" t="s">
        <v>138</v>
      </c>
      <c r="H91" s="193" t="s">
        <v>139</v>
      </c>
      <c r="I91" s="194" t="s">
        <v>140</v>
      </c>
      <c r="J91" s="193" t="s">
        <v>129</v>
      </c>
      <c r="K91" s="195" t="s">
        <v>141</v>
      </c>
      <c r="L91" s="196"/>
      <c r="M91" s="88" t="s">
        <v>1</v>
      </c>
      <c r="N91" s="89" t="s">
        <v>41</v>
      </c>
      <c r="O91" s="89" t="s">
        <v>142</v>
      </c>
      <c r="P91" s="89" t="s">
        <v>143</v>
      </c>
      <c r="Q91" s="89" t="s">
        <v>144</v>
      </c>
      <c r="R91" s="89" t="s">
        <v>145</v>
      </c>
      <c r="S91" s="89" t="s">
        <v>146</v>
      </c>
      <c r="T91" s="90" t="s">
        <v>147</v>
      </c>
    </row>
    <row r="92" s="1" customFormat="1" ht="22.8" customHeight="1">
      <c r="B92" s="38"/>
      <c r="C92" s="95" t="s">
        <v>148</v>
      </c>
      <c r="D92" s="39"/>
      <c r="E92" s="39"/>
      <c r="F92" s="39"/>
      <c r="G92" s="39"/>
      <c r="H92" s="39"/>
      <c r="I92" s="144"/>
      <c r="J92" s="197">
        <f>BK92</f>
        <v>0</v>
      </c>
      <c r="K92" s="39"/>
      <c r="L92" s="43"/>
      <c r="M92" s="91"/>
      <c r="N92" s="92"/>
      <c r="O92" s="92"/>
      <c r="P92" s="198">
        <f>P93</f>
        <v>0</v>
      </c>
      <c r="Q92" s="92"/>
      <c r="R92" s="198">
        <f>R93</f>
        <v>0</v>
      </c>
      <c r="S92" s="92"/>
      <c r="T92" s="199">
        <f>T93</f>
        <v>0</v>
      </c>
      <c r="AT92" s="17" t="s">
        <v>70</v>
      </c>
      <c r="AU92" s="17" t="s">
        <v>131</v>
      </c>
      <c r="BK92" s="200">
        <f>BK93</f>
        <v>0</v>
      </c>
    </row>
    <row r="93" s="11" customFormat="1" ht="25.92" customHeight="1">
      <c r="B93" s="217"/>
      <c r="C93" s="218"/>
      <c r="D93" s="219" t="s">
        <v>70</v>
      </c>
      <c r="E93" s="220" t="s">
        <v>191</v>
      </c>
      <c r="F93" s="220" t="s">
        <v>192</v>
      </c>
      <c r="G93" s="218"/>
      <c r="H93" s="218"/>
      <c r="I93" s="221"/>
      <c r="J93" s="222">
        <f>BK93</f>
        <v>0</v>
      </c>
      <c r="K93" s="218"/>
      <c r="L93" s="223"/>
      <c r="M93" s="224"/>
      <c r="N93" s="225"/>
      <c r="O93" s="225"/>
      <c r="P93" s="226">
        <f>SUM(P94:P134)</f>
        <v>0</v>
      </c>
      <c r="Q93" s="225"/>
      <c r="R93" s="226">
        <f>SUM(R94:R134)</f>
        <v>0</v>
      </c>
      <c r="S93" s="225"/>
      <c r="T93" s="227">
        <f>SUM(T94:T134)</f>
        <v>0</v>
      </c>
      <c r="AR93" s="228" t="s">
        <v>155</v>
      </c>
      <c r="AT93" s="229" t="s">
        <v>70</v>
      </c>
      <c r="AU93" s="229" t="s">
        <v>71</v>
      </c>
      <c r="AY93" s="228" t="s">
        <v>154</v>
      </c>
      <c r="BK93" s="230">
        <f>SUM(BK94:BK134)</f>
        <v>0</v>
      </c>
    </row>
    <row r="94" s="1" customFormat="1" ht="33.75" customHeight="1">
      <c r="B94" s="38"/>
      <c r="C94" s="233" t="s">
        <v>78</v>
      </c>
      <c r="D94" s="233" t="s">
        <v>174</v>
      </c>
      <c r="E94" s="234" t="s">
        <v>1357</v>
      </c>
      <c r="F94" s="235" t="s">
        <v>1358</v>
      </c>
      <c r="G94" s="236" t="s">
        <v>177</v>
      </c>
      <c r="H94" s="237">
        <v>20</v>
      </c>
      <c r="I94" s="238"/>
      <c r="J94" s="239">
        <f>ROUND(I94*H94,2)</f>
        <v>0</v>
      </c>
      <c r="K94" s="235" t="s">
        <v>1</v>
      </c>
      <c r="L94" s="43"/>
      <c r="M94" s="240" t="s">
        <v>1</v>
      </c>
      <c r="N94" s="241" t="s">
        <v>42</v>
      </c>
      <c r="O94" s="79"/>
      <c r="P94" s="211">
        <f>O94*H94</f>
        <v>0</v>
      </c>
      <c r="Q94" s="211">
        <v>0</v>
      </c>
      <c r="R94" s="211">
        <f>Q94*H94</f>
        <v>0</v>
      </c>
      <c r="S94" s="211">
        <v>0</v>
      </c>
      <c r="T94" s="212">
        <f>S94*H94</f>
        <v>0</v>
      </c>
      <c r="AR94" s="17" t="s">
        <v>1359</v>
      </c>
      <c r="AT94" s="17" t="s">
        <v>174</v>
      </c>
      <c r="AU94" s="17" t="s">
        <v>78</v>
      </c>
      <c r="AY94" s="17" t="s">
        <v>154</v>
      </c>
      <c r="BE94" s="213">
        <f>IF(N94="základní",J94,0)</f>
        <v>0</v>
      </c>
      <c r="BF94" s="213">
        <f>IF(N94="snížená",J94,0)</f>
        <v>0</v>
      </c>
      <c r="BG94" s="213">
        <f>IF(N94="zákl. přenesená",J94,0)</f>
        <v>0</v>
      </c>
      <c r="BH94" s="213">
        <f>IF(N94="sníž. přenesená",J94,0)</f>
        <v>0</v>
      </c>
      <c r="BI94" s="213">
        <f>IF(N94="nulová",J94,0)</f>
        <v>0</v>
      </c>
      <c r="BJ94" s="17" t="s">
        <v>78</v>
      </c>
      <c r="BK94" s="213">
        <f>ROUND(I94*H94,2)</f>
        <v>0</v>
      </c>
      <c r="BL94" s="17" t="s">
        <v>1359</v>
      </c>
      <c r="BM94" s="17" t="s">
        <v>1360</v>
      </c>
    </row>
    <row r="95" s="1" customFormat="1">
      <c r="B95" s="38"/>
      <c r="C95" s="39"/>
      <c r="D95" s="214" t="s">
        <v>157</v>
      </c>
      <c r="E95" s="39"/>
      <c r="F95" s="215" t="s">
        <v>1361</v>
      </c>
      <c r="G95" s="39"/>
      <c r="H95" s="39"/>
      <c r="I95" s="144"/>
      <c r="J95" s="39"/>
      <c r="K95" s="39"/>
      <c r="L95" s="43"/>
      <c r="M95" s="216"/>
      <c r="N95" s="79"/>
      <c r="O95" s="79"/>
      <c r="P95" s="79"/>
      <c r="Q95" s="79"/>
      <c r="R95" s="79"/>
      <c r="S95" s="79"/>
      <c r="T95" s="80"/>
      <c r="AT95" s="17" t="s">
        <v>157</v>
      </c>
      <c r="AU95" s="17" t="s">
        <v>78</v>
      </c>
    </row>
    <row r="96" s="1" customFormat="1" ht="22.5" customHeight="1">
      <c r="B96" s="38"/>
      <c r="C96" s="233" t="s">
        <v>80</v>
      </c>
      <c r="D96" s="233" t="s">
        <v>174</v>
      </c>
      <c r="E96" s="234" t="s">
        <v>1362</v>
      </c>
      <c r="F96" s="235" t="s">
        <v>1363</v>
      </c>
      <c r="G96" s="236" t="s">
        <v>152</v>
      </c>
      <c r="H96" s="237">
        <v>4</v>
      </c>
      <c r="I96" s="238"/>
      <c r="J96" s="239">
        <f>ROUND(I96*H96,2)</f>
        <v>0</v>
      </c>
      <c r="K96" s="235" t="s">
        <v>1</v>
      </c>
      <c r="L96" s="43"/>
      <c r="M96" s="240" t="s">
        <v>1</v>
      </c>
      <c r="N96" s="241" t="s">
        <v>42</v>
      </c>
      <c r="O96" s="79"/>
      <c r="P96" s="211">
        <f>O96*H96</f>
        <v>0</v>
      </c>
      <c r="Q96" s="211">
        <v>0</v>
      </c>
      <c r="R96" s="211">
        <f>Q96*H96</f>
        <v>0</v>
      </c>
      <c r="S96" s="211">
        <v>0</v>
      </c>
      <c r="T96" s="212">
        <f>S96*H96</f>
        <v>0</v>
      </c>
      <c r="AR96" s="17" t="s">
        <v>1359</v>
      </c>
      <c r="AT96" s="17" t="s">
        <v>174</v>
      </c>
      <c r="AU96" s="17" t="s">
        <v>78</v>
      </c>
      <c r="AY96" s="17" t="s">
        <v>154</v>
      </c>
      <c r="BE96" s="213">
        <f>IF(N96="základní",J96,0)</f>
        <v>0</v>
      </c>
      <c r="BF96" s="213">
        <f>IF(N96="snížená",J96,0)</f>
        <v>0</v>
      </c>
      <c r="BG96" s="213">
        <f>IF(N96="zákl. přenesená",J96,0)</f>
        <v>0</v>
      </c>
      <c r="BH96" s="213">
        <f>IF(N96="sníž. přenesená",J96,0)</f>
        <v>0</v>
      </c>
      <c r="BI96" s="213">
        <f>IF(N96="nulová",J96,0)</f>
        <v>0</v>
      </c>
      <c r="BJ96" s="17" t="s">
        <v>78</v>
      </c>
      <c r="BK96" s="213">
        <f>ROUND(I96*H96,2)</f>
        <v>0</v>
      </c>
      <c r="BL96" s="17" t="s">
        <v>1359</v>
      </c>
      <c r="BM96" s="17" t="s">
        <v>1364</v>
      </c>
    </row>
    <row r="97" s="1" customFormat="1">
      <c r="B97" s="38"/>
      <c r="C97" s="39"/>
      <c r="D97" s="214" t="s">
        <v>157</v>
      </c>
      <c r="E97" s="39"/>
      <c r="F97" s="215" t="s">
        <v>1363</v>
      </c>
      <c r="G97" s="39"/>
      <c r="H97" s="39"/>
      <c r="I97" s="144"/>
      <c r="J97" s="39"/>
      <c r="K97" s="39"/>
      <c r="L97" s="43"/>
      <c r="M97" s="216"/>
      <c r="N97" s="79"/>
      <c r="O97" s="79"/>
      <c r="P97" s="79"/>
      <c r="Q97" s="79"/>
      <c r="R97" s="79"/>
      <c r="S97" s="79"/>
      <c r="T97" s="80"/>
      <c r="AT97" s="17" t="s">
        <v>157</v>
      </c>
      <c r="AU97" s="17" t="s">
        <v>78</v>
      </c>
    </row>
    <row r="98" s="1" customFormat="1" ht="16.5" customHeight="1">
      <c r="B98" s="38"/>
      <c r="C98" s="201" t="s">
        <v>112</v>
      </c>
      <c r="D98" s="201" t="s">
        <v>149</v>
      </c>
      <c r="E98" s="202" t="s">
        <v>1365</v>
      </c>
      <c r="F98" s="203" t="s">
        <v>1366</v>
      </c>
      <c r="G98" s="204" t="s">
        <v>177</v>
      </c>
      <c r="H98" s="205">
        <v>20</v>
      </c>
      <c r="I98" s="206"/>
      <c r="J98" s="207">
        <f>ROUND(I98*H98,2)</f>
        <v>0</v>
      </c>
      <c r="K98" s="203" t="s">
        <v>1</v>
      </c>
      <c r="L98" s="208"/>
      <c r="M98" s="209" t="s">
        <v>1</v>
      </c>
      <c r="N98" s="210" t="s">
        <v>42</v>
      </c>
      <c r="O98" s="79"/>
      <c r="P98" s="211">
        <f>O98*H98</f>
        <v>0</v>
      </c>
      <c r="Q98" s="211">
        <v>0</v>
      </c>
      <c r="R98" s="211">
        <f>Q98*H98</f>
        <v>0</v>
      </c>
      <c r="S98" s="211">
        <v>0</v>
      </c>
      <c r="T98" s="212">
        <f>S98*H98</f>
        <v>0</v>
      </c>
      <c r="AR98" s="17" t="s">
        <v>1359</v>
      </c>
      <c r="AT98" s="17" t="s">
        <v>149</v>
      </c>
      <c r="AU98" s="17" t="s">
        <v>78</v>
      </c>
      <c r="AY98" s="17" t="s">
        <v>154</v>
      </c>
      <c r="BE98" s="213">
        <f>IF(N98="základní",J98,0)</f>
        <v>0</v>
      </c>
      <c r="BF98" s="213">
        <f>IF(N98="snížená",J98,0)</f>
        <v>0</v>
      </c>
      <c r="BG98" s="213">
        <f>IF(N98="zákl. přenesená",J98,0)</f>
        <v>0</v>
      </c>
      <c r="BH98" s="213">
        <f>IF(N98="sníž. přenesená",J98,0)</f>
        <v>0</v>
      </c>
      <c r="BI98" s="213">
        <f>IF(N98="nulová",J98,0)</f>
        <v>0</v>
      </c>
      <c r="BJ98" s="17" t="s">
        <v>78</v>
      </c>
      <c r="BK98" s="213">
        <f>ROUND(I98*H98,2)</f>
        <v>0</v>
      </c>
      <c r="BL98" s="17" t="s">
        <v>1359</v>
      </c>
      <c r="BM98" s="17" t="s">
        <v>1367</v>
      </c>
    </row>
    <row r="99" s="1" customFormat="1">
      <c r="B99" s="38"/>
      <c r="C99" s="39"/>
      <c r="D99" s="214" t="s">
        <v>157</v>
      </c>
      <c r="E99" s="39"/>
      <c r="F99" s="215" t="s">
        <v>1366</v>
      </c>
      <c r="G99" s="39"/>
      <c r="H99" s="39"/>
      <c r="I99" s="144"/>
      <c r="J99" s="39"/>
      <c r="K99" s="39"/>
      <c r="L99" s="43"/>
      <c r="M99" s="216"/>
      <c r="N99" s="79"/>
      <c r="O99" s="79"/>
      <c r="P99" s="79"/>
      <c r="Q99" s="79"/>
      <c r="R99" s="79"/>
      <c r="S99" s="79"/>
      <c r="T99" s="80"/>
      <c r="AT99" s="17" t="s">
        <v>157</v>
      </c>
      <c r="AU99" s="17" t="s">
        <v>78</v>
      </c>
    </row>
    <row r="100" s="1" customFormat="1" ht="16.5" customHeight="1">
      <c r="B100" s="38"/>
      <c r="C100" s="201" t="s">
        <v>155</v>
      </c>
      <c r="D100" s="201" t="s">
        <v>149</v>
      </c>
      <c r="E100" s="202" t="s">
        <v>1368</v>
      </c>
      <c r="F100" s="203" t="s">
        <v>1369</v>
      </c>
      <c r="G100" s="204" t="s">
        <v>152</v>
      </c>
      <c r="H100" s="205">
        <v>4</v>
      </c>
      <c r="I100" s="206"/>
      <c r="J100" s="207">
        <f>ROUND(I100*H100,2)</f>
        <v>0</v>
      </c>
      <c r="K100" s="203" t="s">
        <v>1</v>
      </c>
      <c r="L100" s="208"/>
      <c r="M100" s="209" t="s">
        <v>1</v>
      </c>
      <c r="N100" s="210" t="s">
        <v>42</v>
      </c>
      <c r="O100" s="79"/>
      <c r="P100" s="211">
        <f>O100*H100</f>
        <v>0</v>
      </c>
      <c r="Q100" s="211">
        <v>0</v>
      </c>
      <c r="R100" s="211">
        <f>Q100*H100</f>
        <v>0</v>
      </c>
      <c r="S100" s="211">
        <v>0</v>
      </c>
      <c r="T100" s="212">
        <f>S100*H100</f>
        <v>0</v>
      </c>
      <c r="AR100" s="17" t="s">
        <v>1359</v>
      </c>
      <c r="AT100" s="17" t="s">
        <v>149</v>
      </c>
      <c r="AU100" s="17" t="s">
        <v>78</v>
      </c>
      <c r="AY100" s="17" t="s">
        <v>154</v>
      </c>
      <c r="BE100" s="213">
        <f>IF(N100="základní",J100,0)</f>
        <v>0</v>
      </c>
      <c r="BF100" s="213">
        <f>IF(N100="snížená",J100,0)</f>
        <v>0</v>
      </c>
      <c r="BG100" s="213">
        <f>IF(N100="zákl. přenesená",J100,0)</f>
        <v>0</v>
      </c>
      <c r="BH100" s="213">
        <f>IF(N100="sníž. přenesená",J100,0)</f>
        <v>0</v>
      </c>
      <c r="BI100" s="213">
        <f>IF(N100="nulová",J100,0)</f>
        <v>0</v>
      </c>
      <c r="BJ100" s="17" t="s">
        <v>78</v>
      </c>
      <c r="BK100" s="213">
        <f>ROUND(I100*H100,2)</f>
        <v>0</v>
      </c>
      <c r="BL100" s="17" t="s">
        <v>1359</v>
      </c>
      <c r="BM100" s="17" t="s">
        <v>1370</v>
      </c>
    </row>
    <row r="101" s="1" customFormat="1">
      <c r="B101" s="38"/>
      <c r="C101" s="39"/>
      <c r="D101" s="214" t="s">
        <v>157</v>
      </c>
      <c r="E101" s="39"/>
      <c r="F101" s="215" t="s">
        <v>1369</v>
      </c>
      <c r="G101" s="39"/>
      <c r="H101" s="39"/>
      <c r="I101" s="144"/>
      <c r="J101" s="39"/>
      <c r="K101" s="39"/>
      <c r="L101" s="43"/>
      <c r="M101" s="216"/>
      <c r="N101" s="79"/>
      <c r="O101" s="79"/>
      <c r="P101" s="79"/>
      <c r="Q101" s="79"/>
      <c r="R101" s="79"/>
      <c r="S101" s="79"/>
      <c r="T101" s="80"/>
      <c r="AT101" s="17" t="s">
        <v>157</v>
      </c>
      <c r="AU101" s="17" t="s">
        <v>78</v>
      </c>
    </row>
    <row r="102" s="1" customFormat="1" ht="16.5" customHeight="1">
      <c r="B102" s="38"/>
      <c r="C102" s="233" t="s">
        <v>167</v>
      </c>
      <c r="D102" s="233" t="s">
        <v>174</v>
      </c>
      <c r="E102" s="234" t="s">
        <v>1371</v>
      </c>
      <c r="F102" s="235" t="s">
        <v>1372</v>
      </c>
      <c r="G102" s="236" t="s">
        <v>177</v>
      </c>
      <c r="H102" s="237">
        <v>280</v>
      </c>
      <c r="I102" s="238"/>
      <c r="J102" s="239">
        <f>ROUND(I102*H102,2)</f>
        <v>0</v>
      </c>
      <c r="K102" s="235" t="s">
        <v>1</v>
      </c>
      <c r="L102" s="43"/>
      <c r="M102" s="240" t="s">
        <v>1</v>
      </c>
      <c r="N102" s="241" t="s">
        <v>42</v>
      </c>
      <c r="O102" s="79"/>
      <c r="P102" s="211">
        <f>O102*H102</f>
        <v>0</v>
      </c>
      <c r="Q102" s="211">
        <v>0</v>
      </c>
      <c r="R102" s="211">
        <f>Q102*H102</f>
        <v>0</v>
      </c>
      <c r="S102" s="211">
        <v>0</v>
      </c>
      <c r="T102" s="212">
        <f>S102*H102</f>
        <v>0</v>
      </c>
      <c r="AR102" s="17" t="s">
        <v>1359</v>
      </c>
      <c r="AT102" s="17" t="s">
        <v>174</v>
      </c>
      <c r="AU102" s="17" t="s">
        <v>78</v>
      </c>
      <c r="AY102" s="17" t="s">
        <v>154</v>
      </c>
      <c r="BE102" s="213">
        <f>IF(N102="základní",J102,0)</f>
        <v>0</v>
      </c>
      <c r="BF102" s="213">
        <f>IF(N102="snížená",J102,0)</f>
        <v>0</v>
      </c>
      <c r="BG102" s="213">
        <f>IF(N102="zákl. přenesená",J102,0)</f>
        <v>0</v>
      </c>
      <c r="BH102" s="213">
        <f>IF(N102="sníž. přenesená",J102,0)</f>
        <v>0</v>
      </c>
      <c r="BI102" s="213">
        <f>IF(N102="nulová",J102,0)</f>
        <v>0</v>
      </c>
      <c r="BJ102" s="17" t="s">
        <v>78</v>
      </c>
      <c r="BK102" s="213">
        <f>ROUND(I102*H102,2)</f>
        <v>0</v>
      </c>
      <c r="BL102" s="17" t="s">
        <v>1359</v>
      </c>
      <c r="BM102" s="17" t="s">
        <v>1373</v>
      </c>
    </row>
    <row r="103" s="1" customFormat="1">
      <c r="B103" s="38"/>
      <c r="C103" s="39"/>
      <c r="D103" s="214" t="s">
        <v>157</v>
      </c>
      <c r="E103" s="39"/>
      <c r="F103" s="215" t="s">
        <v>1372</v>
      </c>
      <c r="G103" s="39"/>
      <c r="H103" s="39"/>
      <c r="I103" s="144"/>
      <c r="J103" s="39"/>
      <c r="K103" s="39"/>
      <c r="L103" s="43"/>
      <c r="M103" s="216"/>
      <c r="N103" s="79"/>
      <c r="O103" s="79"/>
      <c r="P103" s="79"/>
      <c r="Q103" s="79"/>
      <c r="R103" s="79"/>
      <c r="S103" s="79"/>
      <c r="T103" s="80"/>
      <c r="AT103" s="17" t="s">
        <v>157</v>
      </c>
      <c r="AU103" s="17" t="s">
        <v>78</v>
      </c>
    </row>
    <row r="104" s="1" customFormat="1" ht="16.5" customHeight="1">
      <c r="B104" s="38"/>
      <c r="C104" s="233" t="s">
        <v>173</v>
      </c>
      <c r="D104" s="233" t="s">
        <v>174</v>
      </c>
      <c r="E104" s="234" t="s">
        <v>1374</v>
      </c>
      <c r="F104" s="235" t="s">
        <v>1375</v>
      </c>
      <c r="G104" s="236" t="s">
        <v>152</v>
      </c>
      <c r="H104" s="237">
        <v>2</v>
      </c>
      <c r="I104" s="238"/>
      <c r="J104" s="239">
        <f>ROUND(I104*H104,2)</f>
        <v>0</v>
      </c>
      <c r="K104" s="235" t="s">
        <v>1</v>
      </c>
      <c r="L104" s="43"/>
      <c r="M104" s="240" t="s">
        <v>1</v>
      </c>
      <c r="N104" s="241" t="s">
        <v>42</v>
      </c>
      <c r="O104" s="79"/>
      <c r="P104" s="211">
        <f>O104*H104</f>
        <v>0</v>
      </c>
      <c r="Q104" s="211">
        <v>0</v>
      </c>
      <c r="R104" s="211">
        <f>Q104*H104</f>
        <v>0</v>
      </c>
      <c r="S104" s="211">
        <v>0</v>
      </c>
      <c r="T104" s="212">
        <f>S104*H104</f>
        <v>0</v>
      </c>
      <c r="AR104" s="17" t="s">
        <v>1359</v>
      </c>
      <c r="AT104" s="17" t="s">
        <v>174</v>
      </c>
      <c r="AU104" s="17" t="s">
        <v>78</v>
      </c>
      <c r="AY104" s="17" t="s">
        <v>154</v>
      </c>
      <c r="BE104" s="213">
        <f>IF(N104="základní",J104,0)</f>
        <v>0</v>
      </c>
      <c r="BF104" s="213">
        <f>IF(N104="snížená",J104,0)</f>
        <v>0</v>
      </c>
      <c r="BG104" s="213">
        <f>IF(N104="zákl. přenesená",J104,0)</f>
        <v>0</v>
      </c>
      <c r="BH104" s="213">
        <f>IF(N104="sníž. přenesená",J104,0)</f>
        <v>0</v>
      </c>
      <c r="BI104" s="213">
        <f>IF(N104="nulová",J104,0)</f>
        <v>0</v>
      </c>
      <c r="BJ104" s="17" t="s">
        <v>78</v>
      </c>
      <c r="BK104" s="213">
        <f>ROUND(I104*H104,2)</f>
        <v>0</v>
      </c>
      <c r="BL104" s="17" t="s">
        <v>1359</v>
      </c>
      <c r="BM104" s="17" t="s">
        <v>1376</v>
      </c>
    </row>
    <row r="105" s="1" customFormat="1">
      <c r="B105" s="38"/>
      <c r="C105" s="39"/>
      <c r="D105" s="214" t="s">
        <v>157</v>
      </c>
      <c r="E105" s="39"/>
      <c r="F105" s="215" t="s">
        <v>1375</v>
      </c>
      <c r="G105" s="39"/>
      <c r="H105" s="39"/>
      <c r="I105" s="144"/>
      <c r="J105" s="39"/>
      <c r="K105" s="39"/>
      <c r="L105" s="43"/>
      <c r="M105" s="216"/>
      <c r="N105" s="79"/>
      <c r="O105" s="79"/>
      <c r="P105" s="79"/>
      <c r="Q105" s="79"/>
      <c r="R105" s="79"/>
      <c r="S105" s="79"/>
      <c r="T105" s="80"/>
      <c r="AT105" s="17" t="s">
        <v>157</v>
      </c>
      <c r="AU105" s="17" t="s">
        <v>78</v>
      </c>
    </row>
    <row r="106" s="1" customFormat="1" ht="16.5" customHeight="1">
      <c r="B106" s="38"/>
      <c r="C106" s="201" t="s">
        <v>182</v>
      </c>
      <c r="D106" s="201" t="s">
        <v>149</v>
      </c>
      <c r="E106" s="202" t="s">
        <v>1377</v>
      </c>
      <c r="F106" s="203" t="s">
        <v>1378</v>
      </c>
      <c r="G106" s="204" t="s">
        <v>177</v>
      </c>
      <c r="H106" s="205">
        <v>10</v>
      </c>
      <c r="I106" s="206"/>
      <c r="J106" s="207">
        <f>ROUND(I106*H106,2)</f>
        <v>0</v>
      </c>
      <c r="K106" s="203" t="s">
        <v>1</v>
      </c>
      <c r="L106" s="208"/>
      <c r="M106" s="209" t="s">
        <v>1</v>
      </c>
      <c r="N106" s="210" t="s">
        <v>42</v>
      </c>
      <c r="O106" s="79"/>
      <c r="P106" s="211">
        <f>O106*H106</f>
        <v>0</v>
      </c>
      <c r="Q106" s="211">
        <v>0</v>
      </c>
      <c r="R106" s="211">
        <f>Q106*H106</f>
        <v>0</v>
      </c>
      <c r="S106" s="211">
        <v>0</v>
      </c>
      <c r="T106" s="212">
        <f>S106*H106</f>
        <v>0</v>
      </c>
      <c r="AR106" s="17" t="s">
        <v>1359</v>
      </c>
      <c r="AT106" s="17" t="s">
        <v>149</v>
      </c>
      <c r="AU106" s="17" t="s">
        <v>78</v>
      </c>
      <c r="AY106" s="17" t="s">
        <v>154</v>
      </c>
      <c r="BE106" s="213">
        <f>IF(N106="základní",J106,0)</f>
        <v>0</v>
      </c>
      <c r="BF106" s="213">
        <f>IF(N106="snížená",J106,0)</f>
        <v>0</v>
      </c>
      <c r="BG106" s="213">
        <f>IF(N106="zákl. přenesená",J106,0)</f>
        <v>0</v>
      </c>
      <c r="BH106" s="213">
        <f>IF(N106="sníž. přenesená",J106,0)</f>
        <v>0</v>
      </c>
      <c r="BI106" s="213">
        <f>IF(N106="nulová",J106,0)</f>
        <v>0</v>
      </c>
      <c r="BJ106" s="17" t="s">
        <v>78</v>
      </c>
      <c r="BK106" s="213">
        <f>ROUND(I106*H106,2)</f>
        <v>0</v>
      </c>
      <c r="BL106" s="17" t="s">
        <v>1359</v>
      </c>
      <c r="BM106" s="17" t="s">
        <v>1379</v>
      </c>
    </row>
    <row r="107" s="1" customFormat="1">
      <c r="B107" s="38"/>
      <c r="C107" s="39"/>
      <c r="D107" s="214" t="s">
        <v>157</v>
      </c>
      <c r="E107" s="39"/>
      <c r="F107" s="215" t="s">
        <v>1378</v>
      </c>
      <c r="G107" s="39"/>
      <c r="H107" s="39"/>
      <c r="I107" s="144"/>
      <c r="J107" s="39"/>
      <c r="K107" s="39"/>
      <c r="L107" s="43"/>
      <c r="M107" s="216"/>
      <c r="N107" s="79"/>
      <c r="O107" s="79"/>
      <c r="P107" s="79"/>
      <c r="Q107" s="79"/>
      <c r="R107" s="79"/>
      <c r="S107" s="79"/>
      <c r="T107" s="80"/>
      <c r="AT107" s="17" t="s">
        <v>157</v>
      </c>
      <c r="AU107" s="17" t="s">
        <v>78</v>
      </c>
    </row>
    <row r="108" s="1" customFormat="1" ht="22.5" customHeight="1">
      <c r="B108" s="38"/>
      <c r="C108" s="201" t="s">
        <v>153</v>
      </c>
      <c r="D108" s="201" t="s">
        <v>149</v>
      </c>
      <c r="E108" s="202" t="s">
        <v>1380</v>
      </c>
      <c r="F108" s="203" t="s">
        <v>1381</v>
      </c>
      <c r="G108" s="204" t="s">
        <v>152</v>
      </c>
      <c r="H108" s="205">
        <v>2</v>
      </c>
      <c r="I108" s="206"/>
      <c r="J108" s="207">
        <f>ROUND(I108*H108,2)</f>
        <v>0</v>
      </c>
      <c r="K108" s="203" t="s">
        <v>1</v>
      </c>
      <c r="L108" s="208"/>
      <c r="M108" s="209" t="s">
        <v>1</v>
      </c>
      <c r="N108" s="210" t="s">
        <v>42</v>
      </c>
      <c r="O108" s="79"/>
      <c r="P108" s="211">
        <f>O108*H108</f>
        <v>0</v>
      </c>
      <c r="Q108" s="211">
        <v>0</v>
      </c>
      <c r="R108" s="211">
        <f>Q108*H108</f>
        <v>0</v>
      </c>
      <c r="S108" s="211">
        <v>0</v>
      </c>
      <c r="T108" s="212">
        <f>S108*H108</f>
        <v>0</v>
      </c>
      <c r="AR108" s="17" t="s">
        <v>1359</v>
      </c>
      <c r="AT108" s="17" t="s">
        <v>149</v>
      </c>
      <c r="AU108" s="17" t="s">
        <v>78</v>
      </c>
      <c r="AY108" s="17" t="s">
        <v>154</v>
      </c>
      <c r="BE108" s="213">
        <f>IF(N108="základní",J108,0)</f>
        <v>0</v>
      </c>
      <c r="BF108" s="213">
        <f>IF(N108="snížená",J108,0)</f>
        <v>0</v>
      </c>
      <c r="BG108" s="213">
        <f>IF(N108="zákl. přenesená",J108,0)</f>
        <v>0</v>
      </c>
      <c r="BH108" s="213">
        <f>IF(N108="sníž. přenesená",J108,0)</f>
        <v>0</v>
      </c>
      <c r="BI108" s="213">
        <f>IF(N108="nulová",J108,0)</f>
        <v>0</v>
      </c>
      <c r="BJ108" s="17" t="s">
        <v>78</v>
      </c>
      <c r="BK108" s="213">
        <f>ROUND(I108*H108,2)</f>
        <v>0</v>
      </c>
      <c r="BL108" s="17" t="s">
        <v>1359</v>
      </c>
      <c r="BM108" s="17" t="s">
        <v>1382</v>
      </c>
    </row>
    <row r="109" s="1" customFormat="1">
      <c r="B109" s="38"/>
      <c r="C109" s="39"/>
      <c r="D109" s="214" t="s">
        <v>157</v>
      </c>
      <c r="E109" s="39"/>
      <c r="F109" s="215" t="s">
        <v>1381</v>
      </c>
      <c r="G109" s="39"/>
      <c r="H109" s="39"/>
      <c r="I109" s="144"/>
      <c r="J109" s="39"/>
      <c r="K109" s="39"/>
      <c r="L109" s="43"/>
      <c r="M109" s="216"/>
      <c r="N109" s="79"/>
      <c r="O109" s="79"/>
      <c r="P109" s="79"/>
      <c r="Q109" s="79"/>
      <c r="R109" s="79"/>
      <c r="S109" s="79"/>
      <c r="T109" s="80"/>
      <c r="AT109" s="17" t="s">
        <v>157</v>
      </c>
      <c r="AU109" s="17" t="s">
        <v>78</v>
      </c>
    </row>
    <row r="110" s="1" customFormat="1" ht="16.5" customHeight="1">
      <c r="B110" s="38"/>
      <c r="C110" s="201" t="s">
        <v>193</v>
      </c>
      <c r="D110" s="201" t="s">
        <v>149</v>
      </c>
      <c r="E110" s="202" t="s">
        <v>1383</v>
      </c>
      <c r="F110" s="203" t="s">
        <v>1384</v>
      </c>
      <c r="G110" s="204" t="s">
        <v>177</v>
      </c>
      <c r="H110" s="205">
        <v>180</v>
      </c>
      <c r="I110" s="206"/>
      <c r="J110" s="207">
        <f>ROUND(I110*H110,2)</f>
        <v>0</v>
      </c>
      <c r="K110" s="203" t="s">
        <v>1</v>
      </c>
      <c r="L110" s="208"/>
      <c r="M110" s="209" t="s">
        <v>1</v>
      </c>
      <c r="N110" s="210" t="s">
        <v>42</v>
      </c>
      <c r="O110" s="79"/>
      <c r="P110" s="211">
        <f>O110*H110</f>
        <v>0</v>
      </c>
      <c r="Q110" s="211">
        <v>0</v>
      </c>
      <c r="R110" s="211">
        <f>Q110*H110</f>
        <v>0</v>
      </c>
      <c r="S110" s="211">
        <v>0</v>
      </c>
      <c r="T110" s="212">
        <f>S110*H110</f>
        <v>0</v>
      </c>
      <c r="AR110" s="17" t="s">
        <v>1359</v>
      </c>
      <c r="AT110" s="17" t="s">
        <v>149</v>
      </c>
      <c r="AU110" s="17" t="s">
        <v>78</v>
      </c>
      <c r="AY110" s="17" t="s">
        <v>154</v>
      </c>
      <c r="BE110" s="213">
        <f>IF(N110="základní",J110,0)</f>
        <v>0</v>
      </c>
      <c r="BF110" s="213">
        <f>IF(N110="snížená",J110,0)</f>
        <v>0</v>
      </c>
      <c r="BG110" s="213">
        <f>IF(N110="zákl. přenesená",J110,0)</f>
        <v>0</v>
      </c>
      <c r="BH110" s="213">
        <f>IF(N110="sníž. přenesená",J110,0)</f>
        <v>0</v>
      </c>
      <c r="BI110" s="213">
        <f>IF(N110="nulová",J110,0)</f>
        <v>0</v>
      </c>
      <c r="BJ110" s="17" t="s">
        <v>78</v>
      </c>
      <c r="BK110" s="213">
        <f>ROUND(I110*H110,2)</f>
        <v>0</v>
      </c>
      <c r="BL110" s="17" t="s">
        <v>1359</v>
      </c>
      <c r="BM110" s="17" t="s">
        <v>1385</v>
      </c>
    </row>
    <row r="111" s="1" customFormat="1">
      <c r="B111" s="38"/>
      <c r="C111" s="39"/>
      <c r="D111" s="214" t="s">
        <v>157</v>
      </c>
      <c r="E111" s="39"/>
      <c r="F111" s="215" t="s">
        <v>1384</v>
      </c>
      <c r="G111" s="39"/>
      <c r="H111" s="39"/>
      <c r="I111" s="144"/>
      <c r="J111" s="39"/>
      <c r="K111" s="39"/>
      <c r="L111" s="43"/>
      <c r="M111" s="216"/>
      <c r="N111" s="79"/>
      <c r="O111" s="79"/>
      <c r="P111" s="79"/>
      <c r="Q111" s="79"/>
      <c r="R111" s="79"/>
      <c r="S111" s="79"/>
      <c r="T111" s="80"/>
      <c r="AT111" s="17" t="s">
        <v>157</v>
      </c>
      <c r="AU111" s="17" t="s">
        <v>78</v>
      </c>
    </row>
    <row r="112" s="1" customFormat="1" ht="22.5" customHeight="1">
      <c r="B112" s="38"/>
      <c r="C112" s="201" t="s">
        <v>198</v>
      </c>
      <c r="D112" s="201" t="s">
        <v>149</v>
      </c>
      <c r="E112" s="202" t="s">
        <v>1386</v>
      </c>
      <c r="F112" s="203" t="s">
        <v>1387</v>
      </c>
      <c r="G112" s="204" t="s">
        <v>177</v>
      </c>
      <c r="H112" s="205">
        <v>170</v>
      </c>
      <c r="I112" s="206"/>
      <c r="J112" s="207">
        <f>ROUND(I112*H112,2)</f>
        <v>0</v>
      </c>
      <c r="K112" s="203" t="s">
        <v>1</v>
      </c>
      <c r="L112" s="208"/>
      <c r="M112" s="209" t="s">
        <v>1</v>
      </c>
      <c r="N112" s="210" t="s">
        <v>42</v>
      </c>
      <c r="O112" s="79"/>
      <c r="P112" s="211">
        <f>O112*H112</f>
        <v>0</v>
      </c>
      <c r="Q112" s="211">
        <v>0</v>
      </c>
      <c r="R112" s="211">
        <f>Q112*H112</f>
        <v>0</v>
      </c>
      <c r="S112" s="211">
        <v>0</v>
      </c>
      <c r="T112" s="212">
        <f>S112*H112</f>
        <v>0</v>
      </c>
      <c r="AR112" s="17" t="s">
        <v>1359</v>
      </c>
      <c r="AT112" s="17" t="s">
        <v>149</v>
      </c>
      <c r="AU112" s="17" t="s">
        <v>78</v>
      </c>
      <c r="AY112" s="17" t="s">
        <v>154</v>
      </c>
      <c r="BE112" s="213">
        <f>IF(N112="základní",J112,0)</f>
        <v>0</v>
      </c>
      <c r="BF112" s="213">
        <f>IF(N112="snížená",J112,0)</f>
        <v>0</v>
      </c>
      <c r="BG112" s="213">
        <f>IF(N112="zákl. přenesená",J112,0)</f>
        <v>0</v>
      </c>
      <c r="BH112" s="213">
        <f>IF(N112="sníž. přenesená",J112,0)</f>
        <v>0</v>
      </c>
      <c r="BI112" s="213">
        <f>IF(N112="nulová",J112,0)</f>
        <v>0</v>
      </c>
      <c r="BJ112" s="17" t="s">
        <v>78</v>
      </c>
      <c r="BK112" s="213">
        <f>ROUND(I112*H112,2)</f>
        <v>0</v>
      </c>
      <c r="BL112" s="17" t="s">
        <v>1359</v>
      </c>
      <c r="BM112" s="17" t="s">
        <v>1388</v>
      </c>
    </row>
    <row r="113" s="1" customFormat="1">
      <c r="B113" s="38"/>
      <c r="C113" s="39"/>
      <c r="D113" s="214" t="s">
        <v>157</v>
      </c>
      <c r="E113" s="39"/>
      <c r="F113" s="215" t="s">
        <v>1387</v>
      </c>
      <c r="G113" s="39"/>
      <c r="H113" s="39"/>
      <c r="I113" s="144"/>
      <c r="J113" s="39"/>
      <c r="K113" s="39"/>
      <c r="L113" s="43"/>
      <c r="M113" s="216"/>
      <c r="N113" s="79"/>
      <c r="O113" s="79"/>
      <c r="P113" s="79"/>
      <c r="Q113" s="79"/>
      <c r="R113" s="79"/>
      <c r="S113" s="79"/>
      <c r="T113" s="80"/>
      <c r="AT113" s="17" t="s">
        <v>157</v>
      </c>
      <c r="AU113" s="17" t="s">
        <v>78</v>
      </c>
    </row>
    <row r="114" s="1" customFormat="1" ht="16.5" customHeight="1">
      <c r="B114" s="38"/>
      <c r="C114" s="201" t="s">
        <v>203</v>
      </c>
      <c r="D114" s="201" t="s">
        <v>149</v>
      </c>
      <c r="E114" s="202" t="s">
        <v>1389</v>
      </c>
      <c r="F114" s="203" t="s">
        <v>1390</v>
      </c>
      <c r="G114" s="204" t="s">
        <v>177</v>
      </c>
      <c r="H114" s="205">
        <v>280</v>
      </c>
      <c r="I114" s="206"/>
      <c r="J114" s="207">
        <f>ROUND(I114*H114,2)</f>
        <v>0</v>
      </c>
      <c r="K114" s="203" t="s">
        <v>1</v>
      </c>
      <c r="L114" s="208"/>
      <c r="M114" s="209" t="s">
        <v>1</v>
      </c>
      <c r="N114" s="210" t="s">
        <v>42</v>
      </c>
      <c r="O114" s="79"/>
      <c r="P114" s="211">
        <f>O114*H114</f>
        <v>0</v>
      </c>
      <c r="Q114" s="211">
        <v>0</v>
      </c>
      <c r="R114" s="211">
        <f>Q114*H114</f>
        <v>0</v>
      </c>
      <c r="S114" s="211">
        <v>0</v>
      </c>
      <c r="T114" s="212">
        <f>S114*H114</f>
        <v>0</v>
      </c>
      <c r="AR114" s="17" t="s">
        <v>1359</v>
      </c>
      <c r="AT114" s="17" t="s">
        <v>149</v>
      </c>
      <c r="AU114" s="17" t="s">
        <v>78</v>
      </c>
      <c r="AY114" s="17" t="s">
        <v>154</v>
      </c>
      <c r="BE114" s="213">
        <f>IF(N114="základní",J114,0)</f>
        <v>0</v>
      </c>
      <c r="BF114" s="213">
        <f>IF(N114="snížená",J114,0)</f>
        <v>0</v>
      </c>
      <c r="BG114" s="213">
        <f>IF(N114="zákl. přenesená",J114,0)</f>
        <v>0</v>
      </c>
      <c r="BH114" s="213">
        <f>IF(N114="sníž. přenesená",J114,0)</f>
        <v>0</v>
      </c>
      <c r="BI114" s="213">
        <f>IF(N114="nulová",J114,0)</f>
        <v>0</v>
      </c>
      <c r="BJ114" s="17" t="s">
        <v>78</v>
      </c>
      <c r="BK114" s="213">
        <f>ROUND(I114*H114,2)</f>
        <v>0</v>
      </c>
      <c r="BL114" s="17" t="s">
        <v>1359</v>
      </c>
      <c r="BM114" s="17" t="s">
        <v>1391</v>
      </c>
    </row>
    <row r="115" s="1" customFormat="1">
      <c r="B115" s="38"/>
      <c r="C115" s="39"/>
      <c r="D115" s="214" t="s">
        <v>157</v>
      </c>
      <c r="E115" s="39"/>
      <c r="F115" s="215" t="s">
        <v>1390</v>
      </c>
      <c r="G115" s="39"/>
      <c r="H115" s="39"/>
      <c r="I115" s="144"/>
      <c r="J115" s="39"/>
      <c r="K115" s="39"/>
      <c r="L115" s="43"/>
      <c r="M115" s="216"/>
      <c r="N115" s="79"/>
      <c r="O115" s="79"/>
      <c r="P115" s="79"/>
      <c r="Q115" s="79"/>
      <c r="R115" s="79"/>
      <c r="S115" s="79"/>
      <c r="T115" s="80"/>
      <c r="AT115" s="17" t="s">
        <v>157</v>
      </c>
      <c r="AU115" s="17" t="s">
        <v>78</v>
      </c>
    </row>
    <row r="116" s="1" customFormat="1" ht="16.5" customHeight="1">
      <c r="B116" s="38"/>
      <c r="C116" s="233" t="s">
        <v>207</v>
      </c>
      <c r="D116" s="233" t="s">
        <v>174</v>
      </c>
      <c r="E116" s="234" t="s">
        <v>1392</v>
      </c>
      <c r="F116" s="235" t="s">
        <v>1393</v>
      </c>
      <c r="G116" s="236" t="s">
        <v>177</v>
      </c>
      <c r="H116" s="237">
        <v>1600</v>
      </c>
      <c r="I116" s="238"/>
      <c r="J116" s="239">
        <f>ROUND(I116*H116,2)</f>
        <v>0</v>
      </c>
      <c r="K116" s="235" t="s">
        <v>1</v>
      </c>
      <c r="L116" s="43"/>
      <c r="M116" s="240" t="s">
        <v>1</v>
      </c>
      <c r="N116" s="241" t="s">
        <v>42</v>
      </c>
      <c r="O116" s="79"/>
      <c r="P116" s="211">
        <f>O116*H116</f>
        <v>0</v>
      </c>
      <c r="Q116" s="211">
        <v>0</v>
      </c>
      <c r="R116" s="211">
        <f>Q116*H116</f>
        <v>0</v>
      </c>
      <c r="S116" s="211">
        <v>0</v>
      </c>
      <c r="T116" s="212">
        <f>S116*H116</f>
        <v>0</v>
      </c>
      <c r="AR116" s="17" t="s">
        <v>1359</v>
      </c>
      <c r="AT116" s="17" t="s">
        <v>174</v>
      </c>
      <c r="AU116" s="17" t="s">
        <v>78</v>
      </c>
      <c r="AY116" s="17" t="s">
        <v>154</v>
      </c>
      <c r="BE116" s="213">
        <f>IF(N116="základní",J116,0)</f>
        <v>0</v>
      </c>
      <c r="BF116" s="213">
        <f>IF(N116="snížená",J116,0)</f>
        <v>0</v>
      </c>
      <c r="BG116" s="213">
        <f>IF(N116="zákl. přenesená",J116,0)</f>
        <v>0</v>
      </c>
      <c r="BH116" s="213">
        <f>IF(N116="sníž. přenesená",J116,0)</f>
        <v>0</v>
      </c>
      <c r="BI116" s="213">
        <f>IF(N116="nulová",J116,0)</f>
        <v>0</v>
      </c>
      <c r="BJ116" s="17" t="s">
        <v>78</v>
      </c>
      <c r="BK116" s="213">
        <f>ROUND(I116*H116,2)</f>
        <v>0</v>
      </c>
      <c r="BL116" s="17" t="s">
        <v>1359</v>
      </c>
      <c r="BM116" s="17" t="s">
        <v>1394</v>
      </c>
    </row>
    <row r="117" s="1" customFormat="1">
      <c r="B117" s="38"/>
      <c r="C117" s="39"/>
      <c r="D117" s="214" t="s">
        <v>157</v>
      </c>
      <c r="E117" s="39"/>
      <c r="F117" s="215" t="s">
        <v>1393</v>
      </c>
      <c r="G117" s="39"/>
      <c r="H117" s="39"/>
      <c r="I117" s="144"/>
      <c r="J117" s="39"/>
      <c r="K117" s="39"/>
      <c r="L117" s="43"/>
      <c r="M117" s="216"/>
      <c r="N117" s="79"/>
      <c r="O117" s="79"/>
      <c r="P117" s="79"/>
      <c r="Q117" s="79"/>
      <c r="R117" s="79"/>
      <c r="S117" s="79"/>
      <c r="T117" s="80"/>
      <c r="AT117" s="17" t="s">
        <v>157</v>
      </c>
      <c r="AU117" s="17" t="s">
        <v>78</v>
      </c>
    </row>
    <row r="118" s="1" customFormat="1" ht="16.5" customHeight="1">
      <c r="B118" s="38"/>
      <c r="C118" s="233" t="s">
        <v>211</v>
      </c>
      <c r="D118" s="233" t="s">
        <v>174</v>
      </c>
      <c r="E118" s="234" t="s">
        <v>1395</v>
      </c>
      <c r="F118" s="235" t="s">
        <v>1396</v>
      </c>
      <c r="G118" s="236" t="s">
        <v>177</v>
      </c>
      <c r="H118" s="237">
        <v>280</v>
      </c>
      <c r="I118" s="238"/>
      <c r="J118" s="239">
        <f>ROUND(I118*H118,2)</f>
        <v>0</v>
      </c>
      <c r="K118" s="235" t="s">
        <v>1</v>
      </c>
      <c r="L118" s="43"/>
      <c r="M118" s="240" t="s">
        <v>1</v>
      </c>
      <c r="N118" s="241" t="s">
        <v>42</v>
      </c>
      <c r="O118" s="79"/>
      <c r="P118" s="211">
        <f>O118*H118</f>
        <v>0</v>
      </c>
      <c r="Q118" s="211">
        <v>0</v>
      </c>
      <c r="R118" s="211">
        <f>Q118*H118</f>
        <v>0</v>
      </c>
      <c r="S118" s="211">
        <v>0</v>
      </c>
      <c r="T118" s="212">
        <f>S118*H118</f>
        <v>0</v>
      </c>
      <c r="AR118" s="17" t="s">
        <v>1359</v>
      </c>
      <c r="AT118" s="17" t="s">
        <v>174</v>
      </c>
      <c r="AU118" s="17" t="s">
        <v>78</v>
      </c>
      <c r="AY118" s="17" t="s">
        <v>154</v>
      </c>
      <c r="BE118" s="213">
        <f>IF(N118="základní",J118,0)</f>
        <v>0</v>
      </c>
      <c r="BF118" s="213">
        <f>IF(N118="snížená",J118,0)</f>
        <v>0</v>
      </c>
      <c r="BG118" s="213">
        <f>IF(N118="zákl. přenesená",J118,0)</f>
        <v>0</v>
      </c>
      <c r="BH118" s="213">
        <f>IF(N118="sníž. přenesená",J118,0)</f>
        <v>0</v>
      </c>
      <c r="BI118" s="213">
        <f>IF(N118="nulová",J118,0)</f>
        <v>0</v>
      </c>
      <c r="BJ118" s="17" t="s">
        <v>78</v>
      </c>
      <c r="BK118" s="213">
        <f>ROUND(I118*H118,2)</f>
        <v>0</v>
      </c>
      <c r="BL118" s="17" t="s">
        <v>1359</v>
      </c>
      <c r="BM118" s="17" t="s">
        <v>1397</v>
      </c>
    </row>
    <row r="119" s="1" customFormat="1">
      <c r="B119" s="38"/>
      <c r="C119" s="39"/>
      <c r="D119" s="214" t="s">
        <v>157</v>
      </c>
      <c r="E119" s="39"/>
      <c r="F119" s="215" t="s">
        <v>1396</v>
      </c>
      <c r="G119" s="39"/>
      <c r="H119" s="39"/>
      <c r="I119" s="144"/>
      <c r="J119" s="39"/>
      <c r="K119" s="39"/>
      <c r="L119" s="43"/>
      <c r="M119" s="216"/>
      <c r="N119" s="79"/>
      <c r="O119" s="79"/>
      <c r="P119" s="79"/>
      <c r="Q119" s="79"/>
      <c r="R119" s="79"/>
      <c r="S119" s="79"/>
      <c r="T119" s="80"/>
      <c r="AT119" s="17" t="s">
        <v>157</v>
      </c>
      <c r="AU119" s="17" t="s">
        <v>78</v>
      </c>
    </row>
    <row r="120" s="1" customFormat="1" ht="16.5" customHeight="1">
      <c r="B120" s="38"/>
      <c r="C120" s="233" t="s">
        <v>215</v>
      </c>
      <c r="D120" s="233" t="s">
        <v>174</v>
      </c>
      <c r="E120" s="234" t="s">
        <v>1398</v>
      </c>
      <c r="F120" s="235" t="s">
        <v>1399</v>
      </c>
      <c r="G120" s="236" t="s">
        <v>177</v>
      </c>
      <c r="H120" s="237">
        <v>540</v>
      </c>
      <c r="I120" s="238"/>
      <c r="J120" s="239">
        <f>ROUND(I120*H120,2)</f>
        <v>0</v>
      </c>
      <c r="K120" s="235" t="s">
        <v>1</v>
      </c>
      <c r="L120" s="43"/>
      <c r="M120" s="240" t="s">
        <v>1</v>
      </c>
      <c r="N120" s="241" t="s">
        <v>42</v>
      </c>
      <c r="O120" s="79"/>
      <c r="P120" s="211">
        <f>O120*H120</f>
        <v>0</v>
      </c>
      <c r="Q120" s="211">
        <v>0</v>
      </c>
      <c r="R120" s="211">
        <f>Q120*H120</f>
        <v>0</v>
      </c>
      <c r="S120" s="211">
        <v>0</v>
      </c>
      <c r="T120" s="212">
        <f>S120*H120</f>
        <v>0</v>
      </c>
      <c r="AR120" s="17" t="s">
        <v>1359</v>
      </c>
      <c r="AT120" s="17" t="s">
        <v>174</v>
      </c>
      <c r="AU120" s="17" t="s">
        <v>78</v>
      </c>
      <c r="AY120" s="17" t="s">
        <v>154</v>
      </c>
      <c r="BE120" s="213">
        <f>IF(N120="základní",J120,0)</f>
        <v>0</v>
      </c>
      <c r="BF120" s="213">
        <f>IF(N120="snížená",J120,0)</f>
        <v>0</v>
      </c>
      <c r="BG120" s="213">
        <f>IF(N120="zákl. přenesená",J120,0)</f>
        <v>0</v>
      </c>
      <c r="BH120" s="213">
        <f>IF(N120="sníž. přenesená",J120,0)</f>
        <v>0</v>
      </c>
      <c r="BI120" s="213">
        <f>IF(N120="nulová",J120,0)</f>
        <v>0</v>
      </c>
      <c r="BJ120" s="17" t="s">
        <v>78</v>
      </c>
      <c r="BK120" s="213">
        <f>ROUND(I120*H120,2)</f>
        <v>0</v>
      </c>
      <c r="BL120" s="17" t="s">
        <v>1359</v>
      </c>
      <c r="BM120" s="17" t="s">
        <v>1400</v>
      </c>
    </row>
    <row r="121" s="1" customFormat="1">
      <c r="B121" s="38"/>
      <c r="C121" s="39"/>
      <c r="D121" s="214" t="s">
        <v>157</v>
      </c>
      <c r="E121" s="39"/>
      <c r="F121" s="215" t="s">
        <v>1399</v>
      </c>
      <c r="G121" s="39"/>
      <c r="H121" s="39"/>
      <c r="I121" s="144"/>
      <c r="J121" s="39"/>
      <c r="K121" s="39"/>
      <c r="L121" s="43"/>
      <c r="M121" s="216"/>
      <c r="N121" s="79"/>
      <c r="O121" s="79"/>
      <c r="P121" s="79"/>
      <c r="Q121" s="79"/>
      <c r="R121" s="79"/>
      <c r="S121" s="79"/>
      <c r="T121" s="80"/>
      <c r="AT121" s="17" t="s">
        <v>157</v>
      </c>
      <c r="AU121" s="17" t="s">
        <v>78</v>
      </c>
    </row>
    <row r="122" s="1" customFormat="1" ht="16.5" customHeight="1">
      <c r="B122" s="38"/>
      <c r="C122" s="233" t="s">
        <v>8</v>
      </c>
      <c r="D122" s="233" t="s">
        <v>174</v>
      </c>
      <c r="E122" s="234" t="s">
        <v>1401</v>
      </c>
      <c r="F122" s="235" t="s">
        <v>1402</v>
      </c>
      <c r="G122" s="236" t="s">
        <v>177</v>
      </c>
      <c r="H122" s="237">
        <v>280</v>
      </c>
      <c r="I122" s="238"/>
      <c r="J122" s="239">
        <f>ROUND(I122*H122,2)</f>
        <v>0</v>
      </c>
      <c r="K122" s="235" t="s">
        <v>1</v>
      </c>
      <c r="L122" s="43"/>
      <c r="M122" s="240" t="s">
        <v>1</v>
      </c>
      <c r="N122" s="241" t="s">
        <v>42</v>
      </c>
      <c r="O122" s="79"/>
      <c r="P122" s="211">
        <f>O122*H122</f>
        <v>0</v>
      </c>
      <c r="Q122" s="211">
        <v>0</v>
      </c>
      <c r="R122" s="211">
        <f>Q122*H122</f>
        <v>0</v>
      </c>
      <c r="S122" s="211">
        <v>0</v>
      </c>
      <c r="T122" s="212">
        <f>S122*H122</f>
        <v>0</v>
      </c>
      <c r="AR122" s="17" t="s">
        <v>1359</v>
      </c>
      <c r="AT122" s="17" t="s">
        <v>174</v>
      </c>
      <c r="AU122" s="17" t="s">
        <v>78</v>
      </c>
      <c r="AY122" s="17" t="s">
        <v>154</v>
      </c>
      <c r="BE122" s="213">
        <f>IF(N122="základní",J122,0)</f>
        <v>0</v>
      </c>
      <c r="BF122" s="213">
        <f>IF(N122="snížená",J122,0)</f>
        <v>0</v>
      </c>
      <c r="BG122" s="213">
        <f>IF(N122="zákl. přenesená",J122,0)</f>
        <v>0</v>
      </c>
      <c r="BH122" s="213">
        <f>IF(N122="sníž. přenesená",J122,0)</f>
        <v>0</v>
      </c>
      <c r="BI122" s="213">
        <f>IF(N122="nulová",J122,0)</f>
        <v>0</v>
      </c>
      <c r="BJ122" s="17" t="s">
        <v>78</v>
      </c>
      <c r="BK122" s="213">
        <f>ROUND(I122*H122,2)</f>
        <v>0</v>
      </c>
      <c r="BL122" s="17" t="s">
        <v>1359</v>
      </c>
      <c r="BM122" s="17" t="s">
        <v>1403</v>
      </c>
    </row>
    <row r="123" s="1" customFormat="1">
      <c r="B123" s="38"/>
      <c r="C123" s="39"/>
      <c r="D123" s="214" t="s">
        <v>157</v>
      </c>
      <c r="E123" s="39"/>
      <c r="F123" s="215" t="s">
        <v>1402</v>
      </c>
      <c r="G123" s="39"/>
      <c r="H123" s="39"/>
      <c r="I123" s="144"/>
      <c r="J123" s="39"/>
      <c r="K123" s="39"/>
      <c r="L123" s="43"/>
      <c r="M123" s="216"/>
      <c r="N123" s="79"/>
      <c r="O123" s="79"/>
      <c r="P123" s="79"/>
      <c r="Q123" s="79"/>
      <c r="R123" s="79"/>
      <c r="S123" s="79"/>
      <c r="T123" s="80"/>
      <c r="AT123" s="17" t="s">
        <v>157</v>
      </c>
      <c r="AU123" s="17" t="s">
        <v>78</v>
      </c>
    </row>
    <row r="124" s="1" customFormat="1" ht="16.5" customHeight="1">
      <c r="B124" s="38"/>
      <c r="C124" s="233" t="s">
        <v>222</v>
      </c>
      <c r="D124" s="233" t="s">
        <v>174</v>
      </c>
      <c r="E124" s="234" t="s">
        <v>1404</v>
      </c>
      <c r="F124" s="235" t="s">
        <v>1405</v>
      </c>
      <c r="G124" s="236" t="s">
        <v>177</v>
      </c>
      <c r="H124" s="237">
        <v>280</v>
      </c>
      <c r="I124" s="238"/>
      <c r="J124" s="239">
        <f>ROUND(I124*H124,2)</f>
        <v>0</v>
      </c>
      <c r="K124" s="235" t="s">
        <v>1</v>
      </c>
      <c r="L124" s="43"/>
      <c r="M124" s="240" t="s">
        <v>1</v>
      </c>
      <c r="N124" s="241" t="s">
        <v>42</v>
      </c>
      <c r="O124" s="79"/>
      <c r="P124" s="211">
        <f>O124*H124</f>
        <v>0</v>
      </c>
      <c r="Q124" s="211">
        <v>0</v>
      </c>
      <c r="R124" s="211">
        <f>Q124*H124</f>
        <v>0</v>
      </c>
      <c r="S124" s="211">
        <v>0</v>
      </c>
      <c r="T124" s="212">
        <f>S124*H124</f>
        <v>0</v>
      </c>
      <c r="AR124" s="17" t="s">
        <v>1359</v>
      </c>
      <c r="AT124" s="17" t="s">
        <v>174</v>
      </c>
      <c r="AU124" s="17" t="s">
        <v>78</v>
      </c>
      <c r="AY124" s="17" t="s">
        <v>154</v>
      </c>
      <c r="BE124" s="213">
        <f>IF(N124="základní",J124,0)</f>
        <v>0</v>
      </c>
      <c r="BF124" s="213">
        <f>IF(N124="snížená",J124,0)</f>
        <v>0</v>
      </c>
      <c r="BG124" s="213">
        <f>IF(N124="zákl. přenesená",J124,0)</f>
        <v>0</v>
      </c>
      <c r="BH124" s="213">
        <f>IF(N124="sníž. přenesená",J124,0)</f>
        <v>0</v>
      </c>
      <c r="BI124" s="213">
        <f>IF(N124="nulová",J124,0)</f>
        <v>0</v>
      </c>
      <c r="BJ124" s="17" t="s">
        <v>78</v>
      </c>
      <c r="BK124" s="213">
        <f>ROUND(I124*H124,2)</f>
        <v>0</v>
      </c>
      <c r="BL124" s="17" t="s">
        <v>1359</v>
      </c>
      <c r="BM124" s="17" t="s">
        <v>1406</v>
      </c>
    </row>
    <row r="125" s="1" customFormat="1">
      <c r="B125" s="38"/>
      <c r="C125" s="39"/>
      <c r="D125" s="214" t="s">
        <v>157</v>
      </c>
      <c r="E125" s="39"/>
      <c r="F125" s="215" t="s">
        <v>1405</v>
      </c>
      <c r="G125" s="39"/>
      <c r="H125" s="39"/>
      <c r="I125" s="144"/>
      <c r="J125" s="39"/>
      <c r="K125" s="39"/>
      <c r="L125" s="43"/>
      <c r="M125" s="216"/>
      <c r="N125" s="79"/>
      <c r="O125" s="79"/>
      <c r="P125" s="79"/>
      <c r="Q125" s="79"/>
      <c r="R125" s="79"/>
      <c r="S125" s="79"/>
      <c r="T125" s="80"/>
      <c r="AT125" s="17" t="s">
        <v>157</v>
      </c>
      <c r="AU125" s="17" t="s">
        <v>78</v>
      </c>
    </row>
    <row r="126" s="1" customFormat="1" ht="16.5" customHeight="1">
      <c r="B126" s="38"/>
      <c r="C126" s="233" t="s">
        <v>226</v>
      </c>
      <c r="D126" s="233" t="s">
        <v>174</v>
      </c>
      <c r="E126" s="234" t="s">
        <v>1407</v>
      </c>
      <c r="F126" s="235" t="s">
        <v>1408</v>
      </c>
      <c r="G126" s="236" t="s">
        <v>152</v>
      </c>
      <c r="H126" s="237">
        <v>7</v>
      </c>
      <c r="I126" s="238"/>
      <c r="J126" s="239">
        <f>ROUND(I126*H126,2)</f>
        <v>0</v>
      </c>
      <c r="K126" s="235" t="s">
        <v>1</v>
      </c>
      <c r="L126" s="43"/>
      <c r="M126" s="240" t="s">
        <v>1</v>
      </c>
      <c r="N126" s="241" t="s">
        <v>42</v>
      </c>
      <c r="O126" s="79"/>
      <c r="P126" s="211">
        <f>O126*H126</f>
        <v>0</v>
      </c>
      <c r="Q126" s="211">
        <v>0</v>
      </c>
      <c r="R126" s="211">
        <f>Q126*H126</f>
        <v>0</v>
      </c>
      <c r="S126" s="211">
        <v>0</v>
      </c>
      <c r="T126" s="212">
        <f>S126*H126</f>
        <v>0</v>
      </c>
      <c r="AR126" s="17" t="s">
        <v>1359</v>
      </c>
      <c r="AT126" s="17" t="s">
        <v>174</v>
      </c>
      <c r="AU126" s="17" t="s">
        <v>78</v>
      </c>
      <c r="AY126" s="17" t="s">
        <v>154</v>
      </c>
      <c r="BE126" s="213">
        <f>IF(N126="základní",J126,0)</f>
        <v>0</v>
      </c>
      <c r="BF126" s="213">
        <f>IF(N126="snížená",J126,0)</f>
        <v>0</v>
      </c>
      <c r="BG126" s="213">
        <f>IF(N126="zákl. přenesená",J126,0)</f>
        <v>0</v>
      </c>
      <c r="BH126" s="213">
        <f>IF(N126="sníž. přenesená",J126,0)</f>
        <v>0</v>
      </c>
      <c r="BI126" s="213">
        <f>IF(N126="nulová",J126,0)</f>
        <v>0</v>
      </c>
      <c r="BJ126" s="17" t="s">
        <v>78</v>
      </c>
      <c r="BK126" s="213">
        <f>ROUND(I126*H126,2)</f>
        <v>0</v>
      </c>
      <c r="BL126" s="17" t="s">
        <v>1359</v>
      </c>
      <c r="BM126" s="17" t="s">
        <v>1409</v>
      </c>
    </row>
    <row r="127" s="1" customFormat="1">
      <c r="B127" s="38"/>
      <c r="C127" s="39"/>
      <c r="D127" s="214" t="s">
        <v>157</v>
      </c>
      <c r="E127" s="39"/>
      <c r="F127" s="215" t="s">
        <v>1408</v>
      </c>
      <c r="G127" s="39"/>
      <c r="H127" s="39"/>
      <c r="I127" s="144"/>
      <c r="J127" s="39"/>
      <c r="K127" s="39"/>
      <c r="L127" s="43"/>
      <c r="M127" s="216"/>
      <c r="N127" s="79"/>
      <c r="O127" s="79"/>
      <c r="P127" s="79"/>
      <c r="Q127" s="79"/>
      <c r="R127" s="79"/>
      <c r="S127" s="79"/>
      <c r="T127" s="80"/>
      <c r="AT127" s="17" t="s">
        <v>157</v>
      </c>
      <c r="AU127" s="17" t="s">
        <v>78</v>
      </c>
    </row>
    <row r="128" s="1" customFormat="1" ht="33.75" customHeight="1">
      <c r="B128" s="38"/>
      <c r="C128" s="233" t="s">
        <v>230</v>
      </c>
      <c r="D128" s="233" t="s">
        <v>174</v>
      </c>
      <c r="E128" s="234" t="s">
        <v>1410</v>
      </c>
      <c r="F128" s="235" t="s">
        <v>1411</v>
      </c>
      <c r="G128" s="236" t="s">
        <v>152</v>
      </c>
      <c r="H128" s="237">
        <v>4</v>
      </c>
      <c r="I128" s="238"/>
      <c r="J128" s="239">
        <f>ROUND(I128*H128,2)</f>
        <v>0</v>
      </c>
      <c r="K128" s="235" t="s">
        <v>1</v>
      </c>
      <c r="L128" s="43"/>
      <c r="M128" s="240" t="s">
        <v>1</v>
      </c>
      <c r="N128" s="241" t="s">
        <v>42</v>
      </c>
      <c r="O128" s="79"/>
      <c r="P128" s="211">
        <f>O128*H128</f>
        <v>0</v>
      </c>
      <c r="Q128" s="211">
        <v>0</v>
      </c>
      <c r="R128" s="211">
        <f>Q128*H128</f>
        <v>0</v>
      </c>
      <c r="S128" s="211">
        <v>0</v>
      </c>
      <c r="T128" s="212">
        <f>S128*H128</f>
        <v>0</v>
      </c>
      <c r="AR128" s="17" t="s">
        <v>1359</v>
      </c>
      <c r="AT128" s="17" t="s">
        <v>174</v>
      </c>
      <c r="AU128" s="17" t="s">
        <v>78</v>
      </c>
      <c r="AY128" s="17" t="s">
        <v>154</v>
      </c>
      <c r="BE128" s="213">
        <f>IF(N128="základní",J128,0)</f>
        <v>0</v>
      </c>
      <c r="BF128" s="213">
        <f>IF(N128="snížená",J128,0)</f>
        <v>0</v>
      </c>
      <c r="BG128" s="213">
        <f>IF(N128="zákl. přenesená",J128,0)</f>
        <v>0</v>
      </c>
      <c r="BH128" s="213">
        <f>IF(N128="sníž. přenesená",J128,0)</f>
        <v>0</v>
      </c>
      <c r="BI128" s="213">
        <f>IF(N128="nulová",J128,0)</f>
        <v>0</v>
      </c>
      <c r="BJ128" s="17" t="s">
        <v>78</v>
      </c>
      <c r="BK128" s="213">
        <f>ROUND(I128*H128,2)</f>
        <v>0</v>
      </c>
      <c r="BL128" s="17" t="s">
        <v>1359</v>
      </c>
      <c r="BM128" s="17" t="s">
        <v>1412</v>
      </c>
    </row>
    <row r="129" s="1" customFormat="1">
      <c r="B129" s="38"/>
      <c r="C129" s="39"/>
      <c r="D129" s="214" t="s">
        <v>157</v>
      </c>
      <c r="E129" s="39"/>
      <c r="F129" s="215" t="s">
        <v>1413</v>
      </c>
      <c r="G129" s="39"/>
      <c r="H129" s="39"/>
      <c r="I129" s="144"/>
      <c r="J129" s="39"/>
      <c r="K129" s="39"/>
      <c r="L129" s="43"/>
      <c r="M129" s="216"/>
      <c r="N129" s="79"/>
      <c r="O129" s="79"/>
      <c r="P129" s="79"/>
      <c r="Q129" s="79"/>
      <c r="R129" s="79"/>
      <c r="S129" s="79"/>
      <c r="T129" s="80"/>
      <c r="AT129" s="17" t="s">
        <v>157</v>
      </c>
      <c r="AU129" s="17" t="s">
        <v>78</v>
      </c>
    </row>
    <row r="130" s="1" customFormat="1" ht="22.5" customHeight="1">
      <c r="B130" s="38"/>
      <c r="C130" s="233" t="s">
        <v>234</v>
      </c>
      <c r="D130" s="233" t="s">
        <v>174</v>
      </c>
      <c r="E130" s="234" t="s">
        <v>1414</v>
      </c>
      <c r="F130" s="235" t="s">
        <v>1415</v>
      </c>
      <c r="G130" s="236" t="s">
        <v>152</v>
      </c>
      <c r="H130" s="237">
        <v>4</v>
      </c>
      <c r="I130" s="238"/>
      <c r="J130" s="239">
        <f>ROUND(I130*H130,2)</f>
        <v>0</v>
      </c>
      <c r="K130" s="235" t="s">
        <v>1</v>
      </c>
      <c r="L130" s="43"/>
      <c r="M130" s="240" t="s">
        <v>1</v>
      </c>
      <c r="N130" s="241" t="s">
        <v>42</v>
      </c>
      <c r="O130" s="79"/>
      <c r="P130" s="211">
        <f>O130*H130</f>
        <v>0</v>
      </c>
      <c r="Q130" s="211">
        <v>0</v>
      </c>
      <c r="R130" s="211">
        <f>Q130*H130</f>
        <v>0</v>
      </c>
      <c r="S130" s="211">
        <v>0</v>
      </c>
      <c r="T130" s="212">
        <f>S130*H130</f>
        <v>0</v>
      </c>
      <c r="AR130" s="17" t="s">
        <v>1359</v>
      </c>
      <c r="AT130" s="17" t="s">
        <v>174</v>
      </c>
      <c r="AU130" s="17" t="s">
        <v>78</v>
      </c>
      <c r="AY130" s="17" t="s">
        <v>154</v>
      </c>
      <c r="BE130" s="213">
        <f>IF(N130="základní",J130,0)</f>
        <v>0</v>
      </c>
      <c r="BF130" s="213">
        <f>IF(N130="snížená",J130,0)</f>
        <v>0</v>
      </c>
      <c r="BG130" s="213">
        <f>IF(N130="zákl. přenesená",J130,0)</f>
        <v>0</v>
      </c>
      <c r="BH130" s="213">
        <f>IF(N130="sníž. přenesená",J130,0)</f>
        <v>0</v>
      </c>
      <c r="BI130" s="213">
        <f>IF(N130="nulová",J130,0)</f>
        <v>0</v>
      </c>
      <c r="BJ130" s="17" t="s">
        <v>78</v>
      </c>
      <c r="BK130" s="213">
        <f>ROUND(I130*H130,2)</f>
        <v>0</v>
      </c>
      <c r="BL130" s="17" t="s">
        <v>1359</v>
      </c>
      <c r="BM130" s="17" t="s">
        <v>1416</v>
      </c>
    </row>
    <row r="131" s="1" customFormat="1">
      <c r="B131" s="38"/>
      <c r="C131" s="39"/>
      <c r="D131" s="214" t="s">
        <v>157</v>
      </c>
      <c r="E131" s="39"/>
      <c r="F131" s="215" t="s">
        <v>1415</v>
      </c>
      <c r="G131" s="39"/>
      <c r="H131" s="39"/>
      <c r="I131" s="144"/>
      <c r="J131" s="39"/>
      <c r="K131" s="39"/>
      <c r="L131" s="43"/>
      <c r="M131" s="216"/>
      <c r="N131" s="79"/>
      <c r="O131" s="79"/>
      <c r="P131" s="79"/>
      <c r="Q131" s="79"/>
      <c r="R131" s="79"/>
      <c r="S131" s="79"/>
      <c r="T131" s="80"/>
      <c r="AT131" s="17" t="s">
        <v>157</v>
      </c>
      <c r="AU131" s="17" t="s">
        <v>78</v>
      </c>
    </row>
    <row r="132" s="1" customFormat="1">
      <c r="B132" s="38"/>
      <c r="C132" s="39"/>
      <c r="D132" s="214" t="s">
        <v>179</v>
      </c>
      <c r="E132" s="39"/>
      <c r="F132" s="242" t="s">
        <v>1417</v>
      </c>
      <c r="G132" s="39"/>
      <c r="H132" s="39"/>
      <c r="I132" s="144"/>
      <c r="J132" s="39"/>
      <c r="K132" s="39"/>
      <c r="L132" s="43"/>
      <c r="M132" s="216"/>
      <c r="N132" s="79"/>
      <c r="O132" s="79"/>
      <c r="P132" s="79"/>
      <c r="Q132" s="79"/>
      <c r="R132" s="79"/>
      <c r="S132" s="79"/>
      <c r="T132" s="80"/>
      <c r="AT132" s="17" t="s">
        <v>179</v>
      </c>
      <c r="AU132" s="17" t="s">
        <v>78</v>
      </c>
    </row>
    <row r="133" s="1" customFormat="1" ht="16.5" customHeight="1">
      <c r="B133" s="38"/>
      <c r="C133" s="233" t="s">
        <v>238</v>
      </c>
      <c r="D133" s="233" t="s">
        <v>174</v>
      </c>
      <c r="E133" s="234" t="s">
        <v>1418</v>
      </c>
      <c r="F133" s="235" t="s">
        <v>1419</v>
      </c>
      <c r="G133" s="236" t="s">
        <v>177</v>
      </c>
      <c r="H133" s="237">
        <v>1300</v>
      </c>
      <c r="I133" s="238"/>
      <c r="J133" s="239">
        <f>ROUND(I133*H133,2)</f>
        <v>0</v>
      </c>
      <c r="K133" s="235" t="s">
        <v>1</v>
      </c>
      <c r="L133" s="43"/>
      <c r="M133" s="240" t="s">
        <v>1</v>
      </c>
      <c r="N133" s="241" t="s">
        <v>42</v>
      </c>
      <c r="O133" s="79"/>
      <c r="P133" s="211">
        <f>O133*H133</f>
        <v>0</v>
      </c>
      <c r="Q133" s="211">
        <v>0</v>
      </c>
      <c r="R133" s="211">
        <f>Q133*H133</f>
        <v>0</v>
      </c>
      <c r="S133" s="211">
        <v>0</v>
      </c>
      <c r="T133" s="212">
        <f>S133*H133</f>
        <v>0</v>
      </c>
      <c r="AR133" s="17" t="s">
        <v>1359</v>
      </c>
      <c r="AT133" s="17" t="s">
        <v>174</v>
      </c>
      <c r="AU133" s="17" t="s">
        <v>78</v>
      </c>
      <c r="AY133" s="17" t="s">
        <v>154</v>
      </c>
      <c r="BE133" s="213">
        <f>IF(N133="základní",J133,0)</f>
        <v>0</v>
      </c>
      <c r="BF133" s="213">
        <f>IF(N133="snížená",J133,0)</f>
        <v>0</v>
      </c>
      <c r="BG133" s="213">
        <f>IF(N133="zákl. přenesená",J133,0)</f>
        <v>0</v>
      </c>
      <c r="BH133" s="213">
        <f>IF(N133="sníž. přenesená",J133,0)</f>
        <v>0</v>
      </c>
      <c r="BI133" s="213">
        <f>IF(N133="nulová",J133,0)</f>
        <v>0</v>
      </c>
      <c r="BJ133" s="17" t="s">
        <v>78</v>
      </c>
      <c r="BK133" s="213">
        <f>ROUND(I133*H133,2)</f>
        <v>0</v>
      </c>
      <c r="BL133" s="17" t="s">
        <v>1359</v>
      </c>
      <c r="BM133" s="17" t="s">
        <v>1420</v>
      </c>
    </row>
    <row r="134" s="1" customFormat="1">
      <c r="B134" s="38"/>
      <c r="C134" s="39"/>
      <c r="D134" s="214" t="s">
        <v>157</v>
      </c>
      <c r="E134" s="39"/>
      <c r="F134" s="215" t="s">
        <v>1419</v>
      </c>
      <c r="G134" s="39"/>
      <c r="H134" s="39"/>
      <c r="I134" s="144"/>
      <c r="J134" s="39"/>
      <c r="K134" s="39"/>
      <c r="L134" s="43"/>
      <c r="M134" s="243"/>
      <c r="N134" s="244"/>
      <c r="O134" s="244"/>
      <c r="P134" s="244"/>
      <c r="Q134" s="244"/>
      <c r="R134" s="244"/>
      <c r="S134" s="244"/>
      <c r="T134" s="245"/>
      <c r="AT134" s="17" t="s">
        <v>157</v>
      </c>
      <c r="AU134" s="17" t="s">
        <v>78</v>
      </c>
    </row>
    <row r="135" s="1" customFormat="1" ht="6.96" customHeight="1">
      <c r="B135" s="57"/>
      <c r="C135" s="58"/>
      <c r="D135" s="58"/>
      <c r="E135" s="58"/>
      <c r="F135" s="58"/>
      <c r="G135" s="58"/>
      <c r="H135" s="58"/>
      <c r="I135" s="168"/>
      <c r="J135" s="58"/>
      <c r="K135" s="58"/>
      <c r="L135" s="43"/>
    </row>
  </sheetData>
  <sheetProtection sheet="1" autoFilter="0" formatColumns="0" formatRows="0" objects="1" scenarios="1" spinCount="100000" saltValue="XsEVaMD/xZ4LWutK7YAunTBYOydp+eXXIpL9WJxrVLLKOGEqfw2+5xv5N6FtbmStLE4Nav/mUNxwabYPm2qt8w==" hashValue="k0ideuxhLDE151lH36tcAws2tPHUKuIqnsFJzuUwe4fEUd4ZRfr9N0Oz6xKlsgg3rN6nLHmCGUR1gBDozvQZng==" algorithmName="SHA-512" password="CC35"/>
  <autoFilter ref="C91:K134"/>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116</v>
      </c>
    </row>
    <row r="3" ht="6.96" customHeight="1">
      <c r="B3" s="138"/>
      <c r="C3" s="139"/>
      <c r="D3" s="139"/>
      <c r="E3" s="139"/>
      <c r="F3" s="139"/>
      <c r="G3" s="139"/>
      <c r="H3" s="139"/>
      <c r="I3" s="140"/>
      <c r="J3" s="139"/>
      <c r="K3" s="139"/>
      <c r="L3" s="20"/>
      <c r="AT3" s="17" t="s">
        <v>80</v>
      </c>
    </row>
    <row r="4" ht="24.96" customHeight="1">
      <c r="B4" s="20"/>
      <c r="D4" s="141" t="s">
        <v>122</v>
      </c>
      <c r="L4" s="20"/>
      <c r="M4" s="24" t="s">
        <v>10</v>
      </c>
      <c r="AT4" s="17" t="s">
        <v>4</v>
      </c>
    </row>
    <row r="5" ht="6.96" customHeight="1">
      <c r="B5" s="20"/>
      <c r="L5" s="20"/>
    </row>
    <row r="6" ht="12" customHeight="1">
      <c r="B6" s="20"/>
      <c r="D6" s="142" t="s">
        <v>16</v>
      </c>
      <c r="L6" s="20"/>
    </row>
    <row r="7" ht="16.5" customHeight="1">
      <c r="B7" s="20"/>
      <c r="E7" s="143" t="str">
        <f>'Rekapitulace stavby'!K6</f>
        <v>Oprava výhybek č.1 - 6 v žst. Dolní Žleb</v>
      </c>
      <c r="F7" s="142"/>
      <c r="G7" s="142"/>
      <c r="H7" s="142"/>
      <c r="L7" s="20"/>
    </row>
    <row r="8">
      <c r="B8" s="20"/>
      <c r="D8" s="142" t="s">
        <v>123</v>
      </c>
      <c r="L8" s="20"/>
    </row>
    <row r="9" ht="16.5" customHeight="1">
      <c r="B9" s="20"/>
      <c r="E9" s="143" t="s">
        <v>1353</v>
      </c>
      <c r="L9" s="20"/>
    </row>
    <row r="10" ht="12" customHeight="1">
      <c r="B10" s="20"/>
      <c r="D10" s="142" t="s">
        <v>125</v>
      </c>
      <c r="L10" s="20"/>
    </row>
    <row r="11" s="1" customFormat="1" ht="16.5" customHeight="1">
      <c r="B11" s="43"/>
      <c r="E11" s="142" t="s">
        <v>1354</v>
      </c>
      <c r="F11" s="1"/>
      <c r="G11" s="1"/>
      <c r="H11" s="1"/>
      <c r="I11" s="144"/>
      <c r="L11" s="43"/>
    </row>
    <row r="12" s="1" customFormat="1" ht="12" customHeight="1">
      <c r="B12" s="43"/>
      <c r="D12" s="142" t="s">
        <v>1355</v>
      </c>
      <c r="I12" s="144"/>
      <c r="L12" s="43"/>
    </row>
    <row r="13" s="1" customFormat="1" ht="36.96" customHeight="1">
      <c r="B13" s="43"/>
      <c r="E13" s="145" t="s">
        <v>1421</v>
      </c>
      <c r="F13" s="1"/>
      <c r="G13" s="1"/>
      <c r="H13" s="1"/>
      <c r="I13" s="144"/>
      <c r="L13" s="43"/>
    </row>
    <row r="14" s="1" customFormat="1">
      <c r="B14" s="43"/>
      <c r="I14" s="144"/>
      <c r="L14" s="43"/>
    </row>
    <row r="15" s="1" customFormat="1" ht="12" customHeight="1">
      <c r="B15" s="43"/>
      <c r="D15" s="142" t="s">
        <v>18</v>
      </c>
      <c r="F15" s="17" t="s">
        <v>1</v>
      </c>
      <c r="I15" s="146" t="s">
        <v>19</v>
      </c>
      <c r="J15" s="17" t="s">
        <v>1</v>
      </c>
      <c r="L15" s="43"/>
    </row>
    <row r="16" s="1" customFormat="1" ht="12" customHeight="1">
      <c r="B16" s="43"/>
      <c r="D16" s="142" t="s">
        <v>20</v>
      </c>
      <c r="F16" s="17" t="s">
        <v>21</v>
      </c>
      <c r="I16" s="146" t="s">
        <v>22</v>
      </c>
      <c r="J16" s="147" t="str">
        <f>'Rekapitulace stavby'!AN8</f>
        <v>27. 11. 2018</v>
      </c>
      <c r="L16" s="43"/>
    </row>
    <row r="17" s="1" customFormat="1" ht="10.8" customHeight="1">
      <c r="B17" s="43"/>
      <c r="I17" s="144"/>
      <c r="L17" s="43"/>
    </row>
    <row r="18" s="1" customFormat="1" ht="12" customHeight="1">
      <c r="B18" s="43"/>
      <c r="D18" s="142" t="s">
        <v>24</v>
      </c>
      <c r="I18" s="146" t="s">
        <v>25</v>
      </c>
      <c r="J18" s="17" t="s">
        <v>26</v>
      </c>
      <c r="L18" s="43"/>
    </row>
    <row r="19" s="1" customFormat="1" ht="18" customHeight="1">
      <c r="B19" s="43"/>
      <c r="E19" s="17" t="s">
        <v>27</v>
      </c>
      <c r="I19" s="146" t="s">
        <v>28</v>
      </c>
      <c r="J19" s="17" t="s">
        <v>29</v>
      </c>
      <c r="L19" s="43"/>
    </row>
    <row r="20" s="1" customFormat="1" ht="6.96" customHeight="1">
      <c r="B20" s="43"/>
      <c r="I20" s="144"/>
      <c r="L20" s="43"/>
    </row>
    <row r="21" s="1" customFormat="1" ht="12" customHeight="1">
      <c r="B21" s="43"/>
      <c r="D21" s="142" t="s">
        <v>30</v>
      </c>
      <c r="I21" s="146" t="s">
        <v>25</v>
      </c>
      <c r="J21" s="33" t="str">
        <f>'Rekapitulace stavby'!AN13</f>
        <v>Vyplň údaj</v>
      </c>
      <c r="L21" s="43"/>
    </row>
    <row r="22" s="1" customFormat="1" ht="18" customHeight="1">
      <c r="B22" s="43"/>
      <c r="E22" s="33" t="str">
        <f>'Rekapitulace stavby'!E14</f>
        <v>Vyplň údaj</v>
      </c>
      <c r="F22" s="17"/>
      <c r="G22" s="17"/>
      <c r="H22" s="17"/>
      <c r="I22" s="146" t="s">
        <v>28</v>
      </c>
      <c r="J22" s="33" t="str">
        <f>'Rekapitulace stavby'!AN14</f>
        <v>Vyplň údaj</v>
      </c>
      <c r="L22" s="43"/>
    </row>
    <row r="23" s="1" customFormat="1" ht="6.96" customHeight="1">
      <c r="B23" s="43"/>
      <c r="I23" s="144"/>
      <c r="L23" s="43"/>
    </row>
    <row r="24" s="1" customFormat="1" ht="12" customHeight="1">
      <c r="B24" s="43"/>
      <c r="D24" s="142" t="s">
        <v>32</v>
      </c>
      <c r="I24" s="146" t="s">
        <v>25</v>
      </c>
      <c r="J24" s="17" t="str">
        <f>IF('Rekapitulace stavby'!AN16="","",'Rekapitulace stavby'!AN16)</f>
        <v/>
      </c>
      <c r="L24" s="43"/>
    </row>
    <row r="25" s="1" customFormat="1" ht="18" customHeight="1">
      <c r="B25" s="43"/>
      <c r="E25" s="17" t="str">
        <f>IF('Rekapitulace stavby'!E17="","",'Rekapitulace stavby'!E17)</f>
        <v xml:space="preserve"> </v>
      </c>
      <c r="I25" s="146" t="s">
        <v>28</v>
      </c>
      <c r="J25" s="17" t="str">
        <f>IF('Rekapitulace stavby'!AN17="","",'Rekapitulace stavby'!AN17)</f>
        <v/>
      </c>
      <c r="L25" s="43"/>
    </row>
    <row r="26" s="1" customFormat="1" ht="6.96" customHeight="1">
      <c r="B26" s="43"/>
      <c r="I26" s="144"/>
      <c r="L26" s="43"/>
    </row>
    <row r="27" s="1" customFormat="1" ht="12" customHeight="1">
      <c r="B27" s="43"/>
      <c r="D27" s="142" t="s">
        <v>35</v>
      </c>
      <c r="I27" s="146" t="s">
        <v>25</v>
      </c>
      <c r="J27" s="17" t="str">
        <f>IF('Rekapitulace stavby'!AN19="","",'Rekapitulace stavby'!AN19)</f>
        <v/>
      </c>
      <c r="L27" s="43"/>
    </row>
    <row r="28" s="1" customFormat="1" ht="18" customHeight="1">
      <c r="B28" s="43"/>
      <c r="E28" s="17" t="str">
        <f>IF('Rekapitulace stavby'!E20="","",'Rekapitulace stavby'!E20)</f>
        <v xml:space="preserve"> </v>
      </c>
      <c r="I28" s="146" t="s">
        <v>28</v>
      </c>
      <c r="J28" s="17" t="str">
        <f>IF('Rekapitulace stavby'!AN20="","",'Rekapitulace stavby'!AN20)</f>
        <v/>
      </c>
      <c r="L28" s="43"/>
    </row>
    <row r="29" s="1" customFormat="1" ht="6.96" customHeight="1">
      <c r="B29" s="43"/>
      <c r="I29" s="144"/>
      <c r="L29" s="43"/>
    </row>
    <row r="30" s="1" customFormat="1" ht="12" customHeight="1">
      <c r="B30" s="43"/>
      <c r="D30" s="142" t="s">
        <v>36</v>
      </c>
      <c r="I30" s="144"/>
      <c r="L30" s="43"/>
    </row>
    <row r="31" s="7" customFormat="1" ht="16.5" customHeight="1">
      <c r="B31" s="148"/>
      <c r="E31" s="149" t="s">
        <v>1</v>
      </c>
      <c r="F31" s="149"/>
      <c r="G31" s="149"/>
      <c r="H31" s="149"/>
      <c r="I31" s="150"/>
      <c r="L31" s="148"/>
    </row>
    <row r="32" s="1" customFormat="1" ht="6.96" customHeight="1">
      <c r="B32" s="43"/>
      <c r="I32" s="144"/>
      <c r="L32" s="43"/>
    </row>
    <row r="33" s="1" customFormat="1" ht="6.96" customHeight="1">
      <c r="B33" s="43"/>
      <c r="D33" s="71"/>
      <c r="E33" s="71"/>
      <c r="F33" s="71"/>
      <c r="G33" s="71"/>
      <c r="H33" s="71"/>
      <c r="I33" s="151"/>
      <c r="J33" s="71"/>
      <c r="K33" s="71"/>
      <c r="L33" s="43"/>
    </row>
    <row r="34" s="1" customFormat="1" ht="25.44" customHeight="1">
      <c r="B34" s="43"/>
      <c r="D34" s="152" t="s">
        <v>37</v>
      </c>
      <c r="I34" s="144"/>
      <c r="J34" s="153">
        <f>ROUND(J96, 2)</f>
        <v>0</v>
      </c>
      <c r="L34" s="43"/>
    </row>
    <row r="35" s="1" customFormat="1" ht="6.96" customHeight="1">
      <c r="B35" s="43"/>
      <c r="D35" s="71"/>
      <c r="E35" s="71"/>
      <c r="F35" s="71"/>
      <c r="G35" s="71"/>
      <c r="H35" s="71"/>
      <c r="I35" s="151"/>
      <c r="J35" s="71"/>
      <c r="K35" s="71"/>
      <c r="L35" s="43"/>
    </row>
    <row r="36" s="1" customFormat="1" ht="14.4" customHeight="1">
      <c r="B36" s="43"/>
      <c r="F36" s="154" t="s">
        <v>39</v>
      </c>
      <c r="I36" s="155" t="s">
        <v>38</v>
      </c>
      <c r="J36" s="154" t="s">
        <v>40</v>
      </c>
      <c r="L36" s="43"/>
    </row>
    <row r="37" s="1" customFormat="1" ht="14.4" customHeight="1">
      <c r="B37" s="43"/>
      <c r="D37" s="142" t="s">
        <v>41</v>
      </c>
      <c r="E37" s="142" t="s">
        <v>42</v>
      </c>
      <c r="F37" s="156">
        <f>ROUND((SUM(BE96:BE129)),  2)</f>
        <v>0</v>
      </c>
      <c r="I37" s="157">
        <v>0.20999999999999999</v>
      </c>
      <c r="J37" s="156">
        <f>ROUND(((SUM(BE96:BE129))*I37),  2)</f>
        <v>0</v>
      </c>
      <c r="L37" s="43"/>
    </row>
    <row r="38" s="1" customFormat="1" ht="14.4" customHeight="1">
      <c r="B38" s="43"/>
      <c r="E38" s="142" t="s">
        <v>43</v>
      </c>
      <c r="F38" s="156">
        <f>ROUND((SUM(BF96:BF129)),  2)</f>
        <v>0</v>
      </c>
      <c r="I38" s="157">
        <v>0.14999999999999999</v>
      </c>
      <c r="J38" s="156">
        <f>ROUND(((SUM(BF96:BF129))*I38),  2)</f>
        <v>0</v>
      </c>
      <c r="L38" s="43"/>
    </row>
    <row r="39" hidden="1" s="1" customFormat="1" ht="14.4" customHeight="1">
      <c r="B39" s="43"/>
      <c r="E39" s="142" t="s">
        <v>44</v>
      </c>
      <c r="F39" s="156">
        <f>ROUND((SUM(BG96:BG129)),  2)</f>
        <v>0</v>
      </c>
      <c r="I39" s="157">
        <v>0.20999999999999999</v>
      </c>
      <c r="J39" s="156">
        <f>0</f>
        <v>0</v>
      </c>
      <c r="L39" s="43"/>
    </row>
    <row r="40" hidden="1" s="1" customFormat="1" ht="14.4" customHeight="1">
      <c r="B40" s="43"/>
      <c r="E40" s="142" t="s">
        <v>45</v>
      </c>
      <c r="F40" s="156">
        <f>ROUND((SUM(BH96:BH129)),  2)</f>
        <v>0</v>
      </c>
      <c r="I40" s="157">
        <v>0.14999999999999999</v>
      </c>
      <c r="J40" s="156">
        <f>0</f>
        <v>0</v>
      </c>
      <c r="L40" s="43"/>
    </row>
    <row r="41" hidden="1" s="1" customFormat="1" ht="14.4" customHeight="1">
      <c r="B41" s="43"/>
      <c r="E41" s="142" t="s">
        <v>46</v>
      </c>
      <c r="F41" s="156">
        <f>ROUND((SUM(BI96:BI129)),  2)</f>
        <v>0</v>
      </c>
      <c r="I41" s="157">
        <v>0</v>
      </c>
      <c r="J41" s="156">
        <f>0</f>
        <v>0</v>
      </c>
      <c r="L41" s="43"/>
    </row>
    <row r="42" s="1" customFormat="1" ht="6.96" customHeight="1">
      <c r="B42" s="43"/>
      <c r="I42" s="144"/>
      <c r="L42" s="43"/>
    </row>
    <row r="43" s="1" customFormat="1" ht="25.44" customHeight="1">
      <c r="B43" s="43"/>
      <c r="C43" s="158"/>
      <c r="D43" s="159" t="s">
        <v>47</v>
      </c>
      <c r="E43" s="160"/>
      <c r="F43" s="160"/>
      <c r="G43" s="161" t="s">
        <v>48</v>
      </c>
      <c r="H43" s="162" t="s">
        <v>49</v>
      </c>
      <c r="I43" s="163"/>
      <c r="J43" s="164">
        <f>SUM(J34:J41)</f>
        <v>0</v>
      </c>
      <c r="K43" s="165"/>
      <c r="L43" s="43"/>
    </row>
    <row r="44" s="1" customFormat="1" ht="14.4" customHeight="1">
      <c r="B44" s="166"/>
      <c r="C44" s="167"/>
      <c r="D44" s="167"/>
      <c r="E44" s="167"/>
      <c r="F44" s="167"/>
      <c r="G44" s="167"/>
      <c r="H44" s="167"/>
      <c r="I44" s="168"/>
      <c r="J44" s="167"/>
      <c r="K44" s="167"/>
      <c r="L44" s="43"/>
    </row>
    <row r="48" s="1" customFormat="1" ht="6.96" customHeight="1">
      <c r="B48" s="169"/>
      <c r="C48" s="170"/>
      <c r="D48" s="170"/>
      <c r="E48" s="170"/>
      <c r="F48" s="170"/>
      <c r="G48" s="170"/>
      <c r="H48" s="170"/>
      <c r="I48" s="171"/>
      <c r="J48" s="170"/>
      <c r="K48" s="170"/>
      <c r="L48" s="43"/>
    </row>
    <row r="49" s="1" customFormat="1" ht="24.96" customHeight="1">
      <c r="B49" s="38"/>
      <c r="C49" s="23" t="s">
        <v>127</v>
      </c>
      <c r="D49" s="39"/>
      <c r="E49" s="39"/>
      <c r="F49" s="39"/>
      <c r="G49" s="39"/>
      <c r="H49" s="39"/>
      <c r="I49" s="144"/>
      <c r="J49" s="39"/>
      <c r="K49" s="39"/>
      <c r="L49" s="43"/>
    </row>
    <row r="50" s="1" customFormat="1" ht="6.96" customHeight="1">
      <c r="B50" s="38"/>
      <c r="C50" s="39"/>
      <c r="D50" s="39"/>
      <c r="E50" s="39"/>
      <c r="F50" s="39"/>
      <c r="G50" s="39"/>
      <c r="H50" s="39"/>
      <c r="I50" s="144"/>
      <c r="J50" s="39"/>
      <c r="K50" s="39"/>
      <c r="L50" s="43"/>
    </row>
    <row r="51" s="1" customFormat="1" ht="12" customHeight="1">
      <c r="B51" s="38"/>
      <c r="C51" s="32" t="s">
        <v>16</v>
      </c>
      <c r="D51" s="39"/>
      <c r="E51" s="39"/>
      <c r="F51" s="39"/>
      <c r="G51" s="39"/>
      <c r="H51" s="39"/>
      <c r="I51" s="144"/>
      <c r="J51" s="39"/>
      <c r="K51" s="39"/>
      <c r="L51" s="43"/>
    </row>
    <row r="52" s="1" customFormat="1" ht="16.5" customHeight="1">
      <c r="B52" s="38"/>
      <c r="C52" s="39"/>
      <c r="D52" s="39"/>
      <c r="E52" s="172" t="str">
        <f>E7</f>
        <v>Oprava výhybek č.1 - 6 v žst. Dolní Žleb</v>
      </c>
      <c r="F52" s="32"/>
      <c r="G52" s="32"/>
      <c r="H52" s="32"/>
      <c r="I52" s="144"/>
      <c r="J52" s="39"/>
      <c r="K52" s="39"/>
      <c r="L52" s="43"/>
    </row>
    <row r="53" ht="12" customHeight="1">
      <c r="B53" s="21"/>
      <c r="C53" s="32" t="s">
        <v>123</v>
      </c>
      <c r="D53" s="22"/>
      <c r="E53" s="22"/>
      <c r="F53" s="22"/>
      <c r="G53" s="22"/>
      <c r="H53" s="22"/>
      <c r="I53" s="137"/>
      <c r="J53" s="22"/>
      <c r="K53" s="22"/>
      <c r="L53" s="20"/>
    </row>
    <row r="54" ht="16.5" customHeight="1">
      <c r="B54" s="21"/>
      <c r="C54" s="22"/>
      <c r="D54" s="22"/>
      <c r="E54" s="172" t="s">
        <v>1353</v>
      </c>
      <c r="F54" s="22"/>
      <c r="G54" s="22"/>
      <c r="H54" s="22"/>
      <c r="I54" s="137"/>
      <c r="J54" s="22"/>
      <c r="K54" s="22"/>
      <c r="L54" s="20"/>
    </row>
    <row r="55" ht="12" customHeight="1">
      <c r="B55" s="21"/>
      <c r="C55" s="32" t="s">
        <v>125</v>
      </c>
      <c r="D55" s="22"/>
      <c r="E55" s="22"/>
      <c r="F55" s="22"/>
      <c r="G55" s="22"/>
      <c r="H55" s="22"/>
      <c r="I55" s="137"/>
      <c r="J55" s="22"/>
      <c r="K55" s="22"/>
      <c r="L55" s="20"/>
    </row>
    <row r="56" s="1" customFormat="1" ht="16.5" customHeight="1">
      <c r="B56" s="38"/>
      <c r="C56" s="39"/>
      <c r="D56" s="39"/>
      <c r="E56" s="32" t="s">
        <v>1354</v>
      </c>
      <c r="F56" s="39"/>
      <c r="G56" s="39"/>
      <c r="H56" s="39"/>
      <c r="I56" s="144"/>
      <c r="J56" s="39"/>
      <c r="K56" s="39"/>
      <c r="L56" s="43"/>
    </row>
    <row r="57" s="1" customFormat="1" ht="12" customHeight="1">
      <c r="B57" s="38"/>
      <c r="C57" s="32" t="s">
        <v>1355</v>
      </c>
      <c r="D57" s="39"/>
      <c r="E57" s="39"/>
      <c r="F57" s="39"/>
      <c r="G57" s="39"/>
      <c r="H57" s="39"/>
      <c r="I57" s="144"/>
      <c r="J57" s="39"/>
      <c r="K57" s="39"/>
      <c r="L57" s="43"/>
    </row>
    <row r="58" s="1" customFormat="1" ht="16.5" customHeight="1">
      <c r="B58" s="38"/>
      <c r="C58" s="39"/>
      <c r="D58" s="39"/>
      <c r="E58" s="64" t="str">
        <f>E13</f>
        <v>05.1.2 - Zemní práce</v>
      </c>
      <c r="F58" s="39"/>
      <c r="G58" s="39"/>
      <c r="H58" s="39"/>
      <c r="I58" s="144"/>
      <c r="J58" s="39"/>
      <c r="K58" s="39"/>
      <c r="L58" s="43"/>
    </row>
    <row r="59" s="1" customFormat="1" ht="6.96" customHeight="1">
      <c r="B59" s="38"/>
      <c r="C59" s="39"/>
      <c r="D59" s="39"/>
      <c r="E59" s="39"/>
      <c r="F59" s="39"/>
      <c r="G59" s="39"/>
      <c r="H59" s="39"/>
      <c r="I59" s="144"/>
      <c r="J59" s="39"/>
      <c r="K59" s="39"/>
      <c r="L59" s="43"/>
    </row>
    <row r="60" s="1" customFormat="1" ht="12" customHeight="1">
      <c r="B60" s="38"/>
      <c r="C60" s="32" t="s">
        <v>20</v>
      </c>
      <c r="D60" s="39"/>
      <c r="E60" s="39"/>
      <c r="F60" s="27" t="str">
        <f>F16</f>
        <v>Dolní Žleb</v>
      </c>
      <c r="G60" s="39"/>
      <c r="H60" s="39"/>
      <c r="I60" s="146" t="s">
        <v>22</v>
      </c>
      <c r="J60" s="67" t="str">
        <f>IF(J16="","",J16)</f>
        <v>27. 11. 2018</v>
      </c>
      <c r="K60" s="39"/>
      <c r="L60" s="43"/>
    </row>
    <row r="61" s="1" customFormat="1" ht="6.96" customHeight="1">
      <c r="B61" s="38"/>
      <c r="C61" s="39"/>
      <c r="D61" s="39"/>
      <c r="E61" s="39"/>
      <c r="F61" s="39"/>
      <c r="G61" s="39"/>
      <c r="H61" s="39"/>
      <c r="I61" s="144"/>
      <c r="J61" s="39"/>
      <c r="K61" s="39"/>
      <c r="L61" s="43"/>
    </row>
    <row r="62" s="1" customFormat="1" ht="13.65" customHeight="1">
      <c r="B62" s="38"/>
      <c r="C62" s="32" t="s">
        <v>24</v>
      </c>
      <c r="D62" s="39"/>
      <c r="E62" s="39"/>
      <c r="F62" s="27" t="str">
        <f>E19</f>
        <v>SŽDC s.o., OŘ Ústí n.L., ST Ústí n.L.</v>
      </c>
      <c r="G62" s="39"/>
      <c r="H62" s="39"/>
      <c r="I62" s="146" t="s">
        <v>32</v>
      </c>
      <c r="J62" s="36" t="str">
        <f>E25</f>
        <v xml:space="preserve"> </v>
      </c>
      <c r="K62" s="39"/>
      <c r="L62" s="43"/>
    </row>
    <row r="63" s="1" customFormat="1" ht="13.65" customHeight="1">
      <c r="B63" s="38"/>
      <c r="C63" s="32" t="s">
        <v>30</v>
      </c>
      <c r="D63" s="39"/>
      <c r="E63" s="39"/>
      <c r="F63" s="27" t="str">
        <f>IF(E22="","",E22)</f>
        <v>Vyplň údaj</v>
      </c>
      <c r="G63" s="39"/>
      <c r="H63" s="39"/>
      <c r="I63" s="146" t="s">
        <v>35</v>
      </c>
      <c r="J63" s="36" t="str">
        <f>E28</f>
        <v xml:space="preserve"> </v>
      </c>
      <c r="K63" s="39"/>
      <c r="L63" s="43"/>
    </row>
    <row r="64" s="1" customFormat="1" ht="10.32" customHeight="1">
      <c r="B64" s="38"/>
      <c r="C64" s="39"/>
      <c r="D64" s="39"/>
      <c r="E64" s="39"/>
      <c r="F64" s="39"/>
      <c r="G64" s="39"/>
      <c r="H64" s="39"/>
      <c r="I64" s="144"/>
      <c r="J64" s="39"/>
      <c r="K64" s="39"/>
      <c r="L64" s="43"/>
    </row>
    <row r="65" s="1" customFormat="1" ht="29.28" customHeight="1">
      <c r="B65" s="38"/>
      <c r="C65" s="173" t="s">
        <v>128</v>
      </c>
      <c r="D65" s="174"/>
      <c r="E65" s="174"/>
      <c r="F65" s="174"/>
      <c r="G65" s="174"/>
      <c r="H65" s="174"/>
      <c r="I65" s="175"/>
      <c r="J65" s="176" t="s">
        <v>129</v>
      </c>
      <c r="K65" s="174"/>
      <c r="L65" s="43"/>
    </row>
    <row r="66" s="1" customFormat="1" ht="10.32" customHeight="1">
      <c r="B66" s="38"/>
      <c r="C66" s="39"/>
      <c r="D66" s="39"/>
      <c r="E66" s="39"/>
      <c r="F66" s="39"/>
      <c r="G66" s="39"/>
      <c r="H66" s="39"/>
      <c r="I66" s="144"/>
      <c r="J66" s="39"/>
      <c r="K66" s="39"/>
      <c r="L66" s="43"/>
    </row>
    <row r="67" s="1" customFormat="1" ht="22.8" customHeight="1">
      <c r="B67" s="38"/>
      <c r="C67" s="177" t="s">
        <v>130</v>
      </c>
      <c r="D67" s="39"/>
      <c r="E67" s="39"/>
      <c r="F67" s="39"/>
      <c r="G67" s="39"/>
      <c r="H67" s="39"/>
      <c r="I67" s="144"/>
      <c r="J67" s="98">
        <f>J96</f>
        <v>0</v>
      </c>
      <c r="K67" s="39"/>
      <c r="L67" s="43"/>
      <c r="AU67" s="17" t="s">
        <v>131</v>
      </c>
    </row>
    <row r="68" s="8" customFormat="1" ht="24.96" customHeight="1">
      <c r="B68" s="178"/>
      <c r="C68" s="179"/>
      <c r="D68" s="180" t="s">
        <v>132</v>
      </c>
      <c r="E68" s="181"/>
      <c r="F68" s="181"/>
      <c r="G68" s="181"/>
      <c r="H68" s="181"/>
      <c r="I68" s="182"/>
      <c r="J68" s="183">
        <f>J97</f>
        <v>0</v>
      </c>
      <c r="K68" s="179"/>
      <c r="L68" s="184"/>
    </row>
    <row r="69" s="9" customFormat="1" ht="19.92" customHeight="1">
      <c r="B69" s="185"/>
      <c r="C69" s="122"/>
      <c r="D69" s="186" t="s">
        <v>133</v>
      </c>
      <c r="E69" s="187"/>
      <c r="F69" s="187"/>
      <c r="G69" s="187"/>
      <c r="H69" s="187"/>
      <c r="I69" s="188"/>
      <c r="J69" s="189">
        <f>J98</f>
        <v>0</v>
      </c>
      <c r="K69" s="122"/>
      <c r="L69" s="190"/>
    </row>
    <row r="70" s="9" customFormat="1" ht="19.92" customHeight="1">
      <c r="B70" s="185"/>
      <c r="C70" s="122"/>
      <c r="D70" s="186" t="s">
        <v>1422</v>
      </c>
      <c r="E70" s="187"/>
      <c r="F70" s="187"/>
      <c r="G70" s="187"/>
      <c r="H70" s="187"/>
      <c r="I70" s="188"/>
      <c r="J70" s="189">
        <f>J117</f>
        <v>0</v>
      </c>
      <c r="K70" s="122"/>
      <c r="L70" s="190"/>
    </row>
    <row r="71" s="8" customFormat="1" ht="24.96" customHeight="1">
      <c r="B71" s="178"/>
      <c r="C71" s="179"/>
      <c r="D71" s="180" t="s">
        <v>1423</v>
      </c>
      <c r="E71" s="181"/>
      <c r="F71" s="181"/>
      <c r="G71" s="181"/>
      <c r="H71" s="181"/>
      <c r="I71" s="182"/>
      <c r="J71" s="183">
        <f>J122</f>
        <v>0</v>
      </c>
      <c r="K71" s="179"/>
      <c r="L71" s="184"/>
    </row>
    <row r="72" s="9" customFormat="1" ht="19.92" customHeight="1">
      <c r="B72" s="185"/>
      <c r="C72" s="122"/>
      <c r="D72" s="186" t="s">
        <v>1424</v>
      </c>
      <c r="E72" s="187"/>
      <c r="F72" s="187"/>
      <c r="G72" s="187"/>
      <c r="H72" s="187"/>
      <c r="I72" s="188"/>
      <c r="J72" s="189">
        <f>J123</f>
        <v>0</v>
      </c>
      <c r="K72" s="122"/>
      <c r="L72" s="190"/>
    </row>
    <row r="73" s="1" customFormat="1" ht="21.84" customHeight="1">
      <c r="B73" s="38"/>
      <c r="C73" s="39"/>
      <c r="D73" s="39"/>
      <c r="E73" s="39"/>
      <c r="F73" s="39"/>
      <c r="G73" s="39"/>
      <c r="H73" s="39"/>
      <c r="I73" s="144"/>
      <c r="J73" s="39"/>
      <c r="K73" s="39"/>
      <c r="L73" s="43"/>
    </row>
    <row r="74" s="1" customFormat="1" ht="6.96" customHeight="1">
      <c r="B74" s="57"/>
      <c r="C74" s="58"/>
      <c r="D74" s="58"/>
      <c r="E74" s="58"/>
      <c r="F74" s="58"/>
      <c r="G74" s="58"/>
      <c r="H74" s="58"/>
      <c r="I74" s="168"/>
      <c r="J74" s="58"/>
      <c r="K74" s="58"/>
      <c r="L74" s="43"/>
    </row>
    <row r="78" s="1" customFormat="1" ht="6.96" customHeight="1">
      <c r="B78" s="59"/>
      <c r="C78" s="60"/>
      <c r="D78" s="60"/>
      <c r="E78" s="60"/>
      <c r="F78" s="60"/>
      <c r="G78" s="60"/>
      <c r="H78" s="60"/>
      <c r="I78" s="171"/>
      <c r="J78" s="60"/>
      <c r="K78" s="60"/>
      <c r="L78" s="43"/>
    </row>
    <row r="79" s="1" customFormat="1" ht="24.96" customHeight="1">
      <c r="B79" s="38"/>
      <c r="C79" s="23" t="s">
        <v>136</v>
      </c>
      <c r="D79" s="39"/>
      <c r="E79" s="39"/>
      <c r="F79" s="39"/>
      <c r="G79" s="39"/>
      <c r="H79" s="39"/>
      <c r="I79" s="144"/>
      <c r="J79" s="39"/>
      <c r="K79" s="39"/>
      <c r="L79" s="43"/>
    </row>
    <row r="80" s="1" customFormat="1" ht="6.96" customHeight="1">
      <c r="B80" s="38"/>
      <c r="C80" s="39"/>
      <c r="D80" s="39"/>
      <c r="E80" s="39"/>
      <c r="F80" s="39"/>
      <c r="G80" s="39"/>
      <c r="H80" s="39"/>
      <c r="I80" s="144"/>
      <c r="J80" s="39"/>
      <c r="K80" s="39"/>
      <c r="L80" s="43"/>
    </row>
    <row r="81" s="1" customFormat="1" ht="12" customHeight="1">
      <c r="B81" s="38"/>
      <c r="C81" s="32" t="s">
        <v>16</v>
      </c>
      <c r="D81" s="39"/>
      <c r="E81" s="39"/>
      <c r="F81" s="39"/>
      <c r="G81" s="39"/>
      <c r="H81" s="39"/>
      <c r="I81" s="144"/>
      <c r="J81" s="39"/>
      <c r="K81" s="39"/>
      <c r="L81" s="43"/>
    </row>
    <row r="82" s="1" customFormat="1" ht="16.5" customHeight="1">
      <c r="B82" s="38"/>
      <c r="C82" s="39"/>
      <c r="D82" s="39"/>
      <c r="E82" s="172" t="str">
        <f>E7</f>
        <v>Oprava výhybek č.1 - 6 v žst. Dolní Žleb</v>
      </c>
      <c r="F82" s="32"/>
      <c r="G82" s="32"/>
      <c r="H82" s="32"/>
      <c r="I82" s="144"/>
      <c r="J82" s="39"/>
      <c r="K82" s="39"/>
      <c r="L82" s="43"/>
    </row>
    <row r="83" ht="12" customHeight="1">
      <c r="B83" s="21"/>
      <c r="C83" s="32" t="s">
        <v>123</v>
      </c>
      <c r="D83" s="22"/>
      <c r="E83" s="22"/>
      <c r="F83" s="22"/>
      <c r="G83" s="22"/>
      <c r="H83" s="22"/>
      <c r="I83" s="137"/>
      <c r="J83" s="22"/>
      <c r="K83" s="22"/>
      <c r="L83" s="20"/>
    </row>
    <row r="84" ht="16.5" customHeight="1">
      <c r="B84" s="21"/>
      <c r="C84" s="22"/>
      <c r="D84" s="22"/>
      <c r="E84" s="172" t="s">
        <v>1353</v>
      </c>
      <c r="F84" s="22"/>
      <c r="G84" s="22"/>
      <c r="H84" s="22"/>
      <c r="I84" s="137"/>
      <c r="J84" s="22"/>
      <c r="K84" s="22"/>
      <c r="L84" s="20"/>
    </row>
    <row r="85" ht="12" customHeight="1">
      <c r="B85" s="21"/>
      <c r="C85" s="32" t="s">
        <v>125</v>
      </c>
      <c r="D85" s="22"/>
      <c r="E85" s="22"/>
      <c r="F85" s="22"/>
      <c r="G85" s="22"/>
      <c r="H85" s="22"/>
      <c r="I85" s="137"/>
      <c r="J85" s="22"/>
      <c r="K85" s="22"/>
      <c r="L85" s="20"/>
    </row>
    <row r="86" s="1" customFormat="1" ht="16.5" customHeight="1">
      <c r="B86" s="38"/>
      <c r="C86" s="39"/>
      <c r="D86" s="39"/>
      <c r="E86" s="32" t="s">
        <v>1354</v>
      </c>
      <c r="F86" s="39"/>
      <c r="G86" s="39"/>
      <c r="H86" s="39"/>
      <c r="I86" s="144"/>
      <c r="J86" s="39"/>
      <c r="K86" s="39"/>
      <c r="L86" s="43"/>
    </row>
    <row r="87" s="1" customFormat="1" ht="12" customHeight="1">
      <c r="B87" s="38"/>
      <c r="C87" s="32" t="s">
        <v>1355</v>
      </c>
      <c r="D87" s="39"/>
      <c r="E87" s="39"/>
      <c r="F87" s="39"/>
      <c r="G87" s="39"/>
      <c r="H87" s="39"/>
      <c r="I87" s="144"/>
      <c r="J87" s="39"/>
      <c r="K87" s="39"/>
      <c r="L87" s="43"/>
    </row>
    <row r="88" s="1" customFormat="1" ht="16.5" customHeight="1">
      <c r="B88" s="38"/>
      <c r="C88" s="39"/>
      <c r="D88" s="39"/>
      <c r="E88" s="64" t="str">
        <f>E13</f>
        <v>05.1.2 - Zemní práce</v>
      </c>
      <c r="F88" s="39"/>
      <c r="G88" s="39"/>
      <c r="H88" s="39"/>
      <c r="I88" s="144"/>
      <c r="J88" s="39"/>
      <c r="K88" s="39"/>
      <c r="L88" s="43"/>
    </row>
    <row r="89" s="1" customFormat="1" ht="6.96" customHeight="1">
      <c r="B89" s="38"/>
      <c r="C89" s="39"/>
      <c r="D89" s="39"/>
      <c r="E89" s="39"/>
      <c r="F89" s="39"/>
      <c r="G89" s="39"/>
      <c r="H89" s="39"/>
      <c r="I89" s="144"/>
      <c r="J89" s="39"/>
      <c r="K89" s="39"/>
      <c r="L89" s="43"/>
    </row>
    <row r="90" s="1" customFormat="1" ht="12" customHeight="1">
      <c r="B90" s="38"/>
      <c r="C90" s="32" t="s">
        <v>20</v>
      </c>
      <c r="D90" s="39"/>
      <c r="E90" s="39"/>
      <c r="F90" s="27" t="str">
        <f>F16</f>
        <v>Dolní Žleb</v>
      </c>
      <c r="G90" s="39"/>
      <c r="H90" s="39"/>
      <c r="I90" s="146" t="s">
        <v>22</v>
      </c>
      <c r="J90" s="67" t="str">
        <f>IF(J16="","",J16)</f>
        <v>27. 11. 2018</v>
      </c>
      <c r="K90" s="39"/>
      <c r="L90" s="43"/>
    </row>
    <row r="91" s="1" customFormat="1" ht="6.96" customHeight="1">
      <c r="B91" s="38"/>
      <c r="C91" s="39"/>
      <c r="D91" s="39"/>
      <c r="E91" s="39"/>
      <c r="F91" s="39"/>
      <c r="G91" s="39"/>
      <c r="H91" s="39"/>
      <c r="I91" s="144"/>
      <c r="J91" s="39"/>
      <c r="K91" s="39"/>
      <c r="L91" s="43"/>
    </row>
    <row r="92" s="1" customFormat="1" ht="13.65" customHeight="1">
      <c r="B92" s="38"/>
      <c r="C92" s="32" t="s">
        <v>24</v>
      </c>
      <c r="D92" s="39"/>
      <c r="E92" s="39"/>
      <c r="F92" s="27" t="str">
        <f>E19</f>
        <v>SŽDC s.o., OŘ Ústí n.L., ST Ústí n.L.</v>
      </c>
      <c r="G92" s="39"/>
      <c r="H92" s="39"/>
      <c r="I92" s="146" t="s">
        <v>32</v>
      </c>
      <c r="J92" s="36" t="str">
        <f>E25</f>
        <v xml:space="preserve"> </v>
      </c>
      <c r="K92" s="39"/>
      <c r="L92" s="43"/>
    </row>
    <row r="93" s="1" customFormat="1" ht="13.65" customHeight="1">
      <c r="B93" s="38"/>
      <c r="C93" s="32" t="s">
        <v>30</v>
      </c>
      <c r="D93" s="39"/>
      <c r="E93" s="39"/>
      <c r="F93" s="27" t="str">
        <f>IF(E22="","",E22)</f>
        <v>Vyplň údaj</v>
      </c>
      <c r="G93" s="39"/>
      <c r="H93" s="39"/>
      <c r="I93" s="146" t="s">
        <v>35</v>
      </c>
      <c r="J93" s="36" t="str">
        <f>E28</f>
        <v xml:space="preserve"> </v>
      </c>
      <c r="K93" s="39"/>
      <c r="L93" s="43"/>
    </row>
    <row r="94" s="1" customFormat="1" ht="10.32" customHeight="1">
      <c r="B94" s="38"/>
      <c r="C94" s="39"/>
      <c r="D94" s="39"/>
      <c r="E94" s="39"/>
      <c r="F94" s="39"/>
      <c r="G94" s="39"/>
      <c r="H94" s="39"/>
      <c r="I94" s="144"/>
      <c r="J94" s="39"/>
      <c r="K94" s="39"/>
      <c r="L94" s="43"/>
    </row>
    <row r="95" s="10" customFormat="1" ht="29.28" customHeight="1">
      <c r="B95" s="191"/>
      <c r="C95" s="192" t="s">
        <v>137</v>
      </c>
      <c r="D95" s="193" t="s">
        <v>56</v>
      </c>
      <c r="E95" s="193" t="s">
        <v>52</v>
      </c>
      <c r="F95" s="193" t="s">
        <v>53</v>
      </c>
      <c r="G95" s="193" t="s">
        <v>138</v>
      </c>
      <c r="H95" s="193" t="s">
        <v>139</v>
      </c>
      <c r="I95" s="194" t="s">
        <v>140</v>
      </c>
      <c r="J95" s="193" t="s">
        <v>129</v>
      </c>
      <c r="K95" s="195" t="s">
        <v>141</v>
      </c>
      <c r="L95" s="196"/>
      <c r="M95" s="88" t="s">
        <v>1</v>
      </c>
      <c r="N95" s="89" t="s">
        <v>41</v>
      </c>
      <c r="O95" s="89" t="s">
        <v>142</v>
      </c>
      <c r="P95" s="89" t="s">
        <v>143</v>
      </c>
      <c r="Q95" s="89" t="s">
        <v>144</v>
      </c>
      <c r="R95" s="89" t="s">
        <v>145</v>
      </c>
      <c r="S95" s="89" t="s">
        <v>146</v>
      </c>
      <c r="T95" s="90" t="s">
        <v>147</v>
      </c>
    </row>
    <row r="96" s="1" customFormat="1" ht="22.8" customHeight="1">
      <c r="B96" s="38"/>
      <c r="C96" s="95" t="s">
        <v>148</v>
      </c>
      <c r="D96" s="39"/>
      <c r="E96" s="39"/>
      <c r="F96" s="39"/>
      <c r="G96" s="39"/>
      <c r="H96" s="39"/>
      <c r="I96" s="144"/>
      <c r="J96" s="197">
        <f>BK96</f>
        <v>0</v>
      </c>
      <c r="K96" s="39"/>
      <c r="L96" s="43"/>
      <c r="M96" s="91"/>
      <c r="N96" s="92"/>
      <c r="O96" s="92"/>
      <c r="P96" s="198">
        <f>P97+P122</f>
        <v>0</v>
      </c>
      <c r="Q96" s="92"/>
      <c r="R96" s="198">
        <f>R97+R122</f>
        <v>13.275948</v>
      </c>
      <c r="S96" s="92"/>
      <c r="T96" s="199">
        <f>T97+T122</f>
        <v>0</v>
      </c>
      <c r="AT96" s="17" t="s">
        <v>70</v>
      </c>
      <c r="AU96" s="17" t="s">
        <v>131</v>
      </c>
      <c r="BK96" s="200">
        <f>BK97+BK122</f>
        <v>0</v>
      </c>
    </row>
    <row r="97" s="11" customFormat="1" ht="25.92" customHeight="1">
      <c r="B97" s="217"/>
      <c r="C97" s="218"/>
      <c r="D97" s="219" t="s">
        <v>70</v>
      </c>
      <c r="E97" s="220" t="s">
        <v>171</v>
      </c>
      <c r="F97" s="220" t="s">
        <v>172</v>
      </c>
      <c r="G97" s="218"/>
      <c r="H97" s="218"/>
      <c r="I97" s="221"/>
      <c r="J97" s="222">
        <f>BK97</f>
        <v>0</v>
      </c>
      <c r="K97" s="218"/>
      <c r="L97" s="223"/>
      <c r="M97" s="224"/>
      <c r="N97" s="225"/>
      <c r="O97" s="225"/>
      <c r="P97" s="226">
        <f>P98+P117</f>
        <v>0</v>
      </c>
      <c r="Q97" s="225"/>
      <c r="R97" s="226">
        <f>R98+R117</f>
        <v>13.275948</v>
      </c>
      <c r="S97" s="225"/>
      <c r="T97" s="227">
        <f>T98+T117</f>
        <v>0</v>
      </c>
      <c r="AR97" s="228" t="s">
        <v>78</v>
      </c>
      <c r="AT97" s="229" t="s">
        <v>70</v>
      </c>
      <c r="AU97" s="229" t="s">
        <v>71</v>
      </c>
      <c r="AY97" s="228" t="s">
        <v>154</v>
      </c>
      <c r="BK97" s="230">
        <f>BK98+BK117</f>
        <v>0</v>
      </c>
    </row>
    <row r="98" s="11" customFormat="1" ht="22.8" customHeight="1">
      <c r="B98" s="217"/>
      <c r="C98" s="218"/>
      <c r="D98" s="219" t="s">
        <v>70</v>
      </c>
      <c r="E98" s="231" t="s">
        <v>78</v>
      </c>
      <c r="F98" s="231" t="s">
        <v>115</v>
      </c>
      <c r="G98" s="218"/>
      <c r="H98" s="218"/>
      <c r="I98" s="221"/>
      <c r="J98" s="232">
        <f>BK98</f>
        <v>0</v>
      </c>
      <c r="K98" s="218"/>
      <c r="L98" s="223"/>
      <c r="M98" s="224"/>
      <c r="N98" s="225"/>
      <c r="O98" s="225"/>
      <c r="P98" s="226">
        <f>SUM(P99:P116)</f>
        <v>0</v>
      </c>
      <c r="Q98" s="225"/>
      <c r="R98" s="226">
        <f>SUM(R99:R116)</f>
        <v>10.332000000000001</v>
      </c>
      <c r="S98" s="225"/>
      <c r="T98" s="227">
        <f>SUM(T99:T116)</f>
        <v>0</v>
      </c>
      <c r="AR98" s="228" t="s">
        <v>78</v>
      </c>
      <c r="AT98" s="229" t="s">
        <v>70</v>
      </c>
      <c r="AU98" s="229" t="s">
        <v>78</v>
      </c>
      <c r="AY98" s="228" t="s">
        <v>154</v>
      </c>
      <c r="BK98" s="230">
        <f>SUM(BK99:BK116)</f>
        <v>0</v>
      </c>
    </row>
    <row r="99" s="1" customFormat="1" ht="33.75" customHeight="1">
      <c r="B99" s="38"/>
      <c r="C99" s="233" t="s">
        <v>78</v>
      </c>
      <c r="D99" s="233" t="s">
        <v>174</v>
      </c>
      <c r="E99" s="234" t="s">
        <v>1425</v>
      </c>
      <c r="F99" s="235" t="s">
        <v>299</v>
      </c>
      <c r="G99" s="236" t="s">
        <v>177</v>
      </c>
      <c r="H99" s="237">
        <v>280</v>
      </c>
      <c r="I99" s="238"/>
      <c r="J99" s="239">
        <f>ROUND(I99*H99,2)</f>
        <v>0</v>
      </c>
      <c r="K99" s="235" t="s">
        <v>1</v>
      </c>
      <c r="L99" s="43"/>
      <c r="M99" s="240" t="s">
        <v>1</v>
      </c>
      <c r="N99" s="241" t="s">
        <v>42</v>
      </c>
      <c r="O99" s="79"/>
      <c r="P99" s="211">
        <f>O99*H99</f>
        <v>0</v>
      </c>
      <c r="Q99" s="211">
        <v>0.036900000000000002</v>
      </c>
      <c r="R99" s="211">
        <f>Q99*H99</f>
        <v>10.332000000000001</v>
      </c>
      <c r="S99" s="211">
        <v>0</v>
      </c>
      <c r="T99" s="212">
        <f>S99*H99</f>
        <v>0</v>
      </c>
      <c r="AR99" s="17" t="s">
        <v>155</v>
      </c>
      <c r="AT99" s="17" t="s">
        <v>174</v>
      </c>
      <c r="AU99" s="17" t="s">
        <v>80</v>
      </c>
      <c r="AY99" s="17" t="s">
        <v>154</v>
      </c>
      <c r="BE99" s="213">
        <f>IF(N99="základní",J99,0)</f>
        <v>0</v>
      </c>
      <c r="BF99" s="213">
        <f>IF(N99="snížená",J99,0)</f>
        <v>0</v>
      </c>
      <c r="BG99" s="213">
        <f>IF(N99="zákl. přenesená",J99,0)</f>
        <v>0</v>
      </c>
      <c r="BH99" s="213">
        <f>IF(N99="sníž. přenesená",J99,0)</f>
        <v>0</v>
      </c>
      <c r="BI99" s="213">
        <f>IF(N99="nulová",J99,0)</f>
        <v>0</v>
      </c>
      <c r="BJ99" s="17" t="s">
        <v>78</v>
      </c>
      <c r="BK99" s="213">
        <f>ROUND(I99*H99,2)</f>
        <v>0</v>
      </c>
      <c r="BL99" s="17" t="s">
        <v>155</v>
      </c>
      <c r="BM99" s="17" t="s">
        <v>1426</v>
      </c>
    </row>
    <row r="100" s="1" customFormat="1">
      <c r="B100" s="38"/>
      <c r="C100" s="39"/>
      <c r="D100" s="214" t="s">
        <v>157</v>
      </c>
      <c r="E100" s="39"/>
      <c r="F100" s="215" t="s">
        <v>1427</v>
      </c>
      <c r="G100" s="39"/>
      <c r="H100" s="39"/>
      <c r="I100" s="144"/>
      <c r="J100" s="39"/>
      <c r="K100" s="39"/>
      <c r="L100" s="43"/>
      <c r="M100" s="216"/>
      <c r="N100" s="79"/>
      <c r="O100" s="79"/>
      <c r="P100" s="79"/>
      <c r="Q100" s="79"/>
      <c r="R100" s="79"/>
      <c r="S100" s="79"/>
      <c r="T100" s="80"/>
      <c r="AT100" s="17" t="s">
        <v>157</v>
      </c>
      <c r="AU100" s="17" t="s">
        <v>80</v>
      </c>
    </row>
    <row r="101" s="1" customFormat="1">
      <c r="B101" s="38"/>
      <c r="C101" s="39"/>
      <c r="D101" s="214" t="s">
        <v>179</v>
      </c>
      <c r="E101" s="39"/>
      <c r="F101" s="242" t="s">
        <v>1428</v>
      </c>
      <c r="G101" s="39"/>
      <c r="H101" s="39"/>
      <c r="I101" s="144"/>
      <c r="J101" s="39"/>
      <c r="K101" s="39"/>
      <c r="L101" s="43"/>
      <c r="M101" s="216"/>
      <c r="N101" s="79"/>
      <c r="O101" s="79"/>
      <c r="P101" s="79"/>
      <c r="Q101" s="79"/>
      <c r="R101" s="79"/>
      <c r="S101" s="79"/>
      <c r="T101" s="80"/>
      <c r="AT101" s="17" t="s">
        <v>179</v>
      </c>
      <c r="AU101" s="17" t="s">
        <v>80</v>
      </c>
    </row>
    <row r="102" s="1" customFormat="1" ht="22.5" customHeight="1">
      <c r="B102" s="38"/>
      <c r="C102" s="233" t="s">
        <v>80</v>
      </c>
      <c r="D102" s="233" t="s">
        <v>174</v>
      </c>
      <c r="E102" s="234" t="s">
        <v>1429</v>
      </c>
      <c r="F102" s="235" t="s">
        <v>1430</v>
      </c>
      <c r="G102" s="236" t="s">
        <v>305</v>
      </c>
      <c r="H102" s="237">
        <v>1.2</v>
      </c>
      <c r="I102" s="238"/>
      <c r="J102" s="239">
        <f>ROUND(I102*H102,2)</f>
        <v>0</v>
      </c>
      <c r="K102" s="235" t="s">
        <v>1</v>
      </c>
      <c r="L102" s="43"/>
      <c r="M102" s="240" t="s">
        <v>1</v>
      </c>
      <c r="N102" s="241" t="s">
        <v>42</v>
      </c>
      <c r="O102" s="79"/>
      <c r="P102" s="211">
        <f>O102*H102</f>
        <v>0</v>
      </c>
      <c r="Q102" s="211">
        <v>0</v>
      </c>
      <c r="R102" s="211">
        <f>Q102*H102</f>
        <v>0</v>
      </c>
      <c r="S102" s="211">
        <v>0</v>
      </c>
      <c r="T102" s="212">
        <f>S102*H102</f>
        <v>0</v>
      </c>
      <c r="AR102" s="17" t="s">
        <v>155</v>
      </c>
      <c r="AT102" s="17" t="s">
        <v>174</v>
      </c>
      <c r="AU102" s="17" t="s">
        <v>80</v>
      </c>
      <c r="AY102" s="17" t="s">
        <v>154</v>
      </c>
      <c r="BE102" s="213">
        <f>IF(N102="základní",J102,0)</f>
        <v>0</v>
      </c>
      <c r="BF102" s="213">
        <f>IF(N102="snížená",J102,0)</f>
        <v>0</v>
      </c>
      <c r="BG102" s="213">
        <f>IF(N102="zákl. přenesená",J102,0)</f>
        <v>0</v>
      </c>
      <c r="BH102" s="213">
        <f>IF(N102="sníž. přenesená",J102,0)</f>
        <v>0</v>
      </c>
      <c r="BI102" s="213">
        <f>IF(N102="nulová",J102,0)</f>
        <v>0</v>
      </c>
      <c r="BJ102" s="17" t="s">
        <v>78</v>
      </c>
      <c r="BK102" s="213">
        <f>ROUND(I102*H102,2)</f>
        <v>0</v>
      </c>
      <c r="BL102" s="17" t="s">
        <v>155</v>
      </c>
      <c r="BM102" s="17" t="s">
        <v>1431</v>
      </c>
    </row>
    <row r="103" s="1" customFormat="1">
      <c r="B103" s="38"/>
      <c r="C103" s="39"/>
      <c r="D103" s="214" t="s">
        <v>157</v>
      </c>
      <c r="E103" s="39"/>
      <c r="F103" s="215" t="s">
        <v>1430</v>
      </c>
      <c r="G103" s="39"/>
      <c r="H103" s="39"/>
      <c r="I103" s="144"/>
      <c r="J103" s="39"/>
      <c r="K103" s="39"/>
      <c r="L103" s="43"/>
      <c r="M103" s="216"/>
      <c r="N103" s="79"/>
      <c r="O103" s="79"/>
      <c r="P103" s="79"/>
      <c r="Q103" s="79"/>
      <c r="R103" s="79"/>
      <c r="S103" s="79"/>
      <c r="T103" s="80"/>
      <c r="AT103" s="17" t="s">
        <v>157</v>
      </c>
      <c r="AU103" s="17" t="s">
        <v>80</v>
      </c>
    </row>
    <row r="104" s="13" customFormat="1">
      <c r="B104" s="256"/>
      <c r="C104" s="257"/>
      <c r="D104" s="214" t="s">
        <v>325</v>
      </c>
      <c r="E104" s="258" t="s">
        <v>1</v>
      </c>
      <c r="F104" s="259" t="s">
        <v>1432</v>
      </c>
      <c r="G104" s="257"/>
      <c r="H104" s="260">
        <v>1.2</v>
      </c>
      <c r="I104" s="261"/>
      <c r="J104" s="257"/>
      <c r="K104" s="257"/>
      <c r="L104" s="262"/>
      <c r="M104" s="263"/>
      <c r="N104" s="264"/>
      <c r="O104" s="264"/>
      <c r="P104" s="264"/>
      <c r="Q104" s="264"/>
      <c r="R104" s="264"/>
      <c r="S104" s="264"/>
      <c r="T104" s="265"/>
      <c r="AT104" s="266" t="s">
        <v>325</v>
      </c>
      <c r="AU104" s="266" t="s">
        <v>80</v>
      </c>
      <c r="AV104" s="13" t="s">
        <v>80</v>
      </c>
      <c r="AW104" s="13" t="s">
        <v>34</v>
      </c>
      <c r="AX104" s="13" t="s">
        <v>71</v>
      </c>
      <c r="AY104" s="266" t="s">
        <v>154</v>
      </c>
    </row>
    <row r="105" s="14" customFormat="1">
      <c r="B105" s="267"/>
      <c r="C105" s="268"/>
      <c r="D105" s="214" t="s">
        <v>325</v>
      </c>
      <c r="E105" s="269" t="s">
        <v>1</v>
      </c>
      <c r="F105" s="270" t="s">
        <v>329</v>
      </c>
      <c r="G105" s="268"/>
      <c r="H105" s="271">
        <v>1.2</v>
      </c>
      <c r="I105" s="272"/>
      <c r="J105" s="268"/>
      <c r="K105" s="268"/>
      <c r="L105" s="273"/>
      <c r="M105" s="274"/>
      <c r="N105" s="275"/>
      <c r="O105" s="275"/>
      <c r="P105" s="275"/>
      <c r="Q105" s="275"/>
      <c r="R105" s="275"/>
      <c r="S105" s="275"/>
      <c r="T105" s="276"/>
      <c r="AT105" s="277" t="s">
        <v>325</v>
      </c>
      <c r="AU105" s="277" t="s">
        <v>80</v>
      </c>
      <c r="AV105" s="14" t="s">
        <v>155</v>
      </c>
      <c r="AW105" s="14" t="s">
        <v>34</v>
      </c>
      <c r="AX105" s="14" t="s">
        <v>78</v>
      </c>
      <c r="AY105" s="277" t="s">
        <v>154</v>
      </c>
    </row>
    <row r="106" s="1" customFormat="1" ht="16.5" customHeight="1">
      <c r="B106" s="38"/>
      <c r="C106" s="233" t="s">
        <v>112</v>
      </c>
      <c r="D106" s="233" t="s">
        <v>174</v>
      </c>
      <c r="E106" s="234" t="s">
        <v>1433</v>
      </c>
      <c r="F106" s="235" t="s">
        <v>1434</v>
      </c>
      <c r="G106" s="236" t="s">
        <v>305</v>
      </c>
      <c r="H106" s="237">
        <v>44.799999999999997</v>
      </c>
      <c r="I106" s="238"/>
      <c r="J106" s="239">
        <f>ROUND(I106*H106,2)</f>
        <v>0</v>
      </c>
      <c r="K106" s="235" t="s">
        <v>1</v>
      </c>
      <c r="L106" s="43"/>
      <c r="M106" s="240" t="s">
        <v>1</v>
      </c>
      <c r="N106" s="241" t="s">
        <v>42</v>
      </c>
      <c r="O106" s="79"/>
      <c r="P106" s="211">
        <f>O106*H106</f>
        <v>0</v>
      </c>
      <c r="Q106" s="211">
        <v>0</v>
      </c>
      <c r="R106" s="211">
        <f>Q106*H106</f>
        <v>0</v>
      </c>
      <c r="S106" s="211">
        <v>0</v>
      </c>
      <c r="T106" s="212">
        <f>S106*H106</f>
        <v>0</v>
      </c>
      <c r="AR106" s="17" t="s">
        <v>155</v>
      </c>
      <c r="AT106" s="17" t="s">
        <v>174</v>
      </c>
      <c r="AU106" s="17" t="s">
        <v>80</v>
      </c>
      <c r="AY106" s="17" t="s">
        <v>154</v>
      </c>
      <c r="BE106" s="213">
        <f>IF(N106="základní",J106,0)</f>
        <v>0</v>
      </c>
      <c r="BF106" s="213">
        <f>IF(N106="snížená",J106,0)</f>
        <v>0</v>
      </c>
      <c r="BG106" s="213">
        <f>IF(N106="zákl. přenesená",J106,0)</f>
        <v>0</v>
      </c>
      <c r="BH106" s="213">
        <f>IF(N106="sníž. přenesená",J106,0)</f>
        <v>0</v>
      </c>
      <c r="BI106" s="213">
        <f>IF(N106="nulová",J106,0)</f>
        <v>0</v>
      </c>
      <c r="BJ106" s="17" t="s">
        <v>78</v>
      </c>
      <c r="BK106" s="213">
        <f>ROUND(I106*H106,2)</f>
        <v>0</v>
      </c>
      <c r="BL106" s="17" t="s">
        <v>155</v>
      </c>
      <c r="BM106" s="17" t="s">
        <v>1435</v>
      </c>
    </row>
    <row r="107" s="1" customFormat="1">
      <c r="B107" s="38"/>
      <c r="C107" s="39"/>
      <c r="D107" s="214" t="s">
        <v>157</v>
      </c>
      <c r="E107" s="39"/>
      <c r="F107" s="215" t="s">
        <v>1434</v>
      </c>
      <c r="G107" s="39"/>
      <c r="H107" s="39"/>
      <c r="I107" s="144"/>
      <c r="J107" s="39"/>
      <c r="K107" s="39"/>
      <c r="L107" s="43"/>
      <c r="M107" s="216"/>
      <c r="N107" s="79"/>
      <c r="O107" s="79"/>
      <c r="P107" s="79"/>
      <c r="Q107" s="79"/>
      <c r="R107" s="79"/>
      <c r="S107" s="79"/>
      <c r="T107" s="80"/>
      <c r="AT107" s="17" t="s">
        <v>157</v>
      </c>
      <c r="AU107" s="17" t="s">
        <v>80</v>
      </c>
    </row>
    <row r="108" s="13" customFormat="1">
      <c r="B108" s="256"/>
      <c r="C108" s="257"/>
      <c r="D108" s="214" t="s">
        <v>325</v>
      </c>
      <c r="E108" s="258" t="s">
        <v>1</v>
      </c>
      <c r="F108" s="259" t="s">
        <v>1436</v>
      </c>
      <c r="G108" s="257"/>
      <c r="H108" s="260">
        <v>44.799999999999997</v>
      </c>
      <c r="I108" s="261"/>
      <c r="J108" s="257"/>
      <c r="K108" s="257"/>
      <c r="L108" s="262"/>
      <c r="M108" s="263"/>
      <c r="N108" s="264"/>
      <c r="O108" s="264"/>
      <c r="P108" s="264"/>
      <c r="Q108" s="264"/>
      <c r="R108" s="264"/>
      <c r="S108" s="264"/>
      <c r="T108" s="265"/>
      <c r="AT108" s="266" t="s">
        <v>325</v>
      </c>
      <c r="AU108" s="266" t="s">
        <v>80</v>
      </c>
      <c r="AV108" s="13" t="s">
        <v>80</v>
      </c>
      <c r="AW108" s="13" t="s">
        <v>34</v>
      </c>
      <c r="AX108" s="13" t="s">
        <v>71</v>
      </c>
      <c r="AY108" s="266" t="s">
        <v>154</v>
      </c>
    </row>
    <row r="109" s="14" customFormat="1">
      <c r="B109" s="267"/>
      <c r="C109" s="268"/>
      <c r="D109" s="214" t="s">
        <v>325</v>
      </c>
      <c r="E109" s="269" t="s">
        <v>1</v>
      </c>
      <c r="F109" s="270" t="s">
        <v>329</v>
      </c>
      <c r="G109" s="268"/>
      <c r="H109" s="271">
        <v>44.799999999999997</v>
      </c>
      <c r="I109" s="272"/>
      <c r="J109" s="268"/>
      <c r="K109" s="268"/>
      <c r="L109" s="273"/>
      <c r="M109" s="274"/>
      <c r="N109" s="275"/>
      <c r="O109" s="275"/>
      <c r="P109" s="275"/>
      <c r="Q109" s="275"/>
      <c r="R109" s="275"/>
      <c r="S109" s="275"/>
      <c r="T109" s="276"/>
      <c r="AT109" s="277" t="s">
        <v>325</v>
      </c>
      <c r="AU109" s="277" t="s">
        <v>80</v>
      </c>
      <c r="AV109" s="14" t="s">
        <v>155</v>
      </c>
      <c r="AW109" s="14" t="s">
        <v>34</v>
      </c>
      <c r="AX109" s="14" t="s">
        <v>78</v>
      </c>
      <c r="AY109" s="277" t="s">
        <v>154</v>
      </c>
    </row>
    <row r="110" s="1" customFormat="1" ht="22.5" customHeight="1">
      <c r="B110" s="38"/>
      <c r="C110" s="233" t="s">
        <v>155</v>
      </c>
      <c r="D110" s="233" t="s">
        <v>174</v>
      </c>
      <c r="E110" s="234" t="s">
        <v>1437</v>
      </c>
      <c r="F110" s="235" t="s">
        <v>1438</v>
      </c>
      <c r="G110" s="236" t="s">
        <v>305</v>
      </c>
      <c r="H110" s="237">
        <v>46</v>
      </c>
      <c r="I110" s="238"/>
      <c r="J110" s="239">
        <f>ROUND(I110*H110,2)</f>
        <v>0</v>
      </c>
      <c r="K110" s="235" t="s">
        <v>1</v>
      </c>
      <c r="L110" s="43"/>
      <c r="M110" s="240" t="s">
        <v>1</v>
      </c>
      <c r="N110" s="241" t="s">
        <v>42</v>
      </c>
      <c r="O110" s="79"/>
      <c r="P110" s="211">
        <f>O110*H110</f>
        <v>0</v>
      </c>
      <c r="Q110" s="211">
        <v>0</v>
      </c>
      <c r="R110" s="211">
        <f>Q110*H110</f>
        <v>0</v>
      </c>
      <c r="S110" s="211">
        <v>0</v>
      </c>
      <c r="T110" s="212">
        <f>S110*H110</f>
        <v>0</v>
      </c>
      <c r="AR110" s="17" t="s">
        <v>155</v>
      </c>
      <c r="AT110" s="17" t="s">
        <v>174</v>
      </c>
      <c r="AU110" s="17" t="s">
        <v>80</v>
      </c>
      <c r="AY110" s="17" t="s">
        <v>154</v>
      </c>
      <c r="BE110" s="213">
        <f>IF(N110="základní",J110,0)</f>
        <v>0</v>
      </c>
      <c r="BF110" s="213">
        <f>IF(N110="snížená",J110,0)</f>
        <v>0</v>
      </c>
      <c r="BG110" s="213">
        <f>IF(N110="zákl. přenesená",J110,0)</f>
        <v>0</v>
      </c>
      <c r="BH110" s="213">
        <f>IF(N110="sníž. přenesená",J110,0)</f>
        <v>0</v>
      </c>
      <c r="BI110" s="213">
        <f>IF(N110="nulová",J110,0)</f>
        <v>0</v>
      </c>
      <c r="BJ110" s="17" t="s">
        <v>78</v>
      </c>
      <c r="BK110" s="213">
        <f>ROUND(I110*H110,2)</f>
        <v>0</v>
      </c>
      <c r="BL110" s="17" t="s">
        <v>155</v>
      </c>
      <c r="BM110" s="17" t="s">
        <v>1439</v>
      </c>
    </row>
    <row r="111" s="1" customFormat="1">
      <c r="B111" s="38"/>
      <c r="C111" s="39"/>
      <c r="D111" s="214" t="s">
        <v>157</v>
      </c>
      <c r="E111" s="39"/>
      <c r="F111" s="215" t="s">
        <v>1438</v>
      </c>
      <c r="G111" s="39"/>
      <c r="H111" s="39"/>
      <c r="I111" s="144"/>
      <c r="J111" s="39"/>
      <c r="K111" s="39"/>
      <c r="L111" s="43"/>
      <c r="M111" s="216"/>
      <c r="N111" s="79"/>
      <c r="O111" s="79"/>
      <c r="P111" s="79"/>
      <c r="Q111" s="79"/>
      <c r="R111" s="79"/>
      <c r="S111" s="79"/>
      <c r="T111" s="80"/>
      <c r="AT111" s="17" t="s">
        <v>157</v>
      </c>
      <c r="AU111" s="17" t="s">
        <v>80</v>
      </c>
    </row>
    <row r="112" s="13" customFormat="1">
      <c r="B112" s="256"/>
      <c r="C112" s="257"/>
      <c r="D112" s="214" t="s">
        <v>325</v>
      </c>
      <c r="E112" s="258" t="s">
        <v>1</v>
      </c>
      <c r="F112" s="259" t="s">
        <v>1436</v>
      </c>
      <c r="G112" s="257"/>
      <c r="H112" s="260">
        <v>44.799999999999997</v>
      </c>
      <c r="I112" s="261"/>
      <c r="J112" s="257"/>
      <c r="K112" s="257"/>
      <c r="L112" s="262"/>
      <c r="M112" s="263"/>
      <c r="N112" s="264"/>
      <c r="O112" s="264"/>
      <c r="P112" s="264"/>
      <c r="Q112" s="264"/>
      <c r="R112" s="264"/>
      <c r="S112" s="264"/>
      <c r="T112" s="265"/>
      <c r="AT112" s="266" t="s">
        <v>325</v>
      </c>
      <c r="AU112" s="266" t="s">
        <v>80</v>
      </c>
      <c r="AV112" s="13" t="s">
        <v>80</v>
      </c>
      <c r="AW112" s="13" t="s">
        <v>34</v>
      </c>
      <c r="AX112" s="13" t="s">
        <v>71</v>
      </c>
      <c r="AY112" s="266" t="s">
        <v>154</v>
      </c>
    </row>
    <row r="113" s="13" customFormat="1">
      <c r="B113" s="256"/>
      <c r="C113" s="257"/>
      <c r="D113" s="214" t="s">
        <v>325</v>
      </c>
      <c r="E113" s="258" t="s">
        <v>1</v>
      </c>
      <c r="F113" s="259" t="s">
        <v>1432</v>
      </c>
      <c r="G113" s="257"/>
      <c r="H113" s="260">
        <v>1.2</v>
      </c>
      <c r="I113" s="261"/>
      <c r="J113" s="257"/>
      <c r="K113" s="257"/>
      <c r="L113" s="262"/>
      <c r="M113" s="263"/>
      <c r="N113" s="264"/>
      <c r="O113" s="264"/>
      <c r="P113" s="264"/>
      <c r="Q113" s="264"/>
      <c r="R113" s="264"/>
      <c r="S113" s="264"/>
      <c r="T113" s="265"/>
      <c r="AT113" s="266" t="s">
        <v>325</v>
      </c>
      <c r="AU113" s="266" t="s">
        <v>80</v>
      </c>
      <c r="AV113" s="13" t="s">
        <v>80</v>
      </c>
      <c r="AW113" s="13" t="s">
        <v>34</v>
      </c>
      <c r="AX113" s="13" t="s">
        <v>71</v>
      </c>
      <c r="AY113" s="266" t="s">
        <v>154</v>
      </c>
    </row>
    <row r="114" s="14" customFormat="1">
      <c r="B114" s="267"/>
      <c r="C114" s="268"/>
      <c r="D114" s="214" t="s">
        <v>325</v>
      </c>
      <c r="E114" s="269" t="s">
        <v>1</v>
      </c>
      <c r="F114" s="270" t="s">
        <v>329</v>
      </c>
      <c r="G114" s="268"/>
      <c r="H114" s="271">
        <v>46</v>
      </c>
      <c r="I114" s="272"/>
      <c r="J114" s="268"/>
      <c r="K114" s="268"/>
      <c r="L114" s="273"/>
      <c r="M114" s="274"/>
      <c r="N114" s="275"/>
      <c r="O114" s="275"/>
      <c r="P114" s="275"/>
      <c r="Q114" s="275"/>
      <c r="R114" s="275"/>
      <c r="S114" s="275"/>
      <c r="T114" s="276"/>
      <c r="AT114" s="277" t="s">
        <v>325</v>
      </c>
      <c r="AU114" s="277" t="s">
        <v>80</v>
      </c>
      <c r="AV114" s="14" t="s">
        <v>155</v>
      </c>
      <c r="AW114" s="14" t="s">
        <v>34</v>
      </c>
      <c r="AX114" s="14" t="s">
        <v>78</v>
      </c>
      <c r="AY114" s="277" t="s">
        <v>154</v>
      </c>
    </row>
    <row r="115" s="1" customFormat="1" ht="16.5" customHeight="1">
      <c r="B115" s="38"/>
      <c r="C115" s="233" t="s">
        <v>167</v>
      </c>
      <c r="D115" s="233" t="s">
        <v>174</v>
      </c>
      <c r="E115" s="234" t="s">
        <v>1440</v>
      </c>
      <c r="F115" s="235" t="s">
        <v>1441</v>
      </c>
      <c r="G115" s="236" t="s">
        <v>431</v>
      </c>
      <c r="H115" s="237">
        <v>160</v>
      </c>
      <c r="I115" s="238"/>
      <c r="J115" s="239">
        <f>ROUND(I115*H115,2)</f>
        <v>0</v>
      </c>
      <c r="K115" s="235" t="s">
        <v>1</v>
      </c>
      <c r="L115" s="43"/>
      <c r="M115" s="240" t="s">
        <v>1</v>
      </c>
      <c r="N115" s="241" t="s">
        <v>42</v>
      </c>
      <c r="O115" s="79"/>
      <c r="P115" s="211">
        <f>O115*H115</f>
        <v>0</v>
      </c>
      <c r="Q115" s="211">
        <v>0</v>
      </c>
      <c r="R115" s="211">
        <f>Q115*H115</f>
        <v>0</v>
      </c>
      <c r="S115" s="211">
        <v>0</v>
      </c>
      <c r="T115" s="212">
        <f>S115*H115</f>
        <v>0</v>
      </c>
      <c r="AR115" s="17" t="s">
        <v>155</v>
      </c>
      <c r="AT115" s="17" t="s">
        <v>174</v>
      </c>
      <c r="AU115" s="17" t="s">
        <v>80</v>
      </c>
      <c r="AY115" s="17" t="s">
        <v>154</v>
      </c>
      <c r="BE115" s="213">
        <f>IF(N115="základní",J115,0)</f>
        <v>0</v>
      </c>
      <c r="BF115" s="213">
        <f>IF(N115="snížená",J115,0)</f>
        <v>0</v>
      </c>
      <c r="BG115" s="213">
        <f>IF(N115="zákl. přenesená",J115,0)</f>
        <v>0</v>
      </c>
      <c r="BH115" s="213">
        <f>IF(N115="sníž. přenesená",J115,0)</f>
        <v>0</v>
      </c>
      <c r="BI115" s="213">
        <f>IF(N115="nulová",J115,0)</f>
        <v>0</v>
      </c>
      <c r="BJ115" s="17" t="s">
        <v>78</v>
      </c>
      <c r="BK115" s="213">
        <f>ROUND(I115*H115,2)</f>
        <v>0</v>
      </c>
      <c r="BL115" s="17" t="s">
        <v>155</v>
      </c>
      <c r="BM115" s="17" t="s">
        <v>1442</v>
      </c>
    </row>
    <row r="116" s="1" customFormat="1">
      <c r="B116" s="38"/>
      <c r="C116" s="39"/>
      <c r="D116" s="214" t="s">
        <v>157</v>
      </c>
      <c r="E116" s="39"/>
      <c r="F116" s="215" t="s">
        <v>1441</v>
      </c>
      <c r="G116" s="39"/>
      <c r="H116" s="39"/>
      <c r="I116" s="144"/>
      <c r="J116" s="39"/>
      <c r="K116" s="39"/>
      <c r="L116" s="43"/>
      <c r="M116" s="216"/>
      <c r="N116" s="79"/>
      <c r="O116" s="79"/>
      <c r="P116" s="79"/>
      <c r="Q116" s="79"/>
      <c r="R116" s="79"/>
      <c r="S116" s="79"/>
      <c r="T116" s="80"/>
      <c r="AT116" s="17" t="s">
        <v>157</v>
      </c>
      <c r="AU116" s="17" t="s">
        <v>80</v>
      </c>
    </row>
    <row r="117" s="11" customFormat="1" ht="22.8" customHeight="1">
      <c r="B117" s="217"/>
      <c r="C117" s="218"/>
      <c r="D117" s="219" t="s">
        <v>70</v>
      </c>
      <c r="E117" s="231" t="s">
        <v>80</v>
      </c>
      <c r="F117" s="231" t="s">
        <v>1443</v>
      </c>
      <c r="G117" s="218"/>
      <c r="H117" s="218"/>
      <c r="I117" s="221"/>
      <c r="J117" s="232">
        <f>BK117</f>
        <v>0</v>
      </c>
      <c r="K117" s="218"/>
      <c r="L117" s="223"/>
      <c r="M117" s="224"/>
      <c r="N117" s="225"/>
      <c r="O117" s="225"/>
      <c r="P117" s="226">
        <f>SUM(P118:P121)</f>
        <v>0</v>
      </c>
      <c r="Q117" s="225"/>
      <c r="R117" s="226">
        <f>SUM(R118:R121)</f>
        <v>2.9439479999999998</v>
      </c>
      <c r="S117" s="225"/>
      <c r="T117" s="227">
        <f>SUM(T118:T121)</f>
        <v>0</v>
      </c>
      <c r="AR117" s="228" t="s">
        <v>78</v>
      </c>
      <c r="AT117" s="229" t="s">
        <v>70</v>
      </c>
      <c r="AU117" s="229" t="s">
        <v>78</v>
      </c>
      <c r="AY117" s="228" t="s">
        <v>154</v>
      </c>
      <c r="BK117" s="230">
        <f>SUM(BK118:BK121)</f>
        <v>0</v>
      </c>
    </row>
    <row r="118" s="1" customFormat="1" ht="16.5" customHeight="1">
      <c r="B118" s="38"/>
      <c r="C118" s="233" t="s">
        <v>173</v>
      </c>
      <c r="D118" s="233" t="s">
        <v>174</v>
      </c>
      <c r="E118" s="234" t="s">
        <v>1444</v>
      </c>
      <c r="F118" s="235" t="s">
        <v>1445</v>
      </c>
      <c r="G118" s="236" t="s">
        <v>305</v>
      </c>
      <c r="H118" s="237">
        <v>1.2</v>
      </c>
      <c r="I118" s="238"/>
      <c r="J118" s="239">
        <f>ROUND(I118*H118,2)</f>
        <v>0</v>
      </c>
      <c r="K118" s="235" t="s">
        <v>1</v>
      </c>
      <c r="L118" s="43"/>
      <c r="M118" s="240" t="s">
        <v>1</v>
      </c>
      <c r="N118" s="241" t="s">
        <v>42</v>
      </c>
      <c r="O118" s="79"/>
      <c r="P118" s="211">
        <f>O118*H118</f>
        <v>0</v>
      </c>
      <c r="Q118" s="211">
        <v>2.45329</v>
      </c>
      <c r="R118" s="211">
        <f>Q118*H118</f>
        <v>2.9439479999999998</v>
      </c>
      <c r="S118" s="211">
        <v>0</v>
      </c>
      <c r="T118" s="212">
        <f>S118*H118</f>
        <v>0</v>
      </c>
      <c r="AR118" s="17" t="s">
        <v>155</v>
      </c>
      <c r="AT118" s="17" t="s">
        <v>174</v>
      </c>
      <c r="AU118" s="17" t="s">
        <v>80</v>
      </c>
      <c r="AY118" s="17" t="s">
        <v>154</v>
      </c>
      <c r="BE118" s="213">
        <f>IF(N118="základní",J118,0)</f>
        <v>0</v>
      </c>
      <c r="BF118" s="213">
        <f>IF(N118="snížená",J118,0)</f>
        <v>0</v>
      </c>
      <c r="BG118" s="213">
        <f>IF(N118="zákl. přenesená",J118,0)</f>
        <v>0</v>
      </c>
      <c r="BH118" s="213">
        <f>IF(N118="sníž. přenesená",J118,0)</f>
        <v>0</v>
      </c>
      <c r="BI118" s="213">
        <f>IF(N118="nulová",J118,0)</f>
        <v>0</v>
      </c>
      <c r="BJ118" s="17" t="s">
        <v>78</v>
      </c>
      <c r="BK118" s="213">
        <f>ROUND(I118*H118,2)</f>
        <v>0</v>
      </c>
      <c r="BL118" s="17" t="s">
        <v>155</v>
      </c>
      <c r="BM118" s="17" t="s">
        <v>1446</v>
      </c>
    </row>
    <row r="119" s="1" customFormat="1">
      <c r="B119" s="38"/>
      <c r="C119" s="39"/>
      <c r="D119" s="214" t="s">
        <v>157</v>
      </c>
      <c r="E119" s="39"/>
      <c r="F119" s="215" t="s">
        <v>1445</v>
      </c>
      <c r="G119" s="39"/>
      <c r="H119" s="39"/>
      <c r="I119" s="144"/>
      <c r="J119" s="39"/>
      <c r="K119" s="39"/>
      <c r="L119" s="43"/>
      <c r="M119" s="216"/>
      <c r="N119" s="79"/>
      <c r="O119" s="79"/>
      <c r="P119" s="79"/>
      <c r="Q119" s="79"/>
      <c r="R119" s="79"/>
      <c r="S119" s="79"/>
      <c r="T119" s="80"/>
      <c r="AT119" s="17" t="s">
        <v>157</v>
      </c>
      <c r="AU119" s="17" t="s">
        <v>80</v>
      </c>
    </row>
    <row r="120" s="13" customFormat="1">
      <c r="B120" s="256"/>
      <c r="C120" s="257"/>
      <c r="D120" s="214" t="s">
        <v>325</v>
      </c>
      <c r="E120" s="258" t="s">
        <v>1</v>
      </c>
      <c r="F120" s="259" t="s">
        <v>1432</v>
      </c>
      <c r="G120" s="257"/>
      <c r="H120" s="260">
        <v>1.2</v>
      </c>
      <c r="I120" s="261"/>
      <c r="J120" s="257"/>
      <c r="K120" s="257"/>
      <c r="L120" s="262"/>
      <c r="M120" s="263"/>
      <c r="N120" s="264"/>
      <c r="O120" s="264"/>
      <c r="P120" s="264"/>
      <c r="Q120" s="264"/>
      <c r="R120" s="264"/>
      <c r="S120" s="264"/>
      <c r="T120" s="265"/>
      <c r="AT120" s="266" t="s">
        <v>325</v>
      </c>
      <c r="AU120" s="266" t="s">
        <v>80</v>
      </c>
      <c r="AV120" s="13" t="s">
        <v>80</v>
      </c>
      <c r="AW120" s="13" t="s">
        <v>34</v>
      </c>
      <c r="AX120" s="13" t="s">
        <v>71</v>
      </c>
      <c r="AY120" s="266" t="s">
        <v>154</v>
      </c>
    </row>
    <row r="121" s="14" customFormat="1">
      <c r="B121" s="267"/>
      <c r="C121" s="268"/>
      <c r="D121" s="214" t="s">
        <v>325</v>
      </c>
      <c r="E121" s="269" t="s">
        <v>1</v>
      </c>
      <c r="F121" s="270" t="s">
        <v>329</v>
      </c>
      <c r="G121" s="268"/>
      <c r="H121" s="271">
        <v>1.2</v>
      </c>
      <c r="I121" s="272"/>
      <c r="J121" s="268"/>
      <c r="K121" s="268"/>
      <c r="L121" s="273"/>
      <c r="M121" s="274"/>
      <c r="N121" s="275"/>
      <c r="O121" s="275"/>
      <c r="P121" s="275"/>
      <c r="Q121" s="275"/>
      <c r="R121" s="275"/>
      <c r="S121" s="275"/>
      <c r="T121" s="276"/>
      <c r="AT121" s="277" t="s">
        <v>325</v>
      </c>
      <c r="AU121" s="277" t="s">
        <v>80</v>
      </c>
      <c r="AV121" s="14" t="s">
        <v>155</v>
      </c>
      <c r="AW121" s="14" t="s">
        <v>34</v>
      </c>
      <c r="AX121" s="14" t="s">
        <v>78</v>
      </c>
      <c r="AY121" s="277" t="s">
        <v>154</v>
      </c>
    </row>
    <row r="122" s="11" customFormat="1" ht="25.92" customHeight="1">
      <c r="B122" s="217"/>
      <c r="C122" s="218"/>
      <c r="D122" s="219" t="s">
        <v>70</v>
      </c>
      <c r="E122" s="220" t="s">
        <v>149</v>
      </c>
      <c r="F122" s="220" t="s">
        <v>1447</v>
      </c>
      <c r="G122" s="218"/>
      <c r="H122" s="218"/>
      <c r="I122" s="221"/>
      <c r="J122" s="222">
        <f>BK122</f>
        <v>0</v>
      </c>
      <c r="K122" s="218"/>
      <c r="L122" s="223"/>
      <c r="M122" s="224"/>
      <c r="N122" s="225"/>
      <c r="O122" s="225"/>
      <c r="P122" s="226">
        <f>P123</f>
        <v>0</v>
      </c>
      <c r="Q122" s="225"/>
      <c r="R122" s="226">
        <f>R123</f>
        <v>0</v>
      </c>
      <c r="S122" s="225"/>
      <c r="T122" s="227">
        <f>T123</f>
        <v>0</v>
      </c>
      <c r="AR122" s="228" t="s">
        <v>112</v>
      </c>
      <c r="AT122" s="229" t="s">
        <v>70</v>
      </c>
      <c r="AU122" s="229" t="s">
        <v>71</v>
      </c>
      <c r="AY122" s="228" t="s">
        <v>154</v>
      </c>
      <c r="BK122" s="230">
        <f>BK123</f>
        <v>0</v>
      </c>
    </row>
    <row r="123" s="11" customFormat="1" ht="22.8" customHeight="1">
      <c r="B123" s="217"/>
      <c r="C123" s="218"/>
      <c r="D123" s="219" t="s">
        <v>70</v>
      </c>
      <c r="E123" s="231" t="s">
        <v>1448</v>
      </c>
      <c r="F123" s="231" t="s">
        <v>1449</v>
      </c>
      <c r="G123" s="218"/>
      <c r="H123" s="218"/>
      <c r="I123" s="221"/>
      <c r="J123" s="232">
        <f>BK123</f>
        <v>0</v>
      </c>
      <c r="K123" s="218"/>
      <c r="L123" s="223"/>
      <c r="M123" s="224"/>
      <c r="N123" s="225"/>
      <c r="O123" s="225"/>
      <c r="P123" s="226">
        <f>SUM(P124:P129)</f>
        <v>0</v>
      </c>
      <c r="Q123" s="225"/>
      <c r="R123" s="226">
        <f>SUM(R124:R129)</f>
        <v>0</v>
      </c>
      <c r="S123" s="225"/>
      <c r="T123" s="227">
        <f>SUM(T124:T129)</f>
        <v>0</v>
      </c>
      <c r="AR123" s="228" t="s">
        <v>112</v>
      </c>
      <c r="AT123" s="229" t="s">
        <v>70</v>
      </c>
      <c r="AU123" s="229" t="s">
        <v>78</v>
      </c>
      <c r="AY123" s="228" t="s">
        <v>154</v>
      </c>
      <c r="BK123" s="230">
        <f>SUM(BK124:BK129)</f>
        <v>0</v>
      </c>
    </row>
    <row r="124" s="1" customFormat="1" ht="16.5" customHeight="1">
      <c r="B124" s="38"/>
      <c r="C124" s="233" t="s">
        <v>182</v>
      </c>
      <c r="D124" s="233" t="s">
        <v>174</v>
      </c>
      <c r="E124" s="234" t="s">
        <v>1450</v>
      </c>
      <c r="F124" s="235" t="s">
        <v>1451</v>
      </c>
      <c r="G124" s="236" t="s">
        <v>305</v>
      </c>
      <c r="H124" s="237">
        <v>0.34999999999999998</v>
      </c>
      <c r="I124" s="238"/>
      <c r="J124" s="239">
        <f>ROUND(I124*H124,2)</f>
        <v>0</v>
      </c>
      <c r="K124" s="235" t="s">
        <v>1</v>
      </c>
      <c r="L124" s="43"/>
      <c r="M124" s="240" t="s">
        <v>1</v>
      </c>
      <c r="N124" s="241" t="s">
        <v>42</v>
      </c>
      <c r="O124" s="79"/>
      <c r="P124" s="211">
        <f>O124*H124</f>
        <v>0</v>
      </c>
      <c r="Q124" s="211">
        <v>0</v>
      </c>
      <c r="R124" s="211">
        <f>Q124*H124</f>
        <v>0</v>
      </c>
      <c r="S124" s="211">
        <v>0</v>
      </c>
      <c r="T124" s="212">
        <f>S124*H124</f>
        <v>0</v>
      </c>
      <c r="AR124" s="17" t="s">
        <v>675</v>
      </c>
      <c r="AT124" s="17" t="s">
        <v>174</v>
      </c>
      <c r="AU124" s="17" t="s">
        <v>80</v>
      </c>
      <c r="AY124" s="17" t="s">
        <v>154</v>
      </c>
      <c r="BE124" s="213">
        <f>IF(N124="základní",J124,0)</f>
        <v>0</v>
      </c>
      <c r="BF124" s="213">
        <f>IF(N124="snížená",J124,0)</f>
        <v>0</v>
      </c>
      <c r="BG124" s="213">
        <f>IF(N124="zákl. přenesená",J124,0)</f>
        <v>0</v>
      </c>
      <c r="BH124" s="213">
        <f>IF(N124="sníž. přenesená",J124,0)</f>
        <v>0</v>
      </c>
      <c r="BI124" s="213">
        <f>IF(N124="nulová",J124,0)</f>
        <v>0</v>
      </c>
      <c r="BJ124" s="17" t="s">
        <v>78</v>
      </c>
      <c r="BK124" s="213">
        <f>ROUND(I124*H124,2)</f>
        <v>0</v>
      </c>
      <c r="BL124" s="17" t="s">
        <v>675</v>
      </c>
      <c r="BM124" s="17" t="s">
        <v>1452</v>
      </c>
    </row>
    <row r="125" s="1" customFormat="1">
      <c r="B125" s="38"/>
      <c r="C125" s="39"/>
      <c r="D125" s="214" t="s">
        <v>157</v>
      </c>
      <c r="E125" s="39"/>
      <c r="F125" s="215" t="s">
        <v>1451</v>
      </c>
      <c r="G125" s="39"/>
      <c r="H125" s="39"/>
      <c r="I125" s="144"/>
      <c r="J125" s="39"/>
      <c r="K125" s="39"/>
      <c r="L125" s="43"/>
      <c r="M125" s="216"/>
      <c r="N125" s="79"/>
      <c r="O125" s="79"/>
      <c r="P125" s="79"/>
      <c r="Q125" s="79"/>
      <c r="R125" s="79"/>
      <c r="S125" s="79"/>
      <c r="T125" s="80"/>
      <c r="AT125" s="17" t="s">
        <v>157</v>
      </c>
      <c r="AU125" s="17" t="s">
        <v>80</v>
      </c>
    </row>
    <row r="126" s="13" customFormat="1">
      <c r="B126" s="256"/>
      <c r="C126" s="257"/>
      <c r="D126" s="214" t="s">
        <v>325</v>
      </c>
      <c r="E126" s="258" t="s">
        <v>1</v>
      </c>
      <c r="F126" s="259" t="s">
        <v>1453</v>
      </c>
      <c r="G126" s="257"/>
      <c r="H126" s="260">
        <v>0.34999999999999998</v>
      </c>
      <c r="I126" s="261"/>
      <c r="J126" s="257"/>
      <c r="K126" s="257"/>
      <c r="L126" s="262"/>
      <c r="M126" s="263"/>
      <c r="N126" s="264"/>
      <c r="O126" s="264"/>
      <c r="P126" s="264"/>
      <c r="Q126" s="264"/>
      <c r="R126" s="264"/>
      <c r="S126" s="264"/>
      <c r="T126" s="265"/>
      <c r="AT126" s="266" t="s">
        <v>325</v>
      </c>
      <c r="AU126" s="266" t="s">
        <v>80</v>
      </c>
      <c r="AV126" s="13" t="s">
        <v>80</v>
      </c>
      <c r="AW126" s="13" t="s">
        <v>34</v>
      </c>
      <c r="AX126" s="13" t="s">
        <v>71</v>
      </c>
      <c r="AY126" s="266" t="s">
        <v>154</v>
      </c>
    </row>
    <row r="127" s="14" customFormat="1">
      <c r="B127" s="267"/>
      <c r="C127" s="268"/>
      <c r="D127" s="214" t="s">
        <v>325</v>
      </c>
      <c r="E127" s="269" t="s">
        <v>1</v>
      </c>
      <c r="F127" s="270" t="s">
        <v>329</v>
      </c>
      <c r="G127" s="268"/>
      <c r="H127" s="271">
        <v>0.34999999999999998</v>
      </c>
      <c r="I127" s="272"/>
      <c r="J127" s="268"/>
      <c r="K127" s="268"/>
      <c r="L127" s="273"/>
      <c r="M127" s="274"/>
      <c r="N127" s="275"/>
      <c r="O127" s="275"/>
      <c r="P127" s="275"/>
      <c r="Q127" s="275"/>
      <c r="R127" s="275"/>
      <c r="S127" s="275"/>
      <c r="T127" s="276"/>
      <c r="AT127" s="277" t="s">
        <v>325</v>
      </c>
      <c r="AU127" s="277" t="s">
        <v>80</v>
      </c>
      <c r="AV127" s="14" t="s">
        <v>155</v>
      </c>
      <c r="AW127" s="14" t="s">
        <v>34</v>
      </c>
      <c r="AX127" s="14" t="s">
        <v>78</v>
      </c>
      <c r="AY127" s="277" t="s">
        <v>154</v>
      </c>
    </row>
    <row r="128" s="1" customFormat="1" ht="16.5" customHeight="1">
      <c r="B128" s="38"/>
      <c r="C128" s="233" t="s">
        <v>153</v>
      </c>
      <c r="D128" s="233" t="s">
        <v>174</v>
      </c>
      <c r="E128" s="234" t="s">
        <v>1454</v>
      </c>
      <c r="F128" s="235" t="s">
        <v>1455</v>
      </c>
      <c r="G128" s="236" t="s">
        <v>177</v>
      </c>
      <c r="H128" s="237">
        <v>170</v>
      </c>
      <c r="I128" s="238"/>
      <c r="J128" s="239">
        <f>ROUND(I128*H128,2)</f>
        <v>0</v>
      </c>
      <c r="K128" s="235" t="s">
        <v>1</v>
      </c>
      <c r="L128" s="43"/>
      <c r="M128" s="240" t="s">
        <v>1</v>
      </c>
      <c r="N128" s="241" t="s">
        <v>42</v>
      </c>
      <c r="O128" s="79"/>
      <c r="P128" s="211">
        <f>O128*H128</f>
        <v>0</v>
      </c>
      <c r="Q128" s="211">
        <v>0</v>
      </c>
      <c r="R128" s="211">
        <f>Q128*H128</f>
        <v>0</v>
      </c>
      <c r="S128" s="211">
        <v>0</v>
      </c>
      <c r="T128" s="212">
        <f>S128*H128</f>
        <v>0</v>
      </c>
      <c r="AR128" s="17" t="s">
        <v>675</v>
      </c>
      <c r="AT128" s="17" t="s">
        <v>174</v>
      </c>
      <c r="AU128" s="17" t="s">
        <v>80</v>
      </c>
      <c r="AY128" s="17" t="s">
        <v>154</v>
      </c>
      <c r="BE128" s="213">
        <f>IF(N128="základní",J128,0)</f>
        <v>0</v>
      </c>
      <c r="BF128" s="213">
        <f>IF(N128="snížená",J128,0)</f>
        <v>0</v>
      </c>
      <c r="BG128" s="213">
        <f>IF(N128="zákl. přenesená",J128,0)</f>
        <v>0</v>
      </c>
      <c r="BH128" s="213">
        <f>IF(N128="sníž. přenesená",J128,0)</f>
        <v>0</v>
      </c>
      <c r="BI128" s="213">
        <f>IF(N128="nulová",J128,0)</f>
        <v>0</v>
      </c>
      <c r="BJ128" s="17" t="s">
        <v>78</v>
      </c>
      <c r="BK128" s="213">
        <f>ROUND(I128*H128,2)</f>
        <v>0</v>
      </c>
      <c r="BL128" s="17" t="s">
        <v>675</v>
      </c>
      <c r="BM128" s="17" t="s">
        <v>1456</v>
      </c>
    </row>
    <row r="129" s="1" customFormat="1">
      <c r="B129" s="38"/>
      <c r="C129" s="39"/>
      <c r="D129" s="214" t="s">
        <v>157</v>
      </c>
      <c r="E129" s="39"/>
      <c r="F129" s="215" t="s">
        <v>1455</v>
      </c>
      <c r="G129" s="39"/>
      <c r="H129" s="39"/>
      <c r="I129" s="144"/>
      <c r="J129" s="39"/>
      <c r="K129" s="39"/>
      <c r="L129" s="43"/>
      <c r="M129" s="243"/>
      <c r="N129" s="244"/>
      <c r="O129" s="244"/>
      <c r="P129" s="244"/>
      <c r="Q129" s="244"/>
      <c r="R129" s="244"/>
      <c r="S129" s="244"/>
      <c r="T129" s="245"/>
      <c r="AT129" s="17" t="s">
        <v>157</v>
      </c>
      <c r="AU129" s="17" t="s">
        <v>80</v>
      </c>
    </row>
    <row r="130" s="1" customFormat="1" ht="6.96" customHeight="1">
      <c r="B130" s="57"/>
      <c r="C130" s="58"/>
      <c r="D130" s="58"/>
      <c r="E130" s="58"/>
      <c r="F130" s="58"/>
      <c r="G130" s="58"/>
      <c r="H130" s="58"/>
      <c r="I130" s="168"/>
      <c r="J130" s="58"/>
      <c r="K130" s="58"/>
      <c r="L130" s="43"/>
    </row>
  </sheetData>
  <sheetProtection sheet="1" autoFilter="0" formatColumns="0" formatRows="0" objects="1" scenarios="1" spinCount="100000" saltValue="GG1+raI9aViuBTJ0YlaPZbVJ3fSy9sneVZUcyvHCxMjEqXqzZ6iMz6u21RmNJf2D910n/yB4xTHi4EpYfh/W+Q==" hashValue="gvEOpScPvTNY4gVZI7Ku4smHR1xgHInHjrYU/H0KcGgPiXsIBVsVWTPDBTE5Au98mz45VX0+RB+D4Zl+hlo+UA==" algorithmName="SHA-512" password="CC35"/>
  <autoFilter ref="C95:K129"/>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2019-03-22T08:07:07Z</dcterms:created>
  <dcterms:modified xsi:type="dcterms:W3CDTF">2019-03-22T08:07:20Z</dcterms:modified>
</cp:coreProperties>
</file>