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Ć11 - Železniční svršek, ..." sheetId="2" r:id="rId2"/>
    <sheet name="Č21 - VRN_změna_1 po proh..." sheetId="3" r:id="rId3"/>
    <sheet name="Pokyny pro vyplnění" sheetId="4" r:id="rId4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'Ć11 - Železniční svršek, ...'!$C$88:$K$394</definedName>
    <definedName name="_xlnm.Print_Area" localSheetId="1">'Ć11 - Železniční svršek, ...'!$C$4:$J$41,'Ć11 - Železniční svršek, ...'!$C$47:$J$68,'Ć11 - Železniční svršek, ...'!$C$74:$K$394</definedName>
    <definedName name="_xlnm.Print_Titles" localSheetId="1">'Ć11 - Železniční svršek, ...'!$88:$88</definedName>
    <definedName name="_xlnm._FilterDatabase" localSheetId="2" hidden="1">'Č21 - VRN_změna_1 po proh...'!$C$85:$K$106</definedName>
    <definedName name="_xlnm.Print_Area" localSheetId="2">'Č21 - VRN_změna_1 po proh...'!$C$4:$J$41,'Č21 - VRN_změna_1 po proh...'!$C$47:$J$65,'Č21 - VRN_změna_1 po proh...'!$C$71:$K$106</definedName>
    <definedName name="_xlnm.Print_Titles" localSheetId="2">'Č21 - VRN_změna_1 po proh...'!$85:$85</definedName>
  </definedNames>
  <calcPr/>
</workbook>
</file>

<file path=xl/calcChain.xml><?xml version="1.0" encoding="utf-8"?>
<calcChain xmlns="http://schemas.openxmlformats.org/spreadsheetml/2006/main">
  <c i="3" r="J39"/>
  <c r="J38"/>
  <c i="1" r="AY58"/>
  <c i="3" r="J37"/>
  <c i="1" r="AX58"/>
  <c i="3" r="BI102"/>
  <c r="BH102"/>
  <c r="BF102"/>
  <c r="BE102"/>
  <c r="T102"/>
  <c r="R102"/>
  <c r="P102"/>
  <c r="BK102"/>
  <c r="J102"/>
  <c r="BG102"/>
  <c r="BI100"/>
  <c r="BH100"/>
  <c r="BF100"/>
  <c r="BE100"/>
  <c r="T100"/>
  <c r="R100"/>
  <c r="P100"/>
  <c r="BK100"/>
  <c r="J100"/>
  <c r="BG100"/>
  <c r="BI98"/>
  <c r="BH98"/>
  <c r="BF98"/>
  <c r="BE98"/>
  <c r="T98"/>
  <c r="R98"/>
  <c r="P98"/>
  <c r="BK98"/>
  <c r="J98"/>
  <c r="BG98"/>
  <c r="BI95"/>
  <c r="BH95"/>
  <c r="BF95"/>
  <c r="BE95"/>
  <c r="T95"/>
  <c r="R95"/>
  <c r="P95"/>
  <c r="BK95"/>
  <c r="J95"/>
  <c r="BG95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8"/>
  <c r="F39"/>
  <c i="1" r="BD58"/>
  <c i="3" r="BH88"/>
  <c r="F38"/>
  <c i="1" r="BC58"/>
  <c i="3" r="BF88"/>
  <c r="J36"/>
  <c i="1" r="AW58"/>
  <c i="3" r="F36"/>
  <c i="1" r="BA58"/>
  <c i="3" r="BE88"/>
  <c r="J35"/>
  <c i="1" r="AV58"/>
  <c i="3" r="F35"/>
  <c i="1" r="AZ58"/>
  <c i="3" r="T88"/>
  <c r="T87"/>
  <c r="T86"/>
  <c r="R88"/>
  <c r="R87"/>
  <c r="R86"/>
  <c r="P88"/>
  <c r="P87"/>
  <c r="P86"/>
  <c i="1" r="AU58"/>
  <c i="3" r="BK88"/>
  <c r="BK87"/>
  <c r="J87"/>
  <c r="BK86"/>
  <c r="J86"/>
  <c r="J63"/>
  <c r="J32"/>
  <c i="1" r="AG58"/>
  <c i="3" r="J88"/>
  <c r="BG88"/>
  <c r="F37"/>
  <c i="1" r="BB58"/>
  <c i="3" r="J64"/>
  <c r="J83"/>
  <c r="F82"/>
  <c r="F80"/>
  <c r="E78"/>
  <c r="J59"/>
  <c r="F58"/>
  <c r="F56"/>
  <c r="E54"/>
  <c r="J41"/>
  <c r="J23"/>
  <c r="E23"/>
  <c r="J82"/>
  <c r="J58"/>
  <c r="J22"/>
  <c r="J20"/>
  <c r="E20"/>
  <c r="F83"/>
  <c r="F59"/>
  <c r="J19"/>
  <c r="J14"/>
  <c r="J80"/>
  <c r="J56"/>
  <c r="E7"/>
  <c r="E74"/>
  <c r="E50"/>
  <c i="2" r="J39"/>
  <c r="J38"/>
  <c i="1" r="AY56"/>
  <c i="2" r="J37"/>
  <c i="1" r="AX56"/>
  <c i="2" r="BI390"/>
  <c r="BH390"/>
  <c r="BF390"/>
  <c r="BE390"/>
  <c r="T390"/>
  <c r="R390"/>
  <c r="P390"/>
  <c r="BK390"/>
  <c r="J390"/>
  <c r="BG390"/>
  <c r="BI385"/>
  <c r="BH385"/>
  <c r="BF385"/>
  <c r="BE385"/>
  <c r="T385"/>
  <c r="T384"/>
  <c r="R385"/>
  <c r="R384"/>
  <c r="P385"/>
  <c r="P384"/>
  <c r="BK385"/>
  <c r="BK384"/>
  <c r="J384"/>
  <c r="J385"/>
  <c r="BG385"/>
  <c r="J67"/>
  <c r="BI379"/>
  <c r="BH379"/>
  <c r="BF379"/>
  <c r="BE379"/>
  <c r="T379"/>
  <c r="R379"/>
  <c r="P379"/>
  <c r="BK379"/>
  <c r="J379"/>
  <c r="BG379"/>
  <c r="BI367"/>
  <c r="BH367"/>
  <c r="BF367"/>
  <c r="BE367"/>
  <c r="T367"/>
  <c r="T366"/>
  <c r="T365"/>
  <c r="R367"/>
  <c r="R366"/>
  <c r="R365"/>
  <c r="P367"/>
  <c r="P366"/>
  <c r="P365"/>
  <c r="BK367"/>
  <c r="BK366"/>
  <c r="J366"/>
  <c r="BK365"/>
  <c r="J365"/>
  <c r="J367"/>
  <c r="BG367"/>
  <c r="J66"/>
  <c r="J65"/>
  <c r="BI358"/>
  <c r="BH358"/>
  <c r="BF358"/>
  <c r="BE358"/>
  <c r="T358"/>
  <c r="R358"/>
  <c r="P358"/>
  <c r="BK358"/>
  <c r="J358"/>
  <c r="BG358"/>
  <c r="BI353"/>
  <c r="BH353"/>
  <c r="BF353"/>
  <c r="BE353"/>
  <c r="T353"/>
  <c r="R353"/>
  <c r="P353"/>
  <c r="BK353"/>
  <c r="J353"/>
  <c r="BG353"/>
  <c r="BI340"/>
  <c r="BH340"/>
  <c r="BF340"/>
  <c r="BE340"/>
  <c r="T340"/>
  <c r="R340"/>
  <c r="P340"/>
  <c r="BK340"/>
  <c r="J340"/>
  <c r="BG340"/>
  <c r="BI330"/>
  <c r="BH330"/>
  <c r="BF330"/>
  <c r="BE330"/>
  <c r="T330"/>
  <c r="R330"/>
  <c r="P330"/>
  <c r="BK330"/>
  <c r="J330"/>
  <c r="BG330"/>
  <c r="BI324"/>
  <c r="BH324"/>
  <c r="BF324"/>
  <c r="BE324"/>
  <c r="T324"/>
  <c r="R324"/>
  <c r="P324"/>
  <c r="BK324"/>
  <c r="J324"/>
  <c r="BG324"/>
  <c r="BI320"/>
  <c r="BH320"/>
  <c r="BF320"/>
  <c r="BE320"/>
  <c r="T320"/>
  <c r="R320"/>
  <c r="P320"/>
  <c r="BK320"/>
  <c r="J320"/>
  <c r="BG320"/>
  <c r="BI316"/>
  <c r="BH316"/>
  <c r="BF316"/>
  <c r="BE316"/>
  <c r="T316"/>
  <c r="R316"/>
  <c r="P316"/>
  <c r="BK316"/>
  <c r="J316"/>
  <c r="BG316"/>
  <c r="BI312"/>
  <c r="BH312"/>
  <c r="BF312"/>
  <c r="BE312"/>
  <c r="T312"/>
  <c r="R312"/>
  <c r="P312"/>
  <c r="BK312"/>
  <c r="J312"/>
  <c r="BG312"/>
  <c r="BI308"/>
  <c r="BH308"/>
  <c r="BF308"/>
  <c r="BE308"/>
  <c r="T308"/>
  <c r="R308"/>
  <c r="P308"/>
  <c r="BK308"/>
  <c r="J308"/>
  <c r="BG308"/>
  <c r="BI303"/>
  <c r="BH303"/>
  <c r="BF303"/>
  <c r="BE303"/>
  <c r="T303"/>
  <c r="R303"/>
  <c r="P303"/>
  <c r="BK303"/>
  <c r="J303"/>
  <c r="BG303"/>
  <c r="BI297"/>
  <c r="BH297"/>
  <c r="BF297"/>
  <c r="BE297"/>
  <c r="T297"/>
  <c r="R297"/>
  <c r="P297"/>
  <c r="BK297"/>
  <c r="J297"/>
  <c r="BG297"/>
  <c r="BI293"/>
  <c r="BH293"/>
  <c r="BF293"/>
  <c r="BE293"/>
  <c r="T293"/>
  <c r="R293"/>
  <c r="P293"/>
  <c r="BK293"/>
  <c r="J293"/>
  <c r="BG293"/>
  <c r="BI286"/>
  <c r="BH286"/>
  <c r="BF286"/>
  <c r="BE286"/>
  <c r="T286"/>
  <c r="R286"/>
  <c r="P286"/>
  <c r="BK286"/>
  <c r="J286"/>
  <c r="BG286"/>
  <c r="BI277"/>
  <c r="BH277"/>
  <c r="BF277"/>
  <c r="BE277"/>
  <c r="T277"/>
  <c r="R277"/>
  <c r="P277"/>
  <c r="BK277"/>
  <c r="J277"/>
  <c r="BG277"/>
  <c r="BI272"/>
  <c r="BH272"/>
  <c r="BF272"/>
  <c r="BE272"/>
  <c r="T272"/>
  <c r="R272"/>
  <c r="P272"/>
  <c r="BK272"/>
  <c r="J272"/>
  <c r="BG272"/>
  <c r="BI267"/>
  <c r="BH267"/>
  <c r="BF267"/>
  <c r="BE267"/>
  <c r="T267"/>
  <c r="R267"/>
  <c r="P267"/>
  <c r="BK267"/>
  <c r="J267"/>
  <c r="BG267"/>
  <c r="BI262"/>
  <c r="BH262"/>
  <c r="BF262"/>
  <c r="BE262"/>
  <c r="T262"/>
  <c r="R262"/>
  <c r="P262"/>
  <c r="BK262"/>
  <c r="J262"/>
  <c r="BG262"/>
  <c r="BI257"/>
  <c r="BH257"/>
  <c r="BF257"/>
  <c r="BE257"/>
  <c r="T257"/>
  <c r="R257"/>
  <c r="P257"/>
  <c r="BK257"/>
  <c r="J257"/>
  <c r="BG257"/>
  <c r="BI252"/>
  <c r="BH252"/>
  <c r="BF252"/>
  <c r="BE252"/>
  <c r="T252"/>
  <c r="R252"/>
  <c r="P252"/>
  <c r="BK252"/>
  <c r="J252"/>
  <c r="BG252"/>
  <c r="BI246"/>
  <c r="BH246"/>
  <c r="BF246"/>
  <c r="BE246"/>
  <c r="T246"/>
  <c r="R246"/>
  <c r="P246"/>
  <c r="BK246"/>
  <c r="J246"/>
  <c r="BG246"/>
  <c r="BI241"/>
  <c r="BH241"/>
  <c r="BF241"/>
  <c r="BE241"/>
  <c r="T241"/>
  <c r="R241"/>
  <c r="P241"/>
  <c r="BK241"/>
  <c r="J241"/>
  <c r="BG241"/>
  <c r="BI237"/>
  <c r="BH237"/>
  <c r="BF237"/>
  <c r="BE237"/>
  <c r="T237"/>
  <c r="R237"/>
  <c r="P237"/>
  <c r="BK237"/>
  <c r="J237"/>
  <c r="BG237"/>
  <c r="BI232"/>
  <c r="BH232"/>
  <c r="BF232"/>
  <c r="BE232"/>
  <c r="T232"/>
  <c r="R232"/>
  <c r="P232"/>
  <c r="BK232"/>
  <c r="J232"/>
  <c r="BG232"/>
  <c r="BI225"/>
  <c r="BH225"/>
  <c r="BF225"/>
  <c r="BE225"/>
  <c r="T225"/>
  <c r="R225"/>
  <c r="P225"/>
  <c r="BK225"/>
  <c r="J225"/>
  <c r="BG225"/>
  <c r="BI220"/>
  <c r="BH220"/>
  <c r="BF220"/>
  <c r="BE220"/>
  <c r="T220"/>
  <c r="R220"/>
  <c r="P220"/>
  <c r="BK220"/>
  <c r="J220"/>
  <c r="BG220"/>
  <c r="BI212"/>
  <c r="BH212"/>
  <c r="BF212"/>
  <c r="BE212"/>
  <c r="T212"/>
  <c r="R212"/>
  <c r="P212"/>
  <c r="BK212"/>
  <c r="J212"/>
  <c r="BG212"/>
  <c r="BI204"/>
  <c r="BH204"/>
  <c r="BF204"/>
  <c r="BE204"/>
  <c r="T204"/>
  <c r="R204"/>
  <c r="P204"/>
  <c r="BK204"/>
  <c r="J204"/>
  <c r="BG204"/>
  <c r="BI200"/>
  <c r="BH200"/>
  <c r="BF200"/>
  <c r="BE200"/>
  <c r="T200"/>
  <c r="R200"/>
  <c r="P200"/>
  <c r="BK200"/>
  <c r="J200"/>
  <c r="BG200"/>
  <c r="BI196"/>
  <c r="BH196"/>
  <c r="BF196"/>
  <c r="BE196"/>
  <c r="T196"/>
  <c r="R196"/>
  <c r="P196"/>
  <c r="BK196"/>
  <c r="J196"/>
  <c r="BG196"/>
  <c r="BI192"/>
  <c r="BH192"/>
  <c r="BF192"/>
  <c r="BE192"/>
  <c r="T192"/>
  <c r="R192"/>
  <c r="P192"/>
  <c r="BK192"/>
  <c r="J192"/>
  <c r="BG192"/>
  <c r="BI182"/>
  <c r="BH182"/>
  <c r="BF182"/>
  <c r="BE182"/>
  <c r="T182"/>
  <c r="R182"/>
  <c r="P182"/>
  <c r="BK182"/>
  <c r="J182"/>
  <c r="BG182"/>
  <c r="BI175"/>
  <c r="BH175"/>
  <c r="BF175"/>
  <c r="BE175"/>
  <c r="T175"/>
  <c r="R175"/>
  <c r="P175"/>
  <c r="BK175"/>
  <c r="J175"/>
  <c r="BG175"/>
  <c r="BI168"/>
  <c r="BH168"/>
  <c r="BF168"/>
  <c r="BE168"/>
  <c r="T168"/>
  <c r="R168"/>
  <c r="P168"/>
  <c r="BK168"/>
  <c r="J168"/>
  <c r="BG168"/>
  <c r="BI156"/>
  <c r="BH156"/>
  <c r="BF156"/>
  <c r="BE156"/>
  <c r="T156"/>
  <c r="R156"/>
  <c r="P156"/>
  <c r="BK156"/>
  <c r="J156"/>
  <c r="BG156"/>
  <c r="BI148"/>
  <c r="BH148"/>
  <c r="BF148"/>
  <c r="BE148"/>
  <c r="T148"/>
  <c r="R148"/>
  <c r="P148"/>
  <c r="BK148"/>
  <c r="J148"/>
  <c r="BG148"/>
  <c r="BI144"/>
  <c r="BH144"/>
  <c r="BF144"/>
  <c r="BE144"/>
  <c r="T144"/>
  <c r="R144"/>
  <c r="P144"/>
  <c r="BK144"/>
  <c r="J144"/>
  <c r="BG144"/>
  <c r="BI138"/>
  <c r="BH138"/>
  <c r="BF138"/>
  <c r="BE138"/>
  <c r="T138"/>
  <c r="R138"/>
  <c r="P138"/>
  <c r="BK138"/>
  <c r="J138"/>
  <c r="BG138"/>
  <c r="BI130"/>
  <c r="BH130"/>
  <c r="BF130"/>
  <c r="BE130"/>
  <c r="T130"/>
  <c r="R130"/>
  <c r="P130"/>
  <c r="BK130"/>
  <c r="J130"/>
  <c r="BG130"/>
  <c r="BI125"/>
  <c r="BH125"/>
  <c r="BF125"/>
  <c r="BE125"/>
  <c r="T125"/>
  <c r="R125"/>
  <c r="P125"/>
  <c r="BK125"/>
  <c r="J125"/>
  <c r="BG125"/>
  <c r="BI117"/>
  <c r="BH117"/>
  <c r="BF117"/>
  <c r="BE117"/>
  <c r="T117"/>
  <c r="R117"/>
  <c r="P117"/>
  <c r="BK117"/>
  <c r="J117"/>
  <c r="BG117"/>
  <c r="BI112"/>
  <c r="BH112"/>
  <c r="BF112"/>
  <c r="BE112"/>
  <c r="T112"/>
  <c r="R112"/>
  <c r="P112"/>
  <c r="BK112"/>
  <c r="J112"/>
  <c r="BG112"/>
  <c r="BI104"/>
  <c r="BH104"/>
  <c r="BF104"/>
  <c r="BE104"/>
  <c r="T104"/>
  <c r="R104"/>
  <c r="P104"/>
  <c r="BK104"/>
  <c r="J104"/>
  <c r="BG104"/>
  <c r="BI99"/>
  <c r="BH99"/>
  <c r="BF99"/>
  <c r="BE99"/>
  <c r="T99"/>
  <c r="R99"/>
  <c r="P99"/>
  <c r="BK99"/>
  <c r="J99"/>
  <c r="BG99"/>
  <c r="BI91"/>
  <c r="F39"/>
  <c i="1" r="BD56"/>
  <c i="2" r="BH91"/>
  <c r="F38"/>
  <c i="1" r="BC56"/>
  <c i="2" r="BF91"/>
  <c r="J36"/>
  <c i="1" r="AW56"/>
  <c i="2" r="F36"/>
  <c i="1" r="BA56"/>
  <c i="2" r="BE91"/>
  <c r="J35"/>
  <c i="1" r="AV56"/>
  <c i="2" r="F35"/>
  <c i="1" r="AZ56"/>
  <c i="2" r="T91"/>
  <c r="T90"/>
  <c r="T89"/>
  <c r="R91"/>
  <c r="R90"/>
  <c r="R89"/>
  <c r="P91"/>
  <c r="P90"/>
  <c r="P89"/>
  <c i="1" r="AU56"/>
  <c i="2" r="BK91"/>
  <c r="BK90"/>
  <c r="J90"/>
  <c r="BK89"/>
  <c r="J89"/>
  <c r="J63"/>
  <c r="J32"/>
  <c i="1" r="AG56"/>
  <c i="2" r="J91"/>
  <c r="BG91"/>
  <c r="F37"/>
  <c i="1" r="BB56"/>
  <c i="2" r="J64"/>
  <c r="J86"/>
  <c r="F85"/>
  <c r="F83"/>
  <c r="E81"/>
  <c r="J59"/>
  <c r="F58"/>
  <c r="F56"/>
  <c r="E54"/>
  <c r="J41"/>
  <c r="J23"/>
  <c r="E23"/>
  <c r="J85"/>
  <c r="J58"/>
  <c r="J22"/>
  <c r="J20"/>
  <c r="E20"/>
  <c r="F86"/>
  <c r="F59"/>
  <c r="J19"/>
  <c r="J14"/>
  <c r="J83"/>
  <c r="J56"/>
  <c r="E7"/>
  <c r="E77"/>
  <c r="E50"/>
  <c i="1"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<sst xmlns="http://schemas.openxmlformats.org/spreadsheetml/2006/main">
  <si>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</si>
  <si>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</si>
  <si>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</si>
  <si>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</si>
  <si>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</si>
  <si>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{d0710e8a-5913-4ec5-891c-c1c1459a75f1}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</si>
  <si>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</si>
  <si>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</si>
  <si>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</si>
  <si>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</si>
  <si>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</si>
  <si>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</si>
  <si>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</si>
  <si>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</si>
  <si>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650180381_zm1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</si>
  <si>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</si>
  <si>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</si>
  <si>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přejezdu P1926 Žatec-Lišany_změna_1 po prohlídce staveniště</t>
  </si>
  <si>
    <t>KSO:</t>
  </si>
  <si>
    <t>824 26</t>
  </si>
  <si>
    <t>CC-CZ:</t>
  </si>
  <si>
    <t>21212</t>
  </si>
  <si>
    <t>Místo:</t>
  </si>
  <si>
    <t>Tvršice</t>
  </si>
  <si>
    <t>Datum:</t>
  </si>
  <si>
    <t>4. 3. 2019</t>
  </si>
  <si>
    <t>CZ-CPV:</t>
  </si>
  <si>
    <t>44212000-9</t>
  </si>
  <si>
    <t>CZ-CPA:</t>
  </si>
  <si>
    <t>42.12.10</t>
  </si>
  <si>
    <t>Zadavatel:</t>
  </si>
  <si>
    <t>IČ:</t>
  </si>
  <si>
    <t>70994234</t>
  </si>
  <si>
    <t>SŽDC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</si>
  <si>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</si>
  <si>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</si>
  <si>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</si>
  <si>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</si>
  <si>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</si>
  <si>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</si>
  <si>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</si>
  <si>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Zpracovatel:</t>
  </si>
  <si>
    <t>Ing. Horák Jiří, horak@szdc.cz, 602155923</t>
  </si>
  <si>
    <t>True</t>
  </si>
  <si>
    <t>Poznámka:</t>
  </si>
  <si>
    <t>( v Položkovém rozpočtu opraveny položky 34 na kolejnice 49E1 a kubatura v položce 39, položka č.49 byla přesunuta do VRN )_x000d_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</si>
  <si>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</si>
  <si>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</si>
  <si>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</si>
  <si>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</si>
  <si>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</si>
  <si>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</si>
  <si>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</si>
  <si>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</si>
  <si>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</si>
  <si>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</si>
  <si>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</si>
  <si>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</si>
  <si>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</si>
  <si>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</si>
  <si>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</si>
  <si>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</si>
  <si>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</si>
  <si>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</si>
  <si>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</si>
  <si>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</si>
  <si>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</si>
  <si>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</si>
  <si>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</si>
  <si>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</si>
  <si>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</si>
  <si>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</si>
  <si>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</si>
  <si>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</si>
  <si>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</si>
  <si>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</si>
  <si>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</si>
  <si>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</si>
  <si>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</si>
  <si>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</si>
  <si>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</si>
  <si>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</si>
  <si>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</si>
  <si>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</si>
  <si>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</si>
  <si>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 xml:space="preserve">Přejezd P1926  km 206,160</t>
  </si>
  <si>
    <t>STA</t>
  </si>
  <si>
    <t>1</t>
  </si>
  <si>
    <t>{5fa0a0ac-c613-4c2a-959b-a1ffb669a0e5}</t>
  </si>
  <si>
    <t>2</t>
  </si>
  <si>
    <t>/</t>
  </si>
  <si>
    <t>Ć11</t>
  </si>
  <si>
    <t xml:space="preserve">Železniční svršek, spodek a konstrukce  P1926  km 206,160_změna_1 po prohlídce staveniště</t>
  </si>
  <si>
    <t>Soupis</t>
  </si>
  <si>
    <t>{729757fc-7c5d-4a50-a7a1-4428424edca3}</t>
  </si>
  <si>
    <t>O2</t>
  </si>
  <si>
    <t>Vedlejší rozpočtové náklady</t>
  </si>
  <si>
    <t>{02ba01ae-77f1-461e-a7a4-c39d96ff2631}</t>
  </si>
  <si>
    <t>Č21</t>
  </si>
  <si>
    <t>VRN_změna_1 po prohlídce staveniště</t>
  </si>
  <si>
    <t>{49100371-24af-4669-9b87-306a3b46a197}</t>
  </si>
  <si>
    <t>Výměna_SB6</t>
  </si>
  <si>
    <t>Výměna SB6 mimo přejezd</t>
  </si>
  <si>
    <t>kus</t>
  </si>
  <si>
    <t>19</t>
  </si>
  <si>
    <t>Kolej_P1926</t>
  </si>
  <si>
    <t>Délka přejezdové konstrukce</t>
  </si>
  <si>
    <t>km</t>
  </si>
  <si>
    <t>0,009</t>
  </si>
  <si>
    <t>KRYCÍ LIST SOUPISU PRACÍ</t>
  </si>
  <si>
    <t>Závěrné_svary</t>
  </si>
  <si>
    <t>Závěrné svary S49 jednotlivě</t>
  </si>
  <si>
    <t>6</t>
  </si>
  <si>
    <t>Doplnění_KL</t>
  </si>
  <si>
    <t xml:space="preserve">Doplnění kameniva </t>
  </si>
  <si>
    <t>m3</t>
  </si>
  <si>
    <t>150</t>
  </si>
  <si>
    <t>S49_s_pražci</t>
  </si>
  <si>
    <t>Výměna kolejnic S49 s pražci</t>
  </si>
  <si>
    <t>m</t>
  </si>
  <si>
    <t>26</t>
  </si>
  <si>
    <t>S49_s_komplety</t>
  </si>
  <si>
    <t>Výměna kolejnic S49 s komplety a pryžovkami</t>
  </si>
  <si>
    <t>128</t>
  </si>
  <si>
    <t>Objekt:</t>
  </si>
  <si>
    <t>Pryžovky_S49</t>
  </si>
  <si>
    <t>Podložka pryžová pod patu kolejnice S49</t>
  </si>
  <si>
    <t>1248</t>
  </si>
  <si>
    <t xml:space="preserve">O1 - Přejezd P1926  km 206,160</t>
  </si>
  <si>
    <t>Odpad_zemina_a_AB</t>
  </si>
  <si>
    <t>Odpad na skládku</t>
  </si>
  <si>
    <t>t</t>
  </si>
  <si>
    <t>536,16</t>
  </si>
  <si>
    <t>Soupis:</t>
  </si>
  <si>
    <t>Pražce_dřevo_odpad</t>
  </si>
  <si>
    <t>Pražce dřevěné -- odpad na skládku</t>
  </si>
  <si>
    <t>34</t>
  </si>
  <si>
    <t xml:space="preserve">Ć11 - Železniční svršek, spodek a konstrukce  P1926  km 206,160_změna_1 po prohlídce staveniště</t>
  </si>
  <si>
    <t>Přejezd_konstrukce</t>
  </si>
  <si>
    <t>Nová přejezdová konstrukce ( např. UNIS-1)</t>
  </si>
  <si>
    <t>7,2</t>
  </si>
  <si>
    <t>Panel_ŽPP1_užitý</t>
  </si>
  <si>
    <t>Panely užité přejezdové</t>
  </si>
  <si>
    <t>3,11</t>
  </si>
  <si>
    <t>( v Položkovém rozpočtu opraveny položky 34 na kolejnice 49E1 a kubatura v položce 39, položka č.49 byla přesunuta do VRN )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</si>
  <si>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</si>
  <si>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</si>
  <si>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</si>
  <si>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</si>
  <si>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D1 - Oprava přejezdu P1926 v km 206,160 TK Žatec - Lišany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</si>
  <si>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</si>
  <si>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</si>
  <si>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</si>
  <si>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</si>
  <si>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</si>
  <si>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</si>
  <si>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</si>
  <si>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</si>
  <si>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</si>
  <si>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</si>
  <si>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</si>
  <si>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</si>
  <si>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</si>
  <si>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</si>
  <si>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</si>
  <si>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</si>
  <si>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</si>
  <si>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D1</t>
  </si>
  <si>
    <t>Oprava přejezdu P1926 v km 206,160 TK Žatec - Lišany</t>
  </si>
  <si>
    <t>ROZPOCET</t>
  </si>
  <si>
    <t>K</t>
  </si>
  <si>
    <t>5905020010</t>
  </si>
  <si>
    <t>Oprava stezky strojně s odstraněním drnu a nánosu do 10 cm</t>
  </si>
  <si>
    <t>m2</t>
  </si>
  <si>
    <t>Sborník UOŽI 01 2019</t>
  </si>
  <si>
    <t>4</t>
  </si>
  <si>
    <t>PP</t>
  </si>
  <si>
    <t>Oprava stezky strojně s odstraněním drnu a nánosu do 10 cm. Poznámka: 1. V cenách jsou započteny náklady na odtěžení nánosu stezky a rozprostření výzisku na terén nebo naložení na dopravní prostředek a úprava povrchu stezky.</t>
  </si>
  <si>
    <t>PSC</t>
  </si>
  <si>
    <t>Poznámka k souboru cen:_x000d_
1. V cenách jsou započteny náklady na odtěžení nánosu stezky a rozprostření výzisku na terén nebo naložení na dopravní prostředek a úprava povrchu stezky.</t>
  </si>
  <si>
    <t>VV</t>
  </si>
  <si>
    <t xml:space="preserve">úprava terénu po odtěžení materiálu </t>
  </si>
  <si>
    <t xml:space="preserve">"oprava stezky před přejezdem vlevo v oblasti odtěženého materiálu      "12* 2</t>
  </si>
  <si>
    <t xml:space="preserve">"od konce odtěženého materiálu po úroveň TS č.36                                            "25*1 </t>
  </si>
  <si>
    <t xml:space="preserve">"oprava stezky před přejezdem vpravo v oblasti odtěženého materiálu    "37*3</t>
  </si>
  <si>
    <t>Součet</t>
  </si>
  <si>
    <t>5905035120</t>
  </si>
  <si>
    <t>Výměna KL malou těžící mechanizací včetně lavičky lože zapuštěné</t>
  </si>
  <si>
    <t>Výměna KL malou těžící mechanizací včetně lavičky lože zapuštěné.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</si>
  <si>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Poznámka k souboru cen:_x000d_
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pražce._x000d_
2. V cenách nejsou obsaženy náklady na podbití pražce, dodávku a doplnění kameniva.</t>
  </si>
  <si>
    <t>"oblast přejezdu délka "9*1,886 "m3/ m koleje"</t>
  </si>
  <si>
    <t>3</t>
  </si>
  <si>
    <t>5905080110</t>
  </si>
  <si>
    <t>Ojedinělé čištění KL včetně lavičky (pod ložnou plochou pražce) lože otevřené</t>
  </si>
  <si>
    <t>Ojedinělé čištění KL včetně lavičky (pod ložnou plochou pražce) lože otevřené. Poznámka: 1. V cenách jsou započteny náklady na odstranění buřiny, rozkopání a pročištění KL ručně, přehození čistého kameniva a výzisku jeho rozprostření na terén nebo jeho naložení na dopravní prostředek, úpravu KL do profilu a případné snížení KL pod patou kolejnice.U čištění KL v celém profilu jsou v ceně započteny náklady na případné uvolnění, posun a dotažení pražce. 2. V cenách nejsou obsaženy náklady na podbití pražce, dodávku a doplnění kameniva.</t>
  </si>
  <si>
    <t>Poznámka k souboru cen:_x000d_
1. V cenách jsou započteny náklady na odstranění buřiny, rozkopání a pročištění KL ručně, přehození čistého kameniva a výzisku jeho rozprostření na terén nebo jeho naložení na dopravní prostředek, úpravu KL do profilu a případné snížení KL pod patou kolejnice.U čištění KL v celém profilu jsou v ceně započteny náklady na případné uvolnění, posun a dotažení pražce._x000d_
2. V cenách nejsou obsaženy náklady na podbití pražce, dodávku a doplnění kameniva.</t>
  </si>
  <si>
    <t>v místech výměny dřevěných pražců navazujících na přejezd</t>
  </si>
  <si>
    <t xml:space="preserve">( nově budou vloženy betonové ) </t>
  </si>
  <si>
    <t xml:space="preserve">"směr Žatec délka              "8* 3,84</t>
  </si>
  <si>
    <t xml:space="preserve">"směr Lišany délka             "4*3,84</t>
  </si>
  <si>
    <t>5905105030</t>
  </si>
  <si>
    <t>Doplnění KL kamenivem souvisle strojně v koleji</t>
  </si>
  <si>
    <t>8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</si>
  <si>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</si>
  <si>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Poznámka k souboru cen:_x000d_
1. V cenách jsou započteny náklady na doplnění kameniva ojediněle ručně vidlemi a/nebo souvisle strojně z výsypných vozů případně nakladačem._x000d_
2. V cenách nejsou obsaženy náklady na dodávku kameniva.</t>
  </si>
  <si>
    <t>"doplnění v oblasti přejezdu, v místech výměny pražců a doplnění kolejového lože do profilu po úpravě GPK"150</t>
  </si>
  <si>
    <t>5</t>
  </si>
  <si>
    <t>5906035020</t>
  </si>
  <si>
    <t>Souvislá výměna pražců současně s výměnou nebo čištěním KL pražce dřevěné příčné vystrojené</t>
  </si>
  <si>
    <t>10</t>
  </si>
  <si>
    <t>Souvislá výměna pražců současně s výměnou nebo čištěním KL pražce dřevěné příčné 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</si>
  <si>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Poznámka k souboru cen:_x000d_
1. V cenách jsou započteny náklady na demontáž upevňovadel, výměnu pražců, montáž upevňovadel. U nevystrojených a výhybkových pražců dřevěných vrtání otvorů pro vrtule._x000d_
2. V cenách nejsou obsaženy náklady na odstranění KL, rozrušení lavičky, podbití pražce, úpravu KL do profilu, snížení KL pod patou kolejnice, doplnění kameniva, dodávku materiálu, dopravu výzisku na skládku a skládkovné.</t>
  </si>
  <si>
    <t xml:space="preserve">"od přejezdu směr Žatec                     "13</t>
  </si>
  <si>
    <t xml:space="preserve">"od přejezdu směr Lišany                     "6 </t>
  </si>
  <si>
    <t xml:space="preserve">nově budou vloženy vystrojené užité pražce SB6/S49 ze zásob TO Obrnice,  pražce na místo stavby dodá TO Obrnice</t>
  </si>
  <si>
    <t>komplety ŽS4 a pryžové podložky dodá zhotovitel</t>
  </si>
  <si>
    <t>5906055020</t>
  </si>
  <si>
    <t>Příplatek za současnou výměnu pražce s podkladnicovým upevněním a kompletů a pryžových podložek</t>
  </si>
  <si>
    <t>12</t>
  </si>
  <si>
    <t>Příplatek za současnou výměnu pražce s podkladnicovým upevněním a kompletů a pryžových podložek. Poznámka: 1. V cenách jsou započteny náklady na potřebnou manipulaci, demontáž, výměnu a montáž součásti současně s výměnou pražce včetně případného ošetření mazivem. Položka platí pro všechny typy podpor. 2. V cenách nejsou obsaženy náklady na dodávku materiálu, dopravu výzisku na skládku a skládkovné.</t>
  </si>
  <si>
    <t>Poznámka k souboru cen:_x000d_
1. V cenách jsou započteny náklady na potřebnou manipulaci, demontáž, výměnu a montáž součásti současně s výměnou pražce včetně případného ošetření mazivem. Položka platí pro všechny typy podpor._x000d_
2. V cenách nejsou obsaženy náklady na dodávku materiálu, dopravu výzisku na skládku a skládkovné.</t>
  </si>
  <si>
    <t>7</t>
  </si>
  <si>
    <t>5906105010</t>
  </si>
  <si>
    <t>Demontáž pražce dřevěný</t>
  </si>
  <si>
    <t>14</t>
  </si>
  <si>
    <t>Demontáž pražce dřevěný. Poznámka: 1. V cenách jsou započteny náklady na manipulaci, demontáž, odstrojení do součástí a uložení pražců.</t>
  </si>
  <si>
    <t>Poznámka k souboru cen:_x000d_
1. V cenách jsou započteny náklady na manipulaci, demontáž, odstrojení do součástí a uložení pražců.</t>
  </si>
  <si>
    <t>P</t>
  </si>
  <si>
    <t>Poznámka k položce:_x000d_
vyjmuté dřevěné pražce</t>
  </si>
  <si>
    <t>oblast přejezdu :</t>
  </si>
  <si>
    <t xml:space="preserve">"nově budou vloženy vystrojené užité pražce SB6/S49 ze zásob TO Obrnice - celkem     "15</t>
  </si>
  <si>
    <t>5906130400</t>
  </si>
  <si>
    <t>Montáž kolejového roštu v ose koleje pražce betonové vystrojené tv. S49 rozdělení "u"</t>
  </si>
  <si>
    <t>16</t>
  </si>
  <si>
    <t>Montáž kolejového roštu v ose koleje pražce betonové vystrojené tv. S49 rozdělení "u". Poznámka: 1. V cenách jsou započteny náklady na vrtání pražců dřevěných nevystrojených, manipulaci a montáž KR. 2. V cenách nejsou obsaženy náklady na dodávku materiálu.</t>
  </si>
  <si>
    <t>Poznámka k souboru cen:_x000d_
1. V cenách jsou započteny náklady na vrtání pražců dřevěných nevystrojených, manipulaci a montáž KR._x000d_
2. V cenách nejsou obsaženy náklady na dodávku materiálu.</t>
  </si>
  <si>
    <t xml:space="preserve">Poznámka k položce:_x000d_
oblast přejezdu :_x000d_
nově budou vloženy vystrojené užité pražce SB6/S49 ze zásob TO Obrnice - celkem 15 ks_x000d_
pražce na místo stavby dodá TO Obrnice  _x000d_
komplety ŽS4 ( antikoro ) pro 13 ks pražců dodá TO Obrnice _x000d_
komplety ŽS4 pro 2 ks pražce _x000d_
přes přejezd budou vloženy kolejnice o celkové délce 52 m km 206,148 - km 206,200 v obou pasech_x000d_
kolejnice, komplety ŽS4 ( ostatní ) a pryžové podložky dodá zhotovitel</t>
  </si>
  <si>
    <t>9</t>
  </si>
  <si>
    <t>5906140090</t>
  </si>
  <si>
    <t>Demontáž kolejového roštu koleje v ose koleje pražce dřevěné tv. S49 rozdělení "u"</t>
  </si>
  <si>
    <t>18</t>
  </si>
  <si>
    <t>Demontáž kolejového roštu koleje v ose koleje pražce dřevěné tv. S49 rozdělení "u".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</si>
  <si>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souboru cen:_x000d_
1. V cenách jsou započteny náklady na případné odstranění kameniva, rozebrání roštu do součástí, manipulaci, naložení výzisku na dopravní prostředek a uložení na úložišti._x000d_
2. V cenách nejsou obsaženy náklady na dopravu a vytřídění.</t>
  </si>
  <si>
    <t>5907015115</t>
  </si>
  <si>
    <t>Ojedinělá výměna kolejnic současně s výměnou pražců tv. S49 rozdělení "d"</t>
  </si>
  <si>
    <t>20</t>
  </si>
  <si>
    <t>Ojedinělá výměna kolejnic současně s výměnou pražců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</si>
  <si>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mazivem._x000d_
2. V cenách nejsou započteny náklady na dělení kolejnic, zřízení svaru, demontáž nebo montáž styků.</t>
  </si>
  <si>
    <t>přes přejezd budou vloženy kolejnice o celkové délce 52 m km 206,148 - km 206,200 v obou pasech</t>
  </si>
  <si>
    <t xml:space="preserve">"v každém pasu od přejezdu směr Žatec v úseku výměny pražců  8 m koleje =    "16 "m kolejnic "</t>
  </si>
  <si>
    <t xml:space="preserve">"od přejezdu směr Lišany v úseku výměny pražců                               5 m koleje =     "10" m kolejnic </t>
  </si>
  <si>
    <t>kolejnice, komplety ŽS4 a pryžové podložky dodá zhotovitel</t>
  </si>
  <si>
    <t>11</t>
  </si>
  <si>
    <t>5907015415</t>
  </si>
  <si>
    <t>Ojedinělá výměna kolejnic současně s výměnou kompletů a pryžové podložky tv. S49 rozdělení "d"</t>
  </si>
  <si>
    <t>22</t>
  </si>
  <si>
    <t>Ojedinělá výměna kolejnic současně s výměnou kompletů a pryžové podložky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</si>
  <si>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 xml:space="preserve">"v úseku od konce výměny pražců do konce výměny kolejnic 2 m koleje =  " 4 " m kolejnic "</t>
  </si>
  <si>
    <t xml:space="preserve">"od přejezdu směr Lišany v úseku od konce výměny pražců do konce výměny kolejnic 28 m koleje = "56" m kolejnic </t>
  </si>
  <si>
    <t xml:space="preserve">"km 205,568 Lp = "11,7 </t>
  </si>
  <si>
    <t>"km 205,568 Pp = "11,7</t>
  </si>
  <si>
    <t>"km 206,774 Lp = "26,8</t>
  </si>
  <si>
    <t>"km 206,774 Pp = "17,8</t>
  </si>
  <si>
    <t>5907050120</t>
  </si>
  <si>
    <t>Dělení kolejnic kyslíkem tv. S49</t>
  </si>
  <si>
    <t>24</t>
  </si>
  <si>
    <t>Dělení kolejnic kyslíkem tv. S49. Poznámka: 1. V cenách jsou započteny náklady na manipulaci podložení, označení a provedení řezu kolejnice.</t>
  </si>
  <si>
    <t>Poznámka k souboru cen:_x000d_
1. V cenách jsou započteny náklady na manipulaci podložení, označení a provedení řezu kolejnice.</t>
  </si>
  <si>
    <t xml:space="preserve">"km 205,568 4x pro výměnu kolejnice, 2x rozřez do šrotu                        "6</t>
  </si>
  <si>
    <t xml:space="preserve">"km 206,160 4x pro výměnu kolejnice, 16x rozřez do šrotu                      "20</t>
  </si>
  <si>
    <t xml:space="preserve">"km 206,774 4x pro výměnu kolejnice, 6x rozřez do šrotu                        "10</t>
  </si>
  <si>
    <t>13</t>
  </si>
  <si>
    <t>5908005330</t>
  </si>
  <si>
    <t>Oprava kolejnicového styku výměna spojek tv. S49</t>
  </si>
  <si>
    <t>styk</t>
  </si>
  <si>
    <t>Oprava kolejnicového styku výměna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</si>
  <si>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Poznámka k souboru cen:_x000d_
1. V cenách jsou započteny náklady na výměnu, demontáž nebo montáž vniřní spojky a/nebo celého styku a ošetření součástí mazivem. U přechodových spojek se použije položka s větším tvarem._x000d_
2. V cenách nejsou obsaženy náklady na dodávku materiálu.</t>
  </si>
  <si>
    <t xml:space="preserve">"oblast přejezdu montáž spojek před úpravou GPK = 4 styky             "4</t>
  </si>
  <si>
    <t xml:space="preserve">"demontáž spojek pro svařování = 4 styky                                                  "4</t>
  </si>
  <si>
    <t>spojky budou ke kolejnici připevněny třmeny ( bez vrtání otvorů ) spojky dle potřeby zapůjčí TO Obrnice</t>
  </si>
  <si>
    <t>5908050010</t>
  </si>
  <si>
    <t>Výměna upevnění podkladnicového komplety a pryžová podložka</t>
  </si>
  <si>
    <t>úl.pl.</t>
  </si>
  <si>
    <t>28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</si>
  <si>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</si>
  <si>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souboru cen:_x000d_
1. V cenách jsou započteny náklady na demontáž, výměnu a montáž, ošetření součástí mazivem a naložení výzisku na dopravní prostředek._x000d_
2. V cenách nejsou obsaženy náklady na vrtání pražce a dodávku materiálu.</t>
  </si>
  <si>
    <t xml:space="preserve">km 205,518 - 205,618 v úseku je celkem 165 pražců, v úseku výměny kolejnic je 19 pražců </t>
  </si>
  <si>
    <t xml:space="preserve">"výpočet 165 -19 = 146 pražců x 2 = 292 úl.ploch                     " (165-19)*2</t>
  </si>
  <si>
    <t xml:space="preserve">km 206,098 - 206,250 v úseku je celkem 250 pražců, v úseku výměny kolejnic je 86 pražců </t>
  </si>
  <si>
    <t xml:space="preserve">"výpočet 250 - 86 = 164 pražců x 2 = 328 úl.ploch                   "(250-86)*2</t>
  </si>
  <si>
    <t xml:space="preserve">km 206,723 - 206,850 v úseku je celkem 209 pražců, v úseku výměny kolejnic je 37 pražců </t>
  </si>
  <si>
    <t xml:space="preserve">"výpočet 209 - 37 = 172 pražců x 2 = 344 úl.ploch                   "(209-37)*2</t>
  </si>
  <si>
    <t>5909031020</t>
  </si>
  <si>
    <t>Úprava GPK koleje směrové a výškové uspořádání pražce betonové</t>
  </si>
  <si>
    <t>30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</si>
  <si>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</si>
  <si>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objednateli._x000d_
2. V cenách nejsou obsaženy náklady doplnění a dodávku kameniva a snížení KL pod patou kolejnice.</t>
  </si>
  <si>
    <t>Poznámka k položce:_x000d_
oblast přejezdu včetně doplnění do denního výkonu stroje</t>
  </si>
  <si>
    <t>5909050010</t>
  </si>
  <si>
    <t>Stabilizace kolejového lože koleje nově zřízeného nebo čistého</t>
  </si>
  <si>
    <t>32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</si>
  <si>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</si>
  <si>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Poznámka k souboru cen:_x000d_
1. V cenách jsou započteny náklady na stabilizaci v režimu s řízeným (konstantním) poklesem včetně měření a předání tištěných výstupů.</t>
  </si>
  <si>
    <t>Poznámka k položce:_x000d_
oblast přejezdu</t>
  </si>
  <si>
    <t>17</t>
  </si>
  <si>
    <t>5909050020</t>
  </si>
  <si>
    <t>Stabilizace kolejového lože koleje stávajícího</t>
  </si>
  <si>
    <t>Stabilizace kolejového lože koleje stávajícího. Poznámka: 1. V cenách jsou započteny náklady na stabilizaci v režimu s řízeným (konstantním) poklesem včetně měření a předání tištěných výstupů.</t>
  </si>
  <si>
    <t>Poznámka k položce:_x000d_
doplnění do denního výkonu</t>
  </si>
  <si>
    <t>5910020030</t>
  </si>
  <si>
    <t>Svařování kolejnic termitem plný předehřev standardní spára svar sériový tv. S49</t>
  </si>
  <si>
    <t>svar</t>
  </si>
  <si>
    <t>36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</si>
  <si>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</si>
  <si>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svaru._x000d_
2. V cenách nejsou obsaženy náklady na kontrolu svaru ultrazvukem, podbití pražců a demontáž styku.</t>
  </si>
  <si>
    <t xml:space="preserve">montážní svary </t>
  </si>
  <si>
    <t xml:space="preserve">"km 205,568 ( kol.vložky - náhr.LIS Lp+Pp )       " 2</t>
  </si>
  <si>
    <t xml:space="preserve">"km 206,160 ( kol.vložky - přejezd Lp+Pp )        " 2</t>
  </si>
  <si>
    <t xml:space="preserve">"km 206,774 ( kol.vložky - náhr.LIS Lp+Pp )       " 2</t>
  </si>
  <si>
    <t>5910020130</t>
  </si>
  <si>
    <t>Svařování kolejnic termitem plný předehřev standardní spára svar jednotlivý tv. S49</t>
  </si>
  <si>
    <t>38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</si>
  <si>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</si>
  <si>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 xml:space="preserve">závěrné svary </t>
  </si>
  <si>
    <t xml:space="preserve">"km 206,160 ( kol.vložky - přejezd Lp+Pp )       " 2</t>
  </si>
  <si>
    <t>5910035030</t>
  </si>
  <si>
    <t>Dosažení dovolené upínací teploty v BK prodloužením kolejnicového pásu v koleji tv. S49</t>
  </si>
  <si>
    <t>40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</si>
  <si>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</si>
  <si>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Poznámka k souboru cen:_x000d_
1. V cenách jsou započteny náklady na montáž a demontáž napínacího zařízení nebo ohřevu kolejnic a udržování potřebného prodloužení kolejnicového pásu._x000d_
2. V cenách nejsou obsaženy náklady na demontáž upevňovadel a kolejnicových spojek.</t>
  </si>
  <si>
    <t>5910040220</t>
  </si>
  <si>
    <t>Umožnění volné dilatace kolejnice bez demontáže nebo montáže upevňovadel s osazením a odstraněním kluzných podložek rozdělení pražců "d"</t>
  </si>
  <si>
    <t>42</t>
  </si>
  <si>
    <t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</si>
  <si>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souboru cen:_x000d_
1. V cenách jsou započteny náklady na uvolnění, demontáž a rovnoměrné prodloužení nebo zkrácení kolejnice, vyznačení značek a vedení dokumentace._x000d_
2. V cenách nejsou obsaženy náklady na demontáž kolejnicových spojek.</t>
  </si>
  <si>
    <t>"km 205,518 - 205,618 = 100 m koleje x 2 = "200" m kolejnic "</t>
  </si>
  <si>
    <t xml:space="preserve">"km 206,098 - 206,250 = 152 m koleje, odečet za oblast přejezdu = 9 m          "(152-9)*2  "kolejnic"</t>
  </si>
  <si>
    <t>"km 206,723 - 206,850 = 127 m koleje x 2 = "254" m kolejnic"</t>
  </si>
  <si>
    <t>5910040230</t>
  </si>
  <si>
    <t>Umožnění volné dilatace kolejnice bez demontáže nebo montáže upevňovadel s osazením a odstraněním kluzných podložek rozdělení pražců "u"</t>
  </si>
  <si>
    <t>44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</si>
  <si>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</si>
  <si>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"oblast přejezdu = 9 m koleje x 2 = "18 "m kolejnic"</t>
  </si>
  <si>
    <t>23</t>
  </si>
  <si>
    <t>5913060030</t>
  </si>
  <si>
    <t>Demontáž dílů betonové přejezdové konstrukce náběhového klínu</t>
  </si>
  <si>
    <t>46</t>
  </si>
  <si>
    <t>Demontáž dílů betonové přejezdové konstrukce náběhového klínu. Poznámka: 1. V cenách jsou započteny náklady na demontáž konstrukce a naložení na dopravní prostředek.</t>
  </si>
  <si>
    <t>Poznámka k souboru cen:_x000d_
1. V cenách jsou započteny náklady na demontáž konstrukce a naložení na dopravní prostředek.</t>
  </si>
  <si>
    <t>Poznámka k položce:_x000d_
přejezd P1926</t>
  </si>
  <si>
    <t>5913075030</t>
  </si>
  <si>
    <t>Montáž betonové přejezdové konstrukce část vnější a vnitřní včetně závěrných zídek</t>
  </si>
  <si>
    <t>48</t>
  </si>
  <si>
    <t>Montáž betonové přejezdové konstrukce část vnější a vnitřní včetně závěrných zídek. Poznámka: 1. V cenách jsou započteny náklady na montáž konstrukce. 2. V cenách nejsou obsaženy náklady na dodávku materiálu.</t>
  </si>
  <si>
    <t>Poznámka k souboru cen:_x000d_
1. V cenách jsou započteny náklady na montáž konstrukce._x000d_
2. V cenách nejsou obsaženy náklady na dodávku materiálu.</t>
  </si>
  <si>
    <t>"přejezdové panely dl.1,2 m x 6 ks " Přejezd_konstrukce</t>
  </si>
  <si>
    <t>25</t>
  </si>
  <si>
    <t>5913140020</t>
  </si>
  <si>
    <t>Demontáž přejezdové konstrukce se silničními panely vnitřní část</t>
  </si>
  <si>
    <t>50</t>
  </si>
  <si>
    <t>Demontáž přejezdové konstrukce se silničními panely vnitřní část. Poznámka: 1. V cenách jsou započteny náklady na demontáž a naložení na dopravní prostředek.</t>
  </si>
  <si>
    <t>Poznámka k souboru cen:_x000d_
1. V cenách jsou započteny náklady na demontáž a naložení na dopravní prostředek.</t>
  </si>
  <si>
    <t>2*3</t>
  </si>
  <si>
    <t>5913235020</t>
  </si>
  <si>
    <t>Dělení AB komunikace řezáním hloubky do 20 cm</t>
  </si>
  <si>
    <t>52</t>
  </si>
  <si>
    <t>Dělení AB komunikace řezáním hloubky do 20 cm. Poznámka: 1. V cenách jsou započteny náklady na provedení úkolu.</t>
  </si>
  <si>
    <t>Poznámka k souboru cen:_x000d_
1. V cenách jsou započteny náklady na provedení úkolu.</t>
  </si>
  <si>
    <t xml:space="preserve">"vozovka š. 6 m oboustranně             "2*6</t>
  </si>
  <si>
    <t>27</t>
  </si>
  <si>
    <t>5913240020</t>
  </si>
  <si>
    <t>Odstranění AB komunikace odtěžením nebo frézováním hloubky do 20 cm</t>
  </si>
  <si>
    <t>54</t>
  </si>
  <si>
    <t>Odstranění AB komunikace odtěžením nebo frézováním hloubky do 20 cm. Poznámka: 1. V cenách jsou započteny náklady na odtěžení nebo frézování a naložení výzisku na dopravní prostředek.</t>
  </si>
  <si>
    <t>Poznámka k souboru cen:_x000d_
1. V cenách jsou započteny náklady na odtěžení nebo frézování a naložení výzisku na dopravní prostředek.</t>
  </si>
  <si>
    <t xml:space="preserve">"vozovka š. 6 m oboustranně vždy v délce 2 m od hlavy kolejnice        "2*6*2</t>
  </si>
  <si>
    <t>5913255040</t>
  </si>
  <si>
    <t>Zřízení konstrukce vozovky asfaltobetonové s podkladní, ložní a obrusnou vrstvou tlouštky do 20 cm</t>
  </si>
  <si>
    <t>56</t>
  </si>
  <si>
    <t>Zřízení konstrukce vozovky asfaltobetonové s podkladní, ložní a obrusnou vrstvou tlouštky do 20 cm. Poznámka: 1. V cenách jsou započteny náklady na zřízení vozovky s živičným na podkladu ze stmelených vrstev a na manipulaci. 2. V cenách nejsou obsaženy náklady na dodávku materiálu.</t>
  </si>
  <si>
    <t>Poznámka k souboru cen:_x000d_
1. V cenách jsou započteny náklady na zřízení vozovky s živičným na podkladu ze stmelených vrstev a na manipulaci._x000d_
2. V cenách nejsou obsaženy náklady na dodávku materiálu.</t>
  </si>
  <si>
    <t xml:space="preserve">"mezi závěrnou zídkou a stávající vozovkou 7,2 m šíře vozovky x 1 m délka oboustranně = "7,2*1*2  "m2"</t>
  </si>
  <si>
    <t>29</t>
  </si>
  <si>
    <t>5914020020</t>
  </si>
  <si>
    <t>Čištění otevřených odvodňovacích zařízení strojně příkop nezpevněný</t>
  </si>
  <si>
    <t>58</t>
  </si>
  <si>
    <t>Čištění otevřených odvodňovacích zařízení strojně příkop nezpevněný. Poznámka: 1. V cenách jsou započteny náklady na odtěžení nánosu a nečistot, rozprostření výzisku na terén nebo naložení na dopravní prostředek. 2. V cenách nejsou obsaženy náklady na dopravu a skládkovné.</t>
  </si>
  <si>
    <t>Poznámka k souboru cen:_x000d_
1. V cenách jsou započteny náklady na odtěžení nánosu a nečistot, rozprostření výzisku na terén nebo naložení na dopravní prostředek._x000d_
2. V cenách nejsou obsaženy náklady na dopravu a skládkovné.</t>
  </si>
  <si>
    <t xml:space="preserve">"od přejezdu směr Lišany vlevo i vpravo po úroveň TS č.38 55 x 0,26 m2 = 14,3 m3 x 2 = 28,6 m3          "55*0,26*2</t>
  </si>
  <si>
    <t>5915005020</t>
  </si>
  <si>
    <t>Hloubení rýh nebo jam na železničním spodku II. třídy</t>
  </si>
  <si>
    <t>60</t>
  </si>
  <si>
    <t>Hloubení rýh nebo jam na železničním spodku II. třídy. Poznámka: 1. V cenách jsou započteny náklady na hloubení a uložení výzisku na terén nebo naložení na dopravní prostředek a uložení na úložišti.</t>
  </si>
  <si>
    <t>Poznámka k souboru cen:_x000d_
1. V cenách jsou započteny náklady na hloubení a uložení výzisku na terén nebo naložení na dopravní prostředek a uložení na úložišti.</t>
  </si>
  <si>
    <t xml:space="preserve">"rýha pro uložení závěrné zídky  0,4 x 0,4 x 7,2 = 1,152 m3 x 2 = 2,304 m3        "0,4*0,4*7,2*2</t>
  </si>
  <si>
    <t>31</t>
  </si>
  <si>
    <t>5915010010</t>
  </si>
  <si>
    <t>Těžení zeminy nebo horniny železničního spodku I. třídy</t>
  </si>
  <si>
    <t>62</t>
  </si>
  <si>
    <t>Těžení zeminy nebo horniny železničního spodku I. třídy.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</si>
  <si>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</si>
  <si>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 xml:space="preserve">odtěžení materiálu ( výzisky po strojním čištění v minulosti a nános materiálu ) </t>
  </si>
  <si>
    <t xml:space="preserve">"ve směru od Žatce před přejezdem vlevo  12 m x 2 m x 0,6 m = 14,4 m3           "12*2*0,6</t>
  </si>
  <si>
    <t>ve směru od Žatce před přejezdem vpravo ( od TS č.36 ) u TS 36 šíře 2 m, u přejezdu šíře 4 m, nános 1 m, "</t>
  </si>
  <si>
    <t xml:space="preserve">" celková délka 37 m (4+2)/2 x 37 x 1 = 111 m3                                                                 "(4+2)/2*37*1</t>
  </si>
  <si>
    <t xml:space="preserve">"od přejezdu směr Lišany vpravo ( k TS č.38 ) 55 x 3 x 0,5 = 82,5 m3                        "55*3*0,5</t>
  </si>
  <si>
    <t>5915015020</t>
  </si>
  <si>
    <t>Svahování zemního tělesa železničního spodku v zářezu</t>
  </si>
  <si>
    <t>64</t>
  </si>
  <si>
    <t>Svahování zemního tělesa železničního spodku v zářezu. Poznámka: 1. V cenách jsou započteny náklady na svahování železničního tělesa a uložení výzisku na terén nebo naložení na dopravní prostředek.</t>
  </si>
  <si>
    <t>Poznámka k souboru cen:_x000d_
1. V cenách jsou započteny náklady na svahování železničního tělesa a uložení výzisku na terén nebo naložení na dopravní prostředek.</t>
  </si>
  <si>
    <t xml:space="preserve">úprava svahů po odtěžení materiálu </t>
  </si>
  <si>
    <t xml:space="preserve">"od přejezdu směr Lišany vlevo ( po úroveň TS č.38 ) 55 x 2,5 = 137,5 m2                         "55*2,5</t>
  </si>
  <si>
    <t xml:space="preserve">"od přejezdu směr Lišany vpravo ( k TS č.38 ) 55 x 3 = 165 m2                                                "55*3</t>
  </si>
  <si>
    <t>33</t>
  </si>
  <si>
    <t>M</t>
  </si>
  <si>
    <t>5955101005</t>
  </si>
  <si>
    <t>Kamenivo drcené štěrk frakce 31,5/63 třídy min. BII</t>
  </si>
  <si>
    <t>66</t>
  </si>
  <si>
    <t>Doplnění_KL*1,5</t>
  </si>
  <si>
    <t>5957104025</t>
  </si>
  <si>
    <t>Kolejnicové pásy třídy R260 tv. 49 E1 délky 75 metrů</t>
  </si>
  <si>
    <t>68</t>
  </si>
  <si>
    <t>Kolej_P1926*2000/75</t>
  </si>
  <si>
    <t>S49_s_pražci/75</t>
  </si>
  <si>
    <t>S49_s_komplety/75</t>
  </si>
  <si>
    <t>35</t>
  </si>
  <si>
    <t>5958128010</t>
  </si>
  <si>
    <t>Komplety ŽS 4 (šroub RS 1, matice M 24, podložka Fe6, svěrka ŽS4)</t>
  </si>
  <si>
    <t>70</t>
  </si>
  <si>
    <t>Pryžovky_S49*2</t>
  </si>
  <si>
    <t xml:space="preserve">" komplety ŽS4 ( antikoro ) pro 13 ks pražců dodá TO Obrnice                         " -4*13</t>
  </si>
  <si>
    <t>5958158005</t>
  </si>
  <si>
    <t xml:space="preserve">Podložka pryžová pod patu kolejnice S49  183/126/6</t>
  </si>
  <si>
    <t>72</t>
  </si>
  <si>
    <t>37</t>
  </si>
  <si>
    <t>5963146000</t>
  </si>
  <si>
    <t>Asfaltový beton ACO 11S 50/70 střednězrnný-obrusná vrstva</t>
  </si>
  <si>
    <t>74</t>
  </si>
  <si>
    <t xml:space="preserve">"6 m x 0,05 x 1 x 2 = 0,6 m3 x 2,5 t/m3 = 1,5 t     "7,2*0,05*1*2*2,5</t>
  </si>
  <si>
    <t>5964161010</t>
  </si>
  <si>
    <t>Beton lehce zhutnitelný C 20/25;X0 F5 2 285 2 765</t>
  </si>
  <si>
    <t>1940743182</t>
  </si>
  <si>
    <t xml:space="preserve">"podkladní beton pod závěrné zídky přejezdu                                                           " 7,2*0,4*0,1*2</t>
  </si>
  <si>
    <t>39</t>
  </si>
  <si>
    <t>5963146010</t>
  </si>
  <si>
    <t>Asfaltový beton ACL 16S 50/70 hrubozrnný-ložní vrstva</t>
  </si>
  <si>
    <t>76</t>
  </si>
  <si>
    <t xml:space="preserve">"7,2 m x 0,15 x 1 x 2 = 1,8 m3 x 2,5 t/m3 = 5,4 t       "7,2*0,15*1*2*2,5</t>
  </si>
  <si>
    <t>9901000300</t>
  </si>
  <si>
    <t>Doprava dodávek zhotovitele, dodávek objednatele nebo výzisku mechanizací o nosnosti do 3,5 t do 30 km</t>
  </si>
  <si>
    <t>78</t>
  </si>
  <si>
    <t>Doprava dodávek zhotovitele, dodávek objednatele nebo výzisku mechanizací o nosnosti do 3,5 t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</si>
  <si>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</si>
  <si>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"pryžové a plastové podložky na skládku                "1</t>
  </si>
  <si>
    <t xml:space="preserve">"pryžové podložky                                                         "=  1248*0,163</t>
  </si>
  <si>
    <t>plastové podložky 68 x 0,08 kg/ks = 5,44 kg</t>
  </si>
  <si>
    <t>41</t>
  </si>
  <si>
    <t>9902100300</t>
  </si>
  <si>
    <t xml:space="preserve">Doprava dodávek zhotovitele, dodávek objednatele nebo výzisku mechanizací přes 3,5 t sypanin  do 30 km</t>
  </si>
  <si>
    <t>80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</si>
  <si>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</si>
  <si>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"vytěžený materiál  výměna ŠL =                                                                     "16,974*1,8</t>
  </si>
  <si>
    <t xml:space="preserve">"čištění ŠL =                                                                                                               "7,922*1,8</t>
  </si>
  <si>
    <t xml:space="preserve">"rýha =                                                                                                                        "2,304*1,8 </t>
  </si>
  <si>
    <t xml:space="preserve">"odtěžení materiálu ze svahů a okolí přejezdu =                                      "235,4*1,8</t>
  </si>
  <si>
    <t xml:space="preserve">"materiál z příkopů =                                                                                             "28,6*1,8 </t>
  </si>
  <si>
    <t xml:space="preserve">"AB vozovka  =                                                                                                         "4,8*2,5</t>
  </si>
  <si>
    <t>9902200300</t>
  </si>
  <si>
    <t>Doprava dodávek zhotovitele, dodávek objednatele nebo výzisku mechanizací přes 3,5 t objemnějšího kusového materiálu do 30 km</t>
  </si>
  <si>
    <t>82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</si>
  <si>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</si>
  <si>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drobný šrotový materiál a kolejnice z místa stavby na TO ( odpočet 5%)</t>
  </si>
  <si>
    <t xml:space="preserve"> "kolejnice S49 =                                                                                 "172*0,04939 *0,95</t>
  </si>
  <si>
    <t xml:space="preserve">"komplety ŽS3  =                                                                                  "1300*0,001184*0,95</t>
  </si>
  <si>
    <t xml:space="preserve">"podkladnice S4 =                                                                                "68*0,00852*0,95</t>
  </si>
  <si>
    <t xml:space="preserve">"vrtule včetně kroužků =                                                                    "272*0,000606*0,95</t>
  </si>
  <si>
    <t>Mezisoučet</t>
  </si>
  <si>
    <t>dřevěné pražce na skládku</t>
  </si>
  <si>
    <t>Pražce_dřevo_odpad*0,1</t>
  </si>
  <si>
    <t>43</t>
  </si>
  <si>
    <t>9909000100</t>
  </si>
  <si>
    <t>Poplatek za uložení suti nebo hmot na oficiální skládku</t>
  </si>
  <si>
    <t>84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</si>
  <si>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</si>
  <si>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</si>
  <si>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položce:_x000d_
skládkovné</t>
  </si>
  <si>
    <t>9909000400</t>
  </si>
  <si>
    <t>Poplatek za likvidaci plastových součástí</t>
  </si>
  <si>
    <t>86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</si>
  <si>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</si>
  <si>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pryžové a plastové podložky na skládku</t>
  </si>
  <si>
    <t xml:space="preserve">"pryžové podložky                                                         " Pryžovky_S49*0,000163</t>
  </si>
  <si>
    <t xml:space="preserve">"plastové podložky                                                       "      68* 0,00008</t>
  </si>
  <si>
    <t>HSV</t>
  </si>
  <si>
    <t>Práce a dodávky HSV</t>
  </si>
  <si>
    <t>Komunikace pozemní</t>
  </si>
  <si>
    <t>45</t>
  </si>
  <si>
    <t>5963104035</t>
  </si>
  <si>
    <t>Přejezd železobetonový kompletní sestava</t>
  </si>
  <si>
    <t>981282051</t>
  </si>
  <si>
    <t xml:space="preserve">"Konstrukce pro žel.svršek S49/SB6, 6x modul 1,2 m,ks                         " 6*1,2</t>
  </si>
  <si>
    <t>"Konstrukce musí po demontáži přejezdových panelů umožnit průjezd strojní čističky kolejového lože "</t>
  </si>
  <si>
    <t>"Díly konstrukce: "</t>
  </si>
  <si>
    <t xml:space="preserve">"Panel vnitřní                                         6 ks"</t>
  </si>
  <si>
    <t xml:space="preserve">"Panel vnější                                        12 ks"</t>
  </si>
  <si>
    <t xml:space="preserve">"Závěrná zídka   U12                           12 ks"</t>
  </si>
  <si>
    <t xml:space="preserve">"Ochranný náběh                                 2 ks"</t>
  </si>
  <si>
    <t xml:space="preserve">"Oporník                                                  4 ks"</t>
  </si>
  <si>
    <t xml:space="preserve">"Opěrka                                                   2 ks"</t>
  </si>
  <si>
    <t>9909000300</t>
  </si>
  <si>
    <t>Poplatek za likvidaci dřevěných kolejnicových podpor</t>
  </si>
  <si>
    <t>512</t>
  </si>
  <si>
    <t>1436535498</t>
  </si>
  <si>
    <t>Poplatek za likvidaci dřevěných kolejnicových podpor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</si>
  <si>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OST</t>
  </si>
  <si>
    <t>Ostatní</t>
  </si>
  <si>
    <t>47</t>
  </si>
  <si>
    <t>9902200100</t>
  </si>
  <si>
    <t>Doprava dodávek zhotovitele, dodávek objednatele nebo výzisku mechanizací přes 3,5 t objemnějšího kusového materiálu do 10 km</t>
  </si>
  <si>
    <t>19415134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</si>
  <si>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</si>
  <si>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 xml:space="preserve">"přeprava 2 ks užitých přejezdových panelů ŽPP-1 (S49) do Žatce  k dalšímu využití naskládku                  "2*1,555</t>
  </si>
  <si>
    <t>9902900200</t>
  </si>
  <si>
    <t xml:space="preserve">Naložení  objemnějšího kusového materiálu, vybouraných hmot</t>
  </si>
  <si>
    <t>1883730004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</si>
  <si>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</si>
  <si>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</si>
  <si>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O2 - Vedlejší rozpočtové náklady</t>
  </si>
  <si>
    <t>Č21 - VRN_změna_1 po prohlídce staveniště</t>
  </si>
  <si>
    <t>VRN - Vedlejší rozpočtové náklady</t>
  </si>
  <si>
    <t>VRN</t>
  </si>
  <si>
    <t>011101001</t>
  </si>
  <si>
    <t>Finanční náklady pojistné</t>
  </si>
  <si>
    <t>%</t>
  </si>
  <si>
    <t>2048922910</t>
  </si>
  <si>
    <t>021211001</t>
  </si>
  <si>
    <t>Průzkumné práce pro opravy Doplňující laboratorní rozbor kontaminace zeminy nebo kol. lože</t>
  </si>
  <si>
    <t>-339965015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</si>
  <si>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</si>
  <si>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Poznámka k souboru cen:_x000d_
V ceně jsou započteny náklady na doplňující rozbor kameniva nebo KL pro objasnění kontaminace ropnými látkami akreditovanou laboratoří včetně vyhodnocení a předání zprávy o výsledku.</t>
  </si>
  <si>
    <t>022101011</t>
  </si>
  <si>
    <t>Geodetické práce Geodetické práce v průběhu opravy</t>
  </si>
  <si>
    <t>-1475613457</t>
  </si>
  <si>
    <t>024101401</t>
  </si>
  <si>
    <t>Inženýrská činnost koordinační a kompletační činnost</t>
  </si>
  <si>
    <t>-32851870</t>
  </si>
  <si>
    <t>Poznámka k položce:_x000d_
vytýčení sítí</t>
  </si>
  <si>
    <t>031101021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</si>
  <si>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3 do 5 mil. Kč</t>
  </si>
  <si>
    <t>-1011566789</t>
  </si>
  <si>
    <t>033111001</t>
  </si>
  <si>
    <t>Provozní vlivy Výluka silničního provozu se zajištěním objížďky</t>
  </si>
  <si>
    <t>1291064238</t>
  </si>
  <si>
    <t>033131001</t>
  </si>
  <si>
    <t>Provozní vlivy Organizační zajištění prací při zřizování a udržování BK kolejí a výhybek</t>
  </si>
  <si>
    <t>1835822307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</si>
  <si>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</si>
  <si>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Poznámka k souboru cen:_x000d_
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</si>
  <si>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740+18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</si>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</sst>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3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39</v>
      </c>
      <c r="AO17" s="23"/>
      <c r="AP17" s="23"/>
      <c r="AQ17" s="23"/>
      <c r="AR17" s="21"/>
      <c r="BE17" s="32"/>
      <c r="BS17" s="18" t="s">
        <v>4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43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6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1" customFormat="1" ht="25.92" customHeight="1">
      <c r="B26" s="40"/>
      <c r="C26" s="41"/>
      <c r="D26" s="42" t="s">
        <v>46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1" customFormat="1" ht="6.96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1" customFormat="1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49</v>
      </c>
      <c r="AL28" s="46"/>
      <c r="AM28" s="46"/>
      <c r="AN28" s="46"/>
      <c r="AO28" s="46"/>
      <c r="AP28" s="41"/>
      <c r="AQ28" s="41"/>
      <c r="AR28" s="45"/>
      <c r="BE28" s="32"/>
    </row>
    <row r="29" hidden="1" s="2" customFormat="1" ht="14.4" customHeight="1">
      <c r="B29" s="47"/>
      <c r="C29" s="48"/>
      <c r="D29" s="33" t="s">
        <v>50</v>
      </c>
      <c r="E29" s="48"/>
      <c r="F29" s="33" t="s">
        <v>51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32"/>
    </row>
    <row r="30" hidden="1" s="2" customFormat="1" ht="14.4" customHeight="1">
      <c r="B30" s="47"/>
      <c r="C30" s="48"/>
      <c r="D30" s="48"/>
      <c r="E30" s="48"/>
      <c r="F30" s="33" t="s">
        <v>52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32"/>
    </row>
    <row r="31" s="2" customFormat="1" ht="14.4" customHeight="1">
      <c r="B31" s="47"/>
      <c r="C31" s="48"/>
      <c r="D31" s="33" t="s">
        <v>50</v>
      </c>
      <c r="E31" s="48"/>
      <c r="F31" s="33" t="s">
        <v>53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32"/>
    </row>
    <row r="32" s="2" customFormat="1" ht="14.4" customHeight="1">
      <c r="B32" s="47"/>
      <c r="C32" s="48"/>
      <c r="D32" s="48"/>
      <c r="E32" s="48"/>
      <c r="F32" s="33" t="s">
        <v>54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32"/>
    </row>
    <row r="33" hidden="1" s="2" customFormat="1" ht="14.4" customHeight="1">
      <c r="B33" s="47"/>
      <c r="C33" s="48"/>
      <c r="D33" s="48"/>
      <c r="E33" s="48"/>
      <c r="F33" s="33" t="s">
        <v>55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</row>
    <row r="34" s="1" customFormat="1" ht="6.96" customHeight="1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</row>
    <row r="35" s="1" customFormat="1" ht="25.92" customHeight="1">
      <c r="B35" s="40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5"/>
    </row>
    <row r="36" s="1" customFormat="1" ht="6.96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5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5"/>
    </row>
    <row r="42" s="1" customFormat="1" ht="24.96" customHeight="1">
      <c r="B42" s="40"/>
      <c r="C42" s="24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</row>
    <row r="43" s="1" customFormat="1" ht="6.96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</row>
    <row r="44" s="1" customFormat="1" ht="12" customHeight="1">
      <c r="B44" s="40"/>
      <c r="C44" s="33" t="s">
        <v>13</v>
      </c>
      <c r="D44" s="41"/>
      <c r="E44" s="41"/>
      <c r="F44" s="41"/>
      <c r="G44" s="41"/>
      <c r="H44" s="41"/>
      <c r="I44" s="41"/>
      <c r="J44" s="41"/>
      <c r="K44" s="41"/>
      <c r="L44" s="41" t="str">
        <f>K5</f>
        <v>650180381_zm1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5"/>
    </row>
    <row r="45" s="3" customFormat="1" ht="36.96" customHeight="1"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Oprava přejezdu P1926 Žatec-Lišany_změna_1 po prohlídce staveniště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</row>
    <row r="46" s="1" customFormat="1" ht="6.96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</row>
    <row r="47" s="1" customFormat="1" ht="12" customHeight="1"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68" t="str">
        <f>IF(K8="","",K8)</f>
        <v>Tvršice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69" t="str">
        <f>IF(AN8= "","",AN8)</f>
        <v>4. 3. 2019</v>
      </c>
      <c r="AN47" s="69"/>
      <c r="AO47" s="41"/>
      <c r="AP47" s="41"/>
      <c r="AQ47" s="41"/>
      <c r="AR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</row>
    <row r="49" s="1" customFormat="1" ht="13.65" customHeight="1"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41" t="str">
        <f>IF(E11= "","",E11)</f>
        <v>SŽDC s.o., OŘ UNL, ST Most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38</v>
      </c>
      <c r="AJ49" s="41"/>
      <c r="AK49" s="41"/>
      <c r="AL49" s="41"/>
      <c r="AM49" s="70" t="str">
        <f>IF(E17="","",E17)</f>
        <v xml:space="preserve"> </v>
      </c>
      <c r="AN49" s="41"/>
      <c r="AO49" s="41"/>
      <c r="AP49" s="41"/>
      <c r="AQ49" s="41"/>
      <c r="AR49" s="45"/>
      <c r="AS49" s="71" t="s">
        <v>60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</row>
    <row r="50" s="1" customFormat="1" ht="24.9" customHeight="1">
      <c r="B50" s="40"/>
      <c r="C50" s="33" t="s">
        <v>36</v>
      </c>
      <c r="D50" s="41"/>
      <c r="E50" s="41"/>
      <c r="F50" s="41"/>
      <c r="G50" s="41"/>
      <c r="H50" s="41"/>
      <c r="I50" s="41"/>
      <c r="J50" s="41"/>
      <c r="K50" s="41"/>
      <c r="L50" s="41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41</v>
      </c>
      <c r="AJ50" s="41"/>
      <c r="AK50" s="41"/>
      <c r="AL50" s="41"/>
      <c r="AM50" s="70" t="str">
        <f>IF(E20="","",E20)</f>
        <v>Ing. Horák Jiří, horak@szdc.cz, 602155923</v>
      </c>
      <c r="AN50" s="41"/>
      <c r="AO50" s="41"/>
      <c r="AP50" s="41"/>
      <c r="AQ50" s="41"/>
      <c r="AR50" s="45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="1" customFormat="1" ht="10.8" customHeight="1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</row>
    <row r="52" s="1" customFormat="1" ht="29.28" customHeight="1">
      <c r="B52" s="40"/>
      <c r="C52" s="83" t="s">
        <v>61</v>
      </c>
      <c r="D52" s="84"/>
      <c r="E52" s="84"/>
      <c r="F52" s="84"/>
      <c r="G52" s="84"/>
      <c r="H52" s="85"/>
      <c r="I52" s="86" t="s">
        <v>62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63</v>
      </c>
      <c r="AH52" s="84"/>
      <c r="AI52" s="84"/>
      <c r="AJ52" s="84"/>
      <c r="AK52" s="84"/>
      <c r="AL52" s="84"/>
      <c r="AM52" s="84"/>
      <c r="AN52" s="86" t="s">
        <v>64</v>
      </c>
      <c r="AO52" s="84"/>
      <c r="AP52" s="84"/>
      <c r="AQ52" s="88" t="s">
        <v>65</v>
      </c>
      <c r="AR52" s="45"/>
      <c r="AS52" s="89" t="s">
        <v>66</v>
      </c>
      <c r="AT52" s="90" t="s">
        <v>67</v>
      </c>
      <c r="AU52" s="90" t="s">
        <v>68</v>
      </c>
      <c r="AV52" s="90" t="s">
        <v>69</v>
      </c>
      <c r="AW52" s="90" t="s">
        <v>70</v>
      </c>
      <c r="AX52" s="90" t="s">
        <v>71</v>
      </c>
      <c r="AY52" s="90" t="s">
        <v>72</v>
      </c>
      <c r="AZ52" s="90" t="s">
        <v>73</v>
      </c>
      <c r="BA52" s="90" t="s">
        <v>74</v>
      </c>
      <c r="BB52" s="90" t="s">
        <v>75</v>
      </c>
      <c r="BC52" s="90" t="s">
        <v>76</v>
      </c>
      <c r="BD52" s="91" t="s">
        <v>77</v>
      </c>
    </row>
    <row r="53" s="1" customFormat="1" ht="10.8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</row>
    <row r="54" s="4" customFormat="1" ht="32.4" customHeight="1">
      <c r="B54" s="95"/>
      <c r="C54" s="96" t="s">
        <v>78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ROUND(AG55+AG57,2)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39</v>
      </c>
      <c r="AR54" s="101"/>
      <c r="AS54" s="102">
        <f>ROUND(AS55+AS57,2)</f>
        <v>0</v>
      </c>
      <c r="AT54" s="103">
        <f>ROUND(SUM(AV54:AW54),2)</f>
        <v>0</v>
      </c>
      <c r="AU54" s="104">
        <f>ROUND(AU55+AU57,5)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ROUND(AZ55+AZ57,2)</f>
        <v>0</v>
      </c>
      <c r="BA54" s="103">
        <f>ROUND(BA55+BA57,2)</f>
        <v>0</v>
      </c>
      <c r="BB54" s="103">
        <f>ROUND(BB55+BB57,2)</f>
        <v>0</v>
      </c>
      <c r="BC54" s="103">
        <f>ROUND(BC55+BC57,2)</f>
        <v>0</v>
      </c>
      <c r="BD54" s="105">
        <f>ROUND(BD55+BD57,2)</f>
        <v>0</v>
      </c>
      <c r="BS54" s="106" t="s">
        <v>79</v>
      </c>
      <c r="BT54" s="106" t="s">
        <v>80</v>
      </c>
      <c r="BU54" s="107" t="s">
        <v>81</v>
      </c>
      <c r="BV54" s="106" t="s">
        <v>82</v>
      </c>
      <c r="BW54" s="106" t="s">
        <v>5</v>
      </c>
      <c r="BX54" s="106" t="s">
        <v>83</v>
      </c>
      <c r="CL54" s="106" t="s">
        <v>19</v>
      </c>
    </row>
    <row r="55" s="5" customFormat="1" ht="16.5" customHeight="1">
      <c r="B55" s="108"/>
      <c r="C55" s="109"/>
      <c r="D55" s="110" t="s">
        <v>84</v>
      </c>
      <c r="E55" s="110"/>
      <c r="F55" s="110"/>
      <c r="G55" s="110"/>
      <c r="H55" s="110"/>
      <c r="I55" s="111"/>
      <c r="J55" s="110" t="s">
        <v>85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ROUND(AG56,2)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86</v>
      </c>
      <c r="AR55" s="115"/>
      <c r="AS55" s="116">
        <f>ROUND(AS56,2)</f>
        <v>0</v>
      </c>
      <c r="AT55" s="117">
        <f>ROUND(SUM(AV55:AW55),2)</f>
        <v>0</v>
      </c>
      <c r="AU55" s="118">
        <f>ROUND(AU56,5)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ROUND(AZ56,2)</f>
        <v>0</v>
      </c>
      <c r="BA55" s="117">
        <f>ROUND(BA56,2)</f>
        <v>0</v>
      </c>
      <c r="BB55" s="117">
        <f>ROUND(BB56,2)</f>
        <v>0</v>
      </c>
      <c r="BC55" s="117">
        <f>ROUND(BC56,2)</f>
        <v>0</v>
      </c>
      <c r="BD55" s="119">
        <f>ROUND(BD56,2)</f>
        <v>0</v>
      </c>
      <c r="BS55" s="120" t="s">
        <v>79</v>
      </c>
      <c r="BT55" s="120" t="s">
        <v>87</v>
      </c>
      <c r="BU55" s="120" t="s">
        <v>81</v>
      </c>
      <c r="BV55" s="120" t="s">
        <v>82</v>
      </c>
      <c r="BW55" s="120" t="s">
        <v>88</v>
      </c>
      <c r="BX55" s="120" t="s">
        <v>5</v>
      </c>
      <c r="CL55" s="120" t="s">
        <v>39</v>
      </c>
      <c r="CM55" s="120" t="s">
        <v>89</v>
      </c>
    </row>
    <row r="56" s="6" customFormat="1" ht="38.25" customHeight="1">
      <c r="A56" s="121" t="s">
        <v>90</v>
      </c>
      <c r="B56" s="122"/>
      <c r="C56" s="123"/>
      <c r="D56" s="123"/>
      <c r="E56" s="124" t="s">
        <v>91</v>
      </c>
      <c r="F56" s="124"/>
      <c r="G56" s="124"/>
      <c r="H56" s="124"/>
      <c r="I56" s="124"/>
      <c r="J56" s="123"/>
      <c r="K56" s="124" t="s">
        <v>92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'Ć11 - Železniční svršek, 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93</v>
      </c>
      <c r="AR56" s="127"/>
      <c r="AS56" s="128">
        <v>0</v>
      </c>
      <c r="AT56" s="129">
        <f>ROUND(SUM(AV56:AW56),2)</f>
        <v>0</v>
      </c>
      <c r="AU56" s="130">
        <f>'Ć11 - Železniční svršek, ...'!P89</f>
        <v>0</v>
      </c>
      <c r="AV56" s="129">
        <f>'Ć11 - Železniční svršek, ...'!J35</f>
        <v>0</v>
      </c>
      <c r="AW56" s="129">
        <f>'Ć11 - Železniční svršek, ...'!J36</f>
        <v>0</v>
      </c>
      <c r="AX56" s="129">
        <f>'Ć11 - Železniční svršek, ...'!J37</f>
        <v>0</v>
      </c>
      <c r="AY56" s="129">
        <f>'Ć11 - Železniční svršek, ...'!J38</f>
        <v>0</v>
      </c>
      <c r="AZ56" s="129">
        <f>'Ć11 - Železniční svršek, ...'!F35</f>
        <v>0</v>
      </c>
      <c r="BA56" s="129">
        <f>'Ć11 - Železniční svršek, ...'!F36</f>
        <v>0</v>
      </c>
      <c r="BB56" s="129">
        <f>'Ć11 - Železniční svršek, ...'!F37</f>
        <v>0</v>
      </c>
      <c r="BC56" s="129">
        <f>'Ć11 - Železniční svršek, ...'!F38</f>
        <v>0</v>
      </c>
      <c r="BD56" s="131">
        <f>'Ć11 - Železniční svršek, ...'!F39</f>
        <v>0</v>
      </c>
      <c r="BT56" s="132" t="s">
        <v>89</v>
      </c>
      <c r="BV56" s="132" t="s">
        <v>82</v>
      </c>
      <c r="BW56" s="132" t="s">
        <v>94</v>
      </c>
      <c r="BX56" s="132" t="s">
        <v>88</v>
      </c>
      <c r="CL56" s="132" t="s">
        <v>39</v>
      </c>
    </row>
    <row r="57" s="5" customFormat="1" ht="16.5" customHeight="1">
      <c r="B57" s="108"/>
      <c r="C57" s="109"/>
      <c r="D57" s="110" t="s">
        <v>95</v>
      </c>
      <c r="E57" s="110"/>
      <c r="F57" s="110"/>
      <c r="G57" s="110"/>
      <c r="H57" s="110"/>
      <c r="I57" s="111"/>
      <c r="J57" s="110" t="s">
        <v>96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ROUND(AG58,2)</f>
        <v>0</v>
      </c>
      <c r="AH57" s="111"/>
      <c r="AI57" s="111"/>
      <c r="AJ57" s="111"/>
      <c r="AK57" s="111"/>
      <c r="AL57" s="111"/>
      <c r="AM57" s="111"/>
      <c r="AN57" s="113">
        <f>SUM(AG57,AT57)</f>
        <v>0</v>
      </c>
      <c r="AO57" s="111"/>
      <c r="AP57" s="111"/>
      <c r="AQ57" s="114" t="s">
        <v>86</v>
      </c>
      <c r="AR57" s="115"/>
      <c r="AS57" s="116">
        <f>ROUND(AS58,2)</f>
        <v>0</v>
      </c>
      <c r="AT57" s="117">
        <f>ROUND(SUM(AV57:AW57),2)</f>
        <v>0</v>
      </c>
      <c r="AU57" s="118">
        <f>ROUND(AU58,5)</f>
        <v>0</v>
      </c>
      <c r="AV57" s="117">
        <f>ROUND(AZ57*L29,2)</f>
        <v>0</v>
      </c>
      <c r="AW57" s="117">
        <f>ROUND(BA57*L30,2)</f>
        <v>0</v>
      </c>
      <c r="AX57" s="117">
        <f>ROUND(BB57*L29,2)</f>
        <v>0</v>
      </c>
      <c r="AY57" s="117">
        <f>ROUND(BC57*L30,2)</f>
        <v>0</v>
      </c>
      <c r="AZ57" s="117">
        <f>ROUND(AZ58,2)</f>
        <v>0</v>
      </c>
      <c r="BA57" s="117">
        <f>ROUND(BA58,2)</f>
        <v>0</v>
      </c>
      <c r="BB57" s="117">
        <f>ROUND(BB58,2)</f>
        <v>0</v>
      </c>
      <c r="BC57" s="117">
        <f>ROUND(BC58,2)</f>
        <v>0</v>
      </c>
      <c r="BD57" s="119">
        <f>ROUND(BD58,2)</f>
        <v>0</v>
      </c>
      <c r="BS57" s="120" t="s">
        <v>79</v>
      </c>
      <c r="BT57" s="120" t="s">
        <v>87</v>
      </c>
      <c r="BU57" s="120" t="s">
        <v>81</v>
      </c>
      <c r="BV57" s="120" t="s">
        <v>82</v>
      </c>
      <c r="BW57" s="120" t="s">
        <v>97</v>
      </c>
      <c r="BX57" s="120" t="s">
        <v>5</v>
      </c>
      <c r="CL57" s="120" t="s">
        <v>39</v>
      </c>
      <c r="CM57" s="120" t="s">
        <v>89</v>
      </c>
    </row>
    <row r="58" s="6" customFormat="1" ht="16.5" customHeight="1">
      <c r="A58" s="121" t="s">
        <v>90</v>
      </c>
      <c r="B58" s="122"/>
      <c r="C58" s="123"/>
      <c r="D58" s="123"/>
      <c r="E58" s="124" t="s">
        <v>98</v>
      </c>
      <c r="F58" s="124"/>
      <c r="G58" s="124"/>
      <c r="H58" s="124"/>
      <c r="I58" s="124"/>
      <c r="J58" s="123"/>
      <c r="K58" s="124" t="s">
        <v>99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5">
        <f>'Č21 - VRN_změna_1 po proh...'!J32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93</v>
      </c>
      <c r="AR58" s="127"/>
      <c r="AS58" s="133">
        <v>0</v>
      </c>
      <c r="AT58" s="134">
        <f>ROUND(SUM(AV58:AW58),2)</f>
        <v>0</v>
      </c>
      <c r="AU58" s="135">
        <f>'Č21 - VRN_změna_1 po proh...'!P86</f>
        <v>0</v>
      </c>
      <c r="AV58" s="134">
        <f>'Č21 - VRN_změna_1 po proh...'!J35</f>
        <v>0</v>
      </c>
      <c r="AW58" s="134">
        <f>'Č21 - VRN_změna_1 po proh...'!J36</f>
        <v>0</v>
      </c>
      <c r="AX58" s="134">
        <f>'Č21 - VRN_změna_1 po proh...'!J37</f>
        <v>0</v>
      </c>
      <c r="AY58" s="134">
        <f>'Č21 - VRN_změna_1 po proh...'!J38</f>
        <v>0</v>
      </c>
      <c r="AZ58" s="134">
        <f>'Č21 - VRN_změna_1 po proh...'!F35</f>
        <v>0</v>
      </c>
      <c r="BA58" s="134">
        <f>'Č21 - VRN_změna_1 po proh...'!F36</f>
        <v>0</v>
      </c>
      <c r="BB58" s="134">
        <f>'Č21 - VRN_změna_1 po proh...'!F37</f>
        <v>0</v>
      </c>
      <c r="BC58" s="134">
        <f>'Č21 - VRN_změna_1 po proh...'!F38</f>
        <v>0</v>
      </c>
      <c r="BD58" s="136">
        <f>'Č21 - VRN_změna_1 po proh...'!F39</f>
        <v>0</v>
      </c>
      <c r="BT58" s="132" t="s">
        <v>89</v>
      </c>
      <c r="BV58" s="132" t="s">
        <v>82</v>
      </c>
      <c r="BW58" s="132" t="s">
        <v>100</v>
      </c>
      <c r="BX58" s="132" t="s">
        <v>97</v>
      </c>
      <c r="CL58" s="132" t="s">
        <v>39</v>
      </c>
    </row>
    <row r="59" s="1" customFormat="1" ht="30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</row>
    <row r="60" s="1" customFormat="1" ht="6.96" customHeight="1"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5"/>
    </row>
  </sheetData>
  <sheetProtection sheet="1" formatColumns="0" formatRows="0" objects="1" scenarios="1" spinCount="100000" saltValue="hFiGAZulIvhCA5pw6DsqAdVexXPFZ2wOOjDWrp8lY8kxVzKGduhacTp0qFyowGoFgJzCKjJ56JnfGH9GpHc+iA==" hashValue="tQdlOYa/QS+3iOb7I1RJzkf7M4gIiJd7JpesviP5Wy8T7Nz5Z7G23GoLOSPaYj07Evhy63ex+p1idt6scUlqdg==" algorithmName="SHA-512" password="CDD6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D57:H57"/>
    <mergeCell ref="J57:AF57"/>
    <mergeCell ref="E58:I58"/>
    <mergeCell ref="K58:AF58"/>
  </mergeCells>
  <hyperlinks>
    <hyperlink ref="A56" location="'Ć11 - Železniční svršek, ...'!C2" display="/"/>
    <hyperlink ref="A58" location="'Č21 - VRN_změna_1 po pro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94</v>
      </c>
      <c r="AZ2" s="138" t="s">
        <v>101</v>
      </c>
      <c r="BA2" s="138" t="s">
        <v>102</v>
      </c>
      <c r="BB2" s="138" t="s">
        <v>103</v>
      </c>
      <c r="BC2" s="138" t="s">
        <v>104</v>
      </c>
      <c r="BD2" s="138" t="s">
        <v>89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89</v>
      </c>
      <c r="AZ3" s="138" t="s">
        <v>105</v>
      </c>
      <c r="BA3" s="138" t="s">
        <v>106</v>
      </c>
      <c r="BB3" s="138" t="s">
        <v>107</v>
      </c>
      <c r="BC3" s="138" t="s">
        <v>108</v>
      </c>
      <c r="BD3" s="138" t="s">
        <v>89</v>
      </c>
    </row>
    <row r="4" ht="24.96" customHeight="1">
      <c r="B4" s="21"/>
      <c r="D4" s="142" t="s">
        <v>109</v>
      </c>
      <c r="L4" s="21"/>
      <c r="M4" s="25" t="s">
        <v>10</v>
      </c>
      <c r="AT4" s="18" t="s">
        <v>43</v>
      </c>
      <c r="AZ4" s="138" t="s">
        <v>110</v>
      </c>
      <c r="BA4" s="138" t="s">
        <v>111</v>
      </c>
      <c r="BB4" s="138" t="s">
        <v>103</v>
      </c>
      <c r="BC4" s="138" t="s">
        <v>112</v>
      </c>
      <c r="BD4" s="138" t="s">
        <v>89</v>
      </c>
    </row>
    <row r="5" ht="6.96" customHeight="1">
      <c r="B5" s="21"/>
      <c r="L5" s="21"/>
      <c r="AZ5" s="138" t="s">
        <v>113</v>
      </c>
      <c r="BA5" s="138" t="s">
        <v>114</v>
      </c>
      <c r="BB5" s="138" t="s">
        <v>115</v>
      </c>
      <c r="BC5" s="138" t="s">
        <v>116</v>
      </c>
      <c r="BD5" s="138" t="s">
        <v>89</v>
      </c>
    </row>
    <row r="6" ht="12" customHeight="1">
      <c r="B6" s="21"/>
      <c r="D6" s="143" t="s">
        <v>16</v>
      </c>
      <c r="L6" s="21"/>
      <c r="AZ6" s="138" t="s">
        <v>117</v>
      </c>
      <c r="BA6" s="138" t="s">
        <v>118</v>
      </c>
      <c r="BB6" s="138" t="s">
        <v>119</v>
      </c>
      <c r="BC6" s="138" t="s">
        <v>120</v>
      </c>
      <c r="BD6" s="138" t="s">
        <v>89</v>
      </c>
    </row>
    <row r="7" ht="16.5" customHeight="1">
      <c r="B7" s="21"/>
      <c r="E7" s="144" t="str">
        <f>'Rekapitulace zakázky'!K6</f>
        <v>Oprava přejezdu P1926 Žatec-Lišany_změna_1 po prohlídce staveniště</v>
      </c>
      <c r="F7" s="143"/>
      <c r="G7" s="143"/>
      <c r="H7" s="143"/>
      <c r="L7" s="21"/>
      <c r="AZ7" s="138" t="s">
        <v>121</v>
      </c>
      <c r="BA7" s="138" t="s">
        <v>122</v>
      </c>
      <c r="BB7" s="138" t="s">
        <v>119</v>
      </c>
      <c r="BC7" s="138" t="s">
        <v>123</v>
      </c>
      <c r="BD7" s="138" t="s">
        <v>89</v>
      </c>
    </row>
    <row r="8" ht="12" customHeight="1">
      <c r="B8" s="21"/>
      <c r="D8" s="143" t="s">
        <v>124</v>
      </c>
      <c r="L8" s="21"/>
      <c r="AZ8" s="138" t="s">
        <v>125</v>
      </c>
      <c r="BA8" s="138" t="s">
        <v>126</v>
      </c>
      <c r="BB8" s="138" t="s">
        <v>103</v>
      </c>
      <c r="BC8" s="138" t="s">
        <v>127</v>
      </c>
      <c r="BD8" s="138" t="s">
        <v>89</v>
      </c>
    </row>
    <row r="9" s="1" customFormat="1" ht="16.5" customHeight="1">
      <c r="B9" s="45"/>
      <c r="E9" s="144" t="s">
        <v>128</v>
      </c>
      <c r="F9" s="1"/>
      <c r="G9" s="1"/>
      <c r="H9" s="1"/>
      <c r="I9" s="145"/>
      <c r="L9" s="45"/>
      <c r="AZ9" s="138" t="s">
        <v>129</v>
      </c>
      <c r="BA9" s="138" t="s">
        <v>130</v>
      </c>
      <c r="BB9" s="138" t="s">
        <v>131</v>
      </c>
      <c r="BC9" s="138" t="s">
        <v>132</v>
      </c>
      <c r="BD9" s="138" t="s">
        <v>89</v>
      </c>
    </row>
    <row r="10" s="1" customFormat="1" ht="12" customHeight="1">
      <c r="B10" s="45"/>
      <c r="D10" s="143" t="s">
        <v>133</v>
      </c>
      <c r="I10" s="145"/>
      <c r="L10" s="45"/>
      <c r="AZ10" s="138" t="s">
        <v>134</v>
      </c>
      <c r="BA10" s="138" t="s">
        <v>135</v>
      </c>
      <c r="BB10" s="138" t="s">
        <v>103</v>
      </c>
      <c r="BC10" s="138" t="s">
        <v>136</v>
      </c>
      <c r="BD10" s="138" t="s">
        <v>89</v>
      </c>
    </row>
    <row r="11" s="1" customFormat="1" ht="36.96" customHeight="1">
      <c r="B11" s="45"/>
      <c r="E11" s="146" t="s">
        <v>137</v>
      </c>
      <c r="F11" s="1"/>
      <c r="G11" s="1"/>
      <c r="H11" s="1"/>
      <c r="I11" s="145"/>
      <c r="L11" s="45"/>
      <c r="AZ11" s="138" t="s">
        <v>138</v>
      </c>
      <c r="BA11" s="138" t="s">
        <v>139</v>
      </c>
      <c r="BB11" s="138" t="s">
        <v>119</v>
      </c>
      <c r="BC11" s="138" t="s">
        <v>140</v>
      </c>
      <c r="BD11" s="138" t="s">
        <v>89</v>
      </c>
    </row>
    <row r="12" s="1" customFormat="1">
      <c r="B12" s="45"/>
      <c r="I12" s="145"/>
      <c r="L12" s="45"/>
      <c r="AZ12" s="138" t="s">
        <v>141</v>
      </c>
      <c r="BA12" s="138" t="s">
        <v>142</v>
      </c>
      <c r="BB12" s="138" t="s">
        <v>131</v>
      </c>
      <c r="BC12" s="138" t="s">
        <v>143</v>
      </c>
      <c r="BD12" s="138" t="s">
        <v>89</v>
      </c>
    </row>
    <row r="13" s="1" customFormat="1" ht="12" customHeight="1">
      <c r="B13" s="45"/>
      <c r="D13" s="143" t="s">
        <v>18</v>
      </c>
      <c r="F13" s="18" t="s">
        <v>39</v>
      </c>
      <c r="I13" s="147" t="s">
        <v>20</v>
      </c>
      <c r="J13" s="18" t="s">
        <v>39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zakázky'!AN8</f>
        <v>4. 3. 2019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zakázky'!AN13</f>
        <v>Vyplň údaj</v>
      </c>
      <c r="L19" s="45"/>
    </row>
    <row r="20" s="1" customFormat="1" ht="18" customHeight="1">
      <c r="B20" s="45"/>
      <c r="E20" s="34" t="str">
        <f>'Rekapitulace zakázky'!E14</f>
        <v>Vyplň údaj</v>
      </c>
      <c r="F20" s="18"/>
      <c r="G20" s="18"/>
      <c r="H20" s="18"/>
      <c r="I20" s="147" t="s">
        <v>34</v>
      </c>
      <c r="J20" s="34" t="str">
        <f>'Rekapitulace zakázky'!AN14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tr">
        <f>IF('Rekapitulace zakázky'!AN16="","",'Rekapitulace zakázky'!AN16)</f>
        <v/>
      </c>
      <c r="L22" s="45"/>
    </row>
    <row r="23" s="1" customFormat="1" ht="18" customHeight="1">
      <c r="B23" s="45"/>
      <c r="E23" s="18" t="str">
        <f>IF('Rekapitulace zakázky'!E17="","",'Rekapitulace zakázky'!E17)</f>
        <v xml:space="preserve"> </v>
      </c>
      <c r="I23" s="147" t="s">
        <v>34</v>
      </c>
      <c r="J23" s="18" t="str">
        <f>IF('Rekapitulace zakázky'!AN17="","",'Rekapitulace zakázky'!AN17)</f>
        <v/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41</v>
      </c>
      <c r="I25" s="147" t="s">
        <v>31</v>
      </c>
      <c r="J25" s="18" t="s">
        <v>39</v>
      </c>
      <c r="L25" s="45"/>
    </row>
    <row r="26" s="1" customFormat="1" ht="18" customHeight="1">
      <c r="B26" s="45"/>
      <c r="E26" s="18" t="s">
        <v>42</v>
      </c>
      <c r="I26" s="147" t="s">
        <v>34</v>
      </c>
      <c r="J26" s="18" t="s">
        <v>39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44</v>
      </c>
      <c r="I28" s="145"/>
      <c r="L28" s="45"/>
    </row>
    <row r="29" s="7" customFormat="1" ht="56.25" customHeight="1">
      <c r="B29" s="149"/>
      <c r="E29" s="150" t="s">
        <v>144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46</v>
      </c>
      <c r="I32" s="145"/>
      <c r="J32" s="154">
        <f>ROUND(J89,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48</v>
      </c>
      <c r="I34" s="156" t="s">
        <v>47</v>
      </c>
      <c r="J34" s="155" t="s">
        <v>49</v>
      </c>
      <c r="L34" s="45"/>
    </row>
    <row r="35" hidden="1" s="1" customFormat="1" ht="14.4" customHeight="1">
      <c r="B35" s="45"/>
      <c r="D35" s="143" t="s">
        <v>50</v>
      </c>
      <c r="E35" s="143" t="s">
        <v>51</v>
      </c>
      <c r="F35" s="157">
        <f>ROUND((SUM(BE89:BE394)),  2)</f>
        <v>0</v>
      </c>
      <c r="I35" s="158">
        <v>0.20999999999999999</v>
      </c>
      <c r="J35" s="157">
        <f>ROUND(((SUM(BE89:BE394))*I35),  2)</f>
        <v>0</v>
      </c>
      <c r="L35" s="45"/>
    </row>
    <row r="36" hidden="1" s="1" customFormat="1" ht="14.4" customHeight="1">
      <c r="B36" s="45"/>
      <c r="E36" s="143" t="s">
        <v>52</v>
      </c>
      <c r="F36" s="157">
        <f>ROUND((SUM(BF89:BF394)),  2)</f>
        <v>0</v>
      </c>
      <c r="I36" s="158">
        <v>0.14999999999999999</v>
      </c>
      <c r="J36" s="157">
        <f>ROUND(((SUM(BF89:BF394))*I36),  2)</f>
        <v>0</v>
      </c>
      <c r="L36" s="45"/>
    </row>
    <row r="37" s="1" customFormat="1" ht="14.4" customHeight="1">
      <c r="B37" s="45"/>
      <c r="D37" s="143" t="s">
        <v>50</v>
      </c>
      <c r="E37" s="143" t="s">
        <v>53</v>
      </c>
      <c r="F37" s="157">
        <f>ROUND((SUM(BG89:BG394)),  2)</f>
        <v>0</v>
      </c>
      <c r="I37" s="158">
        <v>0.20999999999999999</v>
      </c>
      <c r="J37" s="157">
        <f>0</f>
        <v>0</v>
      </c>
      <c r="L37" s="45"/>
    </row>
    <row r="38" s="1" customFormat="1" ht="14.4" customHeight="1">
      <c r="B38" s="45"/>
      <c r="E38" s="143" t="s">
        <v>54</v>
      </c>
      <c r="F38" s="157">
        <f>ROUND((SUM(BH89:BH394)),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ROUND((SUM(BI89:BI394)),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56</v>
      </c>
      <c r="E41" s="161"/>
      <c r="F41" s="161"/>
      <c r="G41" s="162" t="s">
        <v>57</v>
      </c>
      <c r="H41" s="163" t="s">
        <v>58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145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Oprava přejezdu P1926 Žatec-Lišany_změna_1 po prohlídce staveniště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124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128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133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 xml:space="preserve">Ć11 - Železniční svršek, spodek a konstrukce  P1926  km 206,160_změna_1 po prohlídce staveniště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Tvršice</v>
      </c>
      <c r="G56" s="41"/>
      <c r="H56" s="41"/>
      <c r="I56" s="147" t="s">
        <v>24</v>
      </c>
      <c r="J56" s="69" t="str">
        <f>IF(J14="","",J14)</f>
        <v>4. 3. 2019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SŽDC s.o., OŘ UNL, ST Most</v>
      </c>
      <c r="G58" s="41"/>
      <c r="H58" s="41"/>
      <c r="I58" s="147" t="s">
        <v>38</v>
      </c>
      <c r="J58" s="38" t="str">
        <f>E23</f>
        <v xml:space="preserve"> </v>
      </c>
      <c r="K58" s="41"/>
      <c r="L58" s="45"/>
    </row>
    <row r="59" s="1" customFormat="1" ht="38.55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41</v>
      </c>
      <c r="J59" s="38" t="str">
        <f>E26</f>
        <v>Ing. Horák Jiří, horak@szdc.cz, 602155923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146</v>
      </c>
      <c r="D61" s="175"/>
      <c r="E61" s="175"/>
      <c r="F61" s="175"/>
      <c r="G61" s="175"/>
      <c r="H61" s="175"/>
      <c r="I61" s="176"/>
      <c r="J61" s="177" t="s">
        <v>147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78</v>
      </c>
      <c r="D63" s="41"/>
      <c r="E63" s="41"/>
      <c r="F63" s="41"/>
      <c r="G63" s="41"/>
      <c r="H63" s="41"/>
      <c r="I63" s="145"/>
      <c r="J63" s="99">
        <f>J89</f>
        <v>0</v>
      </c>
      <c r="K63" s="41"/>
      <c r="L63" s="45"/>
      <c r="AU63" s="18" t="s">
        <v>148</v>
      </c>
    </row>
    <row r="64" s="8" customFormat="1" ht="24.96" customHeight="1">
      <c r="B64" s="179"/>
      <c r="C64" s="180"/>
      <c r="D64" s="181" t="s">
        <v>149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8" customFormat="1" ht="24.96" customHeight="1">
      <c r="B65" s="179"/>
      <c r="C65" s="180"/>
      <c r="D65" s="181" t="s">
        <v>150</v>
      </c>
      <c r="E65" s="182"/>
      <c r="F65" s="182"/>
      <c r="G65" s="182"/>
      <c r="H65" s="182"/>
      <c r="I65" s="183"/>
      <c r="J65" s="184">
        <f>J365</f>
        <v>0</v>
      </c>
      <c r="K65" s="180"/>
      <c r="L65" s="185"/>
    </row>
    <row r="66" s="9" customFormat="1" ht="19.92" customHeight="1">
      <c r="B66" s="186"/>
      <c r="C66" s="123"/>
      <c r="D66" s="187" t="s">
        <v>151</v>
      </c>
      <c r="E66" s="188"/>
      <c r="F66" s="188"/>
      <c r="G66" s="188"/>
      <c r="H66" s="188"/>
      <c r="I66" s="189"/>
      <c r="J66" s="190">
        <f>J366</f>
        <v>0</v>
      </c>
      <c r="K66" s="123"/>
      <c r="L66" s="191"/>
    </row>
    <row r="67" s="8" customFormat="1" ht="24.96" customHeight="1">
      <c r="B67" s="179"/>
      <c r="C67" s="180"/>
      <c r="D67" s="181" t="s">
        <v>152</v>
      </c>
      <c r="E67" s="182"/>
      <c r="F67" s="182"/>
      <c r="G67" s="182"/>
      <c r="H67" s="182"/>
      <c r="I67" s="183"/>
      <c r="J67" s="184">
        <f>J384</f>
        <v>0</v>
      </c>
      <c r="K67" s="180"/>
      <c r="L67" s="185"/>
    </row>
    <row r="68" s="1" customFormat="1" ht="21.84" customHeight="1">
      <c r="B68" s="40"/>
      <c r="C68" s="41"/>
      <c r="D68" s="41"/>
      <c r="E68" s="41"/>
      <c r="F68" s="41"/>
      <c r="G68" s="41"/>
      <c r="H68" s="41"/>
      <c r="I68" s="145"/>
      <c r="J68" s="41"/>
      <c r="K68" s="41"/>
      <c r="L68" s="45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9"/>
      <c r="J69" s="60"/>
      <c r="K69" s="60"/>
      <c r="L69" s="45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72"/>
      <c r="J73" s="62"/>
      <c r="K73" s="62"/>
      <c r="L73" s="45"/>
    </row>
    <row r="74" s="1" customFormat="1" ht="24.96" customHeight="1">
      <c r="B74" s="40"/>
      <c r="C74" s="24" t="s">
        <v>153</v>
      </c>
      <c r="D74" s="41"/>
      <c r="E74" s="41"/>
      <c r="F74" s="41"/>
      <c r="G74" s="41"/>
      <c r="H74" s="41"/>
      <c r="I74" s="145"/>
      <c r="J74" s="41"/>
      <c r="K74" s="41"/>
      <c r="L74" s="45"/>
    </row>
    <row r="75" s="1" customFormat="1" ht="6.96" customHeight="1">
      <c r="B75" s="40"/>
      <c r="C75" s="41"/>
      <c r="D75" s="41"/>
      <c r="E75" s="41"/>
      <c r="F75" s="41"/>
      <c r="G75" s="41"/>
      <c r="H75" s="41"/>
      <c r="I75" s="145"/>
      <c r="J75" s="41"/>
      <c r="K75" s="41"/>
      <c r="L75" s="45"/>
    </row>
    <row r="76" s="1" customFormat="1" ht="12" customHeight="1">
      <c r="B76" s="40"/>
      <c r="C76" s="33" t="s">
        <v>16</v>
      </c>
      <c r="D76" s="41"/>
      <c r="E76" s="41"/>
      <c r="F76" s="41"/>
      <c r="G76" s="41"/>
      <c r="H76" s="41"/>
      <c r="I76" s="145"/>
      <c r="J76" s="41"/>
      <c r="K76" s="41"/>
      <c r="L76" s="45"/>
    </row>
    <row r="77" s="1" customFormat="1" ht="16.5" customHeight="1">
      <c r="B77" s="40"/>
      <c r="C77" s="41"/>
      <c r="D77" s="41"/>
      <c r="E77" s="173" t="str">
        <f>E7</f>
        <v>Oprava přejezdu P1926 Žatec-Lišany_změna_1 po prohlídce staveniště</v>
      </c>
      <c r="F77" s="33"/>
      <c r="G77" s="33"/>
      <c r="H77" s="33"/>
      <c r="I77" s="145"/>
      <c r="J77" s="41"/>
      <c r="K77" s="41"/>
      <c r="L77" s="45"/>
    </row>
    <row r="78" ht="12" customHeight="1">
      <c r="B78" s="22"/>
      <c r="C78" s="33" t="s">
        <v>124</v>
      </c>
      <c r="D78" s="23"/>
      <c r="E78" s="23"/>
      <c r="F78" s="23"/>
      <c r="G78" s="23"/>
      <c r="H78" s="23"/>
      <c r="I78" s="137"/>
      <c r="J78" s="23"/>
      <c r="K78" s="23"/>
      <c r="L78" s="21"/>
    </row>
    <row r="79" s="1" customFormat="1" ht="16.5" customHeight="1">
      <c r="B79" s="40"/>
      <c r="C79" s="41"/>
      <c r="D79" s="41"/>
      <c r="E79" s="173" t="s">
        <v>128</v>
      </c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133</v>
      </c>
      <c r="D80" s="41"/>
      <c r="E80" s="41"/>
      <c r="F80" s="41"/>
      <c r="G80" s="41"/>
      <c r="H80" s="41"/>
      <c r="I80" s="145"/>
      <c r="J80" s="41"/>
      <c r="K80" s="41"/>
      <c r="L80" s="45"/>
    </row>
    <row r="81" s="1" customFormat="1" ht="16.5" customHeight="1">
      <c r="B81" s="40"/>
      <c r="C81" s="41"/>
      <c r="D81" s="41"/>
      <c r="E81" s="66" t="str">
        <f>E11</f>
        <v xml:space="preserve">Ć11 - Železniční svršek, spodek a konstrukce  P1926  km 206,160_změna_1 po prohlídce staveniště</v>
      </c>
      <c r="F81" s="41"/>
      <c r="G81" s="41"/>
      <c r="H81" s="41"/>
      <c r="I81" s="145"/>
      <c r="J81" s="41"/>
      <c r="K81" s="41"/>
      <c r="L81" s="45"/>
    </row>
    <row r="82" s="1" customFormat="1" ht="6.96" customHeight="1">
      <c r="B82" s="40"/>
      <c r="C82" s="41"/>
      <c r="D82" s="41"/>
      <c r="E82" s="41"/>
      <c r="F82" s="41"/>
      <c r="G82" s="41"/>
      <c r="H82" s="41"/>
      <c r="I82" s="145"/>
      <c r="J82" s="41"/>
      <c r="K82" s="41"/>
      <c r="L82" s="45"/>
    </row>
    <row r="83" s="1" customFormat="1" ht="12" customHeight="1">
      <c r="B83" s="40"/>
      <c r="C83" s="33" t="s">
        <v>22</v>
      </c>
      <c r="D83" s="41"/>
      <c r="E83" s="41"/>
      <c r="F83" s="28" t="str">
        <f>F14</f>
        <v>Tvršice</v>
      </c>
      <c r="G83" s="41"/>
      <c r="H83" s="41"/>
      <c r="I83" s="147" t="s">
        <v>24</v>
      </c>
      <c r="J83" s="69" t="str">
        <f>IF(J14="","",J14)</f>
        <v>4. 3. 2019</v>
      </c>
      <c r="K83" s="41"/>
      <c r="L83" s="45"/>
    </row>
    <row r="84" s="1" customFormat="1" ht="6.96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" customFormat="1" ht="13.65" customHeight="1">
      <c r="B85" s="40"/>
      <c r="C85" s="33" t="s">
        <v>30</v>
      </c>
      <c r="D85" s="41"/>
      <c r="E85" s="41"/>
      <c r="F85" s="28" t="str">
        <f>E17</f>
        <v>SŽDC s.o., OŘ UNL, ST Most</v>
      </c>
      <c r="G85" s="41"/>
      <c r="H85" s="41"/>
      <c r="I85" s="147" t="s">
        <v>38</v>
      </c>
      <c r="J85" s="38" t="str">
        <f>E23</f>
        <v xml:space="preserve"> </v>
      </c>
      <c r="K85" s="41"/>
      <c r="L85" s="45"/>
    </row>
    <row r="86" s="1" customFormat="1" ht="38.55" customHeight="1">
      <c r="B86" s="40"/>
      <c r="C86" s="33" t="s">
        <v>36</v>
      </c>
      <c r="D86" s="41"/>
      <c r="E86" s="41"/>
      <c r="F86" s="28" t="str">
        <f>IF(E20="","",E20)</f>
        <v>Vyplň údaj</v>
      </c>
      <c r="G86" s="41"/>
      <c r="H86" s="41"/>
      <c r="I86" s="147" t="s">
        <v>41</v>
      </c>
      <c r="J86" s="38" t="str">
        <f>E26</f>
        <v>Ing. Horák Jiří, horak@szdc.cz, 602155923</v>
      </c>
      <c r="K86" s="41"/>
      <c r="L86" s="45"/>
    </row>
    <row r="87" s="1" customFormat="1" ht="10.32" customHeight="1">
      <c r="B87" s="40"/>
      <c r="C87" s="41"/>
      <c r="D87" s="41"/>
      <c r="E87" s="41"/>
      <c r="F87" s="41"/>
      <c r="G87" s="41"/>
      <c r="H87" s="41"/>
      <c r="I87" s="145"/>
      <c r="J87" s="41"/>
      <c r="K87" s="41"/>
      <c r="L87" s="45"/>
    </row>
    <row r="88" s="10" customFormat="1" ht="29.28" customHeight="1">
      <c r="B88" s="192"/>
      <c r="C88" s="193" t="s">
        <v>154</v>
      </c>
      <c r="D88" s="194" t="s">
        <v>65</v>
      </c>
      <c r="E88" s="194" t="s">
        <v>61</v>
      </c>
      <c r="F88" s="194" t="s">
        <v>62</v>
      </c>
      <c r="G88" s="194" t="s">
        <v>155</v>
      </c>
      <c r="H88" s="194" t="s">
        <v>156</v>
      </c>
      <c r="I88" s="195" t="s">
        <v>157</v>
      </c>
      <c r="J88" s="194" t="s">
        <v>147</v>
      </c>
      <c r="K88" s="196" t="s">
        <v>158</v>
      </c>
      <c r="L88" s="197"/>
      <c r="M88" s="89" t="s">
        <v>39</v>
      </c>
      <c r="N88" s="90" t="s">
        <v>50</v>
      </c>
      <c r="O88" s="90" t="s">
        <v>159</v>
      </c>
      <c r="P88" s="90" t="s">
        <v>160</v>
      </c>
      <c r="Q88" s="90" t="s">
        <v>161</v>
      </c>
      <c r="R88" s="90" t="s">
        <v>162</v>
      </c>
      <c r="S88" s="90" t="s">
        <v>163</v>
      </c>
      <c r="T88" s="90" t="s">
        <v>164</v>
      </c>
      <c r="U88" s="91" t="s">
        <v>165</v>
      </c>
    </row>
    <row r="89" s="1" customFormat="1" ht="22.8" customHeight="1">
      <c r="B89" s="40"/>
      <c r="C89" s="96" t="s">
        <v>166</v>
      </c>
      <c r="D89" s="41"/>
      <c r="E89" s="41"/>
      <c r="F89" s="41"/>
      <c r="G89" s="41"/>
      <c r="H89" s="41"/>
      <c r="I89" s="145"/>
      <c r="J89" s="198">
        <f>BK89</f>
        <v>0</v>
      </c>
      <c r="K89" s="41"/>
      <c r="L89" s="45"/>
      <c r="M89" s="92"/>
      <c r="N89" s="93"/>
      <c r="O89" s="93"/>
      <c r="P89" s="199">
        <f>P90+P365+P384</f>
        <v>0</v>
      </c>
      <c r="Q89" s="93"/>
      <c r="R89" s="199">
        <f>R90+R365+R384</f>
        <v>245.32370925000001</v>
      </c>
      <c r="S89" s="93"/>
      <c r="T89" s="199">
        <f>T90+T365+T384</f>
        <v>0</v>
      </c>
      <c r="U89" s="94"/>
      <c r="AT89" s="18" t="s">
        <v>79</v>
      </c>
      <c r="AU89" s="18" t="s">
        <v>148</v>
      </c>
      <c r="BK89" s="200">
        <f>BK90+BK365+BK384</f>
        <v>0</v>
      </c>
    </row>
    <row r="90" s="11" customFormat="1" ht="25.92" customHeight="1">
      <c r="B90" s="201"/>
      <c r="C90" s="202"/>
      <c r="D90" s="203" t="s">
        <v>79</v>
      </c>
      <c r="E90" s="204" t="s">
        <v>167</v>
      </c>
      <c r="F90" s="204" t="s">
        <v>168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SUM(P91:P364)</f>
        <v>0</v>
      </c>
      <c r="Q90" s="209"/>
      <c r="R90" s="210">
        <f>SUM(R91:R364)</f>
        <v>245.32370925000001</v>
      </c>
      <c r="S90" s="209"/>
      <c r="T90" s="210">
        <f>SUM(T91:T364)</f>
        <v>0</v>
      </c>
      <c r="U90" s="211"/>
      <c r="AR90" s="212" t="s">
        <v>87</v>
      </c>
      <c r="AT90" s="213" t="s">
        <v>79</v>
      </c>
      <c r="AU90" s="213" t="s">
        <v>80</v>
      </c>
      <c r="AY90" s="212" t="s">
        <v>169</v>
      </c>
      <c r="BK90" s="214">
        <f>SUM(BK91:BK364)</f>
        <v>0</v>
      </c>
    </row>
    <row r="91" s="1" customFormat="1" ht="22.5" customHeight="1">
      <c r="B91" s="40"/>
      <c r="C91" s="215" t="s">
        <v>87</v>
      </c>
      <c r="D91" s="215" t="s">
        <v>170</v>
      </c>
      <c r="E91" s="216" t="s">
        <v>171</v>
      </c>
      <c r="F91" s="217" t="s">
        <v>172</v>
      </c>
      <c r="G91" s="218" t="s">
        <v>173</v>
      </c>
      <c r="H91" s="219">
        <v>160</v>
      </c>
      <c r="I91" s="220"/>
      <c r="J91" s="221">
        <f>ROUND(I91*H91,2)</f>
        <v>0</v>
      </c>
      <c r="K91" s="217" t="s">
        <v>174</v>
      </c>
      <c r="L91" s="45"/>
      <c r="M91" s="222" t="s">
        <v>39</v>
      </c>
      <c r="N91" s="223" t="s">
        <v>53</v>
      </c>
      <c r="O91" s="81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4">
        <f>S91*H91</f>
        <v>0</v>
      </c>
      <c r="U91" s="225" t="s">
        <v>39</v>
      </c>
      <c r="AR91" s="18" t="s">
        <v>175</v>
      </c>
      <c r="AT91" s="18" t="s">
        <v>170</v>
      </c>
      <c r="AU91" s="18" t="s">
        <v>87</v>
      </c>
      <c r="AY91" s="18" t="s">
        <v>169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175</v>
      </c>
      <c r="BK91" s="226">
        <f>ROUND(I91*H91,2)</f>
        <v>0</v>
      </c>
      <c r="BL91" s="18" t="s">
        <v>175</v>
      </c>
      <c r="BM91" s="18" t="s">
        <v>89</v>
      </c>
    </row>
    <row r="92" s="1" customFormat="1">
      <c r="B92" s="40"/>
      <c r="C92" s="41"/>
      <c r="D92" s="227" t="s">
        <v>176</v>
      </c>
      <c r="E92" s="41"/>
      <c r="F92" s="228" t="s">
        <v>177</v>
      </c>
      <c r="G92" s="41"/>
      <c r="H92" s="41"/>
      <c r="I92" s="145"/>
      <c r="J92" s="41"/>
      <c r="K92" s="41"/>
      <c r="L92" s="45"/>
      <c r="M92" s="229"/>
      <c r="N92" s="81"/>
      <c r="O92" s="81"/>
      <c r="P92" s="81"/>
      <c r="Q92" s="81"/>
      <c r="R92" s="81"/>
      <c r="S92" s="81"/>
      <c r="T92" s="81"/>
      <c r="U92" s="82"/>
      <c r="AT92" s="18" t="s">
        <v>176</v>
      </c>
      <c r="AU92" s="18" t="s">
        <v>87</v>
      </c>
    </row>
    <row r="93" s="1" customFormat="1">
      <c r="B93" s="40"/>
      <c r="C93" s="41"/>
      <c r="D93" s="227" t="s">
        <v>178</v>
      </c>
      <c r="E93" s="41"/>
      <c r="F93" s="230" t="s">
        <v>179</v>
      </c>
      <c r="G93" s="41"/>
      <c r="H93" s="41"/>
      <c r="I93" s="145"/>
      <c r="J93" s="41"/>
      <c r="K93" s="41"/>
      <c r="L93" s="45"/>
      <c r="M93" s="229"/>
      <c r="N93" s="81"/>
      <c r="O93" s="81"/>
      <c r="P93" s="81"/>
      <c r="Q93" s="81"/>
      <c r="R93" s="81"/>
      <c r="S93" s="81"/>
      <c r="T93" s="81"/>
      <c r="U93" s="82"/>
      <c r="AT93" s="18" t="s">
        <v>178</v>
      </c>
      <c r="AU93" s="18" t="s">
        <v>87</v>
      </c>
    </row>
    <row r="94" s="12" customFormat="1">
      <c r="B94" s="231"/>
      <c r="C94" s="232"/>
      <c r="D94" s="227" t="s">
        <v>180</v>
      </c>
      <c r="E94" s="233" t="s">
        <v>39</v>
      </c>
      <c r="F94" s="234" t="s">
        <v>181</v>
      </c>
      <c r="G94" s="232"/>
      <c r="H94" s="233" t="s">
        <v>39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8"/>
      <c r="U94" s="239"/>
      <c r="AT94" s="240" t="s">
        <v>180</v>
      </c>
      <c r="AU94" s="240" t="s">
        <v>87</v>
      </c>
      <c r="AV94" s="12" t="s">
        <v>87</v>
      </c>
      <c r="AW94" s="12" t="s">
        <v>43</v>
      </c>
      <c r="AX94" s="12" t="s">
        <v>80</v>
      </c>
      <c r="AY94" s="240" t="s">
        <v>169</v>
      </c>
    </row>
    <row r="95" s="13" customFormat="1">
      <c r="B95" s="241"/>
      <c r="C95" s="242"/>
      <c r="D95" s="227" t="s">
        <v>180</v>
      </c>
      <c r="E95" s="243" t="s">
        <v>39</v>
      </c>
      <c r="F95" s="244" t="s">
        <v>182</v>
      </c>
      <c r="G95" s="242"/>
      <c r="H95" s="245">
        <v>24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49"/>
      <c r="U95" s="250"/>
      <c r="AT95" s="251" t="s">
        <v>180</v>
      </c>
      <c r="AU95" s="251" t="s">
        <v>87</v>
      </c>
      <c r="AV95" s="13" t="s">
        <v>89</v>
      </c>
      <c r="AW95" s="13" t="s">
        <v>43</v>
      </c>
      <c r="AX95" s="13" t="s">
        <v>80</v>
      </c>
      <c r="AY95" s="251" t="s">
        <v>169</v>
      </c>
    </row>
    <row r="96" s="13" customFormat="1">
      <c r="B96" s="241"/>
      <c r="C96" s="242"/>
      <c r="D96" s="227" t="s">
        <v>180</v>
      </c>
      <c r="E96" s="243" t="s">
        <v>39</v>
      </c>
      <c r="F96" s="244" t="s">
        <v>183</v>
      </c>
      <c r="G96" s="242"/>
      <c r="H96" s="245">
        <v>25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49"/>
      <c r="U96" s="250"/>
      <c r="AT96" s="251" t="s">
        <v>180</v>
      </c>
      <c r="AU96" s="251" t="s">
        <v>87</v>
      </c>
      <c r="AV96" s="13" t="s">
        <v>89</v>
      </c>
      <c r="AW96" s="13" t="s">
        <v>43</v>
      </c>
      <c r="AX96" s="13" t="s">
        <v>80</v>
      </c>
      <c r="AY96" s="251" t="s">
        <v>169</v>
      </c>
    </row>
    <row r="97" s="13" customFormat="1">
      <c r="B97" s="241"/>
      <c r="C97" s="242"/>
      <c r="D97" s="227" t="s">
        <v>180</v>
      </c>
      <c r="E97" s="243" t="s">
        <v>39</v>
      </c>
      <c r="F97" s="244" t="s">
        <v>184</v>
      </c>
      <c r="G97" s="242"/>
      <c r="H97" s="245">
        <v>111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49"/>
      <c r="U97" s="250"/>
      <c r="AT97" s="251" t="s">
        <v>180</v>
      </c>
      <c r="AU97" s="251" t="s">
        <v>87</v>
      </c>
      <c r="AV97" s="13" t="s">
        <v>89</v>
      </c>
      <c r="AW97" s="13" t="s">
        <v>43</v>
      </c>
      <c r="AX97" s="13" t="s">
        <v>80</v>
      </c>
      <c r="AY97" s="251" t="s">
        <v>169</v>
      </c>
    </row>
    <row r="98" s="14" customFormat="1">
      <c r="B98" s="252"/>
      <c r="C98" s="253"/>
      <c r="D98" s="227" t="s">
        <v>180</v>
      </c>
      <c r="E98" s="254" t="s">
        <v>39</v>
      </c>
      <c r="F98" s="255" t="s">
        <v>185</v>
      </c>
      <c r="G98" s="253"/>
      <c r="H98" s="256">
        <v>160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0"/>
      <c r="U98" s="261"/>
      <c r="AT98" s="262" t="s">
        <v>180</v>
      </c>
      <c r="AU98" s="262" t="s">
        <v>87</v>
      </c>
      <c r="AV98" s="14" t="s">
        <v>175</v>
      </c>
      <c r="AW98" s="14" t="s">
        <v>43</v>
      </c>
      <c r="AX98" s="14" t="s">
        <v>87</v>
      </c>
      <c r="AY98" s="262" t="s">
        <v>169</v>
      </c>
    </row>
    <row r="99" s="1" customFormat="1" ht="22.5" customHeight="1">
      <c r="B99" s="40"/>
      <c r="C99" s="215" t="s">
        <v>89</v>
      </c>
      <c r="D99" s="215" t="s">
        <v>170</v>
      </c>
      <c r="E99" s="216" t="s">
        <v>186</v>
      </c>
      <c r="F99" s="217" t="s">
        <v>187</v>
      </c>
      <c r="G99" s="218" t="s">
        <v>115</v>
      </c>
      <c r="H99" s="219">
        <v>16.974</v>
      </c>
      <c r="I99" s="220"/>
      <c r="J99" s="221">
        <f>ROUND(I99*H99,2)</f>
        <v>0</v>
      </c>
      <c r="K99" s="217" t="s">
        <v>174</v>
      </c>
      <c r="L99" s="45"/>
      <c r="M99" s="222" t="s">
        <v>39</v>
      </c>
      <c r="N99" s="223" t="s">
        <v>53</v>
      </c>
      <c r="O99" s="81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4">
        <f>S99*H99</f>
        <v>0</v>
      </c>
      <c r="U99" s="225" t="s">
        <v>39</v>
      </c>
      <c r="AR99" s="18" t="s">
        <v>175</v>
      </c>
      <c r="AT99" s="18" t="s">
        <v>170</v>
      </c>
      <c r="AU99" s="18" t="s">
        <v>87</v>
      </c>
      <c r="AY99" s="18" t="s">
        <v>169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175</v>
      </c>
      <c r="BK99" s="226">
        <f>ROUND(I99*H99,2)</f>
        <v>0</v>
      </c>
      <c r="BL99" s="18" t="s">
        <v>175</v>
      </c>
      <c r="BM99" s="18" t="s">
        <v>175</v>
      </c>
    </row>
    <row r="100" s="1" customFormat="1">
      <c r="B100" s="40"/>
      <c r="C100" s="41"/>
      <c r="D100" s="227" t="s">
        <v>176</v>
      </c>
      <c r="E100" s="41"/>
      <c r="F100" s="228" t="s">
        <v>188</v>
      </c>
      <c r="G100" s="41"/>
      <c r="H100" s="41"/>
      <c r="I100" s="145"/>
      <c r="J100" s="41"/>
      <c r="K100" s="41"/>
      <c r="L100" s="45"/>
      <c r="M100" s="229"/>
      <c r="N100" s="81"/>
      <c r="O100" s="81"/>
      <c r="P100" s="81"/>
      <c r="Q100" s="81"/>
      <c r="R100" s="81"/>
      <c r="S100" s="81"/>
      <c r="T100" s="81"/>
      <c r="U100" s="82"/>
      <c r="AT100" s="18" t="s">
        <v>176</v>
      </c>
      <c r="AU100" s="18" t="s">
        <v>87</v>
      </c>
    </row>
    <row r="101" s="1" customFormat="1">
      <c r="B101" s="40"/>
      <c r="C101" s="41"/>
      <c r="D101" s="227" t="s">
        <v>178</v>
      </c>
      <c r="E101" s="41"/>
      <c r="F101" s="230" t="s">
        <v>189</v>
      </c>
      <c r="G101" s="41"/>
      <c r="H101" s="41"/>
      <c r="I101" s="145"/>
      <c r="J101" s="41"/>
      <c r="K101" s="41"/>
      <c r="L101" s="45"/>
      <c r="M101" s="229"/>
      <c r="N101" s="81"/>
      <c r="O101" s="81"/>
      <c r="P101" s="81"/>
      <c r="Q101" s="81"/>
      <c r="R101" s="81"/>
      <c r="S101" s="81"/>
      <c r="T101" s="81"/>
      <c r="U101" s="82"/>
      <c r="AT101" s="18" t="s">
        <v>178</v>
      </c>
      <c r="AU101" s="18" t="s">
        <v>87</v>
      </c>
    </row>
    <row r="102" s="13" customFormat="1">
      <c r="B102" s="241"/>
      <c r="C102" s="242"/>
      <c r="D102" s="227" t="s">
        <v>180</v>
      </c>
      <c r="E102" s="243" t="s">
        <v>39</v>
      </c>
      <c r="F102" s="244" t="s">
        <v>190</v>
      </c>
      <c r="G102" s="242"/>
      <c r="H102" s="245">
        <v>16.974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49"/>
      <c r="U102" s="250"/>
      <c r="AT102" s="251" t="s">
        <v>180</v>
      </c>
      <c r="AU102" s="251" t="s">
        <v>87</v>
      </c>
      <c r="AV102" s="13" t="s">
        <v>89</v>
      </c>
      <c r="AW102" s="13" t="s">
        <v>43</v>
      </c>
      <c r="AX102" s="13" t="s">
        <v>80</v>
      </c>
      <c r="AY102" s="251" t="s">
        <v>169</v>
      </c>
    </row>
    <row r="103" s="14" customFormat="1">
      <c r="B103" s="252"/>
      <c r="C103" s="253"/>
      <c r="D103" s="227" t="s">
        <v>180</v>
      </c>
      <c r="E103" s="254" t="s">
        <v>39</v>
      </c>
      <c r="F103" s="255" t="s">
        <v>185</v>
      </c>
      <c r="G103" s="253"/>
      <c r="H103" s="256">
        <v>16.974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0"/>
      <c r="U103" s="261"/>
      <c r="AT103" s="262" t="s">
        <v>180</v>
      </c>
      <c r="AU103" s="262" t="s">
        <v>87</v>
      </c>
      <c r="AV103" s="14" t="s">
        <v>175</v>
      </c>
      <c r="AW103" s="14" t="s">
        <v>43</v>
      </c>
      <c r="AX103" s="14" t="s">
        <v>87</v>
      </c>
      <c r="AY103" s="262" t="s">
        <v>169</v>
      </c>
    </row>
    <row r="104" s="1" customFormat="1" ht="22.5" customHeight="1">
      <c r="B104" s="40"/>
      <c r="C104" s="215" t="s">
        <v>191</v>
      </c>
      <c r="D104" s="215" t="s">
        <v>170</v>
      </c>
      <c r="E104" s="216" t="s">
        <v>192</v>
      </c>
      <c r="F104" s="217" t="s">
        <v>193</v>
      </c>
      <c r="G104" s="218" t="s">
        <v>173</v>
      </c>
      <c r="H104" s="219">
        <v>46.079999999999998</v>
      </c>
      <c r="I104" s="220"/>
      <c r="J104" s="221">
        <f>ROUND(I104*H104,2)</f>
        <v>0</v>
      </c>
      <c r="K104" s="217" t="s">
        <v>174</v>
      </c>
      <c r="L104" s="45"/>
      <c r="M104" s="222" t="s">
        <v>39</v>
      </c>
      <c r="N104" s="223" t="s">
        <v>53</v>
      </c>
      <c r="O104" s="81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4">
        <f>S104*H104</f>
        <v>0</v>
      </c>
      <c r="U104" s="225" t="s">
        <v>39</v>
      </c>
      <c r="AR104" s="18" t="s">
        <v>175</v>
      </c>
      <c r="AT104" s="18" t="s">
        <v>170</v>
      </c>
      <c r="AU104" s="18" t="s">
        <v>87</v>
      </c>
      <c r="AY104" s="18" t="s">
        <v>169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175</v>
      </c>
      <c r="BK104" s="226">
        <f>ROUND(I104*H104,2)</f>
        <v>0</v>
      </c>
      <c r="BL104" s="18" t="s">
        <v>175</v>
      </c>
      <c r="BM104" s="18" t="s">
        <v>112</v>
      </c>
    </row>
    <row r="105" s="1" customFormat="1">
      <c r="B105" s="40"/>
      <c r="C105" s="41"/>
      <c r="D105" s="227" t="s">
        <v>176</v>
      </c>
      <c r="E105" s="41"/>
      <c r="F105" s="228" t="s">
        <v>194</v>
      </c>
      <c r="G105" s="41"/>
      <c r="H105" s="41"/>
      <c r="I105" s="145"/>
      <c r="J105" s="41"/>
      <c r="K105" s="41"/>
      <c r="L105" s="45"/>
      <c r="M105" s="229"/>
      <c r="N105" s="81"/>
      <c r="O105" s="81"/>
      <c r="P105" s="81"/>
      <c r="Q105" s="81"/>
      <c r="R105" s="81"/>
      <c r="S105" s="81"/>
      <c r="T105" s="81"/>
      <c r="U105" s="82"/>
      <c r="AT105" s="18" t="s">
        <v>176</v>
      </c>
      <c r="AU105" s="18" t="s">
        <v>87</v>
      </c>
    </row>
    <row r="106" s="1" customFormat="1">
      <c r="B106" s="40"/>
      <c r="C106" s="41"/>
      <c r="D106" s="227" t="s">
        <v>178</v>
      </c>
      <c r="E106" s="41"/>
      <c r="F106" s="230" t="s">
        <v>195</v>
      </c>
      <c r="G106" s="41"/>
      <c r="H106" s="41"/>
      <c r="I106" s="145"/>
      <c r="J106" s="41"/>
      <c r="K106" s="41"/>
      <c r="L106" s="45"/>
      <c r="M106" s="229"/>
      <c r="N106" s="81"/>
      <c r="O106" s="81"/>
      <c r="P106" s="81"/>
      <c r="Q106" s="81"/>
      <c r="R106" s="81"/>
      <c r="S106" s="81"/>
      <c r="T106" s="81"/>
      <c r="U106" s="82"/>
      <c r="AT106" s="18" t="s">
        <v>178</v>
      </c>
      <c r="AU106" s="18" t="s">
        <v>87</v>
      </c>
    </row>
    <row r="107" s="12" customFormat="1">
      <c r="B107" s="231"/>
      <c r="C107" s="232"/>
      <c r="D107" s="227" t="s">
        <v>180</v>
      </c>
      <c r="E107" s="233" t="s">
        <v>39</v>
      </c>
      <c r="F107" s="234" t="s">
        <v>196</v>
      </c>
      <c r="G107" s="232"/>
      <c r="H107" s="233" t="s">
        <v>39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8"/>
      <c r="U107" s="239"/>
      <c r="AT107" s="240" t="s">
        <v>180</v>
      </c>
      <c r="AU107" s="240" t="s">
        <v>87</v>
      </c>
      <c r="AV107" s="12" t="s">
        <v>87</v>
      </c>
      <c r="AW107" s="12" t="s">
        <v>43</v>
      </c>
      <c r="AX107" s="12" t="s">
        <v>80</v>
      </c>
      <c r="AY107" s="240" t="s">
        <v>169</v>
      </c>
    </row>
    <row r="108" s="12" customFormat="1">
      <c r="B108" s="231"/>
      <c r="C108" s="232"/>
      <c r="D108" s="227" t="s">
        <v>180</v>
      </c>
      <c r="E108" s="233" t="s">
        <v>39</v>
      </c>
      <c r="F108" s="234" t="s">
        <v>197</v>
      </c>
      <c r="G108" s="232"/>
      <c r="H108" s="233" t="s">
        <v>39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8"/>
      <c r="U108" s="239"/>
      <c r="AT108" s="240" t="s">
        <v>180</v>
      </c>
      <c r="AU108" s="240" t="s">
        <v>87</v>
      </c>
      <c r="AV108" s="12" t="s">
        <v>87</v>
      </c>
      <c r="AW108" s="12" t="s">
        <v>43</v>
      </c>
      <c r="AX108" s="12" t="s">
        <v>80</v>
      </c>
      <c r="AY108" s="240" t="s">
        <v>169</v>
      </c>
    </row>
    <row r="109" s="13" customFormat="1">
      <c r="B109" s="241"/>
      <c r="C109" s="242"/>
      <c r="D109" s="227" t="s">
        <v>180</v>
      </c>
      <c r="E109" s="243" t="s">
        <v>39</v>
      </c>
      <c r="F109" s="244" t="s">
        <v>198</v>
      </c>
      <c r="G109" s="242"/>
      <c r="H109" s="245">
        <v>30.719999999999999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49"/>
      <c r="U109" s="250"/>
      <c r="AT109" s="251" t="s">
        <v>180</v>
      </c>
      <c r="AU109" s="251" t="s">
        <v>87</v>
      </c>
      <c r="AV109" s="13" t="s">
        <v>89</v>
      </c>
      <c r="AW109" s="13" t="s">
        <v>43</v>
      </c>
      <c r="AX109" s="13" t="s">
        <v>80</v>
      </c>
      <c r="AY109" s="251" t="s">
        <v>169</v>
      </c>
    </row>
    <row r="110" s="13" customFormat="1">
      <c r="B110" s="241"/>
      <c r="C110" s="242"/>
      <c r="D110" s="227" t="s">
        <v>180</v>
      </c>
      <c r="E110" s="243" t="s">
        <v>39</v>
      </c>
      <c r="F110" s="244" t="s">
        <v>199</v>
      </c>
      <c r="G110" s="242"/>
      <c r="H110" s="245">
        <v>15.359999999999999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49"/>
      <c r="U110" s="250"/>
      <c r="AT110" s="251" t="s">
        <v>180</v>
      </c>
      <c r="AU110" s="251" t="s">
        <v>87</v>
      </c>
      <c r="AV110" s="13" t="s">
        <v>89</v>
      </c>
      <c r="AW110" s="13" t="s">
        <v>43</v>
      </c>
      <c r="AX110" s="13" t="s">
        <v>80</v>
      </c>
      <c r="AY110" s="251" t="s">
        <v>169</v>
      </c>
    </row>
    <row r="111" s="14" customFormat="1">
      <c r="B111" s="252"/>
      <c r="C111" s="253"/>
      <c r="D111" s="227" t="s">
        <v>180</v>
      </c>
      <c r="E111" s="254" t="s">
        <v>39</v>
      </c>
      <c r="F111" s="255" t="s">
        <v>185</v>
      </c>
      <c r="G111" s="253"/>
      <c r="H111" s="256">
        <v>46.079999999999998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0"/>
      <c r="U111" s="261"/>
      <c r="AT111" s="262" t="s">
        <v>180</v>
      </c>
      <c r="AU111" s="262" t="s">
        <v>87</v>
      </c>
      <c r="AV111" s="14" t="s">
        <v>175</v>
      </c>
      <c r="AW111" s="14" t="s">
        <v>43</v>
      </c>
      <c r="AX111" s="14" t="s">
        <v>87</v>
      </c>
      <c r="AY111" s="262" t="s">
        <v>169</v>
      </c>
    </row>
    <row r="112" s="1" customFormat="1" ht="22.5" customHeight="1">
      <c r="B112" s="40"/>
      <c r="C112" s="215" t="s">
        <v>175</v>
      </c>
      <c r="D112" s="215" t="s">
        <v>170</v>
      </c>
      <c r="E112" s="216" t="s">
        <v>200</v>
      </c>
      <c r="F112" s="217" t="s">
        <v>201</v>
      </c>
      <c r="G112" s="218" t="s">
        <v>115</v>
      </c>
      <c r="H112" s="219">
        <v>150</v>
      </c>
      <c r="I112" s="220"/>
      <c r="J112" s="221">
        <f>ROUND(I112*H112,2)</f>
        <v>0</v>
      </c>
      <c r="K112" s="217" t="s">
        <v>174</v>
      </c>
      <c r="L112" s="45"/>
      <c r="M112" s="222" t="s">
        <v>39</v>
      </c>
      <c r="N112" s="223" t="s">
        <v>53</v>
      </c>
      <c r="O112" s="81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4">
        <f>S112*H112</f>
        <v>0</v>
      </c>
      <c r="U112" s="225" t="s">
        <v>39</v>
      </c>
      <c r="AR112" s="18" t="s">
        <v>175</v>
      </c>
      <c r="AT112" s="18" t="s">
        <v>170</v>
      </c>
      <c r="AU112" s="18" t="s">
        <v>87</v>
      </c>
      <c r="AY112" s="18" t="s">
        <v>169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175</v>
      </c>
      <c r="BK112" s="226">
        <f>ROUND(I112*H112,2)</f>
        <v>0</v>
      </c>
      <c r="BL112" s="18" t="s">
        <v>175</v>
      </c>
      <c r="BM112" s="18" t="s">
        <v>202</v>
      </c>
    </row>
    <row r="113" s="1" customFormat="1">
      <c r="B113" s="40"/>
      <c r="C113" s="41"/>
      <c r="D113" s="227" t="s">
        <v>176</v>
      </c>
      <c r="E113" s="41"/>
      <c r="F113" s="228" t="s">
        <v>203</v>
      </c>
      <c r="G113" s="41"/>
      <c r="H113" s="41"/>
      <c r="I113" s="145"/>
      <c r="J113" s="41"/>
      <c r="K113" s="41"/>
      <c r="L113" s="45"/>
      <c r="M113" s="229"/>
      <c r="N113" s="81"/>
      <c r="O113" s="81"/>
      <c r="P113" s="81"/>
      <c r="Q113" s="81"/>
      <c r="R113" s="81"/>
      <c r="S113" s="81"/>
      <c r="T113" s="81"/>
      <c r="U113" s="82"/>
      <c r="AT113" s="18" t="s">
        <v>176</v>
      </c>
      <c r="AU113" s="18" t="s">
        <v>87</v>
      </c>
    </row>
    <row r="114" s="1" customFormat="1">
      <c r="B114" s="40"/>
      <c r="C114" s="41"/>
      <c r="D114" s="227" t="s">
        <v>178</v>
      </c>
      <c r="E114" s="41"/>
      <c r="F114" s="230" t="s">
        <v>204</v>
      </c>
      <c r="G114" s="41"/>
      <c r="H114" s="41"/>
      <c r="I114" s="145"/>
      <c r="J114" s="41"/>
      <c r="K114" s="41"/>
      <c r="L114" s="45"/>
      <c r="M114" s="229"/>
      <c r="N114" s="81"/>
      <c r="O114" s="81"/>
      <c r="P114" s="81"/>
      <c r="Q114" s="81"/>
      <c r="R114" s="81"/>
      <c r="S114" s="81"/>
      <c r="T114" s="81"/>
      <c r="U114" s="82"/>
      <c r="AT114" s="18" t="s">
        <v>178</v>
      </c>
      <c r="AU114" s="18" t="s">
        <v>87</v>
      </c>
    </row>
    <row r="115" s="13" customFormat="1">
      <c r="B115" s="241"/>
      <c r="C115" s="242"/>
      <c r="D115" s="227" t="s">
        <v>180</v>
      </c>
      <c r="E115" s="243" t="s">
        <v>39</v>
      </c>
      <c r="F115" s="244" t="s">
        <v>205</v>
      </c>
      <c r="G115" s="242"/>
      <c r="H115" s="245">
        <v>150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49"/>
      <c r="U115" s="250"/>
      <c r="AT115" s="251" t="s">
        <v>180</v>
      </c>
      <c r="AU115" s="251" t="s">
        <v>87</v>
      </c>
      <c r="AV115" s="13" t="s">
        <v>89</v>
      </c>
      <c r="AW115" s="13" t="s">
        <v>43</v>
      </c>
      <c r="AX115" s="13" t="s">
        <v>80</v>
      </c>
      <c r="AY115" s="251" t="s">
        <v>169</v>
      </c>
    </row>
    <row r="116" s="14" customFormat="1">
      <c r="B116" s="252"/>
      <c r="C116" s="253"/>
      <c r="D116" s="227" t="s">
        <v>180</v>
      </c>
      <c r="E116" s="254" t="s">
        <v>113</v>
      </c>
      <c r="F116" s="255" t="s">
        <v>185</v>
      </c>
      <c r="G116" s="253"/>
      <c r="H116" s="256">
        <v>150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0"/>
      <c r="U116" s="261"/>
      <c r="AT116" s="262" t="s">
        <v>180</v>
      </c>
      <c r="AU116" s="262" t="s">
        <v>87</v>
      </c>
      <c r="AV116" s="14" t="s">
        <v>175</v>
      </c>
      <c r="AW116" s="14" t="s">
        <v>43</v>
      </c>
      <c r="AX116" s="14" t="s">
        <v>87</v>
      </c>
      <c r="AY116" s="262" t="s">
        <v>169</v>
      </c>
    </row>
    <row r="117" s="1" customFormat="1" ht="22.5" customHeight="1">
      <c r="B117" s="40"/>
      <c r="C117" s="215" t="s">
        <v>206</v>
      </c>
      <c r="D117" s="215" t="s">
        <v>170</v>
      </c>
      <c r="E117" s="216" t="s">
        <v>207</v>
      </c>
      <c r="F117" s="217" t="s">
        <v>208</v>
      </c>
      <c r="G117" s="218" t="s">
        <v>103</v>
      </c>
      <c r="H117" s="219">
        <v>19</v>
      </c>
      <c r="I117" s="220"/>
      <c r="J117" s="221">
        <f>ROUND(I117*H117,2)</f>
        <v>0</v>
      </c>
      <c r="K117" s="217" t="s">
        <v>174</v>
      </c>
      <c r="L117" s="45"/>
      <c r="M117" s="222" t="s">
        <v>39</v>
      </c>
      <c r="N117" s="223" t="s">
        <v>53</v>
      </c>
      <c r="O117" s="81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4">
        <f>S117*H117</f>
        <v>0</v>
      </c>
      <c r="U117" s="225" t="s">
        <v>39</v>
      </c>
      <c r="AR117" s="18" t="s">
        <v>175</v>
      </c>
      <c r="AT117" s="18" t="s">
        <v>170</v>
      </c>
      <c r="AU117" s="18" t="s">
        <v>87</v>
      </c>
      <c r="AY117" s="18" t="s">
        <v>169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175</v>
      </c>
      <c r="BK117" s="226">
        <f>ROUND(I117*H117,2)</f>
        <v>0</v>
      </c>
      <c r="BL117" s="18" t="s">
        <v>175</v>
      </c>
      <c r="BM117" s="18" t="s">
        <v>209</v>
      </c>
    </row>
    <row r="118" s="1" customFormat="1">
      <c r="B118" s="40"/>
      <c r="C118" s="41"/>
      <c r="D118" s="227" t="s">
        <v>176</v>
      </c>
      <c r="E118" s="41"/>
      <c r="F118" s="228" t="s">
        <v>210</v>
      </c>
      <c r="G118" s="41"/>
      <c r="H118" s="41"/>
      <c r="I118" s="145"/>
      <c r="J118" s="41"/>
      <c r="K118" s="41"/>
      <c r="L118" s="45"/>
      <c r="M118" s="229"/>
      <c r="N118" s="81"/>
      <c r="O118" s="81"/>
      <c r="P118" s="81"/>
      <c r="Q118" s="81"/>
      <c r="R118" s="81"/>
      <c r="S118" s="81"/>
      <c r="T118" s="81"/>
      <c r="U118" s="82"/>
      <c r="AT118" s="18" t="s">
        <v>176</v>
      </c>
      <c r="AU118" s="18" t="s">
        <v>87</v>
      </c>
    </row>
    <row r="119" s="1" customFormat="1">
      <c r="B119" s="40"/>
      <c r="C119" s="41"/>
      <c r="D119" s="227" t="s">
        <v>178</v>
      </c>
      <c r="E119" s="41"/>
      <c r="F119" s="230" t="s">
        <v>211</v>
      </c>
      <c r="G119" s="41"/>
      <c r="H119" s="41"/>
      <c r="I119" s="145"/>
      <c r="J119" s="41"/>
      <c r="K119" s="41"/>
      <c r="L119" s="45"/>
      <c r="M119" s="229"/>
      <c r="N119" s="81"/>
      <c r="O119" s="81"/>
      <c r="P119" s="81"/>
      <c r="Q119" s="81"/>
      <c r="R119" s="81"/>
      <c r="S119" s="81"/>
      <c r="T119" s="81"/>
      <c r="U119" s="82"/>
      <c r="AT119" s="18" t="s">
        <v>178</v>
      </c>
      <c r="AU119" s="18" t="s">
        <v>87</v>
      </c>
    </row>
    <row r="120" s="13" customFormat="1">
      <c r="B120" s="241"/>
      <c r="C120" s="242"/>
      <c r="D120" s="227" t="s">
        <v>180</v>
      </c>
      <c r="E120" s="243" t="s">
        <v>39</v>
      </c>
      <c r="F120" s="244" t="s">
        <v>212</v>
      </c>
      <c r="G120" s="242"/>
      <c r="H120" s="245">
        <v>13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49"/>
      <c r="U120" s="250"/>
      <c r="AT120" s="251" t="s">
        <v>180</v>
      </c>
      <c r="AU120" s="251" t="s">
        <v>87</v>
      </c>
      <c r="AV120" s="13" t="s">
        <v>89</v>
      </c>
      <c r="AW120" s="13" t="s">
        <v>43</v>
      </c>
      <c r="AX120" s="13" t="s">
        <v>80</v>
      </c>
      <c r="AY120" s="251" t="s">
        <v>169</v>
      </c>
    </row>
    <row r="121" s="13" customFormat="1">
      <c r="B121" s="241"/>
      <c r="C121" s="242"/>
      <c r="D121" s="227" t="s">
        <v>180</v>
      </c>
      <c r="E121" s="243" t="s">
        <v>39</v>
      </c>
      <c r="F121" s="244" t="s">
        <v>213</v>
      </c>
      <c r="G121" s="242"/>
      <c r="H121" s="245">
        <v>6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49"/>
      <c r="U121" s="250"/>
      <c r="AT121" s="251" t="s">
        <v>180</v>
      </c>
      <c r="AU121" s="251" t="s">
        <v>87</v>
      </c>
      <c r="AV121" s="13" t="s">
        <v>89</v>
      </c>
      <c r="AW121" s="13" t="s">
        <v>43</v>
      </c>
      <c r="AX121" s="13" t="s">
        <v>80</v>
      </c>
      <c r="AY121" s="251" t="s">
        <v>169</v>
      </c>
    </row>
    <row r="122" s="12" customFormat="1">
      <c r="B122" s="231"/>
      <c r="C122" s="232"/>
      <c r="D122" s="227" t="s">
        <v>180</v>
      </c>
      <c r="E122" s="233" t="s">
        <v>39</v>
      </c>
      <c r="F122" s="234" t="s">
        <v>214</v>
      </c>
      <c r="G122" s="232"/>
      <c r="H122" s="233" t="s">
        <v>39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8"/>
      <c r="U122" s="239"/>
      <c r="AT122" s="240" t="s">
        <v>180</v>
      </c>
      <c r="AU122" s="240" t="s">
        <v>87</v>
      </c>
      <c r="AV122" s="12" t="s">
        <v>87</v>
      </c>
      <c r="AW122" s="12" t="s">
        <v>43</v>
      </c>
      <c r="AX122" s="12" t="s">
        <v>80</v>
      </c>
      <c r="AY122" s="240" t="s">
        <v>169</v>
      </c>
    </row>
    <row r="123" s="12" customFormat="1">
      <c r="B123" s="231"/>
      <c r="C123" s="232"/>
      <c r="D123" s="227" t="s">
        <v>180</v>
      </c>
      <c r="E123" s="233" t="s">
        <v>39</v>
      </c>
      <c r="F123" s="234" t="s">
        <v>215</v>
      </c>
      <c r="G123" s="232"/>
      <c r="H123" s="233" t="s">
        <v>39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8"/>
      <c r="U123" s="239"/>
      <c r="AT123" s="240" t="s">
        <v>180</v>
      </c>
      <c r="AU123" s="240" t="s">
        <v>87</v>
      </c>
      <c r="AV123" s="12" t="s">
        <v>87</v>
      </c>
      <c r="AW123" s="12" t="s">
        <v>43</v>
      </c>
      <c r="AX123" s="12" t="s">
        <v>80</v>
      </c>
      <c r="AY123" s="240" t="s">
        <v>169</v>
      </c>
    </row>
    <row r="124" s="14" customFormat="1">
      <c r="B124" s="252"/>
      <c r="C124" s="253"/>
      <c r="D124" s="227" t="s">
        <v>180</v>
      </c>
      <c r="E124" s="254" t="s">
        <v>101</v>
      </c>
      <c r="F124" s="255" t="s">
        <v>185</v>
      </c>
      <c r="G124" s="253"/>
      <c r="H124" s="256">
        <v>19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0"/>
      <c r="U124" s="261"/>
      <c r="AT124" s="262" t="s">
        <v>180</v>
      </c>
      <c r="AU124" s="262" t="s">
        <v>87</v>
      </c>
      <c r="AV124" s="14" t="s">
        <v>175</v>
      </c>
      <c r="AW124" s="14" t="s">
        <v>43</v>
      </c>
      <c r="AX124" s="14" t="s">
        <v>87</v>
      </c>
      <c r="AY124" s="262" t="s">
        <v>169</v>
      </c>
    </row>
    <row r="125" s="1" customFormat="1" ht="22.5" customHeight="1">
      <c r="B125" s="40"/>
      <c r="C125" s="215" t="s">
        <v>112</v>
      </c>
      <c r="D125" s="215" t="s">
        <v>170</v>
      </c>
      <c r="E125" s="216" t="s">
        <v>216</v>
      </c>
      <c r="F125" s="217" t="s">
        <v>217</v>
      </c>
      <c r="G125" s="218" t="s">
        <v>103</v>
      </c>
      <c r="H125" s="219">
        <v>19</v>
      </c>
      <c r="I125" s="220"/>
      <c r="J125" s="221">
        <f>ROUND(I125*H125,2)</f>
        <v>0</v>
      </c>
      <c r="K125" s="217" t="s">
        <v>174</v>
      </c>
      <c r="L125" s="45"/>
      <c r="M125" s="222" t="s">
        <v>39</v>
      </c>
      <c r="N125" s="223" t="s">
        <v>53</v>
      </c>
      <c r="O125" s="81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4">
        <f>S125*H125</f>
        <v>0</v>
      </c>
      <c r="U125" s="225" t="s">
        <v>39</v>
      </c>
      <c r="AR125" s="18" t="s">
        <v>175</v>
      </c>
      <c r="AT125" s="18" t="s">
        <v>170</v>
      </c>
      <c r="AU125" s="18" t="s">
        <v>87</v>
      </c>
      <c r="AY125" s="18" t="s">
        <v>169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175</v>
      </c>
      <c r="BK125" s="226">
        <f>ROUND(I125*H125,2)</f>
        <v>0</v>
      </c>
      <c r="BL125" s="18" t="s">
        <v>175</v>
      </c>
      <c r="BM125" s="18" t="s">
        <v>218</v>
      </c>
    </row>
    <row r="126" s="1" customFormat="1">
      <c r="B126" s="40"/>
      <c r="C126" s="41"/>
      <c r="D126" s="227" t="s">
        <v>176</v>
      </c>
      <c r="E126" s="41"/>
      <c r="F126" s="228" t="s">
        <v>219</v>
      </c>
      <c r="G126" s="41"/>
      <c r="H126" s="41"/>
      <c r="I126" s="145"/>
      <c r="J126" s="41"/>
      <c r="K126" s="41"/>
      <c r="L126" s="45"/>
      <c r="M126" s="229"/>
      <c r="N126" s="81"/>
      <c r="O126" s="81"/>
      <c r="P126" s="81"/>
      <c r="Q126" s="81"/>
      <c r="R126" s="81"/>
      <c r="S126" s="81"/>
      <c r="T126" s="81"/>
      <c r="U126" s="82"/>
      <c r="AT126" s="18" t="s">
        <v>176</v>
      </c>
      <c r="AU126" s="18" t="s">
        <v>87</v>
      </c>
    </row>
    <row r="127" s="1" customFormat="1">
      <c r="B127" s="40"/>
      <c r="C127" s="41"/>
      <c r="D127" s="227" t="s">
        <v>178</v>
      </c>
      <c r="E127" s="41"/>
      <c r="F127" s="230" t="s">
        <v>220</v>
      </c>
      <c r="G127" s="41"/>
      <c r="H127" s="41"/>
      <c r="I127" s="145"/>
      <c r="J127" s="41"/>
      <c r="K127" s="41"/>
      <c r="L127" s="45"/>
      <c r="M127" s="229"/>
      <c r="N127" s="81"/>
      <c r="O127" s="81"/>
      <c r="P127" s="81"/>
      <c r="Q127" s="81"/>
      <c r="R127" s="81"/>
      <c r="S127" s="81"/>
      <c r="T127" s="81"/>
      <c r="U127" s="82"/>
      <c r="AT127" s="18" t="s">
        <v>178</v>
      </c>
      <c r="AU127" s="18" t="s">
        <v>87</v>
      </c>
    </row>
    <row r="128" s="13" customFormat="1">
      <c r="B128" s="241"/>
      <c r="C128" s="242"/>
      <c r="D128" s="227" t="s">
        <v>180</v>
      </c>
      <c r="E128" s="243" t="s">
        <v>39</v>
      </c>
      <c r="F128" s="244" t="s">
        <v>101</v>
      </c>
      <c r="G128" s="242"/>
      <c r="H128" s="245">
        <v>19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49"/>
      <c r="U128" s="250"/>
      <c r="AT128" s="251" t="s">
        <v>180</v>
      </c>
      <c r="AU128" s="251" t="s">
        <v>87</v>
      </c>
      <c r="AV128" s="13" t="s">
        <v>89</v>
      </c>
      <c r="AW128" s="13" t="s">
        <v>43</v>
      </c>
      <c r="AX128" s="13" t="s">
        <v>80</v>
      </c>
      <c r="AY128" s="251" t="s">
        <v>169</v>
      </c>
    </row>
    <row r="129" s="14" customFormat="1">
      <c r="B129" s="252"/>
      <c r="C129" s="253"/>
      <c r="D129" s="227" t="s">
        <v>180</v>
      </c>
      <c r="E129" s="254" t="s">
        <v>39</v>
      </c>
      <c r="F129" s="255" t="s">
        <v>185</v>
      </c>
      <c r="G129" s="253"/>
      <c r="H129" s="256">
        <v>19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0"/>
      <c r="U129" s="261"/>
      <c r="AT129" s="262" t="s">
        <v>180</v>
      </c>
      <c r="AU129" s="262" t="s">
        <v>87</v>
      </c>
      <c r="AV129" s="14" t="s">
        <v>175</v>
      </c>
      <c r="AW129" s="14" t="s">
        <v>43</v>
      </c>
      <c r="AX129" s="14" t="s">
        <v>87</v>
      </c>
      <c r="AY129" s="262" t="s">
        <v>169</v>
      </c>
    </row>
    <row r="130" s="1" customFormat="1" ht="22.5" customHeight="1">
      <c r="B130" s="40"/>
      <c r="C130" s="215" t="s">
        <v>221</v>
      </c>
      <c r="D130" s="215" t="s">
        <v>170</v>
      </c>
      <c r="E130" s="216" t="s">
        <v>222</v>
      </c>
      <c r="F130" s="217" t="s">
        <v>223</v>
      </c>
      <c r="G130" s="218" t="s">
        <v>103</v>
      </c>
      <c r="H130" s="219">
        <v>34</v>
      </c>
      <c r="I130" s="220"/>
      <c r="J130" s="221">
        <f>ROUND(I130*H130,2)</f>
        <v>0</v>
      </c>
      <c r="K130" s="217" t="s">
        <v>174</v>
      </c>
      <c r="L130" s="45"/>
      <c r="M130" s="222" t="s">
        <v>39</v>
      </c>
      <c r="N130" s="223" t="s">
        <v>53</v>
      </c>
      <c r="O130" s="81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4">
        <f>S130*H130</f>
        <v>0</v>
      </c>
      <c r="U130" s="225" t="s">
        <v>39</v>
      </c>
      <c r="AR130" s="18" t="s">
        <v>175</v>
      </c>
      <c r="AT130" s="18" t="s">
        <v>170</v>
      </c>
      <c r="AU130" s="18" t="s">
        <v>87</v>
      </c>
      <c r="AY130" s="18" t="s">
        <v>169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175</v>
      </c>
      <c r="BK130" s="226">
        <f>ROUND(I130*H130,2)</f>
        <v>0</v>
      </c>
      <c r="BL130" s="18" t="s">
        <v>175</v>
      </c>
      <c r="BM130" s="18" t="s">
        <v>224</v>
      </c>
    </row>
    <row r="131" s="1" customFormat="1">
      <c r="B131" s="40"/>
      <c r="C131" s="41"/>
      <c r="D131" s="227" t="s">
        <v>176</v>
      </c>
      <c r="E131" s="41"/>
      <c r="F131" s="228" t="s">
        <v>225</v>
      </c>
      <c r="G131" s="41"/>
      <c r="H131" s="41"/>
      <c r="I131" s="145"/>
      <c r="J131" s="41"/>
      <c r="K131" s="41"/>
      <c r="L131" s="45"/>
      <c r="M131" s="229"/>
      <c r="N131" s="81"/>
      <c r="O131" s="81"/>
      <c r="P131" s="81"/>
      <c r="Q131" s="81"/>
      <c r="R131" s="81"/>
      <c r="S131" s="81"/>
      <c r="T131" s="81"/>
      <c r="U131" s="82"/>
      <c r="AT131" s="18" t="s">
        <v>176</v>
      </c>
      <c r="AU131" s="18" t="s">
        <v>87</v>
      </c>
    </row>
    <row r="132" s="1" customFormat="1">
      <c r="B132" s="40"/>
      <c r="C132" s="41"/>
      <c r="D132" s="227" t="s">
        <v>178</v>
      </c>
      <c r="E132" s="41"/>
      <c r="F132" s="230" t="s">
        <v>226</v>
      </c>
      <c r="G132" s="41"/>
      <c r="H132" s="41"/>
      <c r="I132" s="145"/>
      <c r="J132" s="41"/>
      <c r="K132" s="41"/>
      <c r="L132" s="45"/>
      <c r="M132" s="229"/>
      <c r="N132" s="81"/>
      <c r="O132" s="81"/>
      <c r="P132" s="81"/>
      <c r="Q132" s="81"/>
      <c r="R132" s="81"/>
      <c r="S132" s="81"/>
      <c r="T132" s="81"/>
      <c r="U132" s="82"/>
      <c r="AT132" s="18" t="s">
        <v>178</v>
      </c>
      <c r="AU132" s="18" t="s">
        <v>87</v>
      </c>
    </row>
    <row r="133" s="1" customFormat="1">
      <c r="B133" s="40"/>
      <c r="C133" s="41"/>
      <c r="D133" s="227" t="s">
        <v>227</v>
      </c>
      <c r="E133" s="41"/>
      <c r="F133" s="230" t="s">
        <v>228</v>
      </c>
      <c r="G133" s="41"/>
      <c r="H133" s="41"/>
      <c r="I133" s="145"/>
      <c r="J133" s="41"/>
      <c r="K133" s="41"/>
      <c r="L133" s="45"/>
      <c r="M133" s="229"/>
      <c r="N133" s="81"/>
      <c r="O133" s="81"/>
      <c r="P133" s="81"/>
      <c r="Q133" s="81"/>
      <c r="R133" s="81"/>
      <c r="S133" s="81"/>
      <c r="T133" s="81"/>
      <c r="U133" s="82"/>
      <c r="AT133" s="18" t="s">
        <v>227</v>
      </c>
      <c r="AU133" s="18" t="s">
        <v>87</v>
      </c>
    </row>
    <row r="134" s="13" customFormat="1">
      <c r="B134" s="241"/>
      <c r="C134" s="242"/>
      <c r="D134" s="227" t="s">
        <v>180</v>
      </c>
      <c r="E134" s="243" t="s">
        <v>39</v>
      </c>
      <c r="F134" s="244" t="s">
        <v>101</v>
      </c>
      <c r="G134" s="242"/>
      <c r="H134" s="245">
        <v>19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49"/>
      <c r="U134" s="250"/>
      <c r="AT134" s="251" t="s">
        <v>180</v>
      </c>
      <c r="AU134" s="251" t="s">
        <v>87</v>
      </c>
      <c r="AV134" s="13" t="s">
        <v>89</v>
      </c>
      <c r="AW134" s="13" t="s">
        <v>43</v>
      </c>
      <c r="AX134" s="13" t="s">
        <v>80</v>
      </c>
      <c r="AY134" s="251" t="s">
        <v>169</v>
      </c>
    </row>
    <row r="135" s="12" customFormat="1">
      <c r="B135" s="231"/>
      <c r="C135" s="232"/>
      <c r="D135" s="227" t="s">
        <v>180</v>
      </c>
      <c r="E135" s="233" t="s">
        <v>39</v>
      </c>
      <c r="F135" s="234" t="s">
        <v>229</v>
      </c>
      <c r="G135" s="232"/>
      <c r="H135" s="233" t="s">
        <v>39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8"/>
      <c r="U135" s="239"/>
      <c r="AT135" s="240" t="s">
        <v>180</v>
      </c>
      <c r="AU135" s="240" t="s">
        <v>87</v>
      </c>
      <c r="AV135" s="12" t="s">
        <v>87</v>
      </c>
      <c r="AW135" s="12" t="s">
        <v>43</v>
      </c>
      <c r="AX135" s="12" t="s">
        <v>80</v>
      </c>
      <c r="AY135" s="240" t="s">
        <v>169</v>
      </c>
    </row>
    <row r="136" s="13" customFormat="1">
      <c r="B136" s="241"/>
      <c r="C136" s="242"/>
      <c r="D136" s="227" t="s">
        <v>180</v>
      </c>
      <c r="E136" s="243" t="s">
        <v>39</v>
      </c>
      <c r="F136" s="244" t="s">
        <v>230</v>
      </c>
      <c r="G136" s="242"/>
      <c r="H136" s="245">
        <v>15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49"/>
      <c r="U136" s="250"/>
      <c r="AT136" s="251" t="s">
        <v>180</v>
      </c>
      <c r="AU136" s="251" t="s">
        <v>87</v>
      </c>
      <c r="AV136" s="13" t="s">
        <v>89</v>
      </c>
      <c r="AW136" s="13" t="s">
        <v>43</v>
      </c>
      <c r="AX136" s="13" t="s">
        <v>80</v>
      </c>
      <c r="AY136" s="251" t="s">
        <v>169</v>
      </c>
    </row>
    <row r="137" s="14" customFormat="1">
      <c r="B137" s="252"/>
      <c r="C137" s="253"/>
      <c r="D137" s="227" t="s">
        <v>180</v>
      </c>
      <c r="E137" s="254" t="s">
        <v>134</v>
      </c>
      <c r="F137" s="255" t="s">
        <v>185</v>
      </c>
      <c r="G137" s="253"/>
      <c r="H137" s="256">
        <v>34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0"/>
      <c r="U137" s="261"/>
      <c r="AT137" s="262" t="s">
        <v>180</v>
      </c>
      <c r="AU137" s="262" t="s">
        <v>87</v>
      </c>
      <c r="AV137" s="14" t="s">
        <v>175</v>
      </c>
      <c r="AW137" s="14" t="s">
        <v>43</v>
      </c>
      <c r="AX137" s="14" t="s">
        <v>87</v>
      </c>
      <c r="AY137" s="262" t="s">
        <v>169</v>
      </c>
    </row>
    <row r="138" s="1" customFormat="1" ht="22.5" customHeight="1">
      <c r="B138" s="40"/>
      <c r="C138" s="215" t="s">
        <v>202</v>
      </c>
      <c r="D138" s="215" t="s">
        <v>170</v>
      </c>
      <c r="E138" s="216" t="s">
        <v>231</v>
      </c>
      <c r="F138" s="217" t="s">
        <v>232</v>
      </c>
      <c r="G138" s="218" t="s">
        <v>107</v>
      </c>
      <c r="H138" s="219">
        <v>0.0089999999999999993</v>
      </c>
      <c r="I138" s="220"/>
      <c r="J138" s="221">
        <f>ROUND(I138*H138,2)</f>
        <v>0</v>
      </c>
      <c r="K138" s="217" t="s">
        <v>174</v>
      </c>
      <c r="L138" s="45"/>
      <c r="M138" s="222" t="s">
        <v>39</v>
      </c>
      <c r="N138" s="223" t="s">
        <v>53</v>
      </c>
      <c r="O138" s="81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4">
        <f>S138*H138</f>
        <v>0</v>
      </c>
      <c r="U138" s="225" t="s">
        <v>39</v>
      </c>
      <c r="AR138" s="18" t="s">
        <v>175</v>
      </c>
      <c r="AT138" s="18" t="s">
        <v>170</v>
      </c>
      <c r="AU138" s="18" t="s">
        <v>87</v>
      </c>
      <c r="AY138" s="18" t="s">
        <v>169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175</v>
      </c>
      <c r="BK138" s="226">
        <f>ROUND(I138*H138,2)</f>
        <v>0</v>
      </c>
      <c r="BL138" s="18" t="s">
        <v>175</v>
      </c>
      <c r="BM138" s="18" t="s">
        <v>233</v>
      </c>
    </row>
    <row r="139" s="1" customFormat="1">
      <c r="B139" s="40"/>
      <c r="C139" s="41"/>
      <c r="D139" s="227" t="s">
        <v>176</v>
      </c>
      <c r="E139" s="41"/>
      <c r="F139" s="228" t="s">
        <v>234</v>
      </c>
      <c r="G139" s="41"/>
      <c r="H139" s="41"/>
      <c r="I139" s="145"/>
      <c r="J139" s="41"/>
      <c r="K139" s="41"/>
      <c r="L139" s="45"/>
      <c r="M139" s="229"/>
      <c r="N139" s="81"/>
      <c r="O139" s="81"/>
      <c r="P139" s="81"/>
      <c r="Q139" s="81"/>
      <c r="R139" s="81"/>
      <c r="S139" s="81"/>
      <c r="T139" s="81"/>
      <c r="U139" s="82"/>
      <c r="AT139" s="18" t="s">
        <v>176</v>
      </c>
      <c r="AU139" s="18" t="s">
        <v>87</v>
      </c>
    </row>
    <row r="140" s="1" customFormat="1">
      <c r="B140" s="40"/>
      <c r="C140" s="41"/>
      <c r="D140" s="227" t="s">
        <v>178</v>
      </c>
      <c r="E140" s="41"/>
      <c r="F140" s="230" t="s">
        <v>235</v>
      </c>
      <c r="G140" s="41"/>
      <c r="H140" s="41"/>
      <c r="I140" s="145"/>
      <c r="J140" s="41"/>
      <c r="K140" s="41"/>
      <c r="L140" s="45"/>
      <c r="M140" s="229"/>
      <c r="N140" s="81"/>
      <c r="O140" s="81"/>
      <c r="P140" s="81"/>
      <c r="Q140" s="81"/>
      <c r="R140" s="81"/>
      <c r="S140" s="81"/>
      <c r="T140" s="81"/>
      <c r="U140" s="82"/>
      <c r="AT140" s="18" t="s">
        <v>178</v>
      </c>
      <c r="AU140" s="18" t="s">
        <v>87</v>
      </c>
    </row>
    <row r="141" s="1" customFormat="1">
      <c r="B141" s="40"/>
      <c r="C141" s="41"/>
      <c r="D141" s="227" t="s">
        <v>227</v>
      </c>
      <c r="E141" s="41"/>
      <c r="F141" s="230" t="s">
        <v>236</v>
      </c>
      <c r="G141" s="41"/>
      <c r="H141" s="41"/>
      <c r="I141" s="145"/>
      <c r="J141" s="41"/>
      <c r="K141" s="41"/>
      <c r="L141" s="45"/>
      <c r="M141" s="229"/>
      <c r="N141" s="81"/>
      <c r="O141" s="81"/>
      <c r="P141" s="81"/>
      <c r="Q141" s="81"/>
      <c r="R141" s="81"/>
      <c r="S141" s="81"/>
      <c r="T141" s="81"/>
      <c r="U141" s="82"/>
      <c r="AT141" s="18" t="s">
        <v>227</v>
      </c>
      <c r="AU141" s="18" t="s">
        <v>87</v>
      </c>
    </row>
    <row r="142" s="13" customFormat="1">
      <c r="B142" s="241"/>
      <c r="C142" s="242"/>
      <c r="D142" s="227" t="s">
        <v>180</v>
      </c>
      <c r="E142" s="243" t="s">
        <v>39</v>
      </c>
      <c r="F142" s="244" t="s">
        <v>108</v>
      </c>
      <c r="G142" s="242"/>
      <c r="H142" s="245">
        <v>0.0089999999999999993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49"/>
      <c r="U142" s="250"/>
      <c r="AT142" s="251" t="s">
        <v>180</v>
      </c>
      <c r="AU142" s="251" t="s">
        <v>87</v>
      </c>
      <c r="AV142" s="13" t="s">
        <v>89</v>
      </c>
      <c r="AW142" s="13" t="s">
        <v>43</v>
      </c>
      <c r="AX142" s="13" t="s">
        <v>80</v>
      </c>
      <c r="AY142" s="251" t="s">
        <v>169</v>
      </c>
    </row>
    <row r="143" s="14" customFormat="1">
      <c r="B143" s="252"/>
      <c r="C143" s="253"/>
      <c r="D143" s="227" t="s">
        <v>180</v>
      </c>
      <c r="E143" s="254" t="s">
        <v>105</v>
      </c>
      <c r="F143" s="255" t="s">
        <v>185</v>
      </c>
      <c r="G143" s="253"/>
      <c r="H143" s="256">
        <v>0.0089999999999999993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0"/>
      <c r="U143" s="261"/>
      <c r="AT143" s="262" t="s">
        <v>180</v>
      </c>
      <c r="AU143" s="262" t="s">
        <v>87</v>
      </c>
      <c r="AV143" s="14" t="s">
        <v>175</v>
      </c>
      <c r="AW143" s="14" t="s">
        <v>43</v>
      </c>
      <c r="AX143" s="14" t="s">
        <v>87</v>
      </c>
      <c r="AY143" s="262" t="s">
        <v>169</v>
      </c>
    </row>
    <row r="144" s="1" customFormat="1" ht="22.5" customHeight="1">
      <c r="B144" s="40"/>
      <c r="C144" s="215" t="s">
        <v>237</v>
      </c>
      <c r="D144" s="215" t="s">
        <v>170</v>
      </c>
      <c r="E144" s="216" t="s">
        <v>238</v>
      </c>
      <c r="F144" s="217" t="s">
        <v>239</v>
      </c>
      <c r="G144" s="218" t="s">
        <v>107</v>
      </c>
      <c r="H144" s="219">
        <v>0.0089999999999999993</v>
      </c>
      <c r="I144" s="220"/>
      <c r="J144" s="221">
        <f>ROUND(I144*H144,2)</f>
        <v>0</v>
      </c>
      <c r="K144" s="217" t="s">
        <v>174</v>
      </c>
      <c r="L144" s="45"/>
      <c r="M144" s="222" t="s">
        <v>39</v>
      </c>
      <c r="N144" s="223" t="s">
        <v>53</v>
      </c>
      <c r="O144" s="81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4">
        <f>S144*H144</f>
        <v>0</v>
      </c>
      <c r="U144" s="225" t="s">
        <v>39</v>
      </c>
      <c r="AR144" s="18" t="s">
        <v>175</v>
      </c>
      <c r="AT144" s="18" t="s">
        <v>170</v>
      </c>
      <c r="AU144" s="18" t="s">
        <v>87</v>
      </c>
      <c r="AY144" s="18" t="s">
        <v>169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175</v>
      </c>
      <c r="BK144" s="226">
        <f>ROUND(I144*H144,2)</f>
        <v>0</v>
      </c>
      <c r="BL144" s="18" t="s">
        <v>175</v>
      </c>
      <c r="BM144" s="18" t="s">
        <v>240</v>
      </c>
    </row>
    <row r="145" s="1" customFormat="1">
      <c r="B145" s="40"/>
      <c r="C145" s="41"/>
      <c r="D145" s="227" t="s">
        <v>176</v>
      </c>
      <c r="E145" s="41"/>
      <c r="F145" s="228" t="s">
        <v>241</v>
      </c>
      <c r="G145" s="41"/>
      <c r="H145" s="41"/>
      <c r="I145" s="145"/>
      <c r="J145" s="41"/>
      <c r="K145" s="41"/>
      <c r="L145" s="45"/>
      <c r="M145" s="229"/>
      <c r="N145" s="81"/>
      <c r="O145" s="81"/>
      <c r="P145" s="81"/>
      <c r="Q145" s="81"/>
      <c r="R145" s="81"/>
      <c r="S145" s="81"/>
      <c r="T145" s="81"/>
      <c r="U145" s="82"/>
      <c r="AT145" s="18" t="s">
        <v>176</v>
      </c>
      <c r="AU145" s="18" t="s">
        <v>87</v>
      </c>
    </row>
    <row r="146" s="1" customFormat="1">
      <c r="B146" s="40"/>
      <c r="C146" s="41"/>
      <c r="D146" s="227" t="s">
        <v>178</v>
      </c>
      <c r="E146" s="41"/>
      <c r="F146" s="230" t="s">
        <v>242</v>
      </c>
      <c r="G146" s="41"/>
      <c r="H146" s="41"/>
      <c r="I146" s="145"/>
      <c r="J146" s="41"/>
      <c r="K146" s="41"/>
      <c r="L146" s="45"/>
      <c r="M146" s="229"/>
      <c r="N146" s="81"/>
      <c r="O146" s="81"/>
      <c r="P146" s="81"/>
      <c r="Q146" s="81"/>
      <c r="R146" s="81"/>
      <c r="S146" s="81"/>
      <c r="T146" s="81"/>
      <c r="U146" s="82"/>
      <c r="AT146" s="18" t="s">
        <v>178</v>
      </c>
      <c r="AU146" s="18" t="s">
        <v>87</v>
      </c>
    </row>
    <row r="147" s="13" customFormat="1">
      <c r="B147" s="241"/>
      <c r="C147" s="242"/>
      <c r="D147" s="227" t="s">
        <v>180</v>
      </c>
      <c r="E147" s="243" t="s">
        <v>39</v>
      </c>
      <c r="F147" s="244" t="s">
        <v>105</v>
      </c>
      <c r="G147" s="242"/>
      <c r="H147" s="245">
        <v>0.0089999999999999993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49"/>
      <c r="U147" s="250"/>
      <c r="AT147" s="251" t="s">
        <v>180</v>
      </c>
      <c r="AU147" s="251" t="s">
        <v>87</v>
      </c>
      <c r="AV147" s="13" t="s">
        <v>89</v>
      </c>
      <c r="AW147" s="13" t="s">
        <v>43</v>
      </c>
      <c r="AX147" s="13" t="s">
        <v>87</v>
      </c>
      <c r="AY147" s="251" t="s">
        <v>169</v>
      </c>
    </row>
    <row r="148" s="1" customFormat="1" ht="22.5" customHeight="1">
      <c r="B148" s="40"/>
      <c r="C148" s="215" t="s">
        <v>209</v>
      </c>
      <c r="D148" s="215" t="s">
        <v>170</v>
      </c>
      <c r="E148" s="216" t="s">
        <v>243</v>
      </c>
      <c r="F148" s="217" t="s">
        <v>244</v>
      </c>
      <c r="G148" s="218" t="s">
        <v>119</v>
      </c>
      <c r="H148" s="219">
        <v>26</v>
      </c>
      <c r="I148" s="220"/>
      <c r="J148" s="221">
        <f>ROUND(I148*H148,2)</f>
        <v>0</v>
      </c>
      <c r="K148" s="217" t="s">
        <v>174</v>
      </c>
      <c r="L148" s="45"/>
      <c r="M148" s="222" t="s">
        <v>39</v>
      </c>
      <c r="N148" s="223" t="s">
        <v>53</v>
      </c>
      <c r="O148" s="81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4">
        <f>S148*H148</f>
        <v>0</v>
      </c>
      <c r="U148" s="225" t="s">
        <v>39</v>
      </c>
      <c r="AR148" s="18" t="s">
        <v>175</v>
      </c>
      <c r="AT148" s="18" t="s">
        <v>170</v>
      </c>
      <c r="AU148" s="18" t="s">
        <v>87</v>
      </c>
      <c r="AY148" s="18" t="s">
        <v>169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175</v>
      </c>
      <c r="BK148" s="226">
        <f>ROUND(I148*H148,2)</f>
        <v>0</v>
      </c>
      <c r="BL148" s="18" t="s">
        <v>175</v>
      </c>
      <c r="BM148" s="18" t="s">
        <v>245</v>
      </c>
    </row>
    <row r="149" s="1" customFormat="1">
      <c r="B149" s="40"/>
      <c r="C149" s="41"/>
      <c r="D149" s="227" t="s">
        <v>176</v>
      </c>
      <c r="E149" s="41"/>
      <c r="F149" s="228" t="s">
        <v>246</v>
      </c>
      <c r="G149" s="41"/>
      <c r="H149" s="41"/>
      <c r="I149" s="145"/>
      <c r="J149" s="41"/>
      <c r="K149" s="41"/>
      <c r="L149" s="45"/>
      <c r="M149" s="229"/>
      <c r="N149" s="81"/>
      <c r="O149" s="81"/>
      <c r="P149" s="81"/>
      <c r="Q149" s="81"/>
      <c r="R149" s="81"/>
      <c r="S149" s="81"/>
      <c r="T149" s="81"/>
      <c r="U149" s="82"/>
      <c r="AT149" s="18" t="s">
        <v>176</v>
      </c>
      <c r="AU149" s="18" t="s">
        <v>87</v>
      </c>
    </row>
    <row r="150" s="1" customFormat="1">
      <c r="B150" s="40"/>
      <c r="C150" s="41"/>
      <c r="D150" s="227" t="s">
        <v>178</v>
      </c>
      <c r="E150" s="41"/>
      <c r="F150" s="230" t="s">
        <v>247</v>
      </c>
      <c r="G150" s="41"/>
      <c r="H150" s="41"/>
      <c r="I150" s="145"/>
      <c r="J150" s="41"/>
      <c r="K150" s="41"/>
      <c r="L150" s="45"/>
      <c r="M150" s="229"/>
      <c r="N150" s="81"/>
      <c r="O150" s="81"/>
      <c r="P150" s="81"/>
      <c r="Q150" s="81"/>
      <c r="R150" s="81"/>
      <c r="S150" s="81"/>
      <c r="T150" s="81"/>
      <c r="U150" s="82"/>
      <c r="AT150" s="18" t="s">
        <v>178</v>
      </c>
      <c r="AU150" s="18" t="s">
        <v>87</v>
      </c>
    </row>
    <row r="151" s="12" customFormat="1">
      <c r="B151" s="231"/>
      <c r="C151" s="232"/>
      <c r="D151" s="227" t="s">
        <v>180</v>
      </c>
      <c r="E151" s="233" t="s">
        <v>39</v>
      </c>
      <c r="F151" s="234" t="s">
        <v>248</v>
      </c>
      <c r="G151" s="232"/>
      <c r="H151" s="233" t="s">
        <v>39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8"/>
      <c r="U151" s="239"/>
      <c r="AT151" s="240" t="s">
        <v>180</v>
      </c>
      <c r="AU151" s="240" t="s">
        <v>87</v>
      </c>
      <c r="AV151" s="12" t="s">
        <v>87</v>
      </c>
      <c r="AW151" s="12" t="s">
        <v>43</v>
      </c>
      <c r="AX151" s="12" t="s">
        <v>80</v>
      </c>
      <c r="AY151" s="240" t="s">
        <v>169</v>
      </c>
    </row>
    <row r="152" s="13" customFormat="1">
      <c r="B152" s="241"/>
      <c r="C152" s="242"/>
      <c r="D152" s="227" t="s">
        <v>180</v>
      </c>
      <c r="E152" s="243" t="s">
        <v>39</v>
      </c>
      <c r="F152" s="244" t="s">
        <v>249</v>
      </c>
      <c r="G152" s="242"/>
      <c r="H152" s="245">
        <v>16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49"/>
      <c r="U152" s="250"/>
      <c r="AT152" s="251" t="s">
        <v>180</v>
      </c>
      <c r="AU152" s="251" t="s">
        <v>87</v>
      </c>
      <c r="AV152" s="13" t="s">
        <v>89</v>
      </c>
      <c r="AW152" s="13" t="s">
        <v>43</v>
      </c>
      <c r="AX152" s="13" t="s">
        <v>80</v>
      </c>
      <c r="AY152" s="251" t="s">
        <v>169</v>
      </c>
    </row>
    <row r="153" s="13" customFormat="1">
      <c r="B153" s="241"/>
      <c r="C153" s="242"/>
      <c r="D153" s="227" t="s">
        <v>180</v>
      </c>
      <c r="E153" s="243" t="s">
        <v>39</v>
      </c>
      <c r="F153" s="244" t="s">
        <v>250</v>
      </c>
      <c r="G153" s="242"/>
      <c r="H153" s="245">
        <v>10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49"/>
      <c r="U153" s="250"/>
      <c r="AT153" s="251" t="s">
        <v>180</v>
      </c>
      <c r="AU153" s="251" t="s">
        <v>87</v>
      </c>
      <c r="AV153" s="13" t="s">
        <v>89</v>
      </c>
      <c r="AW153" s="13" t="s">
        <v>43</v>
      </c>
      <c r="AX153" s="13" t="s">
        <v>80</v>
      </c>
      <c r="AY153" s="251" t="s">
        <v>169</v>
      </c>
    </row>
    <row r="154" s="12" customFormat="1">
      <c r="B154" s="231"/>
      <c r="C154" s="232"/>
      <c r="D154" s="227" t="s">
        <v>180</v>
      </c>
      <c r="E154" s="233" t="s">
        <v>39</v>
      </c>
      <c r="F154" s="234" t="s">
        <v>251</v>
      </c>
      <c r="G154" s="232"/>
      <c r="H154" s="233" t="s">
        <v>39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8"/>
      <c r="U154" s="239"/>
      <c r="AT154" s="240" t="s">
        <v>180</v>
      </c>
      <c r="AU154" s="240" t="s">
        <v>87</v>
      </c>
      <c r="AV154" s="12" t="s">
        <v>87</v>
      </c>
      <c r="AW154" s="12" t="s">
        <v>43</v>
      </c>
      <c r="AX154" s="12" t="s">
        <v>80</v>
      </c>
      <c r="AY154" s="240" t="s">
        <v>169</v>
      </c>
    </row>
    <row r="155" s="14" customFormat="1">
      <c r="B155" s="252"/>
      <c r="C155" s="253"/>
      <c r="D155" s="227" t="s">
        <v>180</v>
      </c>
      <c r="E155" s="254" t="s">
        <v>117</v>
      </c>
      <c r="F155" s="255" t="s">
        <v>185</v>
      </c>
      <c r="G155" s="253"/>
      <c r="H155" s="256">
        <v>26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0"/>
      <c r="U155" s="261"/>
      <c r="AT155" s="262" t="s">
        <v>180</v>
      </c>
      <c r="AU155" s="262" t="s">
        <v>87</v>
      </c>
      <c r="AV155" s="14" t="s">
        <v>175</v>
      </c>
      <c r="AW155" s="14" t="s">
        <v>43</v>
      </c>
      <c r="AX155" s="14" t="s">
        <v>87</v>
      </c>
      <c r="AY155" s="262" t="s">
        <v>169</v>
      </c>
    </row>
    <row r="156" s="1" customFormat="1" ht="22.5" customHeight="1">
      <c r="B156" s="40"/>
      <c r="C156" s="215" t="s">
        <v>252</v>
      </c>
      <c r="D156" s="215" t="s">
        <v>170</v>
      </c>
      <c r="E156" s="216" t="s">
        <v>253</v>
      </c>
      <c r="F156" s="217" t="s">
        <v>254</v>
      </c>
      <c r="G156" s="218" t="s">
        <v>119</v>
      </c>
      <c r="H156" s="219">
        <v>128</v>
      </c>
      <c r="I156" s="220"/>
      <c r="J156" s="221">
        <f>ROUND(I156*H156,2)</f>
        <v>0</v>
      </c>
      <c r="K156" s="217" t="s">
        <v>174</v>
      </c>
      <c r="L156" s="45"/>
      <c r="M156" s="222" t="s">
        <v>39</v>
      </c>
      <c r="N156" s="223" t="s">
        <v>53</v>
      </c>
      <c r="O156" s="81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4">
        <f>S156*H156</f>
        <v>0</v>
      </c>
      <c r="U156" s="225" t="s">
        <v>39</v>
      </c>
      <c r="AR156" s="18" t="s">
        <v>175</v>
      </c>
      <c r="AT156" s="18" t="s">
        <v>170</v>
      </c>
      <c r="AU156" s="18" t="s">
        <v>87</v>
      </c>
      <c r="AY156" s="18" t="s">
        <v>169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175</v>
      </c>
      <c r="BK156" s="226">
        <f>ROUND(I156*H156,2)</f>
        <v>0</v>
      </c>
      <c r="BL156" s="18" t="s">
        <v>175</v>
      </c>
      <c r="BM156" s="18" t="s">
        <v>255</v>
      </c>
    </row>
    <row r="157" s="1" customFormat="1">
      <c r="B157" s="40"/>
      <c r="C157" s="41"/>
      <c r="D157" s="227" t="s">
        <v>176</v>
      </c>
      <c r="E157" s="41"/>
      <c r="F157" s="228" t="s">
        <v>256</v>
      </c>
      <c r="G157" s="41"/>
      <c r="H157" s="41"/>
      <c r="I157" s="145"/>
      <c r="J157" s="41"/>
      <c r="K157" s="41"/>
      <c r="L157" s="45"/>
      <c r="M157" s="229"/>
      <c r="N157" s="81"/>
      <c r="O157" s="81"/>
      <c r="P157" s="81"/>
      <c r="Q157" s="81"/>
      <c r="R157" s="81"/>
      <c r="S157" s="81"/>
      <c r="T157" s="81"/>
      <c r="U157" s="82"/>
      <c r="AT157" s="18" t="s">
        <v>176</v>
      </c>
      <c r="AU157" s="18" t="s">
        <v>87</v>
      </c>
    </row>
    <row r="158" s="1" customFormat="1">
      <c r="B158" s="40"/>
      <c r="C158" s="41"/>
      <c r="D158" s="227" t="s">
        <v>178</v>
      </c>
      <c r="E158" s="41"/>
      <c r="F158" s="230" t="s">
        <v>247</v>
      </c>
      <c r="G158" s="41"/>
      <c r="H158" s="41"/>
      <c r="I158" s="145"/>
      <c r="J158" s="41"/>
      <c r="K158" s="41"/>
      <c r="L158" s="45"/>
      <c r="M158" s="229"/>
      <c r="N158" s="81"/>
      <c r="O158" s="81"/>
      <c r="P158" s="81"/>
      <c r="Q158" s="81"/>
      <c r="R158" s="81"/>
      <c r="S158" s="81"/>
      <c r="T158" s="81"/>
      <c r="U158" s="82"/>
      <c r="AT158" s="18" t="s">
        <v>178</v>
      </c>
      <c r="AU158" s="18" t="s">
        <v>87</v>
      </c>
    </row>
    <row r="159" s="12" customFormat="1">
      <c r="B159" s="231"/>
      <c r="C159" s="232"/>
      <c r="D159" s="227" t="s">
        <v>180</v>
      </c>
      <c r="E159" s="233" t="s">
        <v>39</v>
      </c>
      <c r="F159" s="234" t="s">
        <v>248</v>
      </c>
      <c r="G159" s="232"/>
      <c r="H159" s="233" t="s">
        <v>39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8"/>
      <c r="U159" s="239"/>
      <c r="AT159" s="240" t="s">
        <v>180</v>
      </c>
      <c r="AU159" s="240" t="s">
        <v>87</v>
      </c>
      <c r="AV159" s="12" t="s">
        <v>87</v>
      </c>
      <c r="AW159" s="12" t="s">
        <v>43</v>
      </c>
      <c r="AX159" s="12" t="s">
        <v>80</v>
      </c>
      <c r="AY159" s="240" t="s">
        <v>169</v>
      </c>
    </row>
    <row r="160" s="13" customFormat="1">
      <c r="B160" s="241"/>
      <c r="C160" s="242"/>
      <c r="D160" s="227" t="s">
        <v>180</v>
      </c>
      <c r="E160" s="243" t="s">
        <v>39</v>
      </c>
      <c r="F160" s="244" t="s">
        <v>257</v>
      </c>
      <c r="G160" s="242"/>
      <c r="H160" s="245">
        <v>4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49"/>
      <c r="U160" s="250"/>
      <c r="AT160" s="251" t="s">
        <v>180</v>
      </c>
      <c r="AU160" s="251" t="s">
        <v>87</v>
      </c>
      <c r="AV160" s="13" t="s">
        <v>89</v>
      </c>
      <c r="AW160" s="13" t="s">
        <v>43</v>
      </c>
      <c r="AX160" s="13" t="s">
        <v>80</v>
      </c>
      <c r="AY160" s="251" t="s">
        <v>169</v>
      </c>
    </row>
    <row r="161" s="13" customFormat="1">
      <c r="B161" s="241"/>
      <c r="C161" s="242"/>
      <c r="D161" s="227" t="s">
        <v>180</v>
      </c>
      <c r="E161" s="243" t="s">
        <v>39</v>
      </c>
      <c r="F161" s="244" t="s">
        <v>258</v>
      </c>
      <c r="G161" s="242"/>
      <c r="H161" s="245">
        <v>56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49"/>
      <c r="U161" s="250"/>
      <c r="AT161" s="251" t="s">
        <v>180</v>
      </c>
      <c r="AU161" s="251" t="s">
        <v>87</v>
      </c>
      <c r="AV161" s="13" t="s">
        <v>89</v>
      </c>
      <c r="AW161" s="13" t="s">
        <v>43</v>
      </c>
      <c r="AX161" s="13" t="s">
        <v>80</v>
      </c>
      <c r="AY161" s="251" t="s">
        <v>169</v>
      </c>
    </row>
    <row r="162" s="13" customFormat="1">
      <c r="B162" s="241"/>
      <c r="C162" s="242"/>
      <c r="D162" s="227" t="s">
        <v>180</v>
      </c>
      <c r="E162" s="243" t="s">
        <v>39</v>
      </c>
      <c r="F162" s="244" t="s">
        <v>259</v>
      </c>
      <c r="G162" s="242"/>
      <c r="H162" s="245">
        <v>11.699999999999999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49"/>
      <c r="U162" s="250"/>
      <c r="AT162" s="251" t="s">
        <v>180</v>
      </c>
      <c r="AU162" s="251" t="s">
        <v>87</v>
      </c>
      <c r="AV162" s="13" t="s">
        <v>89</v>
      </c>
      <c r="AW162" s="13" t="s">
        <v>43</v>
      </c>
      <c r="AX162" s="13" t="s">
        <v>80</v>
      </c>
      <c r="AY162" s="251" t="s">
        <v>169</v>
      </c>
    </row>
    <row r="163" s="13" customFormat="1">
      <c r="B163" s="241"/>
      <c r="C163" s="242"/>
      <c r="D163" s="227" t="s">
        <v>180</v>
      </c>
      <c r="E163" s="243" t="s">
        <v>39</v>
      </c>
      <c r="F163" s="244" t="s">
        <v>260</v>
      </c>
      <c r="G163" s="242"/>
      <c r="H163" s="245">
        <v>11.699999999999999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49"/>
      <c r="U163" s="250"/>
      <c r="AT163" s="251" t="s">
        <v>180</v>
      </c>
      <c r="AU163" s="251" t="s">
        <v>87</v>
      </c>
      <c r="AV163" s="13" t="s">
        <v>89</v>
      </c>
      <c r="AW163" s="13" t="s">
        <v>43</v>
      </c>
      <c r="AX163" s="13" t="s">
        <v>80</v>
      </c>
      <c r="AY163" s="251" t="s">
        <v>169</v>
      </c>
    </row>
    <row r="164" s="13" customFormat="1">
      <c r="B164" s="241"/>
      <c r="C164" s="242"/>
      <c r="D164" s="227" t="s">
        <v>180</v>
      </c>
      <c r="E164" s="243" t="s">
        <v>39</v>
      </c>
      <c r="F164" s="244" t="s">
        <v>261</v>
      </c>
      <c r="G164" s="242"/>
      <c r="H164" s="245">
        <v>26.800000000000001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49"/>
      <c r="U164" s="250"/>
      <c r="AT164" s="251" t="s">
        <v>180</v>
      </c>
      <c r="AU164" s="251" t="s">
        <v>87</v>
      </c>
      <c r="AV164" s="13" t="s">
        <v>89</v>
      </c>
      <c r="AW164" s="13" t="s">
        <v>43</v>
      </c>
      <c r="AX164" s="13" t="s">
        <v>80</v>
      </c>
      <c r="AY164" s="251" t="s">
        <v>169</v>
      </c>
    </row>
    <row r="165" s="13" customFormat="1">
      <c r="B165" s="241"/>
      <c r="C165" s="242"/>
      <c r="D165" s="227" t="s">
        <v>180</v>
      </c>
      <c r="E165" s="243" t="s">
        <v>39</v>
      </c>
      <c r="F165" s="244" t="s">
        <v>262</v>
      </c>
      <c r="G165" s="242"/>
      <c r="H165" s="245">
        <v>17.800000000000001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49"/>
      <c r="U165" s="250"/>
      <c r="AT165" s="251" t="s">
        <v>180</v>
      </c>
      <c r="AU165" s="251" t="s">
        <v>87</v>
      </c>
      <c r="AV165" s="13" t="s">
        <v>89</v>
      </c>
      <c r="AW165" s="13" t="s">
        <v>43</v>
      </c>
      <c r="AX165" s="13" t="s">
        <v>80</v>
      </c>
      <c r="AY165" s="251" t="s">
        <v>169</v>
      </c>
    </row>
    <row r="166" s="12" customFormat="1">
      <c r="B166" s="231"/>
      <c r="C166" s="232"/>
      <c r="D166" s="227" t="s">
        <v>180</v>
      </c>
      <c r="E166" s="233" t="s">
        <v>39</v>
      </c>
      <c r="F166" s="234" t="s">
        <v>251</v>
      </c>
      <c r="G166" s="232"/>
      <c r="H166" s="233" t="s">
        <v>39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8"/>
      <c r="U166" s="239"/>
      <c r="AT166" s="240" t="s">
        <v>180</v>
      </c>
      <c r="AU166" s="240" t="s">
        <v>87</v>
      </c>
      <c r="AV166" s="12" t="s">
        <v>87</v>
      </c>
      <c r="AW166" s="12" t="s">
        <v>43</v>
      </c>
      <c r="AX166" s="12" t="s">
        <v>80</v>
      </c>
      <c r="AY166" s="240" t="s">
        <v>169</v>
      </c>
    </row>
    <row r="167" s="14" customFormat="1">
      <c r="B167" s="252"/>
      <c r="C167" s="253"/>
      <c r="D167" s="227" t="s">
        <v>180</v>
      </c>
      <c r="E167" s="254" t="s">
        <v>121</v>
      </c>
      <c r="F167" s="255" t="s">
        <v>185</v>
      </c>
      <c r="G167" s="253"/>
      <c r="H167" s="256">
        <v>128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0"/>
      <c r="U167" s="261"/>
      <c r="AT167" s="262" t="s">
        <v>180</v>
      </c>
      <c r="AU167" s="262" t="s">
        <v>87</v>
      </c>
      <c r="AV167" s="14" t="s">
        <v>175</v>
      </c>
      <c r="AW167" s="14" t="s">
        <v>43</v>
      </c>
      <c r="AX167" s="14" t="s">
        <v>87</v>
      </c>
      <c r="AY167" s="262" t="s">
        <v>169</v>
      </c>
    </row>
    <row r="168" s="1" customFormat="1" ht="22.5" customHeight="1">
      <c r="B168" s="40"/>
      <c r="C168" s="215" t="s">
        <v>218</v>
      </c>
      <c r="D168" s="215" t="s">
        <v>170</v>
      </c>
      <c r="E168" s="216" t="s">
        <v>263</v>
      </c>
      <c r="F168" s="217" t="s">
        <v>264</v>
      </c>
      <c r="G168" s="218" t="s">
        <v>103</v>
      </c>
      <c r="H168" s="219">
        <v>36</v>
      </c>
      <c r="I168" s="220"/>
      <c r="J168" s="221">
        <f>ROUND(I168*H168,2)</f>
        <v>0</v>
      </c>
      <c r="K168" s="217" t="s">
        <v>174</v>
      </c>
      <c r="L168" s="45"/>
      <c r="M168" s="222" t="s">
        <v>39</v>
      </c>
      <c r="N168" s="223" t="s">
        <v>53</v>
      </c>
      <c r="O168" s="81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4">
        <f>S168*H168</f>
        <v>0</v>
      </c>
      <c r="U168" s="225" t="s">
        <v>39</v>
      </c>
      <c r="AR168" s="18" t="s">
        <v>175</v>
      </c>
      <c r="AT168" s="18" t="s">
        <v>170</v>
      </c>
      <c r="AU168" s="18" t="s">
        <v>87</v>
      </c>
      <c r="AY168" s="18" t="s">
        <v>169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175</v>
      </c>
      <c r="BK168" s="226">
        <f>ROUND(I168*H168,2)</f>
        <v>0</v>
      </c>
      <c r="BL168" s="18" t="s">
        <v>175</v>
      </c>
      <c r="BM168" s="18" t="s">
        <v>265</v>
      </c>
    </row>
    <row r="169" s="1" customFormat="1">
      <c r="B169" s="40"/>
      <c r="C169" s="41"/>
      <c r="D169" s="227" t="s">
        <v>176</v>
      </c>
      <c r="E169" s="41"/>
      <c r="F169" s="228" t="s">
        <v>266</v>
      </c>
      <c r="G169" s="41"/>
      <c r="H169" s="41"/>
      <c r="I169" s="145"/>
      <c r="J169" s="41"/>
      <c r="K169" s="41"/>
      <c r="L169" s="45"/>
      <c r="M169" s="229"/>
      <c r="N169" s="81"/>
      <c r="O169" s="81"/>
      <c r="P169" s="81"/>
      <c r="Q169" s="81"/>
      <c r="R169" s="81"/>
      <c r="S169" s="81"/>
      <c r="T169" s="81"/>
      <c r="U169" s="82"/>
      <c r="AT169" s="18" t="s">
        <v>176</v>
      </c>
      <c r="AU169" s="18" t="s">
        <v>87</v>
      </c>
    </row>
    <row r="170" s="1" customFormat="1">
      <c r="B170" s="40"/>
      <c r="C170" s="41"/>
      <c r="D170" s="227" t="s">
        <v>178</v>
      </c>
      <c r="E170" s="41"/>
      <c r="F170" s="230" t="s">
        <v>267</v>
      </c>
      <c r="G170" s="41"/>
      <c r="H170" s="41"/>
      <c r="I170" s="145"/>
      <c r="J170" s="41"/>
      <c r="K170" s="41"/>
      <c r="L170" s="45"/>
      <c r="M170" s="229"/>
      <c r="N170" s="81"/>
      <c r="O170" s="81"/>
      <c r="P170" s="81"/>
      <c r="Q170" s="81"/>
      <c r="R170" s="81"/>
      <c r="S170" s="81"/>
      <c r="T170" s="81"/>
      <c r="U170" s="82"/>
      <c r="AT170" s="18" t="s">
        <v>178</v>
      </c>
      <c r="AU170" s="18" t="s">
        <v>87</v>
      </c>
    </row>
    <row r="171" s="13" customFormat="1">
      <c r="B171" s="241"/>
      <c r="C171" s="242"/>
      <c r="D171" s="227" t="s">
        <v>180</v>
      </c>
      <c r="E171" s="243" t="s">
        <v>39</v>
      </c>
      <c r="F171" s="244" t="s">
        <v>268</v>
      </c>
      <c r="G171" s="242"/>
      <c r="H171" s="245">
        <v>6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49"/>
      <c r="U171" s="250"/>
      <c r="AT171" s="251" t="s">
        <v>180</v>
      </c>
      <c r="AU171" s="251" t="s">
        <v>87</v>
      </c>
      <c r="AV171" s="13" t="s">
        <v>89</v>
      </c>
      <c r="AW171" s="13" t="s">
        <v>43</v>
      </c>
      <c r="AX171" s="13" t="s">
        <v>80</v>
      </c>
      <c r="AY171" s="251" t="s">
        <v>169</v>
      </c>
    </row>
    <row r="172" s="13" customFormat="1">
      <c r="B172" s="241"/>
      <c r="C172" s="242"/>
      <c r="D172" s="227" t="s">
        <v>180</v>
      </c>
      <c r="E172" s="243" t="s">
        <v>39</v>
      </c>
      <c r="F172" s="244" t="s">
        <v>269</v>
      </c>
      <c r="G172" s="242"/>
      <c r="H172" s="245">
        <v>20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49"/>
      <c r="U172" s="250"/>
      <c r="AT172" s="251" t="s">
        <v>180</v>
      </c>
      <c r="AU172" s="251" t="s">
        <v>87</v>
      </c>
      <c r="AV172" s="13" t="s">
        <v>89</v>
      </c>
      <c r="AW172" s="13" t="s">
        <v>43</v>
      </c>
      <c r="AX172" s="13" t="s">
        <v>80</v>
      </c>
      <c r="AY172" s="251" t="s">
        <v>169</v>
      </c>
    </row>
    <row r="173" s="13" customFormat="1">
      <c r="B173" s="241"/>
      <c r="C173" s="242"/>
      <c r="D173" s="227" t="s">
        <v>180</v>
      </c>
      <c r="E173" s="243" t="s">
        <v>39</v>
      </c>
      <c r="F173" s="244" t="s">
        <v>270</v>
      </c>
      <c r="G173" s="242"/>
      <c r="H173" s="245">
        <v>10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49"/>
      <c r="U173" s="250"/>
      <c r="AT173" s="251" t="s">
        <v>180</v>
      </c>
      <c r="AU173" s="251" t="s">
        <v>87</v>
      </c>
      <c r="AV173" s="13" t="s">
        <v>89</v>
      </c>
      <c r="AW173" s="13" t="s">
        <v>43</v>
      </c>
      <c r="AX173" s="13" t="s">
        <v>80</v>
      </c>
      <c r="AY173" s="251" t="s">
        <v>169</v>
      </c>
    </row>
    <row r="174" s="14" customFormat="1">
      <c r="B174" s="252"/>
      <c r="C174" s="253"/>
      <c r="D174" s="227" t="s">
        <v>180</v>
      </c>
      <c r="E174" s="254" t="s">
        <v>39</v>
      </c>
      <c r="F174" s="255" t="s">
        <v>185</v>
      </c>
      <c r="G174" s="253"/>
      <c r="H174" s="256">
        <v>36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0"/>
      <c r="U174" s="261"/>
      <c r="AT174" s="262" t="s">
        <v>180</v>
      </c>
      <c r="AU174" s="262" t="s">
        <v>87</v>
      </c>
      <c r="AV174" s="14" t="s">
        <v>175</v>
      </c>
      <c r="AW174" s="14" t="s">
        <v>43</v>
      </c>
      <c r="AX174" s="14" t="s">
        <v>87</v>
      </c>
      <c r="AY174" s="262" t="s">
        <v>169</v>
      </c>
    </row>
    <row r="175" s="1" customFormat="1" ht="22.5" customHeight="1">
      <c r="B175" s="40"/>
      <c r="C175" s="215" t="s">
        <v>271</v>
      </c>
      <c r="D175" s="215" t="s">
        <v>170</v>
      </c>
      <c r="E175" s="216" t="s">
        <v>272</v>
      </c>
      <c r="F175" s="217" t="s">
        <v>273</v>
      </c>
      <c r="G175" s="218" t="s">
        <v>274</v>
      </c>
      <c r="H175" s="219">
        <v>8</v>
      </c>
      <c r="I175" s="220"/>
      <c r="J175" s="221">
        <f>ROUND(I175*H175,2)</f>
        <v>0</v>
      </c>
      <c r="K175" s="217" t="s">
        <v>174</v>
      </c>
      <c r="L175" s="45"/>
      <c r="M175" s="222" t="s">
        <v>39</v>
      </c>
      <c r="N175" s="223" t="s">
        <v>53</v>
      </c>
      <c r="O175" s="81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4">
        <f>S175*H175</f>
        <v>0</v>
      </c>
      <c r="U175" s="225" t="s">
        <v>39</v>
      </c>
      <c r="AR175" s="18" t="s">
        <v>175</v>
      </c>
      <c r="AT175" s="18" t="s">
        <v>170</v>
      </c>
      <c r="AU175" s="18" t="s">
        <v>87</v>
      </c>
      <c r="AY175" s="18" t="s">
        <v>169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175</v>
      </c>
      <c r="BK175" s="226">
        <f>ROUND(I175*H175,2)</f>
        <v>0</v>
      </c>
      <c r="BL175" s="18" t="s">
        <v>175</v>
      </c>
      <c r="BM175" s="18" t="s">
        <v>120</v>
      </c>
    </row>
    <row r="176" s="1" customFormat="1">
      <c r="B176" s="40"/>
      <c r="C176" s="41"/>
      <c r="D176" s="227" t="s">
        <v>176</v>
      </c>
      <c r="E176" s="41"/>
      <c r="F176" s="228" t="s">
        <v>275</v>
      </c>
      <c r="G176" s="41"/>
      <c r="H176" s="41"/>
      <c r="I176" s="145"/>
      <c r="J176" s="41"/>
      <c r="K176" s="41"/>
      <c r="L176" s="45"/>
      <c r="M176" s="229"/>
      <c r="N176" s="81"/>
      <c r="O176" s="81"/>
      <c r="P176" s="81"/>
      <c r="Q176" s="81"/>
      <c r="R176" s="81"/>
      <c r="S176" s="81"/>
      <c r="T176" s="81"/>
      <c r="U176" s="82"/>
      <c r="AT176" s="18" t="s">
        <v>176</v>
      </c>
      <c r="AU176" s="18" t="s">
        <v>87</v>
      </c>
    </row>
    <row r="177" s="1" customFormat="1">
      <c r="B177" s="40"/>
      <c r="C177" s="41"/>
      <c r="D177" s="227" t="s">
        <v>178</v>
      </c>
      <c r="E177" s="41"/>
      <c r="F177" s="230" t="s">
        <v>276</v>
      </c>
      <c r="G177" s="41"/>
      <c r="H177" s="41"/>
      <c r="I177" s="145"/>
      <c r="J177" s="41"/>
      <c r="K177" s="41"/>
      <c r="L177" s="45"/>
      <c r="M177" s="229"/>
      <c r="N177" s="81"/>
      <c r="O177" s="81"/>
      <c r="P177" s="81"/>
      <c r="Q177" s="81"/>
      <c r="R177" s="81"/>
      <c r="S177" s="81"/>
      <c r="T177" s="81"/>
      <c r="U177" s="82"/>
      <c r="AT177" s="18" t="s">
        <v>178</v>
      </c>
      <c r="AU177" s="18" t="s">
        <v>87</v>
      </c>
    </row>
    <row r="178" s="13" customFormat="1">
      <c r="B178" s="241"/>
      <c r="C178" s="242"/>
      <c r="D178" s="227" t="s">
        <v>180</v>
      </c>
      <c r="E178" s="243" t="s">
        <v>39</v>
      </c>
      <c r="F178" s="244" t="s">
        <v>277</v>
      </c>
      <c r="G178" s="242"/>
      <c r="H178" s="245">
        <v>4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49"/>
      <c r="U178" s="250"/>
      <c r="AT178" s="251" t="s">
        <v>180</v>
      </c>
      <c r="AU178" s="251" t="s">
        <v>87</v>
      </c>
      <c r="AV178" s="13" t="s">
        <v>89</v>
      </c>
      <c r="AW178" s="13" t="s">
        <v>43</v>
      </c>
      <c r="AX178" s="13" t="s">
        <v>80</v>
      </c>
      <c r="AY178" s="251" t="s">
        <v>169</v>
      </c>
    </row>
    <row r="179" s="13" customFormat="1">
      <c r="B179" s="241"/>
      <c r="C179" s="242"/>
      <c r="D179" s="227" t="s">
        <v>180</v>
      </c>
      <c r="E179" s="243" t="s">
        <v>39</v>
      </c>
      <c r="F179" s="244" t="s">
        <v>278</v>
      </c>
      <c r="G179" s="242"/>
      <c r="H179" s="245">
        <v>4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49"/>
      <c r="U179" s="250"/>
      <c r="AT179" s="251" t="s">
        <v>180</v>
      </c>
      <c r="AU179" s="251" t="s">
        <v>87</v>
      </c>
      <c r="AV179" s="13" t="s">
        <v>89</v>
      </c>
      <c r="AW179" s="13" t="s">
        <v>43</v>
      </c>
      <c r="AX179" s="13" t="s">
        <v>80</v>
      </c>
      <c r="AY179" s="251" t="s">
        <v>169</v>
      </c>
    </row>
    <row r="180" s="12" customFormat="1">
      <c r="B180" s="231"/>
      <c r="C180" s="232"/>
      <c r="D180" s="227" t="s">
        <v>180</v>
      </c>
      <c r="E180" s="233" t="s">
        <v>39</v>
      </c>
      <c r="F180" s="234" t="s">
        <v>279</v>
      </c>
      <c r="G180" s="232"/>
      <c r="H180" s="233" t="s">
        <v>39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8"/>
      <c r="U180" s="239"/>
      <c r="AT180" s="240" t="s">
        <v>180</v>
      </c>
      <c r="AU180" s="240" t="s">
        <v>87</v>
      </c>
      <c r="AV180" s="12" t="s">
        <v>87</v>
      </c>
      <c r="AW180" s="12" t="s">
        <v>43</v>
      </c>
      <c r="AX180" s="12" t="s">
        <v>80</v>
      </c>
      <c r="AY180" s="240" t="s">
        <v>169</v>
      </c>
    </row>
    <row r="181" s="14" customFormat="1">
      <c r="B181" s="252"/>
      <c r="C181" s="253"/>
      <c r="D181" s="227" t="s">
        <v>180</v>
      </c>
      <c r="E181" s="254" t="s">
        <v>39</v>
      </c>
      <c r="F181" s="255" t="s">
        <v>185</v>
      </c>
      <c r="G181" s="253"/>
      <c r="H181" s="256">
        <v>8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0"/>
      <c r="U181" s="261"/>
      <c r="AT181" s="262" t="s">
        <v>180</v>
      </c>
      <c r="AU181" s="262" t="s">
        <v>87</v>
      </c>
      <c r="AV181" s="14" t="s">
        <v>175</v>
      </c>
      <c r="AW181" s="14" t="s">
        <v>43</v>
      </c>
      <c r="AX181" s="14" t="s">
        <v>87</v>
      </c>
      <c r="AY181" s="262" t="s">
        <v>169</v>
      </c>
    </row>
    <row r="182" s="1" customFormat="1" ht="22.5" customHeight="1">
      <c r="B182" s="40"/>
      <c r="C182" s="215" t="s">
        <v>224</v>
      </c>
      <c r="D182" s="215" t="s">
        <v>170</v>
      </c>
      <c r="E182" s="216" t="s">
        <v>280</v>
      </c>
      <c r="F182" s="217" t="s">
        <v>281</v>
      </c>
      <c r="G182" s="218" t="s">
        <v>282</v>
      </c>
      <c r="H182" s="219">
        <v>964</v>
      </c>
      <c r="I182" s="220"/>
      <c r="J182" s="221">
        <f>ROUND(I182*H182,2)</f>
        <v>0</v>
      </c>
      <c r="K182" s="217" t="s">
        <v>174</v>
      </c>
      <c r="L182" s="45"/>
      <c r="M182" s="222" t="s">
        <v>39</v>
      </c>
      <c r="N182" s="223" t="s">
        <v>53</v>
      </c>
      <c r="O182" s="81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4">
        <f>S182*H182</f>
        <v>0</v>
      </c>
      <c r="U182" s="225" t="s">
        <v>39</v>
      </c>
      <c r="AR182" s="18" t="s">
        <v>175</v>
      </c>
      <c r="AT182" s="18" t="s">
        <v>170</v>
      </c>
      <c r="AU182" s="18" t="s">
        <v>87</v>
      </c>
      <c r="AY182" s="18" t="s">
        <v>169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175</v>
      </c>
      <c r="BK182" s="226">
        <f>ROUND(I182*H182,2)</f>
        <v>0</v>
      </c>
      <c r="BL182" s="18" t="s">
        <v>175</v>
      </c>
      <c r="BM182" s="18" t="s">
        <v>283</v>
      </c>
    </row>
    <row r="183" s="1" customFormat="1">
      <c r="B183" s="40"/>
      <c r="C183" s="41"/>
      <c r="D183" s="227" t="s">
        <v>176</v>
      </c>
      <c r="E183" s="41"/>
      <c r="F183" s="228" t="s">
        <v>284</v>
      </c>
      <c r="G183" s="41"/>
      <c r="H183" s="41"/>
      <c r="I183" s="145"/>
      <c r="J183" s="41"/>
      <c r="K183" s="41"/>
      <c r="L183" s="45"/>
      <c r="M183" s="229"/>
      <c r="N183" s="81"/>
      <c r="O183" s="81"/>
      <c r="P183" s="81"/>
      <c r="Q183" s="81"/>
      <c r="R183" s="81"/>
      <c r="S183" s="81"/>
      <c r="T183" s="81"/>
      <c r="U183" s="82"/>
      <c r="AT183" s="18" t="s">
        <v>176</v>
      </c>
      <c r="AU183" s="18" t="s">
        <v>87</v>
      </c>
    </row>
    <row r="184" s="1" customFormat="1">
      <c r="B184" s="40"/>
      <c r="C184" s="41"/>
      <c r="D184" s="227" t="s">
        <v>178</v>
      </c>
      <c r="E184" s="41"/>
      <c r="F184" s="230" t="s">
        <v>285</v>
      </c>
      <c r="G184" s="41"/>
      <c r="H184" s="41"/>
      <c r="I184" s="145"/>
      <c r="J184" s="41"/>
      <c r="K184" s="41"/>
      <c r="L184" s="45"/>
      <c r="M184" s="229"/>
      <c r="N184" s="81"/>
      <c r="O184" s="81"/>
      <c r="P184" s="81"/>
      <c r="Q184" s="81"/>
      <c r="R184" s="81"/>
      <c r="S184" s="81"/>
      <c r="T184" s="81"/>
      <c r="U184" s="82"/>
      <c r="AT184" s="18" t="s">
        <v>178</v>
      </c>
      <c r="AU184" s="18" t="s">
        <v>87</v>
      </c>
    </row>
    <row r="185" s="12" customFormat="1">
      <c r="B185" s="231"/>
      <c r="C185" s="232"/>
      <c r="D185" s="227" t="s">
        <v>180</v>
      </c>
      <c r="E185" s="233" t="s">
        <v>39</v>
      </c>
      <c r="F185" s="234" t="s">
        <v>286</v>
      </c>
      <c r="G185" s="232"/>
      <c r="H185" s="233" t="s">
        <v>39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8"/>
      <c r="U185" s="239"/>
      <c r="AT185" s="240" t="s">
        <v>180</v>
      </c>
      <c r="AU185" s="240" t="s">
        <v>87</v>
      </c>
      <c r="AV185" s="12" t="s">
        <v>87</v>
      </c>
      <c r="AW185" s="12" t="s">
        <v>43</v>
      </c>
      <c r="AX185" s="12" t="s">
        <v>80</v>
      </c>
      <c r="AY185" s="240" t="s">
        <v>169</v>
      </c>
    </row>
    <row r="186" s="13" customFormat="1">
      <c r="B186" s="241"/>
      <c r="C186" s="242"/>
      <c r="D186" s="227" t="s">
        <v>180</v>
      </c>
      <c r="E186" s="243" t="s">
        <v>39</v>
      </c>
      <c r="F186" s="244" t="s">
        <v>287</v>
      </c>
      <c r="G186" s="242"/>
      <c r="H186" s="245">
        <v>292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49"/>
      <c r="U186" s="250"/>
      <c r="AT186" s="251" t="s">
        <v>180</v>
      </c>
      <c r="AU186" s="251" t="s">
        <v>87</v>
      </c>
      <c r="AV186" s="13" t="s">
        <v>89</v>
      </c>
      <c r="AW186" s="13" t="s">
        <v>43</v>
      </c>
      <c r="AX186" s="13" t="s">
        <v>80</v>
      </c>
      <c r="AY186" s="251" t="s">
        <v>169</v>
      </c>
    </row>
    <row r="187" s="12" customFormat="1">
      <c r="B187" s="231"/>
      <c r="C187" s="232"/>
      <c r="D187" s="227" t="s">
        <v>180</v>
      </c>
      <c r="E187" s="233" t="s">
        <v>39</v>
      </c>
      <c r="F187" s="234" t="s">
        <v>288</v>
      </c>
      <c r="G187" s="232"/>
      <c r="H187" s="233" t="s">
        <v>39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8"/>
      <c r="U187" s="239"/>
      <c r="AT187" s="240" t="s">
        <v>180</v>
      </c>
      <c r="AU187" s="240" t="s">
        <v>87</v>
      </c>
      <c r="AV187" s="12" t="s">
        <v>87</v>
      </c>
      <c r="AW187" s="12" t="s">
        <v>43</v>
      </c>
      <c r="AX187" s="12" t="s">
        <v>80</v>
      </c>
      <c r="AY187" s="240" t="s">
        <v>169</v>
      </c>
    </row>
    <row r="188" s="13" customFormat="1">
      <c r="B188" s="241"/>
      <c r="C188" s="242"/>
      <c r="D188" s="227" t="s">
        <v>180</v>
      </c>
      <c r="E188" s="243" t="s">
        <v>39</v>
      </c>
      <c r="F188" s="244" t="s">
        <v>289</v>
      </c>
      <c r="G188" s="242"/>
      <c r="H188" s="245">
        <v>328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49"/>
      <c r="U188" s="250"/>
      <c r="AT188" s="251" t="s">
        <v>180</v>
      </c>
      <c r="AU188" s="251" t="s">
        <v>87</v>
      </c>
      <c r="AV188" s="13" t="s">
        <v>89</v>
      </c>
      <c r="AW188" s="13" t="s">
        <v>43</v>
      </c>
      <c r="AX188" s="13" t="s">
        <v>80</v>
      </c>
      <c r="AY188" s="251" t="s">
        <v>169</v>
      </c>
    </row>
    <row r="189" s="12" customFormat="1">
      <c r="B189" s="231"/>
      <c r="C189" s="232"/>
      <c r="D189" s="227" t="s">
        <v>180</v>
      </c>
      <c r="E189" s="233" t="s">
        <v>39</v>
      </c>
      <c r="F189" s="234" t="s">
        <v>290</v>
      </c>
      <c r="G189" s="232"/>
      <c r="H189" s="233" t="s">
        <v>39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8"/>
      <c r="U189" s="239"/>
      <c r="AT189" s="240" t="s">
        <v>180</v>
      </c>
      <c r="AU189" s="240" t="s">
        <v>87</v>
      </c>
      <c r="AV189" s="12" t="s">
        <v>87</v>
      </c>
      <c r="AW189" s="12" t="s">
        <v>43</v>
      </c>
      <c r="AX189" s="12" t="s">
        <v>80</v>
      </c>
      <c r="AY189" s="240" t="s">
        <v>169</v>
      </c>
    </row>
    <row r="190" s="13" customFormat="1">
      <c r="B190" s="241"/>
      <c r="C190" s="242"/>
      <c r="D190" s="227" t="s">
        <v>180</v>
      </c>
      <c r="E190" s="243" t="s">
        <v>39</v>
      </c>
      <c r="F190" s="244" t="s">
        <v>291</v>
      </c>
      <c r="G190" s="242"/>
      <c r="H190" s="245">
        <v>344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49"/>
      <c r="U190" s="250"/>
      <c r="AT190" s="251" t="s">
        <v>180</v>
      </c>
      <c r="AU190" s="251" t="s">
        <v>87</v>
      </c>
      <c r="AV190" s="13" t="s">
        <v>89</v>
      </c>
      <c r="AW190" s="13" t="s">
        <v>43</v>
      </c>
      <c r="AX190" s="13" t="s">
        <v>80</v>
      </c>
      <c r="AY190" s="251" t="s">
        <v>169</v>
      </c>
    </row>
    <row r="191" s="14" customFormat="1">
      <c r="B191" s="252"/>
      <c r="C191" s="253"/>
      <c r="D191" s="227" t="s">
        <v>180</v>
      </c>
      <c r="E191" s="254" t="s">
        <v>39</v>
      </c>
      <c r="F191" s="255" t="s">
        <v>185</v>
      </c>
      <c r="G191" s="253"/>
      <c r="H191" s="256">
        <v>964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0"/>
      <c r="U191" s="261"/>
      <c r="AT191" s="262" t="s">
        <v>180</v>
      </c>
      <c r="AU191" s="262" t="s">
        <v>87</v>
      </c>
      <c r="AV191" s="14" t="s">
        <v>175</v>
      </c>
      <c r="AW191" s="14" t="s">
        <v>43</v>
      </c>
      <c r="AX191" s="14" t="s">
        <v>87</v>
      </c>
      <c r="AY191" s="262" t="s">
        <v>169</v>
      </c>
    </row>
    <row r="192" s="1" customFormat="1" ht="22.5" customHeight="1">
      <c r="B192" s="40"/>
      <c r="C192" s="215" t="s">
        <v>8</v>
      </c>
      <c r="D192" s="215" t="s">
        <v>170</v>
      </c>
      <c r="E192" s="216" t="s">
        <v>292</v>
      </c>
      <c r="F192" s="217" t="s">
        <v>293</v>
      </c>
      <c r="G192" s="218" t="s">
        <v>107</v>
      </c>
      <c r="H192" s="219">
        <v>1.6000000000000001</v>
      </c>
      <c r="I192" s="220"/>
      <c r="J192" s="221">
        <f>ROUND(I192*H192,2)</f>
        <v>0</v>
      </c>
      <c r="K192" s="217" t="s">
        <v>174</v>
      </c>
      <c r="L192" s="45"/>
      <c r="M192" s="222" t="s">
        <v>39</v>
      </c>
      <c r="N192" s="223" t="s">
        <v>53</v>
      </c>
      <c r="O192" s="81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4">
        <f>S192*H192</f>
        <v>0</v>
      </c>
      <c r="U192" s="225" t="s">
        <v>39</v>
      </c>
      <c r="AR192" s="18" t="s">
        <v>175</v>
      </c>
      <c r="AT192" s="18" t="s">
        <v>170</v>
      </c>
      <c r="AU192" s="18" t="s">
        <v>87</v>
      </c>
      <c r="AY192" s="18" t="s">
        <v>169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175</v>
      </c>
      <c r="BK192" s="226">
        <f>ROUND(I192*H192,2)</f>
        <v>0</v>
      </c>
      <c r="BL192" s="18" t="s">
        <v>175</v>
      </c>
      <c r="BM192" s="18" t="s">
        <v>294</v>
      </c>
    </row>
    <row r="193" s="1" customFormat="1">
      <c r="B193" s="40"/>
      <c r="C193" s="41"/>
      <c r="D193" s="227" t="s">
        <v>176</v>
      </c>
      <c r="E193" s="41"/>
      <c r="F193" s="228" t="s">
        <v>295</v>
      </c>
      <c r="G193" s="41"/>
      <c r="H193" s="41"/>
      <c r="I193" s="145"/>
      <c r="J193" s="41"/>
      <c r="K193" s="41"/>
      <c r="L193" s="45"/>
      <c r="M193" s="229"/>
      <c r="N193" s="81"/>
      <c r="O193" s="81"/>
      <c r="P193" s="81"/>
      <c r="Q193" s="81"/>
      <c r="R193" s="81"/>
      <c r="S193" s="81"/>
      <c r="T193" s="81"/>
      <c r="U193" s="82"/>
      <c r="AT193" s="18" t="s">
        <v>176</v>
      </c>
      <c r="AU193" s="18" t="s">
        <v>87</v>
      </c>
    </row>
    <row r="194" s="1" customFormat="1">
      <c r="B194" s="40"/>
      <c r="C194" s="41"/>
      <c r="D194" s="227" t="s">
        <v>178</v>
      </c>
      <c r="E194" s="41"/>
      <c r="F194" s="230" t="s">
        <v>296</v>
      </c>
      <c r="G194" s="41"/>
      <c r="H194" s="41"/>
      <c r="I194" s="145"/>
      <c r="J194" s="41"/>
      <c r="K194" s="41"/>
      <c r="L194" s="45"/>
      <c r="M194" s="229"/>
      <c r="N194" s="81"/>
      <c r="O194" s="81"/>
      <c r="P194" s="81"/>
      <c r="Q194" s="81"/>
      <c r="R194" s="81"/>
      <c r="S194" s="81"/>
      <c r="T194" s="81"/>
      <c r="U194" s="82"/>
      <c r="AT194" s="18" t="s">
        <v>178</v>
      </c>
      <c r="AU194" s="18" t="s">
        <v>87</v>
      </c>
    </row>
    <row r="195" s="1" customFormat="1">
      <c r="B195" s="40"/>
      <c r="C195" s="41"/>
      <c r="D195" s="227" t="s">
        <v>227</v>
      </c>
      <c r="E195" s="41"/>
      <c r="F195" s="230" t="s">
        <v>297</v>
      </c>
      <c r="G195" s="41"/>
      <c r="H195" s="41"/>
      <c r="I195" s="145"/>
      <c r="J195" s="41"/>
      <c r="K195" s="41"/>
      <c r="L195" s="45"/>
      <c r="M195" s="229"/>
      <c r="N195" s="81"/>
      <c r="O195" s="81"/>
      <c r="P195" s="81"/>
      <c r="Q195" s="81"/>
      <c r="R195" s="81"/>
      <c r="S195" s="81"/>
      <c r="T195" s="81"/>
      <c r="U195" s="82"/>
      <c r="AT195" s="18" t="s">
        <v>227</v>
      </c>
      <c r="AU195" s="18" t="s">
        <v>87</v>
      </c>
    </row>
    <row r="196" s="1" customFormat="1" ht="22.5" customHeight="1">
      <c r="B196" s="40"/>
      <c r="C196" s="215" t="s">
        <v>233</v>
      </c>
      <c r="D196" s="215" t="s">
        <v>170</v>
      </c>
      <c r="E196" s="216" t="s">
        <v>298</v>
      </c>
      <c r="F196" s="217" t="s">
        <v>299</v>
      </c>
      <c r="G196" s="218" t="s">
        <v>107</v>
      </c>
      <c r="H196" s="219">
        <v>0.021999999999999999</v>
      </c>
      <c r="I196" s="220"/>
      <c r="J196" s="221">
        <f>ROUND(I196*H196,2)</f>
        <v>0</v>
      </c>
      <c r="K196" s="217" t="s">
        <v>174</v>
      </c>
      <c r="L196" s="45"/>
      <c r="M196" s="222" t="s">
        <v>39</v>
      </c>
      <c r="N196" s="223" t="s">
        <v>53</v>
      </c>
      <c r="O196" s="81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4">
        <f>S196*H196</f>
        <v>0</v>
      </c>
      <c r="U196" s="225" t="s">
        <v>39</v>
      </c>
      <c r="AR196" s="18" t="s">
        <v>175</v>
      </c>
      <c r="AT196" s="18" t="s">
        <v>170</v>
      </c>
      <c r="AU196" s="18" t="s">
        <v>87</v>
      </c>
      <c r="AY196" s="18" t="s">
        <v>169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175</v>
      </c>
      <c r="BK196" s="226">
        <f>ROUND(I196*H196,2)</f>
        <v>0</v>
      </c>
      <c r="BL196" s="18" t="s">
        <v>175</v>
      </c>
      <c r="BM196" s="18" t="s">
        <v>300</v>
      </c>
    </row>
    <row r="197" s="1" customFormat="1">
      <c r="B197" s="40"/>
      <c r="C197" s="41"/>
      <c r="D197" s="227" t="s">
        <v>176</v>
      </c>
      <c r="E197" s="41"/>
      <c r="F197" s="228" t="s">
        <v>301</v>
      </c>
      <c r="G197" s="41"/>
      <c r="H197" s="41"/>
      <c r="I197" s="145"/>
      <c r="J197" s="41"/>
      <c r="K197" s="41"/>
      <c r="L197" s="45"/>
      <c r="M197" s="229"/>
      <c r="N197" s="81"/>
      <c r="O197" s="81"/>
      <c r="P197" s="81"/>
      <c r="Q197" s="81"/>
      <c r="R197" s="81"/>
      <c r="S197" s="81"/>
      <c r="T197" s="81"/>
      <c r="U197" s="82"/>
      <c r="AT197" s="18" t="s">
        <v>176</v>
      </c>
      <c r="AU197" s="18" t="s">
        <v>87</v>
      </c>
    </row>
    <row r="198" s="1" customFormat="1">
      <c r="B198" s="40"/>
      <c r="C198" s="41"/>
      <c r="D198" s="227" t="s">
        <v>178</v>
      </c>
      <c r="E198" s="41"/>
      <c r="F198" s="230" t="s">
        <v>302</v>
      </c>
      <c r="G198" s="41"/>
      <c r="H198" s="41"/>
      <c r="I198" s="145"/>
      <c r="J198" s="41"/>
      <c r="K198" s="41"/>
      <c r="L198" s="45"/>
      <c r="M198" s="229"/>
      <c r="N198" s="81"/>
      <c r="O198" s="81"/>
      <c r="P198" s="81"/>
      <c r="Q198" s="81"/>
      <c r="R198" s="81"/>
      <c r="S198" s="81"/>
      <c r="T198" s="81"/>
      <c r="U198" s="82"/>
      <c r="AT198" s="18" t="s">
        <v>178</v>
      </c>
      <c r="AU198" s="18" t="s">
        <v>87</v>
      </c>
    </row>
    <row r="199" s="1" customFormat="1">
      <c r="B199" s="40"/>
      <c r="C199" s="41"/>
      <c r="D199" s="227" t="s">
        <v>227</v>
      </c>
      <c r="E199" s="41"/>
      <c r="F199" s="230" t="s">
        <v>303</v>
      </c>
      <c r="G199" s="41"/>
      <c r="H199" s="41"/>
      <c r="I199" s="145"/>
      <c r="J199" s="41"/>
      <c r="K199" s="41"/>
      <c r="L199" s="45"/>
      <c r="M199" s="229"/>
      <c r="N199" s="81"/>
      <c r="O199" s="81"/>
      <c r="P199" s="81"/>
      <c r="Q199" s="81"/>
      <c r="R199" s="81"/>
      <c r="S199" s="81"/>
      <c r="T199" s="81"/>
      <c r="U199" s="82"/>
      <c r="AT199" s="18" t="s">
        <v>227</v>
      </c>
      <c r="AU199" s="18" t="s">
        <v>87</v>
      </c>
    </row>
    <row r="200" s="1" customFormat="1" ht="22.5" customHeight="1">
      <c r="B200" s="40"/>
      <c r="C200" s="215" t="s">
        <v>304</v>
      </c>
      <c r="D200" s="215" t="s">
        <v>170</v>
      </c>
      <c r="E200" s="216" t="s">
        <v>305</v>
      </c>
      <c r="F200" s="217" t="s">
        <v>306</v>
      </c>
      <c r="G200" s="218" t="s">
        <v>107</v>
      </c>
      <c r="H200" s="219">
        <v>1.5780000000000001</v>
      </c>
      <c r="I200" s="220"/>
      <c r="J200" s="221">
        <f>ROUND(I200*H200,2)</f>
        <v>0</v>
      </c>
      <c r="K200" s="217" t="s">
        <v>174</v>
      </c>
      <c r="L200" s="45"/>
      <c r="M200" s="222" t="s">
        <v>39</v>
      </c>
      <c r="N200" s="223" t="s">
        <v>53</v>
      </c>
      <c r="O200" s="81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4">
        <f>S200*H200</f>
        <v>0</v>
      </c>
      <c r="U200" s="225" t="s">
        <v>39</v>
      </c>
      <c r="AR200" s="18" t="s">
        <v>175</v>
      </c>
      <c r="AT200" s="18" t="s">
        <v>170</v>
      </c>
      <c r="AU200" s="18" t="s">
        <v>87</v>
      </c>
      <c r="AY200" s="18" t="s">
        <v>169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175</v>
      </c>
      <c r="BK200" s="226">
        <f>ROUND(I200*H200,2)</f>
        <v>0</v>
      </c>
      <c r="BL200" s="18" t="s">
        <v>175</v>
      </c>
      <c r="BM200" s="18" t="s">
        <v>136</v>
      </c>
    </row>
    <row r="201" s="1" customFormat="1">
      <c r="B201" s="40"/>
      <c r="C201" s="41"/>
      <c r="D201" s="227" t="s">
        <v>176</v>
      </c>
      <c r="E201" s="41"/>
      <c r="F201" s="228" t="s">
        <v>307</v>
      </c>
      <c r="G201" s="41"/>
      <c r="H201" s="41"/>
      <c r="I201" s="145"/>
      <c r="J201" s="41"/>
      <c r="K201" s="41"/>
      <c r="L201" s="45"/>
      <c r="M201" s="229"/>
      <c r="N201" s="81"/>
      <c r="O201" s="81"/>
      <c r="P201" s="81"/>
      <c r="Q201" s="81"/>
      <c r="R201" s="81"/>
      <c r="S201" s="81"/>
      <c r="T201" s="81"/>
      <c r="U201" s="82"/>
      <c r="AT201" s="18" t="s">
        <v>176</v>
      </c>
      <c r="AU201" s="18" t="s">
        <v>87</v>
      </c>
    </row>
    <row r="202" s="1" customFormat="1">
      <c r="B202" s="40"/>
      <c r="C202" s="41"/>
      <c r="D202" s="227" t="s">
        <v>178</v>
      </c>
      <c r="E202" s="41"/>
      <c r="F202" s="230" t="s">
        <v>302</v>
      </c>
      <c r="G202" s="41"/>
      <c r="H202" s="41"/>
      <c r="I202" s="145"/>
      <c r="J202" s="41"/>
      <c r="K202" s="41"/>
      <c r="L202" s="45"/>
      <c r="M202" s="229"/>
      <c r="N202" s="81"/>
      <c r="O202" s="81"/>
      <c r="P202" s="81"/>
      <c r="Q202" s="81"/>
      <c r="R202" s="81"/>
      <c r="S202" s="81"/>
      <c r="T202" s="81"/>
      <c r="U202" s="82"/>
      <c r="AT202" s="18" t="s">
        <v>178</v>
      </c>
      <c r="AU202" s="18" t="s">
        <v>87</v>
      </c>
    </row>
    <row r="203" s="1" customFormat="1">
      <c r="B203" s="40"/>
      <c r="C203" s="41"/>
      <c r="D203" s="227" t="s">
        <v>227</v>
      </c>
      <c r="E203" s="41"/>
      <c r="F203" s="230" t="s">
        <v>308</v>
      </c>
      <c r="G203" s="41"/>
      <c r="H203" s="41"/>
      <c r="I203" s="145"/>
      <c r="J203" s="41"/>
      <c r="K203" s="41"/>
      <c r="L203" s="45"/>
      <c r="M203" s="229"/>
      <c r="N203" s="81"/>
      <c r="O203" s="81"/>
      <c r="P203" s="81"/>
      <c r="Q203" s="81"/>
      <c r="R203" s="81"/>
      <c r="S203" s="81"/>
      <c r="T203" s="81"/>
      <c r="U203" s="82"/>
      <c r="AT203" s="18" t="s">
        <v>227</v>
      </c>
      <c r="AU203" s="18" t="s">
        <v>87</v>
      </c>
    </row>
    <row r="204" s="1" customFormat="1" ht="22.5" customHeight="1">
      <c r="B204" s="40"/>
      <c r="C204" s="215" t="s">
        <v>240</v>
      </c>
      <c r="D204" s="215" t="s">
        <v>170</v>
      </c>
      <c r="E204" s="216" t="s">
        <v>309</v>
      </c>
      <c r="F204" s="217" t="s">
        <v>310</v>
      </c>
      <c r="G204" s="218" t="s">
        <v>311</v>
      </c>
      <c r="H204" s="219">
        <v>6</v>
      </c>
      <c r="I204" s="220"/>
      <c r="J204" s="221">
        <f>ROUND(I204*H204,2)</f>
        <v>0</v>
      </c>
      <c r="K204" s="217" t="s">
        <v>174</v>
      </c>
      <c r="L204" s="45"/>
      <c r="M204" s="222" t="s">
        <v>39</v>
      </c>
      <c r="N204" s="223" t="s">
        <v>53</v>
      </c>
      <c r="O204" s="81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4">
        <f>S204*H204</f>
        <v>0</v>
      </c>
      <c r="U204" s="225" t="s">
        <v>39</v>
      </c>
      <c r="AR204" s="18" t="s">
        <v>175</v>
      </c>
      <c r="AT204" s="18" t="s">
        <v>170</v>
      </c>
      <c r="AU204" s="18" t="s">
        <v>87</v>
      </c>
      <c r="AY204" s="18" t="s">
        <v>169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175</v>
      </c>
      <c r="BK204" s="226">
        <f>ROUND(I204*H204,2)</f>
        <v>0</v>
      </c>
      <c r="BL204" s="18" t="s">
        <v>175</v>
      </c>
      <c r="BM204" s="18" t="s">
        <v>312</v>
      </c>
    </row>
    <row r="205" s="1" customFormat="1">
      <c r="B205" s="40"/>
      <c r="C205" s="41"/>
      <c r="D205" s="227" t="s">
        <v>176</v>
      </c>
      <c r="E205" s="41"/>
      <c r="F205" s="228" t="s">
        <v>313</v>
      </c>
      <c r="G205" s="41"/>
      <c r="H205" s="41"/>
      <c r="I205" s="145"/>
      <c r="J205" s="41"/>
      <c r="K205" s="41"/>
      <c r="L205" s="45"/>
      <c r="M205" s="229"/>
      <c r="N205" s="81"/>
      <c r="O205" s="81"/>
      <c r="P205" s="81"/>
      <c r="Q205" s="81"/>
      <c r="R205" s="81"/>
      <c r="S205" s="81"/>
      <c r="T205" s="81"/>
      <c r="U205" s="82"/>
      <c r="AT205" s="18" t="s">
        <v>176</v>
      </c>
      <c r="AU205" s="18" t="s">
        <v>87</v>
      </c>
    </row>
    <row r="206" s="1" customFormat="1">
      <c r="B206" s="40"/>
      <c r="C206" s="41"/>
      <c r="D206" s="227" t="s">
        <v>178</v>
      </c>
      <c r="E206" s="41"/>
      <c r="F206" s="230" t="s">
        <v>314</v>
      </c>
      <c r="G206" s="41"/>
      <c r="H206" s="41"/>
      <c r="I206" s="145"/>
      <c r="J206" s="41"/>
      <c r="K206" s="41"/>
      <c r="L206" s="45"/>
      <c r="M206" s="229"/>
      <c r="N206" s="81"/>
      <c r="O206" s="81"/>
      <c r="P206" s="81"/>
      <c r="Q206" s="81"/>
      <c r="R206" s="81"/>
      <c r="S206" s="81"/>
      <c r="T206" s="81"/>
      <c r="U206" s="82"/>
      <c r="AT206" s="18" t="s">
        <v>178</v>
      </c>
      <c r="AU206" s="18" t="s">
        <v>87</v>
      </c>
    </row>
    <row r="207" s="12" customFormat="1">
      <c r="B207" s="231"/>
      <c r="C207" s="232"/>
      <c r="D207" s="227" t="s">
        <v>180</v>
      </c>
      <c r="E207" s="233" t="s">
        <v>39</v>
      </c>
      <c r="F207" s="234" t="s">
        <v>315</v>
      </c>
      <c r="G207" s="232"/>
      <c r="H207" s="233" t="s">
        <v>39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8"/>
      <c r="U207" s="239"/>
      <c r="AT207" s="240" t="s">
        <v>180</v>
      </c>
      <c r="AU207" s="240" t="s">
        <v>87</v>
      </c>
      <c r="AV207" s="12" t="s">
        <v>87</v>
      </c>
      <c r="AW207" s="12" t="s">
        <v>43</v>
      </c>
      <c r="AX207" s="12" t="s">
        <v>80</v>
      </c>
      <c r="AY207" s="240" t="s">
        <v>169</v>
      </c>
    </row>
    <row r="208" s="13" customFormat="1">
      <c r="B208" s="241"/>
      <c r="C208" s="242"/>
      <c r="D208" s="227" t="s">
        <v>180</v>
      </c>
      <c r="E208" s="243" t="s">
        <v>39</v>
      </c>
      <c r="F208" s="244" t="s">
        <v>316</v>
      </c>
      <c r="G208" s="242"/>
      <c r="H208" s="245">
        <v>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49"/>
      <c r="U208" s="250"/>
      <c r="AT208" s="251" t="s">
        <v>180</v>
      </c>
      <c r="AU208" s="251" t="s">
        <v>87</v>
      </c>
      <c r="AV208" s="13" t="s">
        <v>89</v>
      </c>
      <c r="AW208" s="13" t="s">
        <v>43</v>
      </c>
      <c r="AX208" s="13" t="s">
        <v>80</v>
      </c>
      <c r="AY208" s="251" t="s">
        <v>169</v>
      </c>
    </row>
    <row r="209" s="13" customFormat="1">
      <c r="B209" s="241"/>
      <c r="C209" s="242"/>
      <c r="D209" s="227" t="s">
        <v>180</v>
      </c>
      <c r="E209" s="243" t="s">
        <v>39</v>
      </c>
      <c r="F209" s="244" t="s">
        <v>317</v>
      </c>
      <c r="G209" s="242"/>
      <c r="H209" s="245">
        <v>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49"/>
      <c r="U209" s="250"/>
      <c r="AT209" s="251" t="s">
        <v>180</v>
      </c>
      <c r="AU209" s="251" t="s">
        <v>87</v>
      </c>
      <c r="AV209" s="13" t="s">
        <v>89</v>
      </c>
      <c r="AW209" s="13" t="s">
        <v>43</v>
      </c>
      <c r="AX209" s="13" t="s">
        <v>80</v>
      </c>
      <c r="AY209" s="251" t="s">
        <v>169</v>
      </c>
    </row>
    <row r="210" s="13" customFormat="1">
      <c r="B210" s="241"/>
      <c r="C210" s="242"/>
      <c r="D210" s="227" t="s">
        <v>180</v>
      </c>
      <c r="E210" s="243" t="s">
        <v>39</v>
      </c>
      <c r="F210" s="244" t="s">
        <v>318</v>
      </c>
      <c r="G210" s="242"/>
      <c r="H210" s="245">
        <v>2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49"/>
      <c r="U210" s="250"/>
      <c r="AT210" s="251" t="s">
        <v>180</v>
      </c>
      <c r="AU210" s="251" t="s">
        <v>87</v>
      </c>
      <c r="AV210" s="13" t="s">
        <v>89</v>
      </c>
      <c r="AW210" s="13" t="s">
        <v>43</v>
      </c>
      <c r="AX210" s="13" t="s">
        <v>80</v>
      </c>
      <c r="AY210" s="251" t="s">
        <v>169</v>
      </c>
    </row>
    <row r="211" s="14" customFormat="1">
      <c r="B211" s="252"/>
      <c r="C211" s="253"/>
      <c r="D211" s="227" t="s">
        <v>180</v>
      </c>
      <c r="E211" s="254" t="s">
        <v>39</v>
      </c>
      <c r="F211" s="255" t="s">
        <v>185</v>
      </c>
      <c r="G211" s="253"/>
      <c r="H211" s="256">
        <v>6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0"/>
      <c r="U211" s="261"/>
      <c r="AT211" s="262" t="s">
        <v>180</v>
      </c>
      <c r="AU211" s="262" t="s">
        <v>87</v>
      </c>
      <c r="AV211" s="14" t="s">
        <v>175</v>
      </c>
      <c r="AW211" s="14" t="s">
        <v>43</v>
      </c>
      <c r="AX211" s="14" t="s">
        <v>87</v>
      </c>
      <c r="AY211" s="262" t="s">
        <v>169</v>
      </c>
    </row>
    <row r="212" s="1" customFormat="1" ht="22.5" customHeight="1">
      <c r="B212" s="40"/>
      <c r="C212" s="215" t="s">
        <v>104</v>
      </c>
      <c r="D212" s="215" t="s">
        <v>170</v>
      </c>
      <c r="E212" s="216" t="s">
        <v>319</v>
      </c>
      <c r="F212" s="217" t="s">
        <v>320</v>
      </c>
      <c r="G212" s="218" t="s">
        <v>311</v>
      </c>
      <c r="H212" s="219">
        <v>6</v>
      </c>
      <c r="I212" s="220"/>
      <c r="J212" s="221">
        <f>ROUND(I212*H212,2)</f>
        <v>0</v>
      </c>
      <c r="K212" s="217" t="s">
        <v>174</v>
      </c>
      <c r="L212" s="45"/>
      <c r="M212" s="222" t="s">
        <v>39</v>
      </c>
      <c r="N212" s="223" t="s">
        <v>53</v>
      </c>
      <c r="O212" s="81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4">
        <f>S212*H212</f>
        <v>0</v>
      </c>
      <c r="U212" s="225" t="s">
        <v>39</v>
      </c>
      <c r="AR212" s="18" t="s">
        <v>175</v>
      </c>
      <c r="AT212" s="18" t="s">
        <v>170</v>
      </c>
      <c r="AU212" s="18" t="s">
        <v>87</v>
      </c>
      <c r="AY212" s="18" t="s">
        <v>169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175</v>
      </c>
      <c r="BK212" s="226">
        <f>ROUND(I212*H212,2)</f>
        <v>0</v>
      </c>
      <c r="BL212" s="18" t="s">
        <v>175</v>
      </c>
      <c r="BM212" s="18" t="s">
        <v>321</v>
      </c>
    </row>
    <row r="213" s="1" customFormat="1">
      <c r="B213" s="40"/>
      <c r="C213" s="41"/>
      <c r="D213" s="227" t="s">
        <v>176</v>
      </c>
      <c r="E213" s="41"/>
      <c r="F213" s="228" t="s">
        <v>322</v>
      </c>
      <c r="G213" s="41"/>
      <c r="H213" s="41"/>
      <c r="I213" s="145"/>
      <c r="J213" s="41"/>
      <c r="K213" s="41"/>
      <c r="L213" s="45"/>
      <c r="M213" s="229"/>
      <c r="N213" s="81"/>
      <c r="O213" s="81"/>
      <c r="P213" s="81"/>
      <c r="Q213" s="81"/>
      <c r="R213" s="81"/>
      <c r="S213" s="81"/>
      <c r="T213" s="81"/>
      <c r="U213" s="82"/>
      <c r="AT213" s="18" t="s">
        <v>176</v>
      </c>
      <c r="AU213" s="18" t="s">
        <v>87</v>
      </c>
    </row>
    <row r="214" s="1" customFormat="1">
      <c r="B214" s="40"/>
      <c r="C214" s="41"/>
      <c r="D214" s="227" t="s">
        <v>178</v>
      </c>
      <c r="E214" s="41"/>
      <c r="F214" s="230" t="s">
        <v>314</v>
      </c>
      <c r="G214" s="41"/>
      <c r="H214" s="41"/>
      <c r="I214" s="145"/>
      <c r="J214" s="41"/>
      <c r="K214" s="41"/>
      <c r="L214" s="45"/>
      <c r="M214" s="229"/>
      <c r="N214" s="81"/>
      <c r="O214" s="81"/>
      <c r="P214" s="81"/>
      <c r="Q214" s="81"/>
      <c r="R214" s="81"/>
      <c r="S214" s="81"/>
      <c r="T214" s="81"/>
      <c r="U214" s="82"/>
      <c r="AT214" s="18" t="s">
        <v>178</v>
      </c>
      <c r="AU214" s="18" t="s">
        <v>87</v>
      </c>
    </row>
    <row r="215" s="12" customFormat="1">
      <c r="B215" s="231"/>
      <c r="C215" s="232"/>
      <c r="D215" s="227" t="s">
        <v>180</v>
      </c>
      <c r="E215" s="233" t="s">
        <v>39</v>
      </c>
      <c r="F215" s="234" t="s">
        <v>323</v>
      </c>
      <c r="G215" s="232"/>
      <c r="H215" s="233" t="s">
        <v>39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8"/>
      <c r="U215" s="239"/>
      <c r="AT215" s="240" t="s">
        <v>180</v>
      </c>
      <c r="AU215" s="240" t="s">
        <v>87</v>
      </c>
      <c r="AV215" s="12" t="s">
        <v>87</v>
      </c>
      <c r="AW215" s="12" t="s">
        <v>43</v>
      </c>
      <c r="AX215" s="12" t="s">
        <v>80</v>
      </c>
      <c r="AY215" s="240" t="s">
        <v>169</v>
      </c>
    </row>
    <row r="216" s="13" customFormat="1">
      <c r="B216" s="241"/>
      <c r="C216" s="242"/>
      <c r="D216" s="227" t="s">
        <v>180</v>
      </c>
      <c r="E216" s="243" t="s">
        <v>39</v>
      </c>
      <c r="F216" s="244" t="s">
        <v>316</v>
      </c>
      <c r="G216" s="242"/>
      <c r="H216" s="245">
        <v>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49"/>
      <c r="U216" s="250"/>
      <c r="AT216" s="251" t="s">
        <v>180</v>
      </c>
      <c r="AU216" s="251" t="s">
        <v>87</v>
      </c>
      <c r="AV216" s="13" t="s">
        <v>89</v>
      </c>
      <c r="AW216" s="13" t="s">
        <v>43</v>
      </c>
      <c r="AX216" s="13" t="s">
        <v>80</v>
      </c>
      <c r="AY216" s="251" t="s">
        <v>169</v>
      </c>
    </row>
    <row r="217" s="13" customFormat="1">
      <c r="B217" s="241"/>
      <c r="C217" s="242"/>
      <c r="D217" s="227" t="s">
        <v>180</v>
      </c>
      <c r="E217" s="243" t="s">
        <v>39</v>
      </c>
      <c r="F217" s="244" t="s">
        <v>324</v>
      </c>
      <c r="G217" s="242"/>
      <c r="H217" s="245">
        <v>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49"/>
      <c r="U217" s="250"/>
      <c r="AT217" s="251" t="s">
        <v>180</v>
      </c>
      <c r="AU217" s="251" t="s">
        <v>87</v>
      </c>
      <c r="AV217" s="13" t="s">
        <v>89</v>
      </c>
      <c r="AW217" s="13" t="s">
        <v>43</v>
      </c>
      <c r="AX217" s="13" t="s">
        <v>80</v>
      </c>
      <c r="AY217" s="251" t="s">
        <v>169</v>
      </c>
    </row>
    <row r="218" s="13" customFormat="1">
      <c r="B218" s="241"/>
      <c r="C218" s="242"/>
      <c r="D218" s="227" t="s">
        <v>180</v>
      </c>
      <c r="E218" s="243" t="s">
        <v>39</v>
      </c>
      <c r="F218" s="244" t="s">
        <v>318</v>
      </c>
      <c r="G218" s="242"/>
      <c r="H218" s="245">
        <v>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49"/>
      <c r="U218" s="250"/>
      <c r="AT218" s="251" t="s">
        <v>180</v>
      </c>
      <c r="AU218" s="251" t="s">
        <v>87</v>
      </c>
      <c r="AV218" s="13" t="s">
        <v>89</v>
      </c>
      <c r="AW218" s="13" t="s">
        <v>43</v>
      </c>
      <c r="AX218" s="13" t="s">
        <v>80</v>
      </c>
      <c r="AY218" s="251" t="s">
        <v>169</v>
      </c>
    </row>
    <row r="219" s="14" customFormat="1">
      <c r="B219" s="252"/>
      <c r="C219" s="253"/>
      <c r="D219" s="227" t="s">
        <v>180</v>
      </c>
      <c r="E219" s="254" t="s">
        <v>110</v>
      </c>
      <c r="F219" s="255" t="s">
        <v>185</v>
      </c>
      <c r="G219" s="253"/>
      <c r="H219" s="256">
        <v>6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0"/>
      <c r="U219" s="261"/>
      <c r="AT219" s="262" t="s">
        <v>180</v>
      </c>
      <c r="AU219" s="262" t="s">
        <v>87</v>
      </c>
      <c r="AV219" s="14" t="s">
        <v>175</v>
      </c>
      <c r="AW219" s="14" t="s">
        <v>43</v>
      </c>
      <c r="AX219" s="14" t="s">
        <v>87</v>
      </c>
      <c r="AY219" s="262" t="s">
        <v>169</v>
      </c>
    </row>
    <row r="220" s="1" customFormat="1" ht="22.5" customHeight="1">
      <c r="B220" s="40"/>
      <c r="C220" s="215" t="s">
        <v>245</v>
      </c>
      <c r="D220" s="215" t="s">
        <v>170</v>
      </c>
      <c r="E220" s="216" t="s">
        <v>325</v>
      </c>
      <c r="F220" s="217" t="s">
        <v>326</v>
      </c>
      <c r="G220" s="218" t="s">
        <v>311</v>
      </c>
      <c r="H220" s="219">
        <v>6</v>
      </c>
      <c r="I220" s="220"/>
      <c r="J220" s="221">
        <f>ROUND(I220*H220,2)</f>
        <v>0</v>
      </c>
      <c r="K220" s="217" t="s">
        <v>174</v>
      </c>
      <c r="L220" s="45"/>
      <c r="M220" s="222" t="s">
        <v>39</v>
      </c>
      <c r="N220" s="223" t="s">
        <v>53</v>
      </c>
      <c r="O220" s="81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4">
        <f>S220*H220</f>
        <v>0</v>
      </c>
      <c r="U220" s="225" t="s">
        <v>39</v>
      </c>
      <c r="AR220" s="18" t="s">
        <v>175</v>
      </c>
      <c r="AT220" s="18" t="s">
        <v>170</v>
      </c>
      <c r="AU220" s="18" t="s">
        <v>87</v>
      </c>
      <c r="AY220" s="18" t="s">
        <v>169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175</v>
      </c>
      <c r="BK220" s="226">
        <f>ROUND(I220*H220,2)</f>
        <v>0</v>
      </c>
      <c r="BL220" s="18" t="s">
        <v>175</v>
      </c>
      <c r="BM220" s="18" t="s">
        <v>327</v>
      </c>
    </row>
    <row r="221" s="1" customFormat="1">
      <c r="B221" s="40"/>
      <c r="C221" s="41"/>
      <c r="D221" s="227" t="s">
        <v>176</v>
      </c>
      <c r="E221" s="41"/>
      <c r="F221" s="228" t="s">
        <v>328</v>
      </c>
      <c r="G221" s="41"/>
      <c r="H221" s="41"/>
      <c r="I221" s="145"/>
      <c r="J221" s="41"/>
      <c r="K221" s="41"/>
      <c r="L221" s="45"/>
      <c r="M221" s="229"/>
      <c r="N221" s="81"/>
      <c r="O221" s="81"/>
      <c r="P221" s="81"/>
      <c r="Q221" s="81"/>
      <c r="R221" s="81"/>
      <c r="S221" s="81"/>
      <c r="T221" s="81"/>
      <c r="U221" s="82"/>
      <c r="AT221" s="18" t="s">
        <v>176</v>
      </c>
      <c r="AU221" s="18" t="s">
        <v>87</v>
      </c>
    </row>
    <row r="222" s="1" customFormat="1">
      <c r="B222" s="40"/>
      <c r="C222" s="41"/>
      <c r="D222" s="227" t="s">
        <v>178</v>
      </c>
      <c r="E222" s="41"/>
      <c r="F222" s="230" t="s">
        <v>329</v>
      </c>
      <c r="G222" s="41"/>
      <c r="H222" s="41"/>
      <c r="I222" s="145"/>
      <c r="J222" s="41"/>
      <c r="K222" s="41"/>
      <c r="L222" s="45"/>
      <c r="M222" s="229"/>
      <c r="N222" s="81"/>
      <c r="O222" s="81"/>
      <c r="P222" s="81"/>
      <c r="Q222" s="81"/>
      <c r="R222" s="81"/>
      <c r="S222" s="81"/>
      <c r="T222" s="81"/>
      <c r="U222" s="82"/>
      <c r="AT222" s="18" t="s">
        <v>178</v>
      </c>
      <c r="AU222" s="18" t="s">
        <v>87</v>
      </c>
    </row>
    <row r="223" s="13" customFormat="1">
      <c r="B223" s="241"/>
      <c r="C223" s="242"/>
      <c r="D223" s="227" t="s">
        <v>180</v>
      </c>
      <c r="E223" s="243" t="s">
        <v>39</v>
      </c>
      <c r="F223" s="244" t="s">
        <v>110</v>
      </c>
      <c r="G223" s="242"/>
      <c r="H223" s="245">
        <v>6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49"/>
      <c r="U223" s="250"/>
      <c r="AT223" s="251" t="s">
        <v>180</v>
      </c>
      <c r="AU223" s="251" t="s">
        <v>87</v>
      </c>
      <c r="AV223" s="13" t="s">
        <v>89</v>
      </c>
      <c r="AW223" s="13" t="s">
        <v>43</v>
      </c>
      <c r="AX223" s="13" t="s">
        <v>80</v>
      </c>
      <c r="AY223" s="251" t="s">
        <v>169</v>
      </c>
    </row>
    <row r="224" s="14" customFormat="1">
      <c r="B224" s="252"/>
      <c r="C224" s="253"/>
      <c r="D224" s="227" t="s">
        <v>180</v>
      </c>
      <c r="E224" s="254" t="s">
        <v>39</v>
      </c>
      <c r="F224" s="255" t="s">
        <v>185</v>
      </c>
      <c r="G224" s="253"/>
      <c r="H224" s="256">
        <v>6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0"/>
      <c r="U224" s="261"/>
      <c r="AT224" s="262" t="s">
        <v>180</v>
      </c>
      <c r="AU224" s="262" t="s">
        <v>87</v>
      </c>
      <c r="AV224" s="14" t="s">
        <v>175</v>
      </c>
      <c r="AW224" s="14" t="s">
        <v>43</v>
      </c>
      <c r="AX224" s="14" t="s">
        <v>87</v>
      </c>
      <c r="AY224" s="262" t="s">
        <v>169</v>
      </c>
    </row>
    <row r="225" s="1" customFormat="1" ht="22.5" customHeight="1">
      <c r="B225" s="40"/>
      <c r="C225" s="215" t="s">
        <v>7</v>
      </c>
      <c r="D225" s="215" t="s">
        <v>170</v>
      </c>
      <c r="E225" s="216" t="s">
        <v>330</v>
      </c>
      <c r="F225" s="217" t="s">
        <v>331</v>
      </c>
      <c r="G225" s="218" t="s">
        <v>119</v>
      </c>
      <c r="H225" s="219">
        <v>740</v>
      </c>
      <c r="I225" s="220"/>
      <c r="J225" s="221">
        <f>ROUND(I225*H225,2)</f>
        <v>0</v>
      </c>
      <c r="K225" s="217" t="s">
        <v>174</v>
      </c>
      <c r="L225" s="45"/>
      <c r="M225" s="222" t="s">
        <v>39</v>
      </c>
      <c r="N225" s="223" t="s">
        <v>53</v>
      </c>
      <c r="O225" s="81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4">
        <f>S225*H225</f>
        <v>0</v>
      </c>
      <c r="U225" s="225" t="s">
        <v>39</v>
      </c>
      <c r="AR225" s="18" t="s">
        <v>175</v>
      </c>
      <c r="AT225" s="18" t="s">
        <v>170</v>
      </c>
      <c r="AU225" s="18" t="s">
        <v>87</v>
      </c>
      <c r="AY225" s="18" t="s">
        <v>169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175</v>
      </c>
      <c r="BK225" s="226">
        <f>ROUND(I225*H225,2)</f>
        <v>0</v>
      </c>
      <c r="BL225" s="18" t="s">
        <v>175</v>
      </c>
      <c r="BM225" s="18" t="s">
        <v>332</v>
      </c>
    </row>
    <row r="226" s="1" customFormat="1">
      <c r="B226" s="40"/>
      <c r="C226" s="41"/>
      <c r="D226" s="227" t="s">
        <v>176</v>
      </c>
      <c r="E226" s="41"/>
      <c r="F226" s="228" t="s">
        <v>333</v>
      </c>
      <c r="G226" s="41"/>
      <c r="H226" s="41"/>
      <c r="I226" s="145"/>
      <c r="J226" s="41"/>
      <c r="K226" s="41"/>
      <c r="L226" s="45"/>
      <c r="M226" s="229"/>
      <c r="N226" s="81"/>
      <c r="O226" s="81"/>
      <c r="P226" s="81"/>
      <c r="Q226" s="81"/>
      <c r="R226" s="81"/>
      <c r="S226" s="81"/>
      <c r="T226" s="81"/>
      <c r="U226" s="82"/>
      <c r="AT226" s="18" t="s">
        <v>176</v>
      </c>
      <c r="AU226" s="18" t="s">
        <v>87</v>
      </c>
    </row>
    <row r="227" s="1" customFormat="1">
      <c r="B227" s="40"/>
      <c r="C227" s="41"/>
      <c r="D227" s="227" t="s">
        <v>178</v>
      </c>
      <c r="E227" s="41"/>
      <c r="F227" s="230" t="s">
        <v>334</v>
      </c>
      <c r="G227" s="41"/>
      <c r="H227" s="41"/>
      <c r="I227" s="145"/>
      <c r="J227" s="41"/>
      <c r="K227" s="41"/>
      <c r="L227" s="45"/>
      <c r="M227" s="229"/>
      <c r="N227" s="81"/>
      <c r="O227" s="81"/>
      <c r="P227" s="81"/>
      <c r="Q227" s="81"/>
      <c r="R227" s="81"/>
      <c r="S227" s="81"/>
      <c r="T227" s="81"/>
      <c r="U227" s="82"/>
      <c r="AT227" s="18" t="s">
        <v>178</v>
      </c>
      <c r="AU227" s="18" t="s">
        <v>87</v>
      </c>
    </row>
    <row r="228" s="13" customFormat="1">
      <c r="B228" s="241"/>
      <c r="C228" s="242"/>
      <c r="D228" s="227" t="s">
        <v>180</v>
      </c>
      <c r="E228" s="243" t="s">
        <v>39</v>
      </c>
      <c r="F228" s="244" t="s">
        <v>335</v>
      </c>
      <c r="G228" s="242"/>
      <c r="H228" s="245">
        <v>200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49"/>
      <c r="U228" s="250"/>
      <c r="AT228" s="251" t="s">
        <v>180</v>
      </c>
      <c r="AU228" s="251" t="s">
        <v>87</v>
      </c>
      <c r="AV228" s="13" t="s">
        <v>89</v>
      </c>
      <c r="AW228" s="13" t="s">
        <v>43</v>
      </c>
      <c r="AX228" s="13" t="s">
        <v>80</v>
      </c>
      <c r="AY228" s="251" t="s">
        <v>169</v>
      </c>
    </row>
    <row r="229" s="13" customFormat="1">
      <c r="B229" s="241"/>
      <c r="C229" s="242"/>
      <c r="D229" s="227" t="s">
        <v>180</v>
      </c>
      <c r="E229" s="243" t="s">
        <v>39</v>
      </c>
      <c r="F229" s="244" t="s">
        <v>336</v>
      </c>
      <c r="G229" s="242"/>
      <c r="H229" s="245">
        <v>286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49"/>
      <c r="U229" s="250"/>
      <c r="AT229" s="251" t="s">
        <v>180</v>
      </c>
      <c r="AU229" s="251" t="s">
        <v>87</v>
      </c>
      <c r="AV229" s="13" t="s">
        <v>89</v>
      </c>
      <c r="AW229" s="13" t="s">
        <v>43</v>
      </c>
      <c r="AX229" s="13" t="s">
        <v>80</v>
      </c>
      <c r="AY229" s="251" t="s">
        <v>169</v>
      </c>
    </row>
    <row r="230" s="13" customFormat="1">
      <c r="B230" s="241"/>
      <c r="C230" s="242"/>
      <c r="D230" s="227" t="s">
        <v>180</v>
      </c>
      <c r="E230" s="243" t="s">
        <v>39</v>
      </c>
      <c r="F230" s="244" t="s">
        <v>337</v>
      </c>
      <c r="G230" s="242"/>
      <c r="H230" s="245">
        <v>254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49"/>
      <c r="U230" s="250"/>
      <c r="AT230" s="251" t="s">
        <v>180</v>
      </c>
      <c r="AU230" s="251" t="s">
        <v>87</v>
      </c>
      <c r="AV230" s="13" t="s">
        <v>89</v>
      </c>
      <c r="AW230" s="13" t="s">
        <v>43</v>
      </c>
      <c r="AX230" s="13" t="s">
        <v>80</v>
      </c>
      <c r="AY230" s="251" t="s">
        <v>169</v>
      </c>
    </row>
    <row r="231" s="14" customFormat="1">
      <c r="B231" s="252"/>
      <c r="C231" s="253"/>
      <c r="D231" s="227" t="s">
        <v>180</v>
      </c>
      <c r="E231" s="254" t="s">
        <v>39</v>
      </c>
      <c r="F231" s="255" t="s">
        <v>185</v>
      </c>
      <c r="G231" s="253"/>
      <c r="H231" s="256">
        <v>740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0"/>
      <c r="U231" s="261"/>
      <c r="AT231" s="262" t="s">
        <v>180</v>
      </c>
      <c r="AU231" s="262" t="s">
        <v>87</v>
      </c>
      <c r="AV231" s="14" t="s">
        <v>175</v>
      </c>
      <c r="AW231" s="14" t="s">
        <v>43</v>
      </c>
      <c r="AX231" s="14" t="s">
        <v>87</v>
      </c>
      <c r="AY231" s="262" t="s">
        <v>169</v>
      </c>
    </row>
    <row r="232" s="1" customFormat="1" ht="22.5" customHeight="1">
      <c r="B232" s="40"/>
      <c r="C232" s="215" t="s">
        <v>255</v>
      </c>
      <c r="D232" s="215" t="s">
        <v>170</v>
      </c>
      <c r="E232" s="216" t="s">
        <v>338</v>
      </c>
      <c r="F232" s="217" t="s">
        <v>339</v>
      </c>
      <c r="G232" s="218" t="s">
        <v>119</v>
      </c>
      <c r="H232" s="219">
        <v>18</v>
      </c>
      <c r="I232" s="220"/>
      <c r="J232" s="221">
        <f>ROUND(I232*H232,2)</f>
        <v>0</v>
      </c>
      <c r="K232" s="217" t="s">
        <v>174</v>
      </c>
      <c r="L232" s="45"/>
      <c r="M232" s="222" t="s">
        <v>39</v>
      </c>
      <c r="N232" s="223" t="s">
        <v>53</v>
      </c>
      <c r="O232" s="81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4">
        <f>S232*H232</f>
        <v>0</v>
      </c>
      <c r="U232" s="225" t="s">
        <v>39</v>
      </c>
      <c r="AR232" s="18" t="s">
        <v>175</v>
      </c>
      <c r="AT232" s="18" t="s">
        <v>170</v>
      </c>
      <c r="AU232" s="18" t="s">
        <v>87</v>
      </c>
      <c r="AY232" s="18" t="s">
        <v>169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175</v>
      </c>
      <c r="BK232" s="226">
        <f>ROUND(I232*H232,2)</f>
        <v>0</v>
      </c>
      <c r="BL232" s="18" t="s">
        <v>175</v>
      </c>
      <c r="BM232" s="18" t="s">
        <v>340</v>
      </c>
    </row>
    <row r="233" s="1" customFormat="1">
      <c r="B233" s="40"/>
      <c r="C233" s="41"/>
      <c r="D233" s="227" t="s">
        <v>176</v>
      </c>
      <c r="E233" s="41"/>
      <c r="F233" s="228" t="s">
        <v>341</v>
      </c>
      <c r="G233" s="41"/>
      <c r="H233" s="41"/>
      <c r="I233" s="145"/>
      <c r="J233" s="41"/>
      <c r="K233" s="41"/>
      <c r="L233" s="45"/>
      <c r="M233" s="229"/>
      <c r="N233" s="81"/>
      <c r="O233" s="81"/>
      <c r="P233" s="81"/>
      <c r="Q233" s="81"/>
      <c r="R233" s="81"/>
      <c r="S233" s="81"/>
      <c r="T233" s="81"/>
      <c r="U233" s="82"/>
      <c r="AT233" s="18" t="s">
        <v>176</v>
      </c>
      <c r="AU233" s="18" t="s">
        <v>87</v>
      </c>
    </row>
    <row r="234" s="1" customFormat="1">
      <c r="B234" s="40"/>
      <c r="C234" s="41"/>
      <c r="D234" s="227" t="s">
        <v>178</v>
      </c>
      <c r="E234" s="41"/>
      <c r="F234" s="230" t="s">
        <v>334</v>
      </c>
      <c r="G234" s="41"/>
      <c r="H234" s="41"/>
      <c r="I234" s="145"/>
      <c r="J234" s="41"/>
      <c r="K234" s="41"/>
      <c r="L234" s="45"/>
      <c r="M234" s="229"/>
      <c r="N234" s="81"/>
      <c r="O234" s="81"/>
      <c r="P234" s="81"/>
      <c r="Q234" s="81"/>
      <c r="R234" s="81"/>
      <c r="S234" s="81"/>
      <c r="T234" s="81"/>
      <c r="U234" s="82"/>
      <c r="AT234" s="18" t="s">
        <v>178</v>
      </c>
      <c r="AU234" s="18" t="s">
        <v>87</v>
      </c>
    </row>
    <row r="235" s="13" customFormat="1">
      <c r="B235" s="241"/>
      <c r="C235" s="242"/>
      <c r="D235" s="227" t="s">
        <v>180</v>
      </c>
      <c r="E235" s="243" t="s">
        <v>39</v>
      </c>
      <c r="F235" s="244" t="s">
        <v>342</v>
      </c>
      <c r="G235" s="242"/>
      <c r="H235" s="245">
        <v>18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49"/>
      <c r="U235" s="250"/>
      <c r="AT235" s="251" t="s">
        <v>180</v>
      </c>
      <c r="AU235" s="251" t="s">
        <v>87</v>
      </c>
      <c r="AV235" s="13" t="s">
        <v>89</v>
      </c>
      <c r="AW235" s="13" t="s">
        <v>43</v>
      </c>
      <c r="AX235" s="13" t="s">
        <v>80</v>
      </c>
      <c r="AY235" s="251" t="s">
        <v>169</v>
      </c>
    </row>
    <row r="236" s="14" customFormat="1">
      <c r="B236" s="252"/>
      <c r="C236" s="253"/>
      <c r="D236" s="227" t="s">
        <v>180</v>
      </c>
      <c r="E236" s="254" t="s">
        <v>39</v>
      </c>
      <c r="F236" s="255" t="s">
        <v>185</v>
      </c>
      <c r="G236" s="253"/>
      <c r="H236" s="256">
        <v>18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0"/>
      <c r="U236" s="261"/>
      <c r="AT236" s="262" t="s">
        <v>180</v>
      </c>
      <c r="AU236" s="262" t="s">
        <v>87</v>
      </c>
      <c r="AV236" s="14" t="s">
        <v>175</v>
      </c>
      <c r="AW236" s="14" t="s">
        <v>43</v>
      </c>
      <c r="AX236" s="14" t="s">
        <v>87</v>
      </c>
      <c r="AY236" s="262" t="s">
        <v>169</v>
      </c>
    </row>
    <row r="237" s="1" customFormat="1" ht="22.5" customHeight="1">
      <c r="B237" s="40"/>
      <c r="C237" s="215" t="s">
        <v>343</v>
      </c>
      <c r="D237" s="215" t="s">
        <v>170</v>
      </c>
      <c r="E237" s="216" t="s">
        <v>344</v>
      </c>
      <c r="F237" s="217" t="s">
        <v>345</v>
      </c>
      <c r="G237" s="218" t="s">
        <v>103</v>
      </c>
      <c r="H237" s="219">
        <v>2</v>
      </c>
      <c r="I237" s="220"/>
      <c r="J237" s="221">
        <f>ROUND(I237*H237,2)</f>
        <v>0</v>
      </c>
      <c r="K237" s="217" t="s">
        <v>174</v>
      </c>
      <c r="L237" s="45"/>
      <c r="M237" s="222" t="s">
        <v>39</v>
      </c>
      <c r="N237" s="223" t="s">
        <v>53</v>
      </c>
      <c r="O237" s="81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4">
        <f>S237*H237</f>
        <v>0</v>
      </c>
      <c r="U237" s="225" t="s">
        <v>39</v>
      </c>
      <c r="AR237" s="18" t="s">
        <v>175</v>
      </c>
      <c r="AT237" s="18" t="s">
        <v>170</v>
      </c>
      <c r="AU237" s="18" t="s">
        <v>87</v>
      </c>
      <c r="AY237" s="18" t="s">
        <v>169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175</v>
      </c>
      <c r="BK237" s="226">
        <f>ROUND(I237*H237,2)</f>
        <v>0</v>
      </c>
      <c r="BL237" s="18" t="s">
        <v>175</v>
      </c>
      <c r="BM237" s="18" t="s">
        <v>346</v>
      </c>
    </row>
    <row r="238" s="1" customFormat="1">
      <c r="B238" s="40"/>
      <c r="C238" s="41"/>
      <c r="D238" s="227" t="s">
        <v>176</v>
      </c>
      <c r="E238" s="41"/>
      <c r="F238" s="228" t="s">
        <v>347</v>
      </c>
      <c r="G238" s="41"/>
      <c r="H238" s="41"/>
      <c r="I238" s="145"/>
      <c r="J238" s="41"/>
      <c r="K238" s="41"/>
      <c r="L238" s="45"/>
      <c r="M238" s="229"/>
      <c r="N238" s="81"/>
      <c r="O238" s="81"/>
      <c r="P238" s="81"/>
      <c r="Q238" s="81"/>
      <c r="R238" s="81"/>
      <c r="S238" s="81"/>
      <c r="T238" s="81"/>
      <c r="U238" s="82"/>
      <c r="AT238" s="18" t="s">
        <v>176</v>
      </c>
      <c r="AU238" s="18" t="s">
        <v>87</v>
      </c>
    </row>
    <row r="239" s="1" customFormat="1">
      <c r="B239" s="40"/>
      <c r="C239" s="41"/>
      <c r="D239" s="227" t="s">
        <v>178</v>
      </c>
      <c r="E239" s="41"/>
      <c r="F239" s="230" t="s">
        <v>348</v>
      </c>
      <c r="G239" s="41"/>
      <c r="H239" s="41"/>
      <c r="I239" s="145"/>
      <c r="J239" s="41"/>
      <c r="K239" s="41"/>
      <c r="L239" s="45"/>
      <c r="M239" s="229"/>
      <c r="N239" s="81"/>
      <c r="O239" s="81"/>
      <c r="P239" s="81"/>
      <c r="Q239" s="81"/>
      <c r="R239" s="81"/>
      <c r="S239" s="81"/>
      <c r="T239" s="81"/>
      <c r="U239" s="82"/>
      <c r="AT239" s="18" t="s">
        <v>178</v>
      </c>
      <c r="AU239" s="18" t="s">
        <v>87</v>
      </c>
    </row>
    <row r="240" s="1" customFormat="1">
      <c r="B240" s="40"/>
      <c r="C240" s="41"/>
      <c r="D240" s="227" t="s">
        <v>227</v>
      </c>
      <c r="E240" s="41"/>
      <c r="F240" s="230" t="s">
        <v>349</v>
      </c>
      <c r="G240" s="41"/>
      <c r="H240" s="41"/>
      <c r="I240" s="145"/>
      <c r="J240" s="41"/>
      <c r="K240" s="41"/>
      <c r="L240" s="45"/>
      <c r="M240" s="229"/>
      <c r="N240" s="81"/>
      <c r="O240" s="81"/>
      <c r="P240" s="81"/>
      <c r="Q240" s="81"/>
      <c r="R240" s="81"/>
      <c r="S240" s="81"/>
      <c r="T240" s="81"/>
      <c r="U240" s="82"/>
      <c r="AT240" s="18" t="s">
        <v>227</v>
      </c>
      <c r="AU240" s="18" t="s">
        <v>87</v>
      </c>
    </row>
    <row r="241" s="1" customFormat="1" ht="22.5" customHeight="1">
      <c r="B241" s="40"/>
      <c r="C241" s="215" t="s">
        <v>265</v>
      </c>
      <c r="D241" s="215" t="s">
        <v>170</v>
      </c>
      <c r="E241" s="216" t="s">
        <v>350</v>
      </c>
      <c r="F241" s="217" t="s">
        <v>351</v>
      </c>
      <c r="G241" s="218" t="s">
        <v>119</v>
      </c>
      <c r="H241" s="219">
        <v>7.2000000000000002</v>
      </c>
      <c r="I241" s="220"/>
      <c r="J241" s="221">
        <f>ROUND(I241*H241,2)</f>
        <v>0</v>
      </c>
      <c r="K241" s="217" t="s">
        <v>174</v>
      </c>
      <c r="L241" s="45"/>
      <c r="M241" s="222" t="s">
        <v>39</v>
      </c>
      <c r="N241" s="223" t="s">
        <v>53</v>
      </c>
      <c r="O241" s="81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4">
        <f>S241*H241</f>
        <v>0</v>
      </c>
      <c r="U241" s="225" t="s">
        <v>39</v>
      </c>
      <c r="AR241" s="18" t="s">
        <v>175</v>
      </c>
      <c r="AT241" s="18" t="s">
        <v>170</v>
      </c>
      <c r="AU241" s="18" t="s">
        <v>87</v>
      </c>
      <c r="AY241" s="18" t="s">
        <v>169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175</v>
      </c>
      <c r="BK241" s="226">
        <f>ROUND(I241*H241,2)</f>
        <v>0</v>
      </c>
      <c r="BL241" s="18" t="s">
        <v>175</v>
      </c>
      <c r="BM241" s="18" t="s">
        <v>352</v>
      </c>
    </row>
    <row r="242" s="1" customFormat="1">
      <c r="B242" s="40"/>
      <c r="C242" s="41"/>
      <c r="D242" s="227" t="s">
        <v>176</v>
      </c>
      <c r="E242" s="41"/>
      <c r="F242" s="228" t="s">
        <v>353</v>
      </c>
      <c r="G242" s="41"/>
      <c r="H242" s="41"/>
      <c r="I242" s="145"/>
      <c r="J242" s="41"/>
      <c r="K242" s="41"/>
      <c r="L242" s="45"/>
      <c r="M242" s="229"/>
      <c r="N242" s="81"/>
      <c r="O242" s="81"/>
      <c r="P242" s="81"/>
      <c r="Q242" s="81"/>
      <c r="R242" s="81"/>
      <c r="S242" s="81"/>
      <c r="T242" s="81"/>
      <c r="U242" s="82"/>
      <c r="AT242" s="18" t="s">
        <v>176</v>
      </c>
      <c r="AU242" s="18" t="s">
        <v>87</v>
      </c>
    </row>
    <row r="243" s="1" customFormat="1">
      <c r="B243" s="40"/>
      <c r="C243" s="41"/>
      <c r="D243" s="227" t="s">
        <v>178</v>
      </c>
      <c r="E243" s="41"/>
      <c r="F243" s="230" t="s">
        <v>354</v>
      </c>
      <c r="G243" s="41"/>
      <c r="H243" s="41"/>
      <c r="I243" s="145"/>
      <c r="J243" s="41"/>
      <c r="K243" s="41"/>
      <c r="L243" s="45"/>
      <c r="M243" s="229"/>
      <c r="N243" s="81"/>
      <c r="O243" s="81"/>
      <c r="P243" s="81"/>
      <c r="Q243" s="81"/>
      <c r="R243" s="81"/>
      <c r="S243" s="81"/>
      <c r="T243" s="81"/>
      <c r="U243" s="82"/>
      <c r="AT243" s="18" t="s">
        <v>178</v>
      </c>
      <c r="AU243" s="18" t="s">
        <v>87</v>
      </c>
    </row>
    <row r="244" s="13" customFormat="1">
      <c r="B244" s="241"/>
      <c r="C244" s="242"/>
      <c r="D244" s="227" t="s">
        <v>180</v>
      </c>
      <c r="E244" s="243" t="s">
        <v>39</v>
      </c>
      <c r="F244" s="244" t="s">
        <v>355</v>
      </c>
      <c r="G244" s="242"/>
      <c r="H244" s="245">
        <v>7.1999999999999993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49"/>
      <c r="U244" s="250"/>
      <c r="AT244" s="251" t="s">
        <v>180</v>
      </c>
      <c r="AU244" s="251" t="s">
        <v>87</v>
      </c>
      <c r="AV244" s="13" t="s">
        <v>89</v>
      </c>
      <c r="AW244" s="13" t="s">
        <v>43</v>
      </c>
      <c r="AX244" s="13" t="s">
        <v>80</v>
      </c>
      <c r="AY244" s="251" t="s">
        <v>169</v>
      </c>
    </row>
    <row r="245" s="14" customFormat="1">
      <c r="B245" s="252"/>
      <c r="C245" s="253"/>
      <c r="D245" s="227" t="s">
        <v>180</v>
      </c>
      <c r="E245" s="254" t="s">
        <v>39</v>
      </c>
      <c r="F245" s="255" t="s">
        <v>185</v>
      </c>
      <c r="G245" s="253"/>
      <c r="H245" s="256">
        <v>7.1999999999999993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0"/>
      <c r="U245" s="261"/>
      <c r="AT245" s="262" t="s">
        <v>180</v>
      </c>
      <c r="AU245" s="262" t="s">
        <v>87</v>
      </c>
      <c r="AV245" s="14" t="s">
        <v>175</v>
      </c>
      <c r="AW245" s="14" t="s">
        <v>43</v>
      </c>
      <c r="AX245" s="14" t="s">
        <v>87</v>
      </c>
      <c r="AY245" s="262" t="s">
        <v>169</v>
      </c>
    </row>
    <row r="246" s="1" customFormat="1" ht="22.5" customHeight="1">
      <c r="B246" s="40"/>
      <c r="C246" s="215" t="s">
        <v>356</v>
      </c>
      <c r="D246" s="215" t="s">
        <v>170</v>
      </c>
      <c r="E246" s="216" t="s">
        <v>357</v>
      </c>
      <c r="F246" s="217" t="s">
        <v>358</v>
      </c>
      <c r="G246" s="218" t="s">
        <v>119</v>
      </c>
      <c r="H246" s="219">
        <v>6</v>
      </c>
      <c r="I246" s="220"/>
      <c r="J246" s="221">
        <f>ROUND(I246*H246,2)</f>
        <v>0</v>
      </c>
      <c r="K246" s="217" t="s">
        <v>174</v>
      </c>
      <c r="L246" s="45"/>
      <c r="M246" s="222" t="s">
        <v>39</v>
      </c>
      <c r="N246" s="223" t="s">
        <v>53</v>
      </c>
      <c r="O246" s="81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4">
        <f>S246*H246</f>
        <v>0</v>
      </c>
      <c r="U246" s="225" t="s">
        <v>39</v>
      </c>
      <c r="AR246" s="18" t="s">
        <v>175</v>
      </c>
      <c r="AT246" s="18" t="s">
        <v>170</v>
      </c>
      <c r="AU246" s="18" t="s">
        <v>87</v>
      </c>
      <c r="AY246" s="18" t="s">
        <v>169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175</v>
      </c>
      <c r="BK246" s="226">
        <f>ROUND(I246*H246,2)</f>
        <v>0</v>
      </c>
      <c r="BL246" s="18" t="s">
        <v>175</v>
      </c>
      <c r="BM246" s="18" t="s">
        <v>359</v>
      </c>
    </row>
    <row r="247" s="1" customFormat="1">
      <c r="B247" s="40"/>
      <c r="C247" s="41"/>
      <c r="D247" s="227" t="s">
        <v>176</v>
      </c>
      <c r="E247" s="41"/>
      <c r="F247" s="228" t="s">
        <v>360</v>
      </c>
      <c r="G247" s="41"/>
      <c r="H247" s="41"/>
      <c r="I247" s="145"/>
      <c r="J247" s="41"/>
      <c r="K247" s="41"/>
      <c r="L247" s="45"/>
      <c r="M247" s="229"/>
      <c r="N247" s="81"/>
      <c r="O247" s="81"/>
      <c r="P247" s="81"/>
      <c r="Q247" s="81"/>
      <c r="R247" s="81"/>
      <c r="S247" s="81"/>
      <c r="T247" s="81"/>
      <c r="U247" s="82"/>
      <c r="AT247" s="18" t="s">
        <v>176</v>
      </c>
      <c r="AU247" s="18" t="s">
        <v>87</v>
      </c>
    </row>
    <row r="248" s="1" customFormat="1">
      <c r="B248" s="40"/>
      <c r="C248" s="41"/>
      <c r="D248" s="227" t="s">
        <v>178</v>
      </c>
      <c r="E248" s="41"/>
      <c r="F248" s="230" t="s">
        <v>361</v>
      </c>
      <c r="G248" s="41"/>
      <c r="H248" s="41"/>
      <c r="I248" s="145"/>
      <c r="J248" s="41"/>
      <c r="K248" s="41"/>
      <c r="L248" s="45"/>
      <c r="M248" s="229"/>
      <c r="N248" s="81"/>
      <c r="O248" s="81"/>
      <c r="P248" s="81"/>
      <c r="Q248" s="81"/>
      <c r="R248" s="81"/>
      <c r="S248" s="81"/>
      <c r="T248" s="81"/>
      <c r="U248" s="82"/>
      <c r="AT248" s="18" t="s">
        <v>178</v>
      </c>
      <c r="AU248" s="18" t="s">
        <v>87</v>
      </c>
    </row>
    <row r="249" s="1" customFormat="1">
      <c r="B249" s="40"/>
      <c r="C249" s="41"/>
      <c r="D249" s="227" t="s">
        <v>227</v>
      </c>
      <c r="E249" s="41"/>
      <c r="F249" s="230" t="s">
        <v>349</v>
      </c>
      <c r="G249" s="41"/>
      <c r="H249" s="41"/>
      <c r="I249" s="145"/>
      <c r="J249" s="41"/>
      <c r="K249" s="41"/>
      <c r="L249" s="45"/>
      <c r="M249" s="229"/>
      <c r="N249" s="81"/>
      <c r="O249" s="81"/>
      <c r="P249" s="81"/>
      <c r="Q249" s="81"/>
      <c r="R249" s="81"/>
      <c r="S249" s="81"/>
      <c r="T249" s="81"/>
      <c r="U249" s="82"/>
      <c r="AT249" s="18" t="s">
        <v>227</v>
      </c>
      <c r="AU249" s="18" t="s">
        <v>87</v>
      </c>
    </row>
    <row r="250" s="13" customFormat="1">
      <c r="B250" s="241"/>
      <c r="C250" s="242"/>
      <c r="D250" s="227" t="s">
        <v>180</v>
      </c>
      <c r="E250" s="243" t="s">
        <v>39</v>
      </c>
      <c r="F250" s="244" t="s">
        <v>362</v>
      </c>
      <c r="G250" s="242"/>
      <c r="H250" s="245">
        <v>6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49"/>
      <c r="U250" s="250"/>
      <c r="AT250" s="251" t="s">
        <v>180</v>
      </c>
      <c r="AU250" s="251" t="s">
        <v>87</v>
      </c>
      <c r="AV250" s="13" t="s">
        <v>89</v>
      </c>
      <c r="AW250" s="13" t="s">
        <v>43</v>
      </c>
      <c r="AX250" s="13" t="s">
        <v>80</v>
      </c>
      <c r="AY250" s="251" t="s">
        <v>169</v>
      </c>
    </row>
    <row r="251" s="14" customFormat="1">
      <c r="B251" s="252"/>
      <c r="C251" s="253"/>
      <c r="D251" s="227" t="s">
        <v>180</v>
      </c>
      <c r="E251" s="254" t="s">
        <v>39</v>
      </c>
      <c r="F251" s="255" t="s">
        <v>185</v>
      </c>
      <c r="G251" s="253"/>
      <c r="H251" s="256">
        <v>6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0"/>
      <c r="U251" s="261"/>
      <c r="AT251" s="262" t="s">
        <v>180</v>
      </c>
      <c r="AU251" s="262" t="s">
        <v>87</v>
      </c>
      <c r="AV251" s="14" t="s">
        <v>175</v>
      </c>
      <c r="AW251" s="14" t="s">
        <v>43</v>
      </c>
      <c r="AX251" s="14" t="s">
        <v>87</v>
      </c>
      <c r="AY251" s="262" t="s">
        <v>169</v>
      </c>
    </row>
    <row r="252" s="1" customFormat="1" ht="22.5" customHeight="1">
      <c r="B252" s="40"/>
      <c r="C252" s="215" t="s">
        <v>120</v>
      </c>
      <c r="D252" s="215" t="s">
        <v>170</v>
      </c>
      <c r="E252" s="216" t="s">
        <v>363</v>
      </c>
      <c r="F252" s="217" t="s">
        <v>364</v>
      </c>
      <c r="G252" s="218" t="s">
        <v>119</v>
      </c>
      <c r="H252" s="219">
        <v>12</v>
      </c>
      <c r="I252" s="220"/>
      <c r="J252" s="221">
        <f>ROUND(I252*H252,2)</f>
        <v>0</v>
      </c>
      <c r="K252" s="217" t="s">
        <v>174</v>
      </c>
      <c r="L252" s="45"/>
      <c r="M252" s="222" t="s">
        <v>39</v>
      </c>
      <c r="N252" s="223" t="s">
        <v>53</v>
      </c>
      <c r="O252" s="81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4">
        <f>S252*H252</f>
        <v>0</v>
      </c>
      <c r="U252" s="225" t="s">
        <v>39</v>
      </c>
      <c r="AR252" s="18" t="s">
        <v>175</v>
      </c>
      <c r="AT252" s="18" t="s">
        <v>170</v>
      </c>
      <c r="AU252" s="18" t="s">
        <v>87</v>
      </c>
      <c r="AY252" s="18" t="s">
        <v>169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175</v>
      </c>
      <c r="BK252" s="226">
        <f>ROUND(I252*H252,2)</f>
        <v>0</v>
      </c>
      <c r="BL252" s="18" t="s">
        <v>175</v>
      </c>
      <c r="BM252" s="18" t="s">
        <v>365</v>
      </c>
    </row>
    <row r="253" s="1" customFormat="1">
      <c r="B253" s="40"/>
      <c r="C253" s="41"/>
      <c r="D253" s="227" t="s">
        <v>176</v>
      </c>
      <c r="E253" s="41"/>
      <c r="F253" s="228" t="s">
        <v>366</v>
      </c>
      <c r="G253" s="41"/>
      <c r="H253" s="41"/>
      <c r="I253" s="145"/>
      <c r="J253" s="41"/>
      <c r="K253" s="41"/>
      <c r="L253" s="45"/>
      <c r="M253" s="229"/>
      <c r="N253" s="81"/>
      <c r="O253" s="81"/>
      <c r="P253" s="81"/>
      <c r="Q253" s="81"/>
      <c r="R253" s="81"/>
      <c r="S253" s="81"/>
      <c r="T253" s="81"/>
      <c r="U253" s="82"/>
      <c r="AT253" s="18" t="s">
        <v>176</v>
      </c>
      <c r="AU253" s="18" t="s">
        <v>87</v>
      </c>
    </row>
    <row r="254" s="1" customFormat="1">
      <c r="B254" s="40"/>
      <c r="C254" s="41"/>
      <c r="D254" s="227" t="s">
        <v>178</v>
      </c>
      <c r="E254" s="41"/>
      <c r="F254" s="230" t="s">
        <v>367</v>
      </c>
      <c r="G254" s="41"/>
      <c r="H254" s="41"/>
      <c r="I254" s="145"/>
      <c r="J254" s="41"/>
      <c r="K254" s="41"/>
      <c r="L254" s="45"/>
      <c r="M254" s="229"/>
      <c r="N254" s="81"/>
      <c r="O254" s="81"/>
      <c r="P254" s="81"/>
      <c r="Q254" s="81"/>
      <c r="R254" s="81"/>
      <c r="S254" s="81"/>
      <c r="T254" s="81"/>
      <c r="U254" s="82"/>
      <c r="AT254" s="18" t="s">
        <v>178</v>
      </c>
      <c r="AU254" s="18" t="s">
        <v>87</v>
      </c>
    </row>
    <row r="255" s="13" customFormat="1">
      <c r="B255" s="241"/>
      <c r="C255" s="242"/>
      <c r="D255" s="227" t="s">
        <v>180</v>
      </c>
      <c r="E255" s="243" t="s">
        <v>39</v>
      </c>
      <c r="F255" s="244" t="s">
        <v>368</v>
      </c>
      <c r="G255" s="242"/>
      <c r="H255" s="245">
        <v>12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49"/>
      <c r="U255" s="250"/>
      <c r="AT255" s="251" t="s">
        <v>180</v>
      </c>
      <c r="AU255" s="251" t="s">
        <v>87</v>
      </c>
      <c r="AV255" s="13" t="s">
        <v>89</v>
      </c>
      <c r="AW255" s="13" t="s">
        <v>43</v>
      </c>
      <c r="AX255" s="13" t="s">
        <v>80</v>
      </c>
      <c r="AY255" s="251" t="s">
        <v>169</v>
      </c>
    </row>
    <row r="256" s="14" customFormat="1">
      <c r="B256" s="252"/>
      <c r="C256" s="253"/>
      <c r="D256" s="227" t="s">
        <v>180</v>
      </c>
      <c r="E256" s="254" t="s">
        <v>39</v>
      </c>
      <c r="F256" s="255" t="s">
        <v>185</v>
      </c>
      <c r="G256" s="253"/>
      <c r="H256" s="256">
        <v>12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0"/>
      <c r="U256" s="261"/>
      <c r="AT256" s="262" t="s">
        <v>180</v>
      </c>
      <c r="AU256" s="262" t="s">
        <v>87</v>
      </c>
      <c r="AV256" s="14" t="s">
        <v>175</v>
      </c>
      <c r="AW256" s="14" t="s">
        <v>43</v>
      </c>
      <c r="AX256" s="14" t="s">
        <v>87</v>
      </c>
      <c r="AY256" s="262" t="s">
        <v>169</v>
      </c>
    </row>
    <row r="257" s="1" customFormat="1" ht="22.5" customHeight="1">
      <c r="B257" s="40"/>
      <c r="C257" s="215" t="s">
        <v>369</v>
      </c>
      <c r="D257" s="215" t="s">
        <v>170</v>
      </c>
      <c r="E257" s="216" t="s">
        <v>370</v>
      </c>
      <c r="F257" s="217" t="s">
        <v>371</v>
      </c>
      <c r="G257" s="218" t="s">
        <v>173</v>
      </c>
      <c r="H257" s="219">
        <v>24</v>
      </c>
      <c r="I257" s="220"/>
      <c r="J257" s="221">
        <f>ROUND(I257*H257,2)</f>
        <v>0</v>
      </c>
      <c r="K257" s="217" t="s">
        <v>174</v>
      </c>
      <c r="L257" s="45"/>
      <c r="M257" s="222" t="s">
        <v>39</v>
      </c>
      <c r="N257" s="223" t="s">
        <v>53</v>
      </c>
      <c r="O257" s="81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4">
        <f>S257*H257</f>
        <v>0</v>
      </c>
      <c r="U257" s="225" t="s">
        <v>39</v>
      </c>
      <c r="AR257" s="18" t="s">
        <v>175</v>
      </c>
      <c r="AT257" s="18" t="s">
        <v>170</v>
      </c>
      <c r="AU257" s="18" t="s">
        <v>87</v>
      </c>
      <c r="AY257" s="18" t="s">
        <v>169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175</v>
      </c>
      <c r="BK257" s="226">
        <f>ROUND(I257*H257,2)</f>
        <v>0</v>
      </c>
      <c r="BL257" s="18" t="s">
        <v>175</v>
      </c>
      <c r="BM257" s="18" t="s">
        <v>372</v>
      </c>
    </row>
    <row r="258" s="1" customFormat="1">
      <c r="B258" s="40"/>
      <c r="C258" s="41"/>
      <c r="D258" s="227" t="s">
        <v>176</v>
      </c>
      <c r="E258" s="41"/>
      <c r="F258" s="228" t="s">
        <v>373</v>
      </c>
      <c r="G258" s="41"/>
      <c r="H258" s="41"/>
      <c r="I258" s="145"/>
      <c r="J258" s="41"/>
      <c r="K258" s="41"/>
      <c r="L258" s="45"/>
      <c r="M258" s="229"/>
      <c r="N258" s="81"/>
      <c r="O258" s="81"/>
      <c r="P258" s="81"/>
      <c r="Q258" s="81"/>
      <c r="R258" s="81"/>
      <c r="S258" s="81"/>
      <c r="T258" s="81"/>
      <c r="U258" s="82"/>
      <c r="AT258" s="18" t="s">
        <v>176</v>
      </c>
      <c r="AU258" s="18" t="s">
        <v>87</v>
      </c>
    </row>
    <row r="259" s="1" customFormat="1">
      <c r="B259" s="40"/>
      <c r="C259" s="41"/>
      <c r="D259" s="227" t="s">
        <v>178</v>
      </c>
      <c r="E259" s="41"/>
      <c r="F259" s="230" t="s">
        <v>374</v>
      </c>
      <c r="G259" s="41"/>
      <c r="H259" s="41"/>
      <c r="I259" s="145"/>
      <c r="J259" s="41"/>
      <c r="K259" s="41"/>
      <c r="L259" s="45"/>
      <c r="M259" s="229"/>
      <c r="N259" s="81"/>
      <c r="O259" s="81"/>
      <c r="P259" s="81"/>
      <c r="Q259" s="81"/>
      <c r="R259" s="81"/>
      <c r="S259" s="81"/>
      <c r="T259" s="81"/>
      <c r="U259" s="82"/>
      <c r="AT259" s="18" t="s">
        <v>178</v>
      </c>
      <c r="AU259" s="18" t="s">
        <v>87</v>
      </c>
    </row>
    <row r="260" s="13" customFormat="1">
      <c r="B260" s="241"/>
      <c r="C260" s="242"/>
      <c r="D260" s="227" t="s">
        <v>180</v>
      </c>
      <c r="E260" s="243" t="s">
        <v>39</v>
      </c>
      <c r="F260" s="244" t="s">
        <v>375</v>
      </c>
      <c r="G260" s="242"/>
      <c r="H260" s="245">
        <v>24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49"/>
      <c r="U260" s="250"/>
      <c r="AT260" s="251" t="s">
        <v>180</v>
      </c>
      <c r="AU260" s="251" t="s">
        <v>87</v>
      </c>
      <c r="AV260" s="13" t="s">
        <v>89</v>
      </c>
      <c r="AW260" s="13" t="s">
        <v>43</v>
      </c>
      <c r="AX260" s="13" t="s">
        <v>80</v>
      </c>
      <c r="AY260" s="251" t="s">
        <v>169</v>
      </c>
    </row>
    <row r="261" s="14" customFormat="1">
      <c r="B261" s="252"/>
      <c r="C261" s="253"/>
      <c r="D261" s="227" t="s">
        <v>180</v>
      </c>
      <c r="E261" s="254" t="s">
        <v>39</v>
      </c>
      <c r="F261" s="255" t="s">
        <v>185</v>
      </c>
      <c r="G261" s="253"/>
      <c r="H261" s="256">
        <v>24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0"/>
      <c r="U261" s="261"/>
      <c r="AT261" s="262" t="s">
        <v>180</v>
      </c>
      <c r="AU261" s="262" t="s">
        <v>87</v>
      </c>
      <c r="AV261" s="14" t="s">
        <v>175</v>
      </c>
      <c r="AW261" s="14" t="s">
        <v>43</v>
      </c>
      <c r="AX261" s="14" t="s">
        <v>87</v>
      </c>
      <c r="AY261" s="262" t="s">
        <v>169</v>
      </c>
    </row>
    <row r="262" s="1" customFormat="1" ht="22.5" customHeight="1">
      <c r="B262" s="40"/>
      <c r="C262" s="215" t="s">
        <v>283</v>
      </c>
      <c r="D262" s="215" t="s">
        <v>170</v>
      </c>
      <c r="E262" s="216" t="s">
        <v>376</v>
      </c>
      <c r="F262" s="217" t="s">
        <v>377</v>
      </c>
      <c r="G262" s="218" t="s">
        <v>173</v>
      </c>
      <c r="H262" s="219">
        <v>14.4</v>
      </c>
      <c r="I262" s="220"/>
      <c r="J262" s="221">
        <f>ROUND(I262*H262,2)</f>
        <v>0</v>
      </c>
      <c r="K262" s="217" t="s">
        <v>174</v>
      </c>
      <c r="L262" s="45"/>
      <c r="M262" s="222" t="s">
        <v>39</v>
      </c>
      <c r="N262" s="223" t="s">
        <v>53</v>
      </c>
      <c r="O262" s="81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4">
        <f>S262*H262</f>
        <v>0</v>
      </c>
      <c r="U262" s="225" t="s">
        <v>39</v>
      </c>
      <c r="AR262" s="18" t="s">
        <v>175</v>
      </c>
      <c r="AT262" s="18" t="s">
        <v>170</v>
      </c>
      <c r="AU262" s="18" t="s">
        <v>87</v>
      </c>
      <c r="AY262" s="18" t="s">
        <v>169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175</v>
      </c>
      <c r="BK262" s="226">
        <f>ROUND(I262*H262,2)</f>
        <v>0</v>
      </c>
      <c r="BL262" s="18" t="s">
        <v>175</v>
      </c>
      <c r="BM262" s="18" t="s">
        <v>378</v>
      </c>
    </row>
    <row r="263" s="1" customFormat="1">
      <c r="B263" s="40"/>
      <c r="C263" s="41"/>
      <c r="D263" s="227" t="s">
        <v>176</v>
      </c>
      <c r="E263" s="41"/>
      <c r="F263" s="228" t="s">
        <v>379</v>
      </c>
      <c r="G263" s="41"/>
      <c r="H263" s="41"/>
      <c r="I263" s="145"/>
      <c r="J263" s="41"/>
      <c r="K263" s="41"/>
      <c r="L263" s="45"/>
      <c r="M263" s="229"/>
      <c r="N263" s="81"/>
      <c r="O263" s="81"/>
      <c r="P263" s="81"/>
      <c r="Q263" s="81"/>
      <c r="R263" s="81"/>
      <c r="S263" s="81"/>
      <c r="T263" s="81"/>
      <c r="U263" s="82"/>
      <c r="AT263" s="18" t="s">
        <v>176</v>
      </c>
      <c r="AU263" s="18" t="s">
        <v>87</v>
      </c>
    </row>
    <row r="264" s="1" customFormat="1">
      <c r="B264" s="40"/>
      <c r="C264" s="41"/>
      <c r="D264" s="227" t="s">
        <v>178</v>
      </c>
      <c r="E264" s="41"/>
      <c r="F264" s="230" t="s">
        <v>380</v>
      </c>
      <c r="G264" s="41"/>
      <c r="H264" s="41"/>
      <c r="I264" s="145"/>
      <c r="J264" s="41"/>
      <c r="K264" s="41"/>
      <c r="L264" s="45"/>
      <c r="M264" s="229"/>
      <c r="N264" s="81"/>
      <c r="O264" s="81"/>
      <c r="P264" s="81"/>
      <c r="Q264" s="81"/>
      <c r="R264" s="81"/>
      <c r="S264" s="81"/>
      <c r="T264" s="81"/>
      <c r="U264" s="82"/>
      <c r="AT264" s="18" t="s">
        <v>178</v>
      </c>
      <c r="AU264" s="18" t="s">
        <v>87</v>
      </c>
    </row>
    <row r="265" s="13" customFormat="1">
      <c r="B265" s="241"/>
      <c r="C265" s="242"/>
      <c r="D265" s="227" t="s">
        <v>180</v>
      </c>
      <c r="E265" s="243" t="s">
        <v>39</v>
      </c>
      <c r="F265" s="244" t="s">
        <v>381</v>
      </c>
      <c r="G265" s="242"/>
      <c r="H265" s="245">
        <v>14.4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49"/>
      <c r="U265" s="250"/>
      <c r="AT265" s="251" t="s">
        <v>180</v>
      </c>
      <c r="AU265" s="251" t="s">
        <v>87</v>
      </c>
      <c r="AV265" s="13" t="s">
        <v>89</v>
      </c>
      <c r="AW265" s="13" t="s">
        <v>43</v>
      </c>
      <c r="AX265" s="13" t="s">
        <v>80</v>
      </c>
      <c r="AY265" s="251" t="s">
        <v>169</v>
      </c>
    </row>
    <row r="266" s="14" customFormat="1">
      <c r="B266" s="252"/>
      <c r="C266" s="253"/>
      <c r="D266" s="227" t="s">
        <v>180</v>
      </c>
      <c r="E266" s="254" t="s">
        <v>39</v>
      </c>
      <c r="F266" s="255" t="s">
        <v>185</v>
      </c>
      <c r="G266" s="253"/>
      <c r="H266" s="256">
        <v>14.4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0"/>
      <c r="U266" s="261"/>
      <c r="AT266" s="262" t="s">
        <v>180</v>
      </c>
      <c r="AU266" s="262" t="s">
        <v>87</v>
      </c>
      <c r="AV266" s="14" t="s">
        <v>175</v>
      </c>
      <c r="AW266" s="14" t="s">
        <v>43</v>
      </c>
      <c r="AX266" s="14" t="s">
        <v>87</v>
      </c>
      <c r="AY266" s="262" t="s">
        <v>169</v>
      </c>
    </row>
    <row r="267" s="1" customFormat="1" ht="22.5" customHeight="1">
      <c r="B267" s="40"/>
      <c r="C267" s="215" t="s">
        <v>382</v>
      </c>
      <c r="D267" s="215" t="s">
        <v>170</v>
      </c>
      <c r="E267" s="216" t="s">
        <v>383</v>
      </c>
      <c r="F267" s="217" t="s">
        <v>384</v>
      </c>
      <c r="G267" s="218" t="s">
        <v>115</v>
      </c>
      <c r="H267" s="219">
        <v>28.600000000000001</v>
      </c>
      <c r="I267" s="220"/>
      <c r="J267" s="221">
        <f>ROUND(I267*H267,2)</f>
        <v>0</v>
      </c>
      <c r="K267" s="217" t="s">
        <v>174</v>
      </c>
      <c r="L267" s="45"/>
      <c r="M267" s="222" t="s">
        <v>39</v>
      </c>
      <c r="N267" s="223" t="s">
        <v>53</v>
      </c>
      <c r="O267" s="81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4">
        <f>S267*H267</f>
        <v>0</v>
      </c>
      <c r="U267" s="225" t="s">
        <v>39</v>
      </c>
      <c r="AR267" s="18" t="s">
        <v>175</v>
      </c>
      <c r="AT267" s="18" t="s">
        <v>170</v>
      </c>
      <c r="AU267" s="18" t="s">
        <v>87</v>
      </c>
      <c r="AY267" s="18" t="s">
        <v>169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175</v>
      </c>
      <c r="BK267" s="226">
        <f>ROUND(I267*H267,2)</f>
        <v>0</v>
      </c>
      <c r="BL267" s="18" t="s">
        <v>175</v>
      </c>
      <c r="BM267" s="18" t="s">
        <v>385</v>
      </c>
    </row>
    <row r="268" s="1" customFormat="1">
      <c r="B268" s="40"/>
      <c r="C268" s="41"/>
      <c r="D268" s="227" t="s">
        <v>176</v>
      </c>
      <c r="E268" s="41"/>
      <c r="F268" s="228" t="s">
        <v>386</v>
      </c>
      <c r="G268" s="41"/>
      <c r="H268" s="41"/>
      <c r="I268" s="145"/>
      <c r="J268" s="41"/>
      <c r="K268" s="41"/>
      <c r="L268" s="45"/>
      <c r="M268" s="229"/>
      <c r="N268" s="81"/>
      <c r="O268" s="81"/>
      <c r="P268" s="81"/>
      <c r="Q268" s="81"/>
      <c r="R268" s="81"/>
      <c r="S268" s="81"/>
      <c r="T268" s="81"/>
      <c r="U268" s="82"/>
      <c r="AT268" s="18" t="s">
        <v>176</v>
      </c>
      <c r="AU268" s="18" t="s">
        <v>87</v>
      </c>
    </row>
    <row r="269" s="1" customFormat="1">
      <c r="B269" s="40"/>
      <c r="C269" s="41"/>
      <c r="D269" s="227" t="s">
        <v>178</v>
      </c>
      <c r="E269" s="41"/>
      <c r="F269" s="230" t="s">
        <v>387</v>
      </c>
      <c r="G269" s="41"/>
      <c r="H269" s="41"/>
      <c r="I269" s="145"/>
      <c r="J269" s="41"/>
      <c r="K269" s="41"/>
      <c r="L269" s="45"/>
      <c r="M269" s="229"/>
      <c r="N269" s="81"/>
      <c r="O269" s="81"/>
      <c r="P269" s="81"/>
      <c r="Q269" s="81"/>
      <c r="R269" s="81"/>
      <c r="S269" s="81"/>
      <c r="T269" s="81"/>
      <c r="U269" s="82"/>
      <c r="AT269" s="18" t="s">
        <v>178</v>
      </c>
      <c r="AU269" s="18" t="s">
        <v>87</v>
      </c>
    </row>
    <row r="270" s="13" customFormat="1">
      <c r="B270" s="241"/>
      <c r="C270" s="242"/>
      <c r="D270" s="227" t="s">
        <v>180</v>
      </c>
      <c r="E270" s="243" t="s">
        <v>39</v>
      </c>
      <c r="F270" s="244" t="s">
        <v>388</v>
      </c>
      <c r="G270" s="242"/>
      <c r="H270" s="245">
        <v>28.600000000000001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49"/>
      <c r="U270" s="250"/>
      <c r="AT270" s="251" t="s">
        <v>180</v>
      </c>
      <c r="AU270" s="251" t="s">
        <v>87</v>
      </c>
      <c r="AV270" s="13" t="s">
        <v>89</v>
      </c>
      <c r="AW270" s="13" t="s">
        <v>43</v>
      </c>
      <c r="AX270" s="13" t="s">
        <v>80</v>
      </c>
      <c r="AY270" s="251" t="s">
        <v>169</v>
      </c>
    </row>
    <row r="271" s="14" customFormat="1">
      <c r="B271" s="252"/>
      <c r="C271" s="253"/>
      <c r="D271" s="227" t="s">
        <v>180</v>
      </c>
      <c r="E271" s="254" t="s">
        <v>39</v>
      </c>
      <c r="F271" s="255" t="s">
        <v>185</v>
      </c>
      <c r="G271" s="253"/>
      <c r="H271" s="256">
        <v>28.600000000000001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0"/>
      <c r="U271" s="261"/>
      <c r="AT271" s="262" t="s">
        <v>180</v>
      </c>
      <c r="AU271" s="262" t="s">
        <v>87</v>
      </c>
      <c r="AV271" s="14" t="s">
        <v>175</v>
      </c>
      <c r="AW271" s="14" t="s">
        <v>43</v>
      </c>
      <c r="AX271" s="14" t="s">
        <v>87</v>
      </c>
      <c r="AY271" s="262" t="s">
        <v>169</v>
      </c>
    </row>
    <row r="272" s="1" customFormat="1" ht="22.5" customHeight="1">
      <c r="B272" s="40"/>
      <c r="C272" s="215" t="s">
        <v>294</v>
      </c>
      <c r="D272" s="215" t="s">
        <v>170</v>
      </c>
      <c r="E272" s="216" t="s">
        <v>389</v>
      </c>
      <c r="F272" s="217" t="s">
        <v>390</v>
      </c>
      <c r="G272" s="218" t="s">
        <v>115</v>
      </c>
      <c r="H272" s="219">
        <v>2.3039999999999998</v>
      </c>
      <c r="I272" s="220"/>
      <c r="J272" s="221">
        <f>ROUND(I272*H272,2)</f>
        <v>0</v>
      </c>
      <c r="K272" s="217" t="s">
        <v>174</v>
      </c>
      <c r="L272" s="45"/>
      <c r="M272" s="222" t="s">
        <v>39</v>
      </c>
      <c r="N272" s="223" t="s">
        <v>53</v>
      </c>
      <c r="O272" s="81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4">
        <f>S272*H272</f>
        <v>0</v>
      </c>
      <c r="U272" s="225" t="s">
        <v>39</v>
      </c>
      <c r="AR272" s="18" t="s">
        <v>175</v>
      </c>
      <c r="AT272" s="18" t="s">
        <v>170</v>
      </c>
      <c r="AU272" s="18" t="s">
        <v>87</v>
      </c>
      <c r="AY272" s="18" t="s">
        <v>169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175</v>
      </c>
      <c r="BK272" s="226">
        <f>ROUND(I272*H272,2)</f>
        <v>0</v>
      </c>
      <c r="BL272" s="18" t="s">
        <v>175</v>
      </c>
      <c r="BM272" s="18" t="s">
        <v>391</v>
      </c>
    </row>
    <row r="273" s="1" customFormat="1">
      <c r="B273" s="40"/>
      <c r="C273" s="41"/>
      <c r="D273" s="227" t="s">
        <v>176</v>
      </c>
      <c r="E273" s="41"/>
      <c r="F273" s="228" t="s">
        <v>392</v>
      </c>
      <c r="G273" s="41"/>
      <c r="H273" s="41"/>
      <c r="I273" s="145"/>
      <c r="J273" s="41"/>
      <c r="K273" s="41"/>
      <c r="L273" s="45"/>
      <c r="M273" s="229"/>
      <c r="N273" s="81"/>
      <c r="O273" s="81"/>
      <c r="P273" s="81"/>
      <c r="Q273" s="81"/>
      <c r="R273" s="81"/>
      <c r="S273" s="81"/>
      <c r="T273" s="81"/>
      <c r="U273" s="82"/>
      <c r="AT273" s="18" t="s">
        <v>176</v>
      </c>
      <c r="AU273" s="18" t="s">
        <v>87</v>
      </c>
    </row>
    <row r="274" s="1" customFormat="1">
      <c r="B274" s="40"/>
      <c r="C274" s="41"/>
      <c r="D274" s="227" t="s">
        <v>178</v>
      </c>
      <c r="E274" s="41"/>
      <c r="F274" s="230" t="s">
        <v>393</v>
      </c>
      <c r="G274" s="41"/>
      <c r="H274" s="41"/>
      <c r="I274" s="145"/>
      <c r="J274" s="41"/>
      <c r="K274" s="41"/>
      <c r="L274" s="45"/>
      <c r="M274" s="229"/>
      <c r="N274" s="81"/>
      <c r="O274" s="81"/>
      <c r="P274" s="81"/>
      <c r="Q274" s="81"/>
      <c r="R274" s="81"/>
      <c r="S274" s="81"/>
      <c r="T274" s="81"/>
      <c r="U274" s="82"/>
      <c r="AT274" s="18" t="s">
        <v>178</v>
      </c>
      <c r="AU274" s="18" t="s">
        <v>87</v>
      </c>
    </row>
    <row r="275" s="13" customFormat="1">
      <c r="B275" s="241"/>
      <c r="C275" s="242"/>
      <c r="D275" s="227" t="s">
        <v>180</v>
      </c>
      <c r="E275" s="243" t="s">
        <v>39</v>
      </c>
      <c r="F275" s="244" t="s">
        <v>394</v>
      </c>
      <c r="G275" s="242"/>
      <c r="H275" s="245">
        <v>2.3039999999999998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49"/>
      <c r="U275" s="250"/>
      <c r="AT275" s="251" t="s">
        <v>180</v>
      </c>
      <c r="AU275" s="251" t="s">
        <v>87</v>
      </c>
      <c r="AV275" s="13" t="s">
        <v>89</v>
      </c>
      <c r="AW275" s="13" t="s">
        <v>43</v>
      </c>
      <c r="AX275" s="13" t="s">
        <v>80</v>
      </c>
      <c r="AY275" s="251" t="s">
        <v>169</v>
      </c>
    </row>
    <row r="276" s="14" customFormat="1">
      <c r="B276" s="252"/>
      <c r="C276" s="253"/>
      <c r="D276" s="227" t="s">
        <v>180</v>
      </c>
      <c r="E276" s="254" t="s">
        <v>39</v>
      </c>
      <c r="F276" s="255" t="s">
        <v>185</v>
      </c>
      <c r="G276" s="253"/>
      <c r="H276" s="256">
        <v>2.3039999999999998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0"/>
      <c r="U276" s="261"/>
      <c r="AT276" s="262" t="s">
        <v>180</v>
      </c>
      <c r="AU276" s="262" t="s">
        <v>87</v>
      </c>
      <c r="AV276" s="14" t="s">
        <v>175</v>
      </c>
      <c r="AW276" s="14" t="s">
        <v>43</v>
      </c>
      <c r="AX276" s="14" t="s">
        <v>87</v>
      </c>
      <c r="AY276" s="262" t="s">
        <v>169</v>
      </c>
    </row>
    <row r="277" s="1" customFormat="1" ht="22.5" customHeight="1">
      <c r="B277" s="40"/>
      <c r="C277" s="215" t="s">
        <v>395</v>
      </c>
      <c r="D277" s="215" t="s">
        <v>170</v>
      </c>
      <c r="E277" s="216" t="s">
        <v>396</v>
      </c>
      <c r="F277" s="217" t="s">
        <v>397</v>
      </c>
      <c r="G277" s="218" t="s">
        <v>115</v>
      </c>
      <c r="H277" s="219">
        <v>207.90000000000001</v>
      </c>
      <c r="I277" s="220"/>
      <c r="J277" s="221">
        <f>ROUND(I277*H277,2)</f>
        <v>0</v>
      </c>
      <c r="K277" s="217" t="s">
        <v>174</v>
      </c>
      <c r="L277" s="45"/>
      <c r="M277" s="222" t="s">
        <v>39</v>
      </c>
      <c r="N277" s="223" t="s">
        <v>53</v>
      </c>
      <c r="O277" s="81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4">
        <f>S277*H277</f>
        <v>0</v>
      </c>
      <c r="U277" s="225" t="s">
        <v>39</v>
      </c>
      <c r="AR277" s="18" t="s">
        <v>175</v>
      </c>
      <c r="AT277" s="18" t="s">
        <v>170</v>
      </c>
      <c r="AU277" s="18" t="s">
        <v>87</v>
      </c>
      <c r="AY277" s="18" t="s">
        <v>169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175</v>
      </c>
      <c r="BK277" s="226">
        <f>ROUND(I277*H277,2)</f>
        <v>0</v>
      </c>
      <c r="BL277" s="18" t="s">
        <v>175</v>
      </c>
      <c r="BM277" s="18" t="s">
        <v>398</v>
      </c>
    </row>
    <row r="278" s="1" customFormat="1">
      <c r="B278" s="40"/>
      <c r="C278" s="41"/>
      <c r="D278" s="227" t="s">
        <v>176</v>
      </c>
      <c r="E278" s="41"/>
      <c r="F278" s="228" t="s">
        <v>399</v>
      </c>
      <c r="G278" s="41"/>
      <c r="H278" s="41"/>
      <c r="I278" s="145"/>
      <c r="J278" s="41"/>
      <c r="K278" s="41"/>
      <c r="L278" s="45"/>
      <c r="M278" s="229"/>
      <c r="N278" s="81"/>
      <c r="O278" s="81"/>
      <c r="P278" s="81"/>
      <c r="Q278" s="81"/>
      <c r="R278" s="81"/>
      <c r="S278" s="81"/>
      <c r="T278" s="81"/>
      <c r="U278" s="82"/>
      <c r="AT278" s="18" t="s">
        <v>176</v>
      </c>
      <c r="AU278" s="18" t="s">
        <v>87</v>
      </c>
    </row>
    <row r="279" s="1" customFormat="1">
      <c r="B279" s="40"/>
      <c r="C279" s="41"/>
      <c r="D279" s="227" t="s">
        <v>178</v>
      </c>
      <c r="E279" s="41"/>
      <c r="F279" s="230" t="s">
        <v>400</v>
      </c>
      <c r="G279" s="41"/>
      <c r="H279" s="41"/>
      <c r="I279" s="145"/>
      <c r="J279" s="41"/>
      <c r="K279" s="41"/>
      <c r="L279" s="45"/>
      <c r="M279" s="229"/>
      <c r="N279" s="81"/>
      <c r="O279" s="81"/>
      <c r="P279" s="81"/>
      <c r="Q279" s="81"/>
      <c r="R279" s="81"/>
      <c r="S279" s="81"/>
      <c r="T279" s="81"/>
      <c r="U279" s="82"/>
      <c r="AT279" s="18" t="s">
        <v>178</v>
      </c>
      <c r="AU279" s="18" t="s">
        <v>87</v>
      </c>
    </row>
    <row r="280" s="12" customFormat="1">
      <c r="B280" s="231"/>
      <c r="C280" s="232"/>
      <c r="D280" s="227" t="s">
        <v>180</v>
      </c>
      <c r="E280" s="233" t="s">
        <v>39</v>
      </c>
      <c r="F280" s="234" t="s">
        <v>401</v>
      </c>
      <c r="G280" s="232"/>
      <c r="H280" s="233" t="s">
        <v>39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8"/>
      <c r="U280" s="239"/>
      <c r="AT280" s="240" t="s">
        <v>180</v>
      </c>
      <c r="AU280" s="240" t="s">
        <v>87</v>
      </c>
      <c r="AV280" s="12" t="s">
        <v>87</v>
      </c>
      <c r="AW280" s="12" t="s">
        <v>43</v>
      </c>
      <c r="AX280" s="12" t="s">
        <v>80</v>
      </c>
      <c r="AY280" s="240" t="s">
        <v>169</v>
      </c>
    </row>
    <row r="281" s="13" customFormat="1">
      <c r="B281" s="241"/>
      <c r="C281" s="242"/>
      <c r="D281" s="227" t="s">
        <v>180</v>
      </c>
      <c r="E281" s="243" t="s">
        <v>39</v>
      </c>
      <c r="F281" s="244" t="s">
        <v>402</v>
      </c>
      <c r="G281" s="242"/>
      <c r="H281" s="245">
        <v>14.4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49"/>
      <c r="U281" s="250"/>
      <c r="AT281" s="251" t="s">
        <v>180</v>
      </c>
      <c r="AU281" s="251" t="s">
        <v>87</v>
      </c>
      <c r="AV281" s="13" t="s">
        <v>89</v>
      </c>
      <c r="AW281" s="13" t="s">
        <v>43</v>
      </c>
      <c r="AX281" s="13" t="s">
        <v>80</v>
      </c>
      <c r="AY281" s="251" t="s">
        <v>169</v>
      </c>
    </row>
    <row r="282" s="12" customFormat="1">
      <c r="B282" s="231"/>
      <c r="C282" s="232"/>
      <c r="D282" s="227" t="s">
        <v>180</v>
      </c>
      <c r="E282" s="233" t="s">
        <v>39</v>
      </c>
      <c r="F282" s="234" t="s">
        <v>403</v>
      </c>
      <c r="G282" s="232"/>
      <c r="H282" s="233" t="s">
        <v>39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8"/>
      <c r="U282" s="239"/>
      <c r="AT282" s="240" t="s">
        <v>180</v>
      </c>
      <c r="AU282" s="240" t="s">
        <v>87</v>
      </c>
      <c r="AV282" s="12" t="s">
        <v>87</v>
      </c>
      <c r="AW282" s="12" t="s">
        <v>43</v>
      </c>
      <c r="AX282" s="12" t="s">
        <v>80</v>
      </c>
      <c r="AY282" s="240" t="s">
        <v>169</v>
      </c>
    </row>
    <row r="283" s="13" customFormat="1">
      <c r="B283" s="241"/>
      <c r="C283" s="242"/>
      <c r="D283" s="227" t="s">
        <v>180</v>
      </c>
      <c r="E283" s="243" t="s">
        <v>39</v>
      </c>
      <c r="F283" s="244" t="s">
        <v>404</v>
      </c>
      <c r="G283" s="242"/>
      <c r="H283" s="245">
        <v>111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49"/>
      <c r="U283" s="250"/>
      <c r="AT283" s="251" t="s">
        <v>180</v>
      </c>
      <c r="AU283" s="251" t="s">
        <v>87</v>
      </c>
      <c r="AV283" s="13" t="s">
        <v>89</v>
      </c>
      <c r="AW283" s="13" t="s">
        <v>43</v>
      </c>
      <c r="AX283" s="13" t="s">
        <v>80</v>
      </c>
      <c r="AY283" s="251" t="s">
        <v>169</v>
      </c>
    </row>
    <row r="284" s="13" customFormat="1">
      <c r="B284" s="241"/>
      <c r="C284" s="242"/>
      <c r="D284" s="227" t="s">
        <v>180</v>
      </c>
      <c r="E284" s="243" t="s">
        <v>39</v>
      </c>
      <c r="F284" s="244" t="s">
        <v>405</v>
      </c>
      <c r="G284" s="242"/>
      <c r="H284" s="245">
        <v>82.5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49"/>
      <c r="U284" s="250"/>
      <c r="AT284" s="251" t="s">
        <v>180</v>
      </c>
      <c r="AU284" s="251" t="s">
        <v>87</v>
      </c>
      <c r="AV284" s="13" t="s">
        <v>89</v>
      </c>
      <c r="AW284" s="13" t="s">
        <v>43</v>
      </c>
      <c r="AX284" s="13" t="s">
        <v>80</v>
      </c>
      <c r="AY284" s="251" t="s">
        <v>169</v>
      </c>
    </row>
    <row r="285" s="14" customFormat="1">
      <c r="B285" s="252"/>
      <c r="C285" s="253"/>
      <c r="D285" s="227" t="s">
        <v>180</v>
      </c>
      <c r="E285" s="254" t="s">
        <v>39</v>
      </c>
      <c r="F285" s="255" t="s">
        <v>185</v>
      </c>
      <c r="G285" s="253"/>
      <c r="H285" s="256">
        <v>207.90000000000001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0"/>
      <c r="U285" s="261"/>
      <c r="AT285" s="262" t="s">
        <v>180</v>
      </c>
      <c r="AU285" s="262" t="s">
        <v>87</v>
      </c>
      <c r="AV285" s="14" t="s">
        <v>175</v>
      </c>
      <c r="AW285" s="14" t="s">
        <v>43</v>
      </c>
      <c r="AX285" s="14" t="s">
        <v>87</v>
      </c>
      <c r="AY285" s="262" t="s">
        <v>169</v>
      </c>
    </row>
    <row r="286" s="1" customFormat="1" ht="22.5" customHeight="1">
      <c r="B286" s="40"/>
      <c r="C286" s="215" t="s">
        <v>300</v>
      </c>
      <c r="D286" s="215" t="s">
        <v>170</v>
      </c>
      <c r="E286" s="216" t="s">
        <v>406</v>
      </c>
      <c r="F286" s="217" t="s">
        <v>407</v>
      </c>
      <c r="G286" s="218" t="s">
        <v>173</v>
      </c>
      <c r="H286" s="219">
        <v>302.5</v>
      </c>
      <c r="I286" s="220"/>
      <c r="J286" s="221">
        <f>ROUND(I286*H286,2)</f>
        <v>0</v>
      </c>
      <c r="K286" s="217" t="s">
        <v>174</v>
      </c>
      <c r="L286" s="45"/>
      <c r="M286" s="222" t="s">
        <v>39</v>
      </c>
      <c r="N286" s="223" t="s">
        <v>53</v>
      </c>
      <c r="O286" s="81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4">
        <f>S286*H286</f>
        <v>0</v>
      </c>
      <c r="U286" s="225" t="s">
        <v>39</v>
      </c>
      <c r="AR286" s="18" t="s">
        <v>175</v>
      </c>
      <c r="AT286" s="18" t="s">
        <v>170</v>
      </c>
      <c r="AU286" s="18" t="s">
        <v>87</v>
      </c>
      <c r="AY286" s="18" t="s">
        <v>169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175</v>
      </c>
      <c r="BK286" s="226">
        <f>ROUND(I286*H286,2)</f>
        <v>0</v>
      </c>
      <c r="BL286" s="18" t="s">
        <v>175</v>
      </c>
      <c r="BM286" s="18" t="s">
        <v>408</v>
      </c>
    </row>
    <row r="287" s="1" customFormat="1">
      <c r="B287" s="40"/>
      <c r="C287" s="41"/>
      <c r="D287" s="227" t="s">
        <v>176</v>
      </c>
      <c r="E287" s="41"/>
      <c r="F287" s="228" t="s">
        <v>409</v>
      </c>
      <c r="G287" s="41"/>
      <c r="H287" s="41"/>
      <c r="I287" s="145"/>
      <c r="J287" s="41"/>
      <c r="K287" s="41"/>
      <c r="L287" s="45"/>
      <c r="M287" s="229"/>
      <c r="N287" s="81"/>
      <c r="O287" s="81"/>
      <c r="P287" s="81"/>
      <c r="Q287" s="81"/>
      <c r="R287" s="81"/>
      <c r="S287" s="81"/>
      <c r="T287" s="81"/>
      <c r="U287" s="82"/>
      <c r="AT287" s="18" t="s">
        <v>176</v>
      </c>
      <c r="AU287" s="18" t="s">
        <v>87</v>
      </c>
    </row>
    <row r="288" s="1" customFormat="1">
      <c r="B288" s="40"/>
      <c r="C288" s="41"/>
      <c r="D288" s="227" t="s">
        <v>178</v>
      </c>
      <c r="E288" s="41"/>
      <c r="F288" s="230" t="s">
        <v>410</v>
      </c>
      <c r="G288" s="41"/>
      <c r="H288" s="41"/>
      <c r="I288" s="145"/>
      <c r="J288" s="41"/>
      <c r="K288" s="41"/>
      <c r="L288" s="45"/>
      <c r="M288" s="229"/>
      <c r="N288" s="81"/>
      <c r="O288" s="81"/>
      <c r="P288" s="81"/>
      <c r="Q288" s="81"/>
      <c r="R288" s="81"/>
      <c r="S288" s="81"/>
      <c r="T288" s="81"/>
      <c r="U288" s="82"/>
      <c r="AT288" s="18" t="s">
        <v>178</v>
      </c>
      <c r="AU288" s="18" t="s">
        <v>87</v>
      </c>
    </row>
    <row r="289" s="12" customFormat="1">
      <c r="B289" s="231"/>
      <c r="C289" s="232"/>
      <c r="D289" s="227" t="s">
        <v>180</v>
      </c>
      <c r="E289" s="233" t="s">
        <v>39</v>
      </c>
      <c r="F289" s="234" t="s">
        <v>411</v>
      </c>
      <c r="G289" s="232"/>
      <c r="H289" s="233" t="s">
        <v>39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8"/>
      <c r="U289" s="239"/>
      <c r="AT289" s="240" t="s">
        <v>180</v>
      </c>
      <c r="AU289" s="240" t="s">
        <v>87</v>
      </c>
      <c r="AV289" s="12" t="s">
        <v>87</v>
      </c>
      <c r="AW289" s="12" t="s">
        <v>43</v>
      </c>
      <c r="AX289" s="12" t="s">
        <v>80</v>
      </c>
      <c r="AY289" s="240" t="s">
        <v>169</v>
      </c>
    </row>
    <row r="290" s="13" customFormat="1">
      <c r="B290" s="241"/>
      <c r="C290" s="242"/>
      <c r="D290" s="227" t="s">
        <v>180</v>
      </c>
      <c r="E290" s="243" t="s">
        <v>39</v>
      </c>
      <c r="F290" s="244" t="s">
        <v>412</v>
      </c>
      <c r="G290" s="242"/>
      <c r="H290" s="245">
        <v>137.5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49"/>
      <c r="U290" s="250"/>
      <c r="AT290" s="251" t="s">
        <v>180</v>
      </c>
      <c r="AU290" s="251" t="s">
        <v>87</v>
      </c>
      <c r="AV290" s="13" t="s">
        <v>89</v>
      </c>
      <c r="AW290" s="13" t="s">
        <v>43</v>
      </c>
      <c r="AX290" s="13" t="s">
        <v>80</v>
      </c>
      <c r="AY290" s="251" t="s">
        <v>169</v>
      </c>
    </row>
    <row r="291" s="13" customFormat="1">
      <c r="B291" s="241"/>
      <c r="C291" s="242"/>
      <c r="D291" s="227" t="s">
        <v>180</v>
      </c>
      <c r="E291" s="243" t="s">
        <v>39</v>
      </c>
      <c r="F291" s="244" t="s">
        <v>413</v>
      </c>
      <c r="G291" s="242"/>
      <c r="H291" s="245">
        <v>165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49"/>
      <c r="U291" s="250"/>
      <c r="AT291" s="251" t="s">
        <v>180</v>
      </c>
      <c r="AU291" s="251" t="s">
        <v>87</v>
      </c>
      <c r="AV291" s="13" t="s">
        <v>89</v>
      </c>
      <c r="AW291" s="13" t="s">
        <v>43</v>
      </c>
      <c r="AX291" s="13" t="s">
        <v>80</v>
      </c>
      <c r="AY291" s="251" t="s">
        <v>169</v>
      </c>
    </row>
    <row r="292" s="14" customFormat="1">
      <c r="B292" s="252"/>
      <c r="C292" s="253"/>
      <c r="D292" s="227" t="s">
        <v>180</v>
      </c>
      <c r="E292" s="254" t="s">
        <v>39</v>
      </c>
      <c r="F292" s="255" t="s">
        <v>185</v>
      </c>
      <c r="G292" s="253"/>
      <c r="H292" s="256">
        <v>302.5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0"/>
      <c r="U292" s="261"/>
      <c r="AT292" s="262" t="s">
        <v>180</v>
      </c>
      <c r="AU292" s="262" t="s">
        <v>87</v>
      </c>
      <c r="AV292" s="14" t="s">
        <v>175</v>
      </c>
      <c r="AW292" s="14" t="s">
        <v>43</v>
      </c>
      <c r="AX292" s="14" t="s">
        <v>87</v>
      </c>
      <c r="AY292" s="262" t="s">
        <v>169</v>
      </c>
    </row>
    <row r="293" s="1" customFormat="1" ht="22.5" customHeight="1">
      <c r="B293" s="40"/>
      <c r="C293" s="263" t="s">
        <v>414</v>
      </c>
      <c r="D293" s="263" t="s">
        <v>415</v>
      </c>
      <c r="E293" s="264" t="s">
        <v>416</v>
      </c>
      <c r="F293" s="265" t="s">
        <v>417</v>
      </c>
      <c r="G293" s="266" t="s">
        <v>131</v>
      </c>
      <c r="H293" s="267">
        <v>225</v>
      </c>
      <c r="I293" s="268"/>
      <c r="J293" s="269">
        <f>ROUND(I293*H293,2)</f>
        <v>0</v>
      </c>
      <c r="K293" s="265" t="s">
        <v>174</v>
      </c>
      <c r="L293" s="270"/>
      <c r="M293" s="271" t="s">
        <v>39</v>
      </c>
      <c r="N293" s="272" t="s">
        <v>53</v>
      </c>
      <c r="O293" s="81"/>
      <c r="P293" s="224">
        <f>O293*H293</f>
        <v>0</v>
      </c>
      <c r="Q293" s="224">
        <v>1</v>
      </c>
      <c r="R293" s="224">
        <f>Q293*H293</f>
        <v>225</v>
      </c>
      <c r="S293" s="224">
        <v>0</v>
      </c>
      <c r="T293" s="224">
        <f>S293*H293</f>
        <v>0</v>
      </c>
      <c r="U293" s="225" t="s">
        <v>39</v>
      </c>
      <c r="AR293" s="18" t="s">
        <v>202</v>
      </c>
      <c r="AT293" s="18" t="s">
        <v>415</v>
      </c>
      <c r="AU293" s="18" t="s">
        <v>87</v>
      </c>
      <c r="AY293" s="18" t="s">
        <v>169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175</v>
      </c>
      <c r="BK293" s="226">
        <f>ROUND(I293*H293,2)</f>
        <v>0</v>
      </c>
      <c r="BL293" s="18" t="s">
        <v>175</v>
      </c>
      <c r="BM293" s="18" t="s">
        <v>418</v>
      </c>
    </row>
    <row r="294" s="1" customFormat="1">
      <c r="B294" s="40"/>
      <c r="C294" s="41"/>
      <c r="D294" s="227" t="s">
        <v>176</v>
      </c>
      <c r="E294" s="41"/>
      <c r="F294" s="228" t="s">
        <v>417</v>
      </c>
      <c r="G294" s="41"/>
      <c r="H294" s="41"/>
      <c r="I294" s="145"/>
      <c r="J294" s="41"/>
      <c r="K294" s="41"/>
      <c r="L294" s="45"/>
      <c r="M294" s="229"/>
      <c r="N294" s="81"/>
      <c r="O294" s="81"/>
      <c r="P294" s="81"/>
      <c r="Q294" s="81"/>
      <c r="R294" s="81"/>
      <c r="S294" s="81"/>
      <c r="T294" s="81"/>
      <c r="U294" s="82"/>
      <c r="AT294" s="18" t="s">
        <v>176</v>
      </c>
      <c r="AU294" s="18" t="s">
        <v>87</v>
      </c>
    </row>
    <row r="295" s="13" customFormat="1">
      <c r="B295" s="241"/>
      <c r="C295" s="242"/>
      <c r="D295" s="227" t="s">
        <v>180</v>
      </c>
      <c r="E295" s="243" t="s">
        <v>39</v>
      </c>
      <c r="F295" s="244" t="s">
        <v>419</v>
      </c>
      <c r="G295" s="242"/>
      <c r="H295" s="245">
        <v>225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49"/>
      <c r="U295" s="250"/>
      <c r="AT295" s="251" t="s">
        <v>180</v>
      </c>
      <c r="AU295" s="251" t="s">
        <v>87</v>
      </c>
      <c r="AV295" s="13" t="s">
        <v>89</v>
      </c>
      <c r="AW295" s="13" t="s">
        <v>43</v>
      </c>
      <c r="AX295" s="13" t="s">
        <v>80</v>
      </c>
      <c r="AY295" s="251" t="s">
        <v>169</v>
      </c>
    </row>
    <row r="296" s="14" customFormat="1">
      <c r="B296" s="252"/>
      <c r="C296" s="253"/>
      <c r="D296" s="227" t="s">
        <v>180</v>
      </c>
      <c r="E296" s="254" t="s">
        <v>39</v>
      </c>
      <c r="F296" s="255" t="s">
        <v>185</v>
      </c>
      <c r="G296" s="253"/>
      <c r="H296" s="256">
        <v>225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0"/>
      <c r="U296" s="261"/>
      <c r="AT296" s="262" t="s">
        <v>180</v>
      </c>
      <c r="AU296" s="262" t="s">
        <v>87</v>
      </c>
      <c r="AV296" s="14" t="s">
        <v>175</v>
      </c>
      <c r="AW296" s="14" t="s">
        <v>43</v>
      </c>
      <c r="AX296" s="14" t="s">
        <v>87</v>
      </c>
      <c r="AY296" s="262" t="s">
        <v>169</v>
      </c>
    </row>
    <row r="297" s="1" customFormat="1" ht="22.5" customHeight="1">
      <c r="B297" s="40"/>
      <c r="C297" s="263" t="s">
        <v>136</v>
      </c>
      <c r="D297" s="263" t="s">
        <v>415</v>
      </c>
      <c r="E297" s="264" t="s">
        <v>420</v>
      </c>
      <c r="F297" s="265" t="s">
        <v>421</v>
      </c>
      <c r="G297" s="266" t="s">
        <v>103</v>
      </c>
      <c r="H297" s="267">
        <v>2.2930000000000001</v>
      </c>
      <c r="I297" s="268"/>
      <c r="J297" s="269">
        <f>ROUND(I297*H297,2)</f>
        <v>0</v>
      </c>
      <c r="K297" s="265" t="s">
        <v>174</v>
      </c>
      <c r="L297" s="270"/>
      <c r="M297" s="271" t="s">
        <v>39</v>
      </c>
      <c r="N297" s="272" t="s">
        <v>53</v>
      </c>
      <c r="O297" s="81"/>
      <c r="P297" s="224">
        <f>O297*H297</f>
        <v>0</v>
      </c>
      <c r="Q297" s="224">
        <v>3.70425</v>
      </c>
      <c r="R297" s="224">
        <f>Q297*H297</f>
        <v>8.4938452500000015</v>
      </c>
      <c r="S297" s="224">
        <v>0</v>
      </c>
      <c r="T297" s="224">
        <f>S297*H297</f>
        <v>0</v>
      </c>
      <c r="U297" s="225" t="s">
        <v>39</v>
      </c>
      <c r="AR297" s="18" t="s">
        <v>202</v>
      </c>
      <c r="AT297" s="18" t="s">
        <v>415</v>
      </c>
      <c r="AU297" s="18" t="s">
        <v>87</v>
      </c>
      <c r="AY297" s="18" t="s">
        <v>169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175</v>
      </c>
      <c r="BK297" s="226">
        <f>ROUND(I297*H297,2)</f>
        <v>0</v>
      </c>
      <c r="BL297" s="18" t="s">
        <v>175</v>
      </c>
      <c r="BM297" s="18" t="s">
        <v>422</v>
      </c>
    </row>
    <row r="298" s="1" customFormat="1">
      <c r="B298" s="40"/>
      <c r="C298" s="41"/>
      <c r="D298" s="227" t="s">
        <v>176</v>
      </c>
      <c r="E298" s="41"/>
      <c r="F298" s="228" t="s">
        <v>421</v>
      </c>
      <c r="G298" s="41"/>
      <c r="H298" s="41"/>
      <c r="I298" s="145"/>
      <c r="J298" s="41"/>
      <c r="K298" s="41"/>
      <c r="L298" s="45"/>
      <c r="M298" s="229"/>
      <c r="N298" s="81"/>
      <c r="O298" s="81"/>
      <c r="P298" s="81"/>
      <c r="Q298" s="81"/>
      <c r="R298" s="81"/>
      <c r="S298" s="81"/>
      <c r="T298" s="81"/>
      <c r="U298" s="82"/>
      <c r="AT298" s="18" t="s">
        <v>176</v>
      </c>
      <c r="AU298" s="18" t="s">
        <v>87</v>
      </c>
    </row>
    <row r="299" s="13" customFormat="1">
      <c r="B299" s="241"/>
      <c r="C299" s="242"/>
      <c r="D299" s="227" t="s">
        <v>180</v>
      </c>
      <c r="E299" s="243" t="s">
        <v>39</v>
      </c>
      <c r="F299" s="244" t="s">
        <v>423</v>
      </c>
      <c r="G299" s="242"/>
      <c r="H299" s="245">
        <v>0.23999999999999999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49"/>
      <c r="U299" s="250"/>
      <c r="AT299" s="251" t="s">
        <v>180</v>
      </c>
      <c r="AU299" s="251" t="s">
        <v>87</v>
      </c>
      <c r="AV299" s="13" t="s">
        <v>89</v>
      </c>
      <c r="AW299" s="13" t="s">
        <v>43</v>
      </c>
      <c r="AX299" s="13" t="s">
        <v>80</v>
      </c>
      <c r="AY299" s="251" t="s">
        <v>169</v>
      </c>
    </row>
    <row r="300" s="13" customFormat="1">
      <c r="B300" s="241"/>
      <c r="C300" s="242"/>
      <c r="D300" s="227" t="s">
        <v>180</v>
      </c>
      <c r="E300" s="243" t="s">
        <v>39</v>
      </c>
      <c r="F300" s="244" t="s">
        <v>424</v>
      </c>
      <c r="G300" s="242"/>
      <c r="H300" s="245">
        <v>0.34666666666666701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49"/>
      <c r="U300" s="250"/>
      <c r="AT300" s="251" t="s">
        <v>180</v>
      </c>
      <c r="AU300" s="251" t="s">
        <v>87</v>
      </c>
      <c r="AV300" s="13" t="s">
        <v>89</v>
      </c>
      <c r="AW300" s="13" t="s">
        <v>43</v>
      </c>
      <c r="AX300" s="13" t="s">
        <v>80</v>
      </c>
      <c r="AY300" s="251" t="s">
        <v>169</v>
      </c>
    </row>
    <row r="301" s="13" customFormat="1">
      <c r="B301" s="241"/>
      <c r="C301" s="242"/>
      <c r="D301" s="227" t="s">
        <v>180</v>
      </c>
      <c r="E301" s="243" t="s">
        <v>39</v>
      </c>
      <c r="F301" s="244" t="s">
        <v>425</v>
      </c>
      <c r="G301" s="242"/>
      <c r="H301" s="245">
        <v>1.7066666666666701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49"/>
      <c r="U301" s="250"/>
      <c r="AT301" s="251" t="s">
        <v>180</v>
      </c>
      <c r="AU301" s="251" t="s">
        <v>87</v>
      </c>
      <c r="AV301" s="13" t="s">
        <v>89</v>
      </c>
      <c r="AW301" s="13" t="s">
        <v>43</v>
      </c>
      <c r="AX301" s="13" t="s">
        <v>80</v>
      </c>
      <c r="AY301" s="251" t="s">
        <v>169</v>
      </c>
    </row>
    <row r="302" s="14" customFormat="1">
      <c r="B302" s="252"/>
      <c r="C302" s="253"/>
      <c r="D302" s="227" t="s">
        <v>180</v>
      </c>
      <c r="E302" s="254" t="s">
        <v>39</v>
      </c>
      <c r="F302" s="255" t="s">
        <v>185</v>
      </c>
      <c r="G302" s="253"/>
      <c r="H302" s="256">
        <v>2.2933333333333299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0"/>
      <c r="U302" s="261"/>
      <c r="AT302" s="262" t="s">
        <v>180</v>
      </c>
      <c r="AU302" s="262" t="s">
        <v>87</v>
      </c>
      <c r="AV302" s="14" t="s">
        <v>175</v>
      </c>
      <c r="AW302" s="14" t="s">
        <v>43</v>
      </c>
      <c r="AX302" s="14" t="s">
        <v>87</v>
      </c>
      <c r="AY302" s="262" t="s">
        <v>169</v>
      </c>
    </row>
    <row r="303" s="1" customFormat="1" ht="22.5" customHeight="1">
      <c r="B303" s="40"/>
      <c r="C303" s="263" t="s">
        <v>426</v>
      </c>
      <c r="D303" s="263" t="s">
        <v>415</v>
      </c>
      <c r="E303" s="264" t="s">
        <v>427</v>
      </c>
      <c r="F303" s="265" t="s">
        <v>428</v>
      </c>
      <c r="G303" s="266" t="s">
        <v>103</v>
      </c>
      <c r="H303" s="267">
        <v>2444</v>
      </c>
      <c r="I303" s="268"/>
      <c r="J303" s="269">
        <f>ROUND(I303*H303,2)</f>
        <v>0</v>
      </c>
      <c r="K303" s="265" t="s">
        <v>174</v>
      </c>
      <c r="L303" s="270"/>
      <c r="M303" s="271" t="s">
        <v>39</v>
      </c>
      <c r="N303" s="272" t="s">
        <v>53</v>
      </c>
      <c r="O303" s="81"/>
      <c r="P303" s="224">
        <f>O303*H303</f>
        <v>0</v>
      </c>
      <c r="Q303" s="224">
        <v>0.00123</v>
      </c>
      <c r="R303" s="224">
        <f>Q303*H303</f>
        <v>3.0061200000000001</v>
      </c>
      <c r="S303" s="224">
        <v>0</v>
      </c>
      <c r="T303" s="224">
        <f>S303*H303</f>
        <v>0</v>
      </c>
      <c r="U303" s="225" t="s">
        <v>39</v>
      </c>
      <c r="AR303" s="18" t="s">
        <v>202</v>
      </c>
      <c r="AT303" s="18" t="s">
        <v>415</v>
      </c>
      <c r="AU303" s="18" t="s">
        <v>87</v>
      </c>
      <c r="AY303" s="18" t="s">
        <v>169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175</v>
      </c>
      <c r="BK303" s="226">
        <f>ROUND(I303*H303,2)</f>
        <v>0</v>
      </c>
      <c r="BL303" s="18" t="s">
        <v>175</v>
      </c>
      <c r="BM303" s="18" t="s">
        <v>429</v>
      </c>
    </row>
    <row r="304" s="1" customFormat="1">
      <c r="B304" s="40"/>
      <c r="C304" s="41"/>
      <c r="D304" s="227" t="s">
        <v>176</v>
      </c>
      <c r="E304" s="41"/>
      <c r="F304" s="228" t="s">
        <v>428</v>
      </c>
      <c r="G304" s="41"/>
      <c r="H304" s="41"/>
      <c r="I304" s="145"/>
      <c r="J304" s="41"/>
      <c r="K304" s="41"/>
      <c r="L304" s="45"/>
      <c r="M304" s="229"/>
      <c r="N304" s="81"/>
      <c r="O304" s="81"/>
      <c r="P304" s="81"/>
      <c r="Q304" s="81"/>
      <c r="R304" s="81"/>
      <c r="S304" s="81"/>
      <c r="T304" s="81"/>
      <c r="U304" s="82"/>
      <c r="AT304" s="18" t="s">
        <v>176</v>
      </c>
      <c r="AU304" s="18" t="s">
        <v>87</v>
      </c>
    </row>
    <row r="305" s="13" customFormat="1">
      <c r="B305" s="241"/>
      <c r="C305" s="242"/>
      <c r="D305" s="227" t="s">
        <v>180</v>
      </c>
      <c r="E305" s="243" t="s">
        <v>39</v>
      </c>
      <c r="F305" s="244" t="s">
        <v>430</v>
      </c>
      <c r="G305" s="242"/>
      <c r="H305" s="245">
        <v>2496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49"/>
      <c r="U305" s="250"/>
      <c r="AT305" s="251" t="s">
        <v>180</v>
      </c>
      <c r="AU305" s="251" t="s">
        <v>87</v>
      </c>
      <c r="AV305" s="13" t="s">
        <v>89</v>
      </c>
      <c r="AW305" s="13" t="s">
        <v>43</v>
      </c>
      <c r="AX305" s="13" t="s">
        <v>80</v>
      </c>
      <c r="AY305" s="251" t="s">
        <v>169</v>
      </c>
    </row>
    <row r="306" s="13" customFormat="1">
      <c r="B306" s="241"/>
      <c r="C306" s="242"/>
      <c r="D306" s="227" t="s">
        <v>180</v>
      </c>
      <c r="E306" s="243" t="s">
        <v>39</v>
      </c>
      <c r="F306" s="244" t="s">
        <v>431</v>
      </c>
      <c r="G306" s="242"/>
      <c r="H306" s="245">
        <v>-52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49"/>
      <c r="U306" s="250"/>
      <c r="AT306" s="251" t="s">
        <v>180</v>
      </c>
      <c r="AU306" s="251" t="s">
        <v>87</v>
      </c>
      <c r="AV306" s="13" t="s">
        <v>89</v>
      </c>
      <c r="AW306" s="13" t="s">
        <v>43</v>
      </c>
      <c r="AX306" s="13" t="s">
        <v>80</v>
      </c>
      <c r="AY306" s="251" t="s">
        <v>169</v>
      </c>
    </row>
    <row r="307" s="14" customFormat="1">
      <c r="B307" s="252"/>
      <c r="C307" s="253"/>
      <c r="D307" s="227" t="s">
        <v>180</v>
      </c>
      <c r="E307" s="254" t="s">
        <v>39</v>
      </c>
      <c r="F307" s="255" t="s">
        <v>185</v>
      </c>
      <c r="G307" s="253"/>
      <c r="H307" s="256">
        <v>2444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0"/>
      <c r="U307" s="261"/>
      <c r="AT307" s="262" t="s">
        <v>180</v>
      </c>
      <c r="AU307" s="262" t="s">
        <v>87</v>
      </c>
      <c r="AV307" s="14" t="s">
        <v>175</v>
      </c>
      <c r="AW307" s="14" t="s">
        <v>43</v>
      </c>
      <c r="AX307" s="14" t="s">
        <v>87</v>
      </c>
      <c r="AY307" s="262" t="s">
        <v>169</v>
      </c>
    </row>
    <row r="308" s="1" customFormat="1" ht="22.5" customHeight="1">
      <c r="B308" s="40"/>
      <c r="C308" s="263" t="s">
        <v>312</v>
      </c>
      <c r="D308" s="263" t="s">
        <v>415</v>
      </c>
      <c r="E308" s="264" t="s">
        <v>432</v>
      </c>
      <c r="F308" s="265" t="s">
        <v>433</v>
      </c>
      <c r="G308" s="266" t="s">
        <v>103</v>
      </c>
      <c r="H308" s="267">
        <v>1248</v>
      </c>
      <c r="I308" s="268"/>
      <c r="J308" s="269">
        <f>ROUND(I308*H308,2)</f>
        <v>0</v>
      </c>
      <c r="K308" s="265" t="s">
        <v>174</v>
      </c>
      <c r="L308" s="270"/>
      <c r="M308" s="271" t="s">
        <v>39</v>
      </c>
      <c r="N308" s="272" t="s">
        <v>53</v>
      </c>
      <c r="O308" s="81"/>
      <c r="P308" s="224">
        <f>O308*H308</f>
        <v>0</v>
      </c>
      <c r="Q308" s="224">
        <v>0.00018000000000000001</v>
      </c>
      <c r="R308" s="224">
        <f>Q308*H308</f>
        <v>0.22464000000000001</v>
      </c>
      <c r="S308" s="224">
        <v>0</v>
      </c>
      <c r="T308" s="224">
        <f>S308*H308</f>
        <v>0</v>
      </c>
      <c r="U308" s="225" t="s">
        <v>39</v>
      </c>
      <c r="AR308" s="18" t="s">
        <v>202</v>
      </c>
      <c r="AT308" s="18" t="s">
        <v>415</v>
      </c>
      <c r="AU308" s="18" t="s">
        <v>87</v>
      </c>
      <c r="AY308" s="18" t="s">
        <v>169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175</v>
      </c>
      <c r="BK308" s="226">
        <f>ROUND(I308*H308,2)</f>
        <v>0</v>
      </c>
      <c r="BL308" s="18" t="s">
        <v>175</v>
      </c>
      <c r="BM308" s="18" t="s">
        <v>434</v>
      </c>
    </row>
    <row r="309" s="1" customFormat="1">
      <c r="B309" s="40"/>
      <c r="C309" s="41"/>
      <c r="D309" s="227" t="s">
        <v>176</v>
      </c>
      <c r="E309" s="41"/>
      <c r="F309" s="228" t="s">
        <v>433</v>
      </c>
      <c r="G309" s="41"/>
      <c r="H309" s="41"/>
      <c r="I309" s="145"/>
      <c r="J309" s="41"/>
      <c r="K309" s="41"/>
      <c r="L309" s="45"/>
      <c r="M309" s="229"/>
      <c r="N309" s="81"/>
      <c r="O309" s="81"/>
      <c r="P309" s="81"/>
      <c r="Q309" s="81"/>
      <c r="R309" s="81"/>
      <c r="S309" s="81"/>
      <c r="T309" s="81"/>
      <c r="U309" s="82"/>
      <c r="AT309" s="18" t="s">
        <v>176</v>
      </c>
      <c r="AU309" s="18" t="s">
        <v>87</v>
      </c>
    </row>
    <row r="310" s="13" customFormat="1">
      <c r="B310" s="241"/>
      <c r="C310" s="242"/>
      <c r="D310" s="227" t="s">
        <v>180</v>
      </c>
      <c r="E310" s="243" t="s">
        <v>39</v>
      </c>
      <c r="F310" s="244" t="s">
        <v>127</v>
      </c>
      <c r="G310" s="242"/>
      <c r="H310" s="245">
        <v>1248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49"/>
      <c r="U310" s="250"/>
      <c r="AT310" s="251" t="s">
        <v>180</v>
      </c>
      <c r="AU310" s="251" t="s">
        <v>87</v>
      </c>
      <c r="AV310" s="13" t="s">
        <v>89</v>
      </c>
      <c r="AW310" s="13" t="s">
        <v>43</v>
      </c>
      <c r="AX310" s="13" t="s">
        <v>80</v>
      </c>
      <c r="AY310" s="251" t="s">
        <v>169</v>
      </c>
    </row>
    <row r="311" s="14" customFormat="1">
      <c r="B311" s="252"/>
      <c r="C311" s="253"/>
      <c r="D311" s="227" t="s">
        <v>180</v>
      </c>
      <c r="E311" s="254" t="s">
        <v>125</v>
      </c>
      <c r="F311" s="255" t="s">
        <v>185</v>
      </c>
      <c r="G311" s="253"/>
      <c r="H311" s="256">
        <v>1248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0"/>
      <c r="U311" s="261"/>
      <c r="AT311" s="262" t="s">
        <v>180</v>
      </c>
      <c r="AU311" s="262" t="s">
        <v>87</v>
      </c>
      <c r="AV311" s="14" t="s">
        <v>175</v>
      </c>
      <c r="AW311" s="14" t="s">
        <v>43</v>
      </c>
      <c r="AX311" s="14" t="s">
        <v>87</v>
      </c>
      <c r="AY311" s="262" t="s">
        <v>169</v>
      </c>
    </row>
    <row r="312" s="1" customFormat="1" ht="22.5" customHeight="1">
      <c r="B312" s="40"/>
      <c r="C312" s="263" t="s">
        <v>435</v>
      </c>
      <c r="D312" s="263" t="s">
        <v>415</v>
      </c>
      <c r="E312" s="264" t="s">
        <v>436</v>
      </c>
      <c r="F312" s="265" t="s">
        <v>437</v>
      </c>
      <c r="G312" s="266" t="s">
        <v>131</v>
      </c>
      <c r="H312" s="267">
        <v>1.8</v>
      </c>
      <c r="I312" s="268"/>
      <c r="J312" s="269">
        <f>ROUND(I312*H312,2)</f>
        <v>0</v>
      </c>
      <c r="K312" s="265" t="s">
        <v>174</v>
      </c>
      <c r="L312" s="270"/>
      <c r="M312" s="271" t="s">
        <v>39</v>
      </c>
      <c r="N312" s="272" t="s">
        <v>53</v>
      </c>
      <c r="O312" s="81"/>
      <c r="P312" s="224">
        <f>O312*H312</f>
        <v>0</v>
      </c>
      <c r="Q312" s="224">
        <v>1</v>
      </c>
      <c r="R312" s="224">
        <f>Q312*H312</f>
        <v>1.8</v>
      </c>
      <c r="S312" s="224">
        <v>0</v>
      </c>
      <c r="T312" s="224">
        <f>S312*H312</f>
        <v>0</v>
      </c>
      <c r="U312" s="225" t="s">
        <v>39</v>
      </c>
      <c r="AR312" s="18" t="s">
        <v>202</v>
      </c>
      <c r="AT312" s="18" t="s">
        <v>415</v>
      </c>
      <c r="AU312" s="18" t="s">
        <v>87</v>
      </c>
      <c r="AY312" s="18" t="s">
        <v>169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175</v>
      </c>
      <c r="BK312" s="226">
        <f>ROUND(I312*H312,2)</f>
        <v>0</v>
      </c>
      <c r="BL312" s="18" t="s">
        <v>175</v>
      </c>
      <c r="BM312" s="18" t="s">
        <v>438</v>
      </c>
    </row>
    <row r="313" s="1" customFormat="1">
      <c r="B313" s="40"/>
      <c r="C313" s="41"/>
      <c r="D313" s="227" t="s">
        <v>176</v>
      </c>
      <c r="E313" s="41"/>
      <c r="F313" s="228" t="s">
        <v>437</v>
      </c>
      <c r="G313" s="41"/>
      <c r="H313" s="41"/>
      <c r="I313" s="145"/>
      <c r="J313" s="41"/>
      <c r="K313" s="41"/>
      <c r="L313" s="45"/>
      <c r="M313" s="229"/>
      <c r="N313" s="81"/>
      <c r="O313" s="81"/>
      <c r="P313" s="81"/>
      <c r="Q313" s="81"/>
      <c r="R313" s="81"/>
      <c r="S313" s="81"/>
      <c r="T313" s="81"/>
      <c r="U313" s="82"/>
      <c r="AT313" s="18" t="s">
        <v>176</v>
      </c>
      <c r="AU313" s="18" t="s">
        <v>87</v>
      </c>
    </row>
    <row r="314" s="13" customFormat="1">
      <c r="B314" s="241"/>
      <c r="C314" s="242"/>
      <c r="D314" s="227" t="s">
        <v>180</v>
      </c>
      <c r="E314" s="243" t="s">
        <v>39</v>
      </c>
      <c r="F314" s="244" t="s">
        <v>439</v>
      </c>
      <c r="G314" s="242"/>
      <c r="H314" s="245">
        <v>1.8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49"/>
      <c r="U314" s="250"/>
      <c r="AT314" s="251" t="s">
        <v>180</v>
      </c>
      <c r="AU314" s="251" t="s">
        <v>87</v>
      </c>
      <c r="AV314" s="13" t="s">
        <v>89</v>
      </c>
      <c r="AW314" s="13" t="s">
        <v>43</v>
      </c>
      <c r="AX314" s="13" t="s">
        <v>80</v>
      </c>
      <c r="AY314" s="251" t="s">
        <v>169</v>
      </c>
    </row>
    <row r="315" s="14" customFormat="1">
      <c r="B315" s="252"/>
      <c r="C315" s="253"/>
      <c r="D315" s="227" t="s">
        <v>180</v>
      </c>
      <c r="E315" s="254" t="s">
        <v>39</v>
      </c>
      <c r="F315" s="255" t="s">
        <v>185</v>
      </c>
      <c r="G315" s="253"/>
      <c r="H315" s="256">
        <v>1.8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0"/>
      <c r="U315" s="261"/>
      <c r="AT315" s="262" t="s">
        <v>180</v>
      </c>
      <c r="AU315" s="262" t="s">
        <v>87</v>
      </c>
      <c r="AV315" s="14" t="s">
        <v>175</v>
      </c>
      <c r="AW315" s="14" t="s">
        <v>43</v>
      </c>
      <c r="AX315" s="14" t="s">
        <v>87</v>
      </c>
      <c r="AY315" s="262" t="s">
        <v>169</v>
      </c>
    </row>
    <row r="316" s="1" customFormat="1" ht="22.5" customHeight="1">
      <c r="B316" s="40"/>
      <c r="C316" s="263" t="s">
        <v>321</v>
      </c>
      <c r="D316" s="263" t="s">
        <v>415</v>
      </c>
      <c r="E316" s="264" t="s">
        <v>440</v>
      </c>
      <c r="F316" s="265" t="s">
        <v>441</v>
      </c>
      <c r="G316" s="266" t="s">
        <v>115</v>
      </c>
      <c r="H316" s="267">
        <v>0.57599999999999996</v>
      </c>
      <c r="I316" s="268"/>
      <c r="J316" s="269">
        <f>ROUND(I316*H316,2)</f>
        <v>0</v>
      </c>
      <c r="K316" s="265" t="s">
        <v>174</v>
      </c>
      <c r="L316" s="270"/>
      <c r="M316" s="271" t="s">
        <v>39</v>
      </c>
      <c r="N316" s="272" t="s">
        <v>53</v>
      </c>
      <c r="O316" s="81"/>
      <c r="P316" s="224">
        <f>O316*H316</f>
        <v>0</v>
      </c>
      <c r="Q316" s="224">
        <v>2.4289999999999998</v>
      </c>
      <c r="R316" s="224">
        <f>Q316*H316</f>
        <v>1.3991039999999999</v>
      </c>
      <c r="S316" s="224">
        <v>0</v>
      </c>
      <c r="T316" s="224">
        <f>S316*H316</f>
        <v>0</v>
      </c>
      <c r="U316" s="225" t="s">
        <v>39</v>
      </c>
      <c r="AR316" s="18" t="s">
        <v>202</v>
      </c>
      <c r="AT316" s="18" t="s">
        <v>415</v>
      </c>
      <c r="AU316" s="18" t="s">
        <v>87</v>
      </c>
      <c r="AY316" s="18" t="s">
        <v>169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175</v>
      </c>
      <c r="BK316" s="226">
        <f>ROUND(I316*H316,2)</f>
        <v>0</v>
      </c>
      <c r="BL316" s="18" t="s">
        <v>175</v>
      </c>
      <c r="BM316" s="18" t="s">
        <v>442</v>
      </c>
    </row>
    <row r="317" s="1" customFormat="1">
      <c r="B317" s="40"/>
      <c r="C317" s="41"/>
      <c r="D317" s="227" t="s">
        <v>176</v>
      </c>
      <c r="E317" s="41"/>
      <c r="F317" s="228" t="s">
        <v>441</v>
      </c>
      <c r="G317" s="41"/>
      <c r="H317" s="41"/>
      <c r="I317" s="145"/>
      <c r="J317" s="41"/>
      <c r="K317" s="41"/>
      <c r="L317" s="45"/>
      <c r="M317" s="229"/>
      <c r="N317" s="81"/>
      <c r="O317" s="81"/>
      <c r="P317" s="81"/>
      <c r="Q317" s="81"/>
      <c r="R317" s="81"/>
      <c r="S317" s="81"/>
      <c r="T317" s="81"/>
      <c r="U317" s="82"/>
      <c r="AT317" s="18" t="s">
        <v>176</v>
      </c>
      <c r="AU317" s="18" t="s">
        <v>87</v>
      </c>
    </row>
    <row r="318" s="13" customFormat="1">
      <c r="B318" s="241"/>
      <c r="C318" s="242"/>
      <c r="D318" s="227" t="s">
        <v>180</v>
      </c>
      <c r="E318" s="243" t="s">
        <v>39</v>
      </c>
      <c r="F318" s="244" t="s">
        <v>443</v>
      </c>
      <c r="G318" s="242"/>
      <c r="H318" s="245">
        <v>0.57599999999999996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49"/>
      <c r="U318" s="250"/>
      <c r="AT318" s="251" t="s">
        <v>180</v>
      </c>
      <c r="AU318" s="251" t="s">
        <v>87</v>
      </c>
      <c r="AV318" s="13" t="s">
        <v>89</v>
      </c>
      <c r="AW318" s="13" t="s">
        <v>43</v>
      </c>
      <c r="AX318" s="13" t="s">
        <v>80</v>
      </c>
      <c r="AY318" s="251" t="s">
        <v>169</v>
      </c>
    </row>
    <row r="319" s="14" customFormat="1">
      <c r="B319" s="252"/>
      <c r="C319" s="253"/>
      <c r="D319" s="227" t="s">
        <v>180</v>
      </c>
      <c r="E319" s="254" t="s">
        <v>39</v>
      </c>
      <c r="F319" s="255" t="s">
        <v>185</v>
      </c>
      <c r="G319" s="253"/>
      <c r="H319" s="256">
        <v>0.57599999999999996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0"/>
      <c r="U319" s="261"/>
      <c r="AT319" s="262" t="s">
        <v>180</v>
      </c>
      <c r="AU319" s="262" t="s">
        <v>87</v>
      </c>
      <c r="AV319" s="14" t="s">
        <v>175</v>
      </c>
      <c r="AW319" s="14" t="s">
        <v>43</v>
      </c>
      <c r="AX319" s="14" t="s">
        <v>87</v>
      </c>
      <c r="AY319" s="262" t="s">
        <v>169</v>
      </c>
    </row>
    <row r="320" s="1" customFormat="1" ht="22.5" customHeight="1">
      <c r="B320" s="40"/>
      <c r="C320" s="263" t="s">
        <v>444</v>
      </c>
      <c r="D320" s="263" t="s">
        <v>415</v>
      </c>
      <c r="E320" s="264" t="s">
        <v>445</v>
      </c>
      <c r="F320" s="265" t="s">
        <v>446</v>
      </c>
      <c r="G320" s="266" t="s">
        <v>131</v>
      </c>
      <c r="H320" s="267">
        <v>5.4000000000000004</v>
      </c>
      <c r="I320" s="268"/>
      <c r="J320" s="269">
        <f>ROUND(I320*H320,2)</f>
        <v>0</v>
      </c>
      <c r="K320" s="265" t="s">
        <v>174</v>
      </c>
      <c r="L320" s="270"/>
      <c r="M320" s="271" t="s">
        <v>39</v>
      </c>
      <c r="N320" s="272" t="s">
        <v>53</v>
      </c>
      <c r="O320" s="81"/>
      <c r="P320" s="224">
        <f>O320*H320</f>
        <v>0</v>
      </c>
      <c r="Q320" s="224">
        <v>1</v>
      </c>
      <c r="R320" s="224">
        <f>Q320*H320</f>
        <v>5.4000000000000004</v>
      </c>
      <c r="S320" s="224">
        <v>0</v>
      </c>
      <c r="T320" s="224">
        <f>S320*H320</f>
        <v>0</v>
      </c>
      <c r="U320" s="225" t="s">
        <v>39</v>
      </c>
      <c r="AR320" s="18" t="s">
        <v>202</v>
      </c>
      <c r="AT320" s="18" t="s">
        <v>415</v>
      </c>
      <c r="AU320" s="18" t="s">
        <v>87</v>
      </c>
      <c r="AY320" s="18" t="s">
        <v>169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175</v>
      </c>
      <c r="BK320" s="226">
        <f>ROUND(I320*H320,2)</f>
        <v>0</v>
      </c>
      <c r="BL320" s="18" t="s">
        <v>175</v>
      </c>
      <c r="BM320" s="18" t="s">
        <v>447</v>
      </c>
    </row>
    <row r="321" s="1" customFormat="1">
      <c r="B321" s="40"/>
      <c r="C321" s="41"/>
      <c r="D321" s="227" t="s">
        <v>176</v>
      </c>
      <c r="E321" s="41"/>
      <c r="F321" s="228" t="s">
        <v>446</v>
      </c>
      <c r="G321" s="41"/>
      <c r="H321" s="41"/>
      <c r="I321" s="145"/>
      <c r="J321" s="41"/>
      <c r="K321" s="41"/>
      <c r="L321" s="45"/>
      <c r="M321" s="229"/>
      <c r="N321" s="81"/>
      <c r="O321" s="81"/>
      <c r="P321" s="81"/>
      <c r="Q321" s="81"/>
      <c r="R321" s="81"/>
      <c r="S321" s="81"/>
      <c r="T321" s="81"/>
      <c r="U321" s="82"/>
      <c r="AT321" s="18" t="s">
        <v>176</v>
      </c>
      <c r="AU321" s="18" t="s">
        <v>87</v>
      </c>
    </row>
    <row r="322" s="13" customFormat="1">
      <c r="B322" s="241"/>
      <c r="C322" s="242"/>
      <c r="D322" s="227" t="s">
        <v>180</v>
      </c>
      <c r="E322" s="243" t="s">
        <v>39</v>
      </c>
      <c r="F322" s="244" t="s">
        <v>448</v>
      </c>
      <c r="G322" s="242"/>
      <c r="H322" s="245">
        <v>5.4000000000000004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49"/>
      <c r="U322" s="250"/>
      <c r="AT322" s="251" t="s">
        <v>180</v>
      </c>
      <c r="AU322" s="251" t="s">
        <v>87</v>
      </c>
      <c r="AV322" s="13" t="s">
        <v>89</v>
      </c>
      <c r="AW322" s="13" t="s">
        <v>43</v>
      </c>
      <c r="AX322" s="13" t="s">
        <v>80</v>
      </c>
      <c r="AY322" s="251" t="s">
        <v>169</v>
      </c>
    </row>
    <row r="323" s="14" customFormat="1">
      <c r="B323" s="252"/>
      <c r="C323" s="253"/>
      <c r="D323" s="227" t="s">
        <v>180</v>
      </c>
      <c r="E323" s="254" t="s">
        <v>39</v>
      </c>
      <c r="F323" s="255" t="s">
        <v>185</v>
      </c>
      <c r="G323" s="253"/>
      <c r="H323" s="256">
        <v>5.4000000000000004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0"/>
      <c r="U323" s="261"/>
      <c r="AT323" s="262" t="s">
        <v>180</v>
      </c>
      <c r="AU323" s="262" t="s">
        <v>87</v>
      </c>
      <c r="AV323" s="14" t="s">
        <v>175</v>
      </c>
      <c r="AW323" s="14" t="s">
        <v>43</v>
      </c>
      <c r="AX323" s="14" t="s">
        <v>87</v>
      </c>
      <c r="AY323" s="262" t="s">
        <v>169</v>
      </c>
    </row>
    <row r="324" s="1" customFormat="1" ht="22.5" customHeight="1">
      <c r="B324" s="40"/>
      <c r="C324" s="215" t="s">
        <v>327</v>
      </c>
      <c r="D324" s="215" t="s">
        <v>170</v>
      </c>
      <c r="E324" s="216" t="s">
        <v>449</v>
      </c>
      <c r="F324" s="217" t="s">
        <v>450</v>
      </c>
      <c r="G324" s="218" t="s">
        <v>103</v>
      </c>
      <c r="H324" s="219">
        <v>1</v>
      </c>
      <c r="I324" s="220"/>
      <c r="J324" s="221">
        <f>ROUND(I324*H324,2)</f>
        <v>0</v>
      </c>
      <c r="K324" s="217" t="s">
        <v>174</v>
      </c>
      <c r="L324" s="45"/>
      <c r="M324" s="222" t="s">
        <v>39</v>
      </c>
      <c r="N324" s="223" t="s">
        <v>53</v>
      </c>
      <c r="O324" s="81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4">
        <f>S324*H324</f>
        <v>0</v>
      </c>
      <c r="U324" s="225" t="s">
        <v>39</v>
      </c>
      <c r="AR324" s="18" t="s">
        <v>175</v>
      </c>
      <c r="AT324" s="18" t="s">
        <v>170</v>
      </c>
      <c r="AU324" s="18" t="s">
        <v>87</v>
      </c>
      <c r="AY324" s="18" t="s">
        <v>169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175</v>
      </c>
      <c r="BK324" s="226">
        <f>ROUND(I324*H324,2)</f>
        <v>0</v>
      </c>
      <c r="BL324" s="18" t="s">
        <v>175</v>
      </c>
      <c r="BM324" s="18" t="s">
        <v>451</v>
      </c>
    </row>
    <row r="325" s="1" customFormat="1">
      <c r="B325" s="40"/>
      <c r="C325" s="41"/>
      <c r="D325" s="227" t="s">
        <v>176</v>
      </c>
      <c r="E325" s="41"/>
      <c r="F325" s="228" t="s">
        <v>452</v>
      </c>
      <c r="G325" s="41"/>
      <c r="H325" s="41"/>
      <c r="I325" s="145"/>
      <c r="J325" s="41"/>
      <c r="K325" s="41"/>
      <c r="L325" s="45"/>
      <c r="M325" s="229"/>
      <c r="N325" s="81"/>
      <c r="O325" s="81"/>
      <c r="P325" s="81"/>
      <c r="Q325" s="81"/>
      <c r="R325" s="81"/>
      <c r="S325" s="81"/>
      <c r="T325" s="81"/>
      <c r="U325" s="82"/>
      <c r="AT325" s="18" t="s">
        <v>176</v>
      </c>
      <c r="AU325" s="18" t="s">
        <v>87</v>
      </c>
    </row>
    <row r="326" s="1" customFormat="1">
      <c r="B326" s="40"/>
      <c r="C326" s="41"/>
      <c r="D326" s="227" t="s">
        <v>178</v>
      </c>
      <c r="E326" s="41"/>
      <c r="F326" s="230" t="s">
        <v>453</v>
      </c>
      <c r="G326" s="41"/>
      <c r="H326" s="41"/>
      <c r="I326" s="145"/>
      <c r="J326" s="41"/>
      <c r="K326" s="41"/>
      <c r="L326" s="45"/>
      <c r="M326" s="229"/>
      <c r="N326" s="81"/>
      <c r="O326" s="81"/>
      <c r="P326" s="81"/>
      <c r="Q326" s="81"/>
      <c r="R326" s="81"/>
      <c r="S326" s="81"/>
      <c r="T326" s="81"/>
      <c r="U326" s="82"/>
      <c r="AT326" s="18" t="s">
        <v>178</v>
      </c>
      <c r="AU326" s="18" t="s">
        <v>87</v>
      </c>
    </row>
    <row r="327" s="13" customFormat="1">
      <c r="B327" s="241"/>
      <c r="C327" s="242"/>
      <c r="D327" s="227" t="s">
        <v>180</v>
      </c>
      <c r="E327" s="243" t="s">
        <v>39</v>
      </c>
      <c r="F327" s="244" t="s">
        <v>454</v>
      </c>
      <c r="G327" s="242"/>
      <c r="H327" s="245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49"/>
      <c r="U327" s="250"/>
      <c r="AT327" s="251" t="s">
        <v>180</v>
      </c>
      <c r="AU327" s="251" t="s">
        <v>87</v>
      </c>
      <c r="AV327" s="13" t="s">
        <v>89</v>
      </c>
      <c r="AW327" s="13" t="s">
        <v>43</v>
      </c>
      <c r="AX327" s="13" t="s">
        <v>87</v>
      </c>
      <c r="AY327" s="251" t="s">
        <v>169</v>
      </c>
    </row>
    <row r="328" s="12" customFormat="1">
      <c r="B328" s="231"/>
      <c r="C328" s="232"/>
      <c r="D328" s="227" t="s">
        <v>180</v>
      </c>
      <c r="E328" s="233" t="s">
        <v>39</v>
      </c>
      <c r="F328" s="234" t="s">
        <v>455</v>
      </c>
      <c r="G328" s="232"/>
      <c r="H328" s="233" t="s">
        <v>39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8"/>
      <c r="U328" s="239"/>
      <c r="AT328" s="240" t="s">
        <v>180</v>
      </c>
      <c r="AU328" s="240" t="s">
        <v>87</v>
      </c>
      <c r="AV328" s="12" t="s">
        <v>87</v>
      </c>
      <c r="AW328" s="12" t="s">
        <v>43</v>
      </c>
      <c r="AX328" s="12" t="s">
        <v>80</v>
      </c>
      <c r="AY328" s="240" t="s">
        <v>169</v>
      </c>
    </row>
    <row r="329" s="12" customFormat="1">
      <c r="B329" s="231"/>
      <c r="C329" s="232"/>
      <c r="D329" s="227" t="s">
        <v>180</v>
      </c>
      <c r="E329" s="233" t="s">
        <v>39</v>
      </c>
      <c r="F329" s="234" t="s">
        <v>456</v>
      </c>
      <c r="G329" s="232"/>
      <c r="H329" s="233" t="s">
        <v>39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8"/>
      <c r="U329" s="239"/>
      <c r="AT329" s="240" t="s">
        <v>180</v>
      </c>
      <c r="AU329" s="240" t="s">
        <v>87</v>
      </c>
      <c r="AV329" s="12" t="s">
        <v>87</v>
      </c>
      <c r="AW329" s="12" t="s">
        <v>43</v>
      </c>
      <c r="AX329" s="12" t="s">
        <v>80</v>
      </c>
      <c r="AY329" s="240" t="s">
        <v>169</v>
      </c>
    </row>
    <row r="330" s="1" customFormat="1" ht="22.5" customHeight="1">
      <c r="B330" s="40"/>
      <c r="C330" s="215" t="s">
        <v>457</v>
      </c>
      <c r="D330" s="215" t="s">
        <v>170</v>
      </c>
      <c r="E330" s="216" t="s">
        <v>458</v>
      </c>
      <c r="F330" s="217" t="s">
        <v>459</v>
      </c>
      <c r="G330" s="218" t="s">
        <v>131</v>
      </c>
      <c r="H330" s="219">
        <v>536.15999999999997</v>
      </c>
      <c r="I330" s="220"/>
      <c r="J330" s="221">
        <f>ROUND(I330*H330,2)</f>
        <v>0</v>
      </c>
      <c r="K330" s="217" t="s">
        <v>174</v>
      </c>
      <c r="L330" s="45"/>
      <c r="M330" s="222" t="s">
        <v>39</v>
      </c>
      <c r="N330" s="223" t="s">
        <v>53</v>
      </c>
      <c r="O330" s="81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4">
        <f>S330*H330</f>
        <v>0</v>
      </c>
      <c r="U330" s="225" t="s">
        <v>39</v>
      </c>
      <c r="AR330" s="18" t="s">
        <v>175</v>
      </c>
      <c r="AT330" s="18" t="s">
        <v>170</v>
      </c>
      <c r="AU330" s="18" t="s">
        <v>87</v>
      </c>
      <c r="AY330" s="18" t="s">
        <v>169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175</v>
      </c>
      <c r="BK330" s="226">
        <f>ROUND(I330*H330,2)</f>
        <v>0</v>
      </c>
      <c r="BL330" s="18" t="s">
        <v>175</v>
      </c>
      <c r="BM330" s="18" t="s">
        <v>460</v>
      </c>
    </row>
    <row r="331" s="1" customFormat="1">
      <c r="B331" s="40"/>
      <c r="C331" s="41"/>
      <c r="D331" s="227" t="s">
        <v>176</v>
      </c>
      <c r="E331" s="41"/>
      <c r="F331" s="228" t="s">
        <v>461</v>
      </c>
      <c r="G331" s="41"/>
      <c r="H331" s="41"/>
      <c r="I331" s="145"/>
      <c r="J331" s="41"/>
      <c r="K331" s="41"/>
      <c r="L331" s="45"/>
      <c r="M331" s="229"/>
      <c r="N331" s="81"/>
      <c r="O331" s="81"/>
      <c r="P331" s="81"/>
      <c r="Q331" s="81"/>
      <c r="R331" s="81"/>
      <c r="S331" s="81"/>
      <c r="T331" s="81"/>
      <c r="U331" s="82"/>
      <c r="AT331" s="18" t="s">
        <v>176</v>
      </c>
      <c r="AU331" s="18" t="s">
        <v>87</v>
      </c>
    </row>
    <row r="332" s="1" customFormat="1">
      <c r="B332" s="40"/>
      <c r="C332" s="41"/>
      <c r="D332" s="227" t="s">
        <v>178</v>
      </c>
      <c r="E332" s="41"/>
      <c r="F332" s="230" t="s">
        <v>453</v>
      </c>
      <c r="G332" s="41"/>
      <c r="H332" s="41"/>
      <c r="I332" s="145"/>
      <c r="J332" s="41"/>
      <c r="K332" s="41"/>
      <c r="L332" s="45"/>
      <c r="M332" s="229"/>
      <c r="N332" s="81"/>
      <c r="O332" s="81"/>
      <c r="P332" s="81"/>
      <c r="Q332" s="81"/>
      <c r="R332" s="81"/>
      <c r="S332" s="81"/>
      <c r="T332" s="81"/>
      <c r="U332" s="82"/>
      <c r="AT332" s="18" t="s">
        <v>178</v>
      </c>
      <c r="AU332" s="18" t="s">
        <v>87</v>
      </c>
    </row>
    <row r="333" s="13" customFormat="1">
      <c r="B333" s="241"/>
      <c r="C333" s="242"/>
      <c r="D333" s="227" t="s">
        <v>180</v>
      </c>
      <c r="E333" s="243" t="s">
        <v>39</v>
      </c>
      <c r="F333" s="244" t="s">
        <v>462</v>
      </c>
      <c r="G333" s="242"/>
      <c r="H333" s="245">
        <v>30.5532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49"/>
      <c r="U333" s="250"/>
      <c r="AT333" s="251" t="s">
        <v>180</v>
      </c>
      <c r="AU333" s="251" t="s">
        <v>87</v>
      </c>
      <c r="AV333" s="13" t="s">
        <v>89</v>
      </c>
      <c r="AW333" s="13" t="s">
        <v>43</v>
      </c>
      <c r="AX333" s="13" t="s">
        <v>80</v>
      </c>
      <c r="AY333" s="251" t="s">
        <v>169</v>
      </c>
    </row>
    <row r="334" s="13" customFormat="1">
      <c r="B334" s="241"/>
      <c r="C334" s="242"/>
      <c r="D334" s="227" t="s">
        <v>180</v>
      </c>
      <c r="E334" s="243" t="s">
        <v>39</v>
      </c>
      <c r="F334" s="244" t="s">
        <v>463</v>
      </c>
      <c r="G334" s="242"/>
      <c r="H334" s="245">
        <v>14.259600000000001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49"/>
      <c r="U334" s="250"/>
      <c r="AT334" s="251" t="s">
        <v>180</v>
      </c>
      <c r="AU334" s="251" t="s">
        <v>87</v>
      </c>
      <c r="AV334" s="13" t="s">
        <v>89</v>
      </c>
      <c r="AW334" s="13" t="s">
        <v>43</v>
      </c>
      <c r="AX334" s="13" t="s">
        <v>80</v>
      </c>
      <c r="AY334" s="251" t="s">
        <v>169</v>
      </c>
    </row>
    <row r="335" s="13" customFormat="1">
      <c r="B335" s="241"/>
      <c r="C335" s="242"/>
      <c r="D335" s="227" t="s">
        <v>180</v>
      </c>
      <c r="E335" s="243" t="s">
        <v>39</v>
      </c>
      <c r="F335" s="244" t="s">
        <v>464</v>
      </c>
      <c r="G335" s="242"/>
      <c r="H335" s="245">
        <v>4.1471999999999998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49"/>
      <c r="U335" s="250"/>
      <c r="AT335" s="251" t="s">
        <v>180</v>
      </c>
      <c r="AU335" s="251" t="s">
        <v>87</v>
      </c>
      <c r="AV335" s="13" t="s">
        <v>89</v>
      </c>
      <c r="AW335" s="13" t="s">
        <v>43</v>
      </c>
      <c r="AX335" s="13" t="s">
        <v>80</v>
      </c>
      <c r="AY335" s="251" t="s">
        <v>169</v>
      </c>
    </row>
    <row r="336" s="13" customFormat="1">
      <c r="B336" s="241"/>
      <c r="C336" s="242"/>
      <c r="D336" s="227" t="s">
        <v>180</v>
      </c>
      <c r="E336" s="243" t="s">
        <v>39</v>
      </c>
      <c r="F336" s="244" t="s">
        <v>465</v>
      </c>
      <c r="G336" s="242"/>
      <c r="H336" s="245">
        <v>423.72000000000003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49"/>
      <c r="U336" s="250"/>
      <c r="AT336" s="251" t="s">
        <v>180</v>
      </c>
      <c r="AU336" s="251" t="s">
        <v>87</v>
      </c>
      <c r="AV336" s="13" t="s">
        <v>89</v>
      </c>
      <c r="AW336" s="13" t="s">
        <v>43</v>
      </c>
      <c r="AX336" s="13" t="s">
        <v>80</v>
      </c>
      <c r="AY336" s="251" t="s">
        <v>169</v>
      </c>
    </row>
    <row r="337" s="13" customFormat="1">
      <c r="B337" s="241"/>
      <c r="C337" s="242"/>
      <c r="D337" s="227" t="s">
        <v>180</v>
      </c>
      <c r="E337" s="243" t="s">
        <v>39</v>
      </c>
      <c r="F337" s="244" t="s">
        <v>466</v>
      </c>
      <c r="G337" s="242"/>
      <c r="H337" s="245">
        <v>51.479999999999997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49"/>
      <c r="U337" s="250"/>
      <c r="AT337" s="251" t="s">
        <v>180</v>
      </c>
      <c r="AU337" s="251" t="s">
        <v>87</v>
      </c>
      <c r="AV337" s="13" t="s">
        <v>89</v>
      </c>
      <c r="AW337" s="13" t="s">
        <v>43</v>
      </c>
      <c r="AX337" s="13" t="s">
        <v>80</v>
      </c>
      <c r="AY337" s="251" t="s">
        <v>169</v>
      </c>
    </row>
    <row r="338" s="13" customFormat="1">
      <c r="B338" s="241"/>
      <c r="C338" s="242"/>
      <c r="D338" s="227" t="s">
        <v>180</v>
      </c>
      <c r="E338" s="243" t="s">
        <v>39</v>
      </c>
      <c r="F338" s="244" t="s">
        <v>467</v>
      </c>
      <c r="G338" s="242"/>
      <c r="H338" s="245">
        <v>12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49"/>
      <c r="U338" s="250"/>
      <c r="AT338" s="251" t="s">
        <v>180</v>
      </c>
      <c r="AU338" s="251" t="s">
        <v>87</v>
      </c>
      <c r="AV338" s="13" t="s">
        <v>89</v>
      </c>
      <c r="AW338" s="13" t="s">
        <v>43</v>
      </c>
      <c r="AX338" s="13" t="s">
        <v>80</v>
      </c>
      <c r="AY338" s="251" t="s">
        <v>169</v>
      </c>
    </row>
    <row r="339" s="14" customFormat="1">
      <c r="B339" s="252"/>
      <c r="C339" s="253"/>
      <c r="D339" s="227" t="s">
        <v>180</v>
      </c>
      <c r="E339" s="254" t="s">
        <v>129</v>
      </c>
      <c r="F339" s="255" t="s">
        <v>185</v>
      </c>
      <c r="G339" s="253"/>
      <c r="H339" s="256">
        <v>536.15999999999997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0"/>
      <c r="U339" s="261"/>
      <c r="AT339" s="262" t="s">
        <v>180</v>
      </c>
      <c r="AU339" s="262" t="s">
        <v>87</v>
      </c>
      <c r="AV339" s="14" t="s">
        <v>175</v>
      </c>
      <c r="AW339" s="14" t="s">
        <v>43</v>
      </c>
      <c r="AX339" s="14" t="s">
        <v>87</v>
      </c>
      <c r="AY339" s="262" t="s">
        <v>169</v>
      </c>
    </row>
    <row r="340" s="1" customFormat="1" ht="22.5" customHeight="1">
      <c r="B340" s="40"/>
      <c r="C340" s="215" t="s">
        <v>332</v>
      </c>
      <c r="D340" s="215" t="s">
        <v>170</v>
      </c>
      <c r="E340" s="216" t="s">
        <v>468</v>
      </c>
      <c r="F340" s="217" t="s">
        <v>469</v>
      </c>
      <c r="G340" s="218" t="s">
        <v>131</v>
      </c>
      <c r="H340" s="219">
        <v>13.640000000000001</v>
      </c>
      <c r="I340" s="220"/>
      <c r="J340" s="221">
        <f>ROUND(I340*H340,2)</f>
        <v>0</v>
      </c>
      <c r="K340" s="217" t="s">
        <v>174</v>
      </c>
      <c r="L340" s="45"/>
      <c r="M340" s="222" t="s">
        <v>39</v>
      </c>
      <c r="N340" s="223" t="s">
        <v>53</v>
      </c>
      <c r="O340" s="81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4">
        <f>S340*H340</f>
        <v>0</v>
      </c>
      <c r="U340" s="225" t="s">
        <v>39</v>
      </c>
      <c r="AR340" s="18" t="s">
        <v>175</v>
      </c>
      <c r="AT340" s="18" t="s">
        <v>170</v>
      </c>
      <c r="AU340" s="18" t="s">
        <v>87</v>
      </c>
      <c r="AY340" s="18" t="s">
        <v>169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175</v>
      </c>
      <c r="BK340" s="226">
        <f>ROUND(I340*H340,2)</f>
        <v>0</v>
      </c>
      <c r="BL340" s="18" t="s">
        <v>175</v>
      </c>
      <c r="BM340" s="18" t="s">
        <v>470</v>
      </c>
    </row>
    <row r="341" s="1" customFormat="1">
      <c r="B341" s="40"/>
      <c r="C341" s="41"/>
      <c r="D341" s="227" t="s">
        <v>176</v>
      </c>
      <c r="E341" s="41"/>
      <c r="F341" s="228" t="s">
        <v>471</v>
      </c>
      <c r="G341" s="41"/>
      <c r="H341" s="41"/>
      <c r="I341" s="145"/>
      <c r="J341" s="41"/>
      <c r="K341" s="41"/>
      <c r="L341" s="45"/>
      <c r="M341" s="229"/>
      <c r="N341" s="81"/>
      <c r="O341" s="81"/>
      <c r="P341" s="81"/>
      <c r="Q341" s="81"/>
      <c r="R341" s="81"/>
      <c r="S341" s="81"/>
      <c r="T341" s="81"/>
      <c r="U341" s="82"/>
      <c r="AT341" s="18" t="s">
        <v>176</v>
      </c>
      <c r="AU341" s="18" t="s">
        <v>87</v>
      </c>
    </row>
    <row r="342" s="1" customFormat="1">
      <c r="B342" s="40"/>
      <c r="C342" s="41"/>
      <c r="D342" s="227" t="s">
        <v>178</v>
      </c>
      <c r="E342" s="41"/>
      <c r="F342" s="230" t="s">
        <v>453</v>
      </c>
      <c r="G342" s="41"/>
      <c r="H342" s="41"/>
      <c r="I342" s="145"/>
      <c r="J342" s="41"/>
      <c r="K342" s="41"/>
      <c r="L342" s="45"/>
      <c r="M342" s="229"/>
      <c r="N342" s="81"/>
      <c r="O342" s="81"/>
      <c r="P342" s="81"/>
      <c r="Q342" s="81"/>
      <c r="R342" s="81"/>
      <c r="S342" s="81"/>
      <c r="T342" s="81"/>
      <c r="U342" s="82"/>
      <c r="AT342" s="18" t="s">
        <v>178</v>
      </c>
      <c r="AU342" s="18" t="s">
        <v>87</v>
      </c>
    </row>
    <row r="343" s="12" customFormat="1">
      <c r="B343" s="231"/>
      <c r="C343" s="232"/>
      <c r="D343" s="227" t="s">
        <v>180</v>
      </c>
      <c r="E343" s="233" t="s">
        <v>39</v>
      </c>
      <c r="F343" s="234" t="s">
        <v>472</v>
      </c>
      <c r="G343" s="232"/>
      <c r="H343" s="233" t="s">
        <v>39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8"/>
      <c r="U343" s="239"/>
      <c r="AT343" s="240" t="s">
        <v>180</v>
      </c>
      <c r="AU343" s="240" t="s">
        <v>87</v>
      </c>
      <c r="AV343" s="12" t="s">
        <v>87</v>
      </c>
      <c r="AW343" s="12" t="s">
        <v>43</v>
      </c>
      <c r="AX343" s="12" t="s">
        <v>80</v>
      </c>
      <c r="AY343" s="240" t="s">
        <v>169</v>
      </c>
    </row>
    <row r="344" s="13" customFormat="1">
      <c r="B344" s="241"/>
      <c r="C344" s="242"/>
      <c r="D344" s="227" t="s">
        <v>180</v>
      </c>
      <c r="E344" s="243" t="s">
        <v>39</v>
      </c>
      <c r="F344" s="244" t="s">
        <v>473</v>
      </c>
      <c r="G344" s="242"/>
      <c r="H344" s="245">
        <v>8.0703259999999997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49"/>
      <c r="U344" s="250"/>
      <c r="AT344" s="251" t="s">
        <v>180</v>
      </c>
      <c r="AU344" s="251" t="s">
        <v>87</v>
      </c>
      <c r="AV344" s="13" t="s">
        <v>89</v>
      </c>
      <c r="AW344" s="13" t="s">
        <v>43</v>
      </c>
      <c r="AX344" s="13" t="s">
        <v>80</v>
      </c>
      <c r="AY344" s="251" t="s">
        <v>169</v>
      </c>
    </row>
    <row r="345" s="13" customFormat="1">
      <c r="B345" s="241"/>
      <c r="C345" s="242"/>
      <c r="D345" s="227" t="s">
        <v>180</v>
      </c>
      <c r="E345" s="243" t="s">
        <v>39</v>
      </c>
      <c r="F345" s="244" t="s">
        <v>474</v>
      </c>
      <c r="G345" s="242"/>
      <c r="H345" s="245">
        <v>1.46224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49"/>
      <c r="U345" s="250"/>
      <c r="AT345" s="251" t="s">
        <v>180</v>
      </c>
      <c r="AU345" s="251" t="s">
        <v>87</v>
      </c>
      <c r="AV345" s="13" t="s">
        <v>89</v>
      </c>
      <c r="AW345" s="13" t="s">
        <v>43</v>
      </c>
      <c r="AX345" s="13" t="s">
        <v>80</v>
      </c>
      <c r="AY345" s="251" t="s">
        <v>169</v>
      </c>
    </row>
    <row r="346" s="13" customFormat="1">
      <c r="B346" s="241"/>
      <c r="C346" s="242"/>
      <c r="D346" s="227" t="s">
        <v>180</v>
      </c>
      <c r="E346" s="243" t="s">
        <v>39</v>
      </c>
      <c r="F346" s="244" t="s">
        <v>475</v>
      </c>
      <c r="G346" s="242"/>
      <c r="H346" s="245">
        <v>0.55039199999999999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49"/>
      <c r="U346" s="250"/>
      <c r="AT346" s="251" t="s">
        <v>180</v>
      </c>
      <c r="AU346" s="251" t="s">
        <v>87</v>
      </c>
      <c r="AV346" s="13" t="s">
        <v>89</v>
      </c>
      <c r="AW346" s="13" t="s">
        <v>43</v>
      </c>
      <c r="AX346" s="13" t="s">
        <v>80</v>
      </c>
      <c r="AY346" s="251" t="s">
        <v>169</v>
      </c>
    </row>
    <row r="347" s="13" customFormat="1">
      <c r="B347" s="241"/>
      <c r="C347" s="242"/>
      <c r="D347" s="227" t="s">
        <v>180</v>
      </c>
      <c r="E347" s="243" t="s">
        <v>39</v>
      </c>
      <c r="F347" s="244" t="s">
        <v>476</v>
      </c>
      <c r="G347" s="242"/>
      <c r="H347" s="245">
        <v>0.15659039999999999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49"/>
      <c r="U347" s="250"/>
      <c r="AT347" s="251" t="s">
        <v>180</v>
      </c>
      <c r="AU347" s="251" t="s">
        <v>87</v>
      </c>
      <c r="AV347" s="13" t="s">
        <v>89</v>
      </c>
      <c r="AW347" s="13" t="s">
        <v>43</v>
      </c>
      <c r="AX347" s="13" t="s">
        <v>80</v>
      </c>
      <c r="AY347" s="251" t="s">
        <v>169</v>
      </c>
    </row>
    <row r="348" s="15" customFormat="1">
      <c r="B348" s="273"/>
      <c r="C348" s="274"/>
      <c r="D348" s="227" t="s">
        <v>180</v>
      </c>
      <c r="E348" s="275" t="s">
        <v>39</v>
      </c>
      <c r="F348" s="276" t="s">
        <v>477</v>
      </c>
      <c r="G348" s="274"/>
      <c r="H348" s="277">
        <v>10.2395484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1"/>
      <c r="U348" s="282"/>
      <c r="AT348" s="283" t="s">
        <v>180</v>
      </c>
      <c r="AU348" s="283" t="s">
        <v>87</v>
      </c>
      <c r="AV348" s="15" t="s">
        <v>191</v>
      </c>
      <c r="AW348" s="15" t="s">
        <v>43</v>
      </c>
      <c r="AX348" s="15" t="s">
        <v>80</v>
      </c>
      <c r="AY348" s="283" t="s">
        <v>169</v>
      </c>
    </row>
    <row r="349" s="12" customFormat="1">
      <c r="B349" s="231"/>
      <c r="C349" s="232"/>
      <c r="D349" s="227" t="s">
        <v>180</v>
      </c>
      <c r="E349" s="233" t="s">
        <v>39</v>
      </c>
      <c r="F349" s="234" t="s">
        <v>478</v>
      </c>
      <c r="G349" s="232"/>
      <c r="H349" s="233" t="s">
        <v>39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8"/>
      <c r="U349" s="239"/>
      <c r="AT349" s="240" t="s">
        <v>180</v>
      </c>
      <c r="AU349" s="240" t="s">
        <v>87</v>
      </c>
      <c r="AV349" s="12" t="s">
        <v>87</v>
      </c>
      <c r="AW349" s="12" t="s">
        <v>43</v>
      </c>
      <c r="AX349" s="12" t="s">
        <v>80</v>
      </c>
      <c r="AY349" s="240" t="s">
        <v>169</v>
      </c>
    </row>
    <row r="350" s="13" customFormat="1">
      <c r="B350" s="241"/>
      <c r="C350" s="242"/>
      <c r="D350" s="227" t="s">
        <v>180</v>
      </c>
      <c r="E350" s="243" t="s">
        <v>39</v>
      </c>
      <c r="F350" s="244" t="s">
        <v>479</v>
      </c>
      <c r="G350" s="242"/>
      <c r="H350" s="245">
        <v>3.3999999999999999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49"/>
      <c r="U350" s="250"/>
      <c r="AT350" s="251" t="s">
        <v>180</v>
      </c>
      <c r="AU350" s="251" t="s">
        <v>87</v>
      </c>
      <c r="AV350" s="13" t="s">
        <v>89</v>
      </c>
      <c r="AW350" s="13" t="s">
        <v>43</v>
      </c>
      <c r="AX350" s="13" t="s">
        <v>80</v>
      </c>
      <c r="AY350" s="251" t="s">
        <v>169</v>
      </c>
    </row>
    <row r="351" s="15" customFormat="1">
      <c r="B351" s="273"/>
      <c r="C351" s="274"/>
      <c r="D351" s="227" t="s">
        <v>180</v>
      </c>
      <c r="E351" s="275" t="s">
        <v>39</v>
      </c>
      <c r="F351" s="276" t="s">
        <v>477</v>
      </c>
      <c r="G351" s="274"/>
      <c r="H351" s="277">
        <v>3.3999999999999999</v>
      </c>
      <c r="I351" s="278"/>
      <c r="J351" s="274"/>
      <c r="K351" s="274"/>
      <c r="L351" s="279"/>
      <c r="M351" s="280"/>
      <c r="N351" s="281"/>
      <c r="O351" s="281"/>
      <c r="P351" s="281"/>
      <c r="Q351" s="281"/>
      <c r="R351" s="281"/>
      <c r="S351" s="281"/>
      <c r="T351" s="281"/>
      <c r="U351" s="282"/>
      <c r="AT351" s="283" t="s">
        <v>180</v>
      </c>
      <c r="AU351" s="283" t="s">
        <v>87</v>
      </c>
      <c r="AV351" s="15" t="s">
        <v>191</v>
      </c>
      <c r="AW351" s="15" t="s">
        <v>43</v>
      </c>
      <c r="AX351" s="15" t="s">
        <v>80</v>
      </c>
      <c r="AY351" s="283" t="s">
        <v>169</v>
      </c>
    </row>
    <row r="352" s="14" customFormat="1">
      <c r="B352" s="252"/>
      <c r="C352" s="253"/>
      <c r="D352" s="227" t="s">
        <v>180</v>
      </c>
      <c r="E352" s="254" t="s">
        <v>39</v>
      </c>
      <c r="F352" s="255" t="s">
        <v>185</v>
      </c>
      <c r="G352" s="253"/>
      <c r="H352" s="256">
        <v>13.639548400000001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0"/>
      <c r="U352" s="261"/>
      <c r="AT352" s="262" t="s">
        <v>180</v>
      </c>
      <c r="AU352" s="262" t="s">
        <v>87</v>
      </c>
      <c r="AV352" s="14" t="s">
        <v>175</v>
      </c>
      <c r="AW352" s="14" t="s">
        <v>43</v>
      </c>
      <c r="AX352" s="14" t="s">
        <v>87</v>
      </c>
      <c r="AY352" s="262" t="s">
        <v>169</v>
      </c>
    </row>
    <row r="353" s="1" customFormat="1" ht="22.5" customHeight="1">
      <c r="B353" s="40"/>
      <c r="C353" s="215" t="s">
        <v>480</v>
      </c>
      <c r="D353" s="215" t="s">
        <v>170</v>
      </c>
      <c r="E353" s="216" t="s">
        <v>481</v>
      </c>
      <c r="F353" s="217" t="s">
        <v>482</v>
      </c>
      <c r="G353" s="218" t="s">
        <v>131</v>
      </c>
      <c r="H353" s="219">
        <v>536.15999999999997</v>
      </c>
      <c r="I353" s="220"/>
      <c r="J353" s="221">
        <f>ROUND(I353*H353,2)</f>
        <v>0</v>
      </c>
      <c r="K353" s="217" t="s">
        <v>174</v>
      </c>
      <c r="L353" s="45"/>
      <c r="M353" s="222" t="s">
        <v>39</v>
      </c>
      <c r="N353" s="223" t="s">
        <v>53</v>
      </c>
      <c r="O353" s="81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4">
        <f>S353*H353</f>
        <v>0</v>
      </c>
      <c r="U353" s="225" t="s">
        <v>39</v>
      </c>
      <c r="AR353" s="18" t="s">
        <v>175</v>
      </c>
      <c r="AT353" s="18" t="s">
        <v>170</v>
      </c>
      <c r="AU353" s="18" t="s">
        <v>87</v>
      </c>
      <c r="AY353" s="18" t="s">
        <v>169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175</v>
      </c>
      <c r="BK353" s="226">
        <f>ROUND(I353*H353,2)</f>
        <v>0</v>
      </c>
      <c r="BL353" s="18" t="s">
        <v>175</v>
      </c>
      <c r="BM353" s="18" t="s">
        <v>483</v>
      </c>
    </row>
    <row r="354" s="1" customFormat="1">
      <c r="B354" s="40"/>
      <c r="C354" s="41"/>
      <c r="D354" s="227" t="s">
        <v>176</v>
      </c>
      <c r="E354" s="41"/>
      <c r="F354" s="228" t="s">
        <v>484</v>
      </c>
      <c r="G354" s="41"/>
      <c r="H354" s="41"/>
      <c r="I354" s="145"/>
      <c r="J354" s="41"/>
      <c r="K354" s="41"/>
      <c r="L354" s="45"/>
      <c r="M354" s="229"/>
      <c r="N354" s="81"/>
      <c r="O354" s="81"/>
      <c r="P354" s="81"/>
      <c r="Q354" s="81"/>
      <c r="R354" s="81"/>
      <c r="S354" s="81"/>
      <c r="T354" s="81"/>
      <c r="U354" s="82"/>
      <c r="AT354" s="18" t="s">
        <v>176</v>
      </c>
      <c r="AU354" s="18" t="s">
        <v>87</v>
      </c>
    </row>
    <row r="355" s="1" customFormat="1">
      <c r="B355" s="40"/>
      <c r="C355" s="41"/>
      <c r="D355" s="227" t="s">
        <v>178</v>
      </c>
      <c r="E355" s="41"/>
      <c r="F355" s="230" t="s">
        <v>485</v>
      </c>
      <c r="G355" s="41"/>
      <c r="H355" s="41"/>
      <c r="I355" s="145"/>
      <c r="J355" s="41"/>
      <c r="K355" s="41"/>
      <c r="L355" s="45"/>
      <c r="M355" s="229"/>
      <c r="N355" s="81"/>
      <c r="O355" s="81"/>
      <c r="P355" s="81"/>
      <c r="Q355" s="81"/>
      <c r="R355" s="81"/>
      <c r="S355" s="81"/>
      <c r="T355" s="81"/>
      <c r="U355" s="82"/>
      <c r="AT355" s="18" t="s">
        <v>178</v>
      </c>
      <c r="AU355" s="18" t="s">
        <v>87</v>
      </c>
    </row>
    <row r="356" s="1" customFormat="1">
      <c r="B356" s="40"/>
      <c r="C356" s="41"/>
      <c r="D356" s="227" t="s">
        <v>227</v>
      </c>
      <c r="E356" s="41"/>
      <c r="F356" s="230" t="s">
        <v>486</v>
      </c>
      <c r="G356" s="41"/>
      <c r="H356" s="41"/>
      <c r="I356" s="145"/>
      <c r="J356" s="41"/>
      <c r="K356" s="41"/>
      <c r="L356" s="45"/>
      <c r="M356" s="229"/>
      <c r="N356" s="81"/>
      <c r="O356" s="81"/>
      <c r="P356" s="81"/>
      <c r="Q356" s="81"/>
      <c r="R356" s="81"/>
      <c r="S356" s="81"/>
      <c r="T356" s="81"/>
      <c r="U356" s="82"/>
      <c r="AT356" s="18" t="s">
        <v>227</v>
      </c>
      <c r="AU356" s="18" t="s">
        <v>87</v>
      </c>
    </row>
    <row r="357" s="13" customFormat="1">
      <c r="B357" s="241"/>
      <c r="C357" s="242"/>
      <c r="D357" s="227" t="s">
        <v>180</v>
      </c>
      <c r="E357" s="243" t="s">
        <v>39</v>
      </c>
      <c r="F357" s="244" t="s">
        <v>129</v>
      </c>
      <c r="G357" s="242"/>
      <c r="H357" s="245">
        <v>536.15999999999997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49"/>
      <c r="U357" s="250"/>
      <c r="AT357" s="251" t="s">
        <v>180</v>
      </c>
      <c r="AU357" s="251" t="s">
        <v>87</v>
      </c>
      <c r="AV357" s="13" t="s">
        <v>89</v>
      </c>
      <c r="AW357" s="13" t="s">
        <v>43</v>
      </c>
      <c r="AX357" s="13" t="s">
        <v>87</v>
      </c>
      <c r="AY357" s="251" t="s">
        <v>169</v>
      </c>
    </row>
    <row r="358" s="1" customFormat="1" ht="22.5" customHeight="1">
      <c r="B358" s="40"/>
      <c r="C358" s="215" t="s">
        <v>340</v>
      </c>
      <c r="D358" s="215" t="s">
        <v>170</v>
      </c>
      <c r="E358" s="216" t="s">
        <v>487</v>
      </c>
      <c r="F358" s="217" t="s">
        <v>488</v>
      </c>
      <c r="G358" s="218" t="s">
        <v>131</v>
      </c>
      <c r="H358" s="219">
        <v>0.20899999999999999</v>
      </c>
      <c r="I358" s="220"/>
      <c r="J358" s="221">
        <f>ROUND(I358*H358,2)</f>
        <v>0</v>
      </c>
      <c r="K358" s="217" t="s">
        <v>174</v>
      </c>
      <c r="L358" s="45"/>
      <c r="M358" s="222" t="s">
        <v>39</v>
      </c>
      <c r="N358" s="223" t="s">
        <v>53</v>
      </c>
      <c r="O358" s="81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4">
        <f>S358*H358</f>
        <v>0</v>
      </c>
      <c r="U358" s="225" t="s">
        <v>39</v>
      </c>
      <c r="AR358" s="18" t="s">
        <v>175</v>
      </c>
      <c r="AT358" s="18" t="s">
        <v>170</v>
      </c>
      <c r="AU358" s="18" t="s">
        <v>87</v>
      </c>
      <c r="AY358" s="18" t="s">
        <v>169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175</v>
      </c>
      <c r="BK358" s="226">
        <f>ROUND(I358*H358,2)</f>
        <v>0</v>
      </c>
      <c r="BL358" s="18" t="s">
        <v>175</v>
      </c>
      <c r="BM358" s="18" t="s">
        <v>489</v>
      </c>
    </row>
    <row r="359" s="1" customFormat="1">
      <c r="B359" s="40"/>
      <c r="C359" s="41"/>
      <c r="D359" s="227" t="s">
        <v>176</v>
      </c>
      <c r="E359" s="41"/>
      <c r="F359" s="228" t="s">
        <v>490</v>
      </c>
      <c r="G359" s="41"/>
      <c r="H359" s="41"/>
      <c r="I359" s="145"/>
      <c r="J359" s="41"/>
      <c r="K359" s="41"/>
      <c r="L359" s="45"/>
      <c r="M359" s="229"/>
      <c r="N359" s="81"/>
      <c r="O359" s="81"/>
      <c r="P359" s="81"/>
      <c r="Q359" s="81"/>
      <c r="R359" s="81"/>
      <c r="S359" s="81"/>
      <c r="T359" s="81"/>
      <c r="U359" s="82"/>
      <c r="AT359" s="18" t="s">
        <v>176</v>
      </c>
      <c r="AU359" s="18" t="s">
        <v>87</v>
      </c>
    </row>
    <row r="360" s="1" customFormat="1">
      <c r="B360" s="40"/>
      <c r="C360" s="41"/>
      <c r="D360" s="227" t="s">
        <v>178</v>
      </c>
      <c r="E360" s="41"/>
      <c r="F360" s="230" t="s">
        <v>485</v>
      </c>
      <c r="G360" s="41"/>
      <c r="H360" s="41"/>
      <c r="I360" s="145"/>
      <c r="J360" s="41"/>
      <c r="K360" s="41"/>
      <c r="L360" s="45"/>
      <c r="M360" s="229"/>
      <c r="N360" s="81"/>
      <c r="O360" s="81"/>
      <c r="P360" s="81"/>
      <c r="Q360" s="81"/>
      <c r="R360" s="81"/>
      <c r="S360" s="81"/>
      <c r="T360" s="81"/>
      <c r="U360" s="82"/>
      <c r="AT360" s="18" t="s">
        <v>178</v>
      </c>
      <c r="AU360" s="18" t="s">
        <v>87</v>
      </c>
    </row>
    <row r="361" s="12" customFormat="1">
      <c r="B361" s="231"/>
      <c r="C361" s="232"/>
      <c r="D361" s="227" t="s">
        <v>180</v>
      </c>
      <c r="E361" s="233" t="s">
        <v>39</v>
      </c>
      <c r="F361" s="234" t="s">
        <v>491</v>
      </c>
      <c r="G361" s="232"/>
      <c r="H361" s="233" t="s">
        <v>39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8"/>
      <c r="U361" s="239"/>
      <c r="AT361" s="240" t="s">
        <v>180</v>
      </c>
      <c r="AU361" s="240" t="s">
        <v>87</v>
      </c>
      <c r="AV361" s="12" t="s">
        <v>87</v>
      </c>
      <c r="AW361" s="12" t="s">
        <v>43</v>
      </c>
      <c r="AX361" s="12" t="s">
        <v>80</v>
      </c>
      <c r="AY361" s="240" t="s">
        <v>169</v>
      </c>
    </row>
    <row r="362" s="13" customFormat="1">
      <c r="B362" s="241"/>
      <c r="C362" s="242"/>
      <c r="D362" s="227" t="s">
        <v>180</v>
      </c>
      <c r="E362" s="243" t="s">
        <v>39</v>
      </c>
      <c r="F362" s="244" t="s">
        <v>492</v>
      </c>
      <c r="G362" s="242"/>
      <c r="H362" s="245">
        <v>0.20342399999999999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49"/>
      <c r="U362" s="250"/>
      <c r="AT362" s="251" t="s">
        <v>180</v>
      </c>
      <c r="AU362" s="251" t="s">
        <v>87</v>
      </c>
      <c r="AV362" s="13" t="s">
        <v>89</v>
      </c>
      <c r="AW362" s="13" t="s">
        <v>43</v>
      </c>
      <c r="AX362" s="13" t="s">
        <v>80</v>
      </c>
      <c r="AY362" s="251" t="s">
        <v>169</v>
      </c>
    </row>
    <row r="363" s="13" customFormat="1">
      <c r="B363" s="241"/>
      <c r="C363" s="242"/>
      <c r="D363" s="227" t="s">
        <v>180</v>
      </c>
      <c r="E363" s="243" t="s">
        <v>39</v>
      </c>
      <c r="F363" s="244" t="s">
        <v>493</v>
      </c>
      <c r="G363" s="242"/>
      <c r="H363" s="245">
        <v>0.0054400000000000004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49"/>
      <c r="U363" s="250"/>
      <c r="AT363" s="251" t="s">
        <v>180</v>
      </c>
      <c r="AU363" s="251" t="s">
        <v>87</v>
      </c>
      <c r="AV363" s="13" t="s">
        <v>89</v>
      </c>
      <c r="AW363" s="13" t="s">
        <v>43</v>
      </c>
      <c r="AX363" s="13" t="s">
        <v>80</v>
      </c>
      <c r="AY363" s="251" t="s">
        <v>169</v>
      </c>
    </row>
    <row r="364" s="14" customFormat="1">
      <c r="B364" s="252"/>
      <c r="C364" s="253"/>
      <c r="D364" s="227" t="s">
        <v>180</v>
      </c>
      <c r="E364" s="254" t="s">
        <v>39</v>
      </c>
      <c r="F364" s="255" t="s">
        <v>185</v>
      </c>
      <c r="G364" s="253"/>
      <c r="H364" s="256">
        <v>0.20886399999999999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0"/>
      <c r="U364" s="261"/>
      <c r="AT364" s="262" t="s">
        <v>180</v>
      </c>
      <c r="AU364" s="262" t="s">
        <v>87</v>
      </c>
      <c r="AV364" s="14" t="s">
        <v>175</v>
      </c>
      <c r="AW364" s="14" t="s">
        <v>43</v>
      </c>
      <c r="AX364" s="14" t="s">
        <v>87</v>
      </c>
      <c r="AY364" s="262" t="s">
        <v>169</v>
      </c>
    </row>
    <row r="365" s="11" customFormat="1" ht="25.92" customHeight="1">
      <c r="B365" s="201"/>
      <c r="C365" s="202"/>
      <c r="D365" s="203" t="s">
        <v>79</v>
      </c>
      <c r="E365" s="204" t="s">
        <v>494</v>
      </c>
      <c r="F365" s="204" t="s">
        <v>495</v>
      </c>
      <c r="G365" s="202"/>
      <c r="H365" s="202"/>
      <c r="I365" s="205"/>
      <c r="J365" s="206">
        <f>BK365</f>
        <v>0</v>
      </c>
      <c r="K365" s="202"/>
      <c r="L365" s="207"/>
      <c r="M365" s="208"/>
      <c r="N365" s="209"/>
      <c r="O365" s="209"/>
      <c r="P365" s="210">
        <f>P366</f>
        <v>0</v>
      </c>
      <c r="Q365" s="209"/>
      <c r="R365" s="210">
        <f>R366</f>
        <v>0</v>
      </c>
      <c r="S365" s="209"/>
      <c r="T365" s="210">
        <f>T366</f>
        <v>0</v>
      </c>
      <c r="U365" s="211"/>
      <c r="AR365" s="212" t="s">
        <v>87</v>
      </c>
      <c r="AT365" s="213" t="s">
        <v>79</v>
      </c>
      <c r="AU365" s="213" t="s">
        <v>80</v>
      </c>
      <c r="AY365" s="212" t="s">
        <v>169</v>
      </c>
      <c r="BK365" s="214">
        <f>BK366</f>
        <v>0</v>
      </c>
    </row>
    <row r="366" s="11" customFormat="1" ht="22.8" customHeight="1">
      <c r="B366" s="201"/>
      <c r="C366" s="202"/>
      <c r="D366" s="203" t="s">
        <v>79</v>
      </c>
      <c r="E366" s="284" t="s">
        <v>206</v>
      </c>
      <c r="F366" s="284" t="s">
        <v>496</v>
      </c>
      <c r="G366" s="202"/>
      <c r="H366" s="202"/>
      <c r="I366" s="205"/>
      <c r="J366" s="285">
        <f>BK366</f>
        <v>0</v>
      </c>
      <c r="K366" s="202"/>
      <c r="L366" s="207"/>
      <c r="M366" s="208"/>
      <c r="N366" s="209"/>
      <c r="O366" s="209"/>
      <c r="P366" s="210">
        <f>SUM(P367:P383)</f>
        <v>0</v>
      </c>
      <c r="Q366" s="209"/>
      <c r="R366" s="210">
        <f>SUM(R367:R383)</f>
        <v>0</v>
      </c>
      <c r="S366" s="209"/>
      <c r="T366" s="210">
        <f>SUM(T367:T383)</f>
        <v>0</v>
      </c>
      <c r="U366" s="211"/>
      <c r="AR366" s="212" t="s">
        <v>87</v>
      </c>
      <c r="AT366" s="213" t="s">
        <v>79</v>
      </c>
      <c r="AU366" s="213" t="s">
        <v>87</v>
      </c>
      <c r="AY366" s="212" t="s">
        <v>169</v>
      </c>
      <c r="BK366" s="214">
        <f>SUM(BK367:BK383)</f>
        <v>0</v>
      </c>
    </row>
    <row r="367" s="1" customFormat="1" ht="22.5" customHeight="1">
      <c r="B367" s="40"/>
      <c r="C367" s="263" t="s">
        <v>497</v>
      </c>
      <c r="D367" s="263" t="s">
        <v>415</v>
      </c>
      <c r="E367" s="264" t="s">
        <v>498</v>
      </c>
      <c r="F367" s="265" t="s">
        <v>499</v>
      </c>
      <c r="G367" s="266" t="s">
        <v>119</v>
      </c>
      <c r="H367" s="267">
        <v>7.2000000000000002</v>
      </c>
      <c r="I367" s="268"/>
      <c r="J367" s="269">
        <f>ROUND(I367*H367,2)</f>
        <v>0</v>
      </c>
      <c r="K367" s="265" t="s">
        <v>174</v>
      </c>
      <c r="L367" s="270"/>
      <c r="M367" s="271" t="s">
        <v>39</v>
      </c>
      <c r="N367" s="272" t="s">
        <v>53</v>
      </c>
      <c r="O367" s="81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4">
        <f>S367*H367</f>
        <v>0</v>
      </c>
      <c r="U367" s="225" t="s">
        <v>39</v>
      </c>
      <c r="AR367" s="18" t="s">
        <v>202</v>
      </c>
      <c r="AT367" s="18" t="s">
        <v>415</v>
      </c>
      <c r="AU367" s="18" t="s">
        <v>89</v>
      </c>
      <c r="AY367" s="18" t="s">
        <v>169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175</v>
      </c>
      <c r="BK367" s="226">
        <f>ROUND(I367*H367,2)</f>
        <v>0</v>
      </c>
      <c r="BL367" s="18" t="s">
        <v>175</v>
      </c>
      <c r="BM367" s="18" t="s">
        <v>500</v>
      </c>
    </row>
    <row r="368" s="1" customFormat="1">
      <c r="B368" s="40"/>
      <c r="C368" s="41"/>
      <c r="D368" s="227" t="s">
        <v>176</v>
      </c>
      <c r="E368" s="41"/>
      <c r="F368" s="228" t="s">
        <v>499</v>
      </c>
      <c r="G368" s="41"/>
      <c r="H368" s="41"/>
      <c r="I368" s="145"/>
      <c r="J368" s="41"/>
      <c r="K368" s="41"/>
      <c r="L368" s="45"/>
      <c r="M368" s="229"/>
      <c r="N368" s="81"/>
      <c r="O368" s="81"/>
      <c r="P368" s="81"/>
      <c r="Q368" s="81"/>
      <c r="R368" s="81"/>
      <c r="S368" s="81"/>
      <c r="T368" s="81"/>
      <c r="U368" s="82"/>
      <c r="AT368" s="18" t="s">
        <v>176</v>
      </c>
      <c r="AU368" s="18" t="s">
        <v>89</v>
      </c>
    </row>
    <row r="369" s="13" customFormat="1">
      <c r="B369" s="241"/>
      <c r="C369" s="242"/>
      <c r="D369" s="227" t="s">
        <v>180</v>
      </c>
      <c r="E369" s="243" t="s">
        <v>39</v>
      </c>
      <c r="F369" s="244" t="s">
        <v>501</v>
      </c>
      <c r="G369" s="242"/>
      <c r="H369" s="245">
        <v>7.2000000000000002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49"/>
      <c r="U369" s="250"/>
      <c r="AT369" s="251" t="s">
        <v>180</v>
      </c>
      <c r="AU369" s="251" t="s">
        <v>89</v>
      </c>
      <c r="AV369" s="13" t="s">
        <v>89</v>
      </c>
      <c r="AW369" s="13" t="s">
        <v>43</v>
      </c>
      <c r="AX369" s="13" t="s">
        <v>80</v>
      </c>
      <c r="AY369" s="251" t="s">
        <v>169</v>
      </c>
    </row>
    <row r="370" s="12" customFormat="1">
      <c r="B370" s="231"/>
      <c r="C370" s="232"/>
      <c r="D370" s="227" t="s">
        <v>180</v>
      </c>
      <c r="E370" s="233" t="s">
        <v>39</v>
      </c>
      <c r="F370" s="234" t="s">
        <v>502</v>
      </c>
      <c r="G370" s="232"/>
      <c r="H370" s="233" t="s">
        <v>39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8"/>
      <c r="U370" s="239"/>
      <c r="AT370" s="240" t="s">
        <v>180</v>
      </c>
      <c r="AU370" s="240" t="s">
        <v>89</v>
      </c>
      <c r="AV370" s="12" t="s">
        <v>87</v>
      </c>
      <c r="AW370" s="12" t="s">
        <v>43</v>
      </c>
      <c r="AX370" s="12" t="s">
        <v>80</v>
      </c>
      <c r="AY370" s="240" t="s">
        <v>169</v>
      </c>
    </row>
    <row r="371" s="12" customFormat="1">
      <c r="B371" s="231"/>
      <c r="C371" s="232"/>
      <c r="D371" s="227" t="s">
        <v>180</v>
      </c>
      <c r="E371" s="233" t="s">
        <v>39</v>
      </c>
      <c r="F371" s="234" t="s">
        <v>503</v>
      </c>
      <c r="G371" s="232"/>
      <c r="H371" s="233" t="s">
        <v>39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8"/>
      <c r="U371" s="239"/>
      <c r="AT371" s="240" t="s">
        <v>180</v>
      </c>
      <c r="AU371" s="240" t="s">
        <v>89</v>
      </c>
      <c r="AV371" s="12" t="s">
        <v>87</v>
      </c>
      <c r="AW371" s="12" t="s">
        <v>43</v>
      </c>
      <c r="AX371" s="12" t="s">
        <v>80</v>
      </c>
      <c r="AY371" s="240" t="s">
        <v>169</v>
      </c>
    </row>
    <row r="372" s="12" customFormat="1">
      <c r="B372" s="231"/>
      <c r="C372" s="232"/>
      <c r="D372" s="227" t="s">
        <v>180</v>
      </c>
      <c r="E372" s="233" t="s">
        <v>39</v>
      </c>
      <c r="F372" s="234" t="s">
        <v>504</v>
      </c>
      <c r="G372" s="232"/>
      <c r="H372" s="233" t="s">
        <v>39</v>
      </c>
      <c r="I372" s="235"/>
      <c r="J372" s="232"/>
      <c r="K372" s="232"/>
      <c r="L372" s="236"/>
      <c r="M372" s="237"/>
      <c r="N372" s="238"/>
      <c r="O372" s="238"/>
      <c r="P372" s="238"/>
      <c r="Q372" s="238"/>
      <c r="R372" s="238"/>
      <c r="S372" s="238"/>
      <c r="T372" s="238"/>
      <c r="U372" s="239"/>
      <c r="AT372" s="240" t="s">
        <v>180</v>
      </c>
      <c r="AU372" s="240" t="s">
        <v>89</v>
      </c>
      <c r="AV372" s="12" t="s">
        <v>87</v>
      </c>
      <c r="AW372" s="12" t="s">
        <v>43</v>
      </c>
      <c r="AX372" s="12" t="s">
        <v>80</v>
      </c>
      <c r="AY372" s="240" t="s">
        <v>169</v>
      </c>
    </row>
    <row r="373" s="12" customFormat="1">
      <c r="B373" s="231"/>
      <c r="C373" s="232"/>
      <c r="D373" s="227" t="s">
        <v>180</v>
      </c>
      <c r="E373" s="233" t="s">
        <v>39</v>
      </c>
      <c r="F373" s="234" t="s">
        <v>505</v>
      </c>
      <c r="G373" s="232"/>
      <c r="H373" s="233" t="s">
        <v>39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8"/>
      <c r="U373" s="239"/>
      <c r="AT373" s="240" t="s">
        <v>180</v>
      </c>
      <c r="AU373" s="240" t="s">
        <v>89</v>
      </c>
      <c r="AV373" s="12" t="s">
        <v>87</v>
      </c>
      <c r="AW373" s="12" t="s">
        <v>43</v>
      </c>
      <c r="AX373" s="12" t="s">
        <v>80</v>
      </c>
      <c r="AY373" s="240" t="s">
        <v>169</v>
      </c>
    </row>
    <row r="374" s="12" customFormat="1">
      <c r="B374" s="231"/>
      <c r="C374" s="232"/>
      <c r="D374" s="227" t="s">
        <v>180</v>
      </c>
      <c r="E374" s="233" t="s">
        <v>39</v>
      </c>
      <c r="F374" s="234" t="s">
        <v>506</v>
      </c>
      <c r="G374" s="232"/>
      <c r="H374" s="233" t="s">
        <v>39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8"/>
      <c r="U374" s="239"/>
      <c r="AT374" s="240" t="s">
        <v>180</v>
      </c>
      <c r="AU374" s="240" t="s">
        <v>89</v>
      </c>
      <c r="AV374" s="12" t="s">
        <v>87</v>
      </c>
      <c r="AW374" s="12" t="s">
        <v>43</v>
      </c>
      <c r="AX374" s="12" t="s">
        <v>80</v>
      </c>
      <c r="AY374" s="240" t="s">
        <v>169</v>
      </c>
    </row>
    <row r="375" s="12" customFormat="1">
      <c r="B375" s="231"/>
      <c r="C375" s="232"/>
      <c r="D375" s="227" t="s">
        <v>180</v>
      </c>
      <c r="E375" s="233" t="s">
        <v>39</v>
      </c>
      <c r="F375" s="234" t="s">
        <v>507</v>
      </c>
      <c r="G375" s="232"/>
      <c r="H375" s="233" t="s">
        <v>39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8"/>
      <c r="U375" s="239"/>
      <c r="AT375" s="240" t="s">
        <v>180</v>
      </c>
      <c r="AU375" s="240" t="s">
        <v>89</v>
      </c>
      <c r="AV375" s="12" t="s">
        <v>87</v>
      </c>
      <c r="AW375" s="12" t="s">
        <v>43</v>
      </c>
      <c r="AX375" s="12" t="s">
        <v>80</v>
      </c>
      <c r="AY375" s="240" t="s">
        <v>169</v>
      </c>
    </row>
    <row r="376" s="12" customFormat="1">
      <c r="B376" s="231"/>
      <c r="C376" s="232"/>
      <c r="D376" s="227" t="s">
        <v>180</v>
      </c>
      <c r="E376" s="233" t="s">
        <v>39</v>
      </c>
      <c r="F376" s="234" t="s">
        <v>508</v>
      </c>
      <c r="G376" s="232"/>
      <c r="H376" s="233" t="s">
        <v>39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8"/>
      <c r="U376" s="239"/>
      <c r="AT376" s="240" t="s">
        <v>180</v>
      </c>
      <c r="AU376" s="240" t="s">
        <v>89</v>
      </c>
      <c r="AV376" s="12" t="s">
        <v>87</v>
      </c>
      <c r="AW376" s="12" t="s">
        <v>43</v>
      </c>
      <c r="AX376" s="12" t="s">
        <v>80</v>
      </c>
      <c r="AY376" s="240" t="s">
        <v>169</v>
      </c>
    </row>
    <row r="377" s="12" customFormat="1">
      <c r="B377" s="231"/>
      <c r="C377" s="232"/>
      <c r="D377" s="227" t="s">
        <v>180</v>
      </c>
      <c r="E377" s="233" t="s">
        <v>39</v>
      </c>
      <c r="F377" s="234" t="s">
        <v>509</v>
      </c>
      <c r="G377" s="232"/>
      <c r="H377" s="233" t="s">
        <v>39</v>
      </c>
      <c r="I377" s="235"/>
      <c r="J377" s="232"/>
      <c r="K377" s="232"/>
      <c r="L377" s="236"/>
      <c r="M377" s="237"/>
      <c r="N377" s="238"/>
      <c r="O377" s="238"/>
      <c r="P377" s="238"/>
      <c r="Q377" s="238"/>
      <c r="R377" s="238"/>
      <c r="S377" s="238"/>
      <c r="T377" s="238"/>
      <c r="U377" s="239"/>
      <c r="AT377" s="240" t="s">
        <v>180</v>
      </c>
      <c r="AU377" s="240" t="s">
        <v>89</v>
      </c>
      <c r="AV377" s="12" t="s">
        <v>87</v>
      </c>
      <c r="AW377" s="12" t="s">
        <v>43</v>
      </c>
      <c r="AX377" s="12" t="s">
        <v>80</v>
      </c>
      <c r="AY377" s="240" t="s">
        <v>169</v>
      </c>
    </row>
    <row r="378" s="14" customFormat="1">
      <c r="B378" s="252"/>
      <c r="C378" s="253"/>
      <c r="D378" s="227" t="s">
        <v>180</v>
      </c>
      <c r="E378" s="254" t="s">
        <v>138</v>
      </c>
      <c r="F378" s="255" t="s">
        <v>185</v>
      </c>
      <c r="G378" s="253"/>
      <c r="H378" s="256">
        <v>7.2000000000000002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0"/>
      <c r="U378" s="261"/>
      <c r="AT378" s="262" t="s">
        <v>180</v>
      </c>
      <c r="AU378" s="262" t="s">
        <v>89</v>
      </c>
      <c r="AV378" s="14" t="s">
        <v>175</v>
      </c>
      <c r="AW378" s="14" t="s">
        <v>43</v>
      </c>
      <c r="AX378" s="14" t="s">
        <v>87</v>
      </c>
      <c r="AY378" s="262" t="s">
        <v>169</v>
      </c>
    </row>
    <row r="379" s="1" customFormat="1" ht="22.5" customHeight="1">
      <c r="B379" s="40"/>
      <c r="C379" s="215" t="s">
        <v>346</v>
      </c>
      <c r="D379" s="215" t="s">
        <v>170</v>
      </c>
      <c r="E379" s="216" t="s">
        <v>510</v>
      </c>
      <c r="F379" s="217" t="s">
        <v>511</v>
      </c>
      <c r="G379" s="218" t="s">
        <v>131</v>
      </c>
      <c r="H379" s="219">
        <v>3.3999999999999999</v>
      </c>
      <c r="I379" s="220"/>
      <c r="J379" s="221">
        <f>ROUND(I379*H379,2)</f>
        <v>0</v>
      </c>
      <c r="K379" s="217" t="s">
        <v>174</v>
      </c>
      <c r="L379" s="45"/>
      <c r="M379" s="222" t="s">
        <v>39</v>
      </c>
      <c r="N379" s="223" t="s">
        <v>53</v>
      </c>
      <c r="O379" s="81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4">
        <f>S379*H379</f>
        <v>0</v>
      </c>
      <c r="U379" s="225" t="s">
        <v>39</v>
      </c>
      <c r="AR379" s="18" t="s">
        <v>512</v>
      </c>
      <c r="AT379" s="18" t="s">
        <v>170</v>
      </c>
      <c r="AU379" s="18" t="s">
        <v>89</v>
      </c>
      <c r="AY379" s="18" t="s">
        <v>169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175</v>
      </c>
      <c r="BK379" s="226">
        <f>ROUND(I379*H379,2)</f>
        <v>0</v>
      </c>
      <c r="BL379" s="18" t="s">
        <v>512</v>
      </c>
      <c r="BM379" s="18" t="s">
        <v>513</v>
      </c>
    </row>
    <row r="380" s="1" customFormat="1">
      <c r="B380" s="40"/>
      <c r="C380" s="41"/>
      <c r="D380" s="227" t="s">
        <v>176</v>
      </c>
      <c r="E380" s="41"/>
      <c r="F380" s="228" t="s">
        <v>514</v>
      </c>
      <c r="G380" s="41"/>
      <c r="H380" s="41"/>
      <c r="I380" s="145"/>
      <c r="J380" s="41"/>
      <c r="K380" s="41"/>
      <c r="L380" s="45"/>
      <c r="M380" s="229"/>
      <c r="N380" s="81"/>
      <c r="O380" s="81"/>
      <c r="P380" s="81"/>
      <c r="Q380" s="81"/>
      <c r="R380" s="81"/>
      <c r="S380" s="81"/>
      <c r="T380" s="81"/>
      <c r="U380" s="82"/>
      <c r="AT380" s="18" t="s">
        <v>176</v>
      </c>
      <c r="AU380" s="18" t="s">
        <v>89</v>
      </c>
    </row>
    <row r="381" s="1" customFormat="1">
      <c r="B381" s="40"/>
      <c r="C381" s="41"/>
      <c r="D381" s="227" t="s">
        <v>178</v>
      </c>
      <c r="E381" s="41"/>
      <c r="F381" s="230" t="s">
        <v>485</v>
      </c>
      <c r="G381" s="41"/>
      <c r="H381" s="41"/>
      <c r="I381" s="145"/>
      <c r="J381" s="41"/>
      <c r="K381" s="41"/>
      <c r="L381" s="45"/>
      <c r="M381" s="229"/>
      <c r="N381" s="81"/>
      <c r="O381" s="81"/>
      <c r="P381" s="81"/>
      <c r="Q381" s="81"/>
      <c r="R381" s="81"/>
      <c r="S381" s="81"/>
      <c r="T381" s="81"/>
      <c r="U381" s="82"/>
      <c r="AT381" s="18" t="s">
        <v>178</v>
      </c>
      <c r="AU381" s="18" t="s">
        <v>89</v>
      </c>
    </row>
    <row r="382" s="13" customFormat="1">
      <c r="B382" s="241"/>
      <c r="C382" s="242"/>
      <c r="D382" s="227" t="s">
        <v>180</v>
      </c>
      <c r="E382" s="243" t="s">
        <v>39</v>
      </c>
      <c r="F382" s="244" t="s">
        <v>479</v>
      </c>
      <c r="G382" s="242"/>
      <c r="H382" s="245">
        <v>3.3999999999999999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49"/>
      <c r="U382" s="250"/>
      <c r="AT382" s="251" t="s">
        <v>180</v>
      </c>
      <c r="AU382" s="251" t="s">
        <v>89</v>
      </c>
      <c r="AV382" s="13" t="s">
        <v>89</v>
      </c>
      <c r="AW382" s="13" t="s">
        <v>43</v>
      </c>
      <c r="AX382" s="13" t="s">
        <v>80</v>
      </c>
      <c r="AY382" s="251" t="s">
        <v>169</v>
      </c>
    </row>
    <row r="383" s="14" customFormat="1">
      <c r="B383" s="252"/>
      <c r="C383" s="253"/>
      <c r="D383" s="227" t="s">
        <v>180</v>
      </c>
      <c r="E383" s="254" t="s">
        <v>39</v>
      </c>
      <c r="F383" s="255" t="s">
        <v>185</v>
      </c>
      <c r="G383" s="253"/>
      <c r="H383" s="256">
        <v>3.3999999999999999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0"/>
      <c r="U383" s="261"/>
      <c r="AT383" s="262" t="s">
        <v>180</v>
      </c>
      <c r="AU383" s="262" t="s">
        <v>89</v>
      </c>
      <c r="AV383" s="14" t="s">
        <v>175</v>
      </c>
      <c r="AW383" s="14" t="s">
        <v>43</v>
      </c>
      <c r="AX383" s="14" t="s">
        <v>87</v>
      </c>
      <c r="AY383" s="262" t="s">
        <v>169</v>
      </c>
    </row>
    <row r="384" s="11" customFormat="1" ht="25.92" customHeight="1">
      <c r="B384" s="201"/>
      <c r="C384" s="202"/>
      <c r="D384" s="203" t="s">
        <v>79</v>
      </c>
      <c r="E384" s="204" t="s">
        <v>515</v>
      </c>
      <c r="F384" s="204" t="s">
        <v>516</v>
      </c>
      <c r="G384" s="202"/>
      <c r="H384" s="202"/>
      <c r="I384" s="205"/>
      <c r="J384" s="206">
        <f>BK384</f>
        <v>0</v>
      </c>
      <c r="K384" s="202"/>
      <c r="L384" s="207"/>
      <c r="M384" s="208"/>
      <c r="N384" s="209"/>
      <c r="O384" s="209"/>
      <c r="P384" s="210">
        <f>SUM(P385:P394)</f>
        <v>0</v>
      </c>
      <c r="Q384" s="209"/>
      <c r="R384" s="210">
        <f>SUM(R385:R394)</f>
        <v>0</v>
      </c>
      <c r="S384" s="209"/>
      <c r="T384" s="210">
        <f>SUM(T385:T394)</f>
        <v>0</v>
      </c>
      <c r="U384" s="211"/>
      <c r="AR384" s="212" t="s">
        <v>175</v>
      </c>
      <c r="AT384" s="213" t="s">
        <v>79</v>
      </c>
      <c r="AU384" s="213" t="s">
        <v>80</v>
      </c>
      <c r="AY384" s="212" t="s">
        <v>169</v>
      </c>
      <c r="BK384" s="214">
        <f>SUM(BK385:BK394)</f>
        <v>0</v>
      </c>
    </row>
    <row r="385" s="1" customFormat="1" ht="22.5" customHeight="1">
      <c r="B385" s="40"/>
      <c r="C385" s="215" t="s">
        <v>517</v>
      </c>
      <c r="D385" s="215" t="s">
        <v>170</v>
      </c>
      <c r="E385" s="216" t="s">
        <v>518</v>
      </c>
      <c r="F385" s="217" t="s">
        <v>519</v>
      </c>
      <c r="G385" s="218" t="s">
        <v>131</v>
      </c>
      <c r="H385" s="219">
        <v>3.1099999999999999</v>
      </c>
      <c r="I385" s="220"/>
      <c r="J385" s="221">
        <f>ROUND(I385*H385,2)</f>
        <v>0</v>
      </c>
      <c r="K385" s="217" t="s">
        <v>174</v>
      </c>
      <c r="L385" s="45"/>
      <c r="M385" s="222" t="s">
        <v>39</v>
      </c>
      <c r="N385" s="223" t="s">
        <v>53</v>
      </c>
      <c r="O385" s="81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4">
        <f>S385*H385</f>
        <v>0</v>
      </c>
      <c r="U385" s="225" t="s">
        <v>39</v>
      </c>
      <c r="AR385" s="18" t="s">
        <v>512</v>
      </c>
      <c r="AT385" s="18" t="s">
        <v>170</v>
      </c>
      <c r="AU385" s="18" t="s">
        <v>87</v>
      </c>
      <c r="AY385" s="18" t="s">
        <v>169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175</v>
      </c>
      <c r="BK385" s="226">
        <f>ROUND(I385*H385,2)</f>
        <v>0</v>
      </c>
      <c r="BL385" s="18" t="s">
        <v>512</v>
      </c>
      <c r="BM385" s="18" t="s">
        <v>520</v>
      </c>
    </row>
    <row r="386" s="1" customFormat="1">
      <c r="B386" s="40"/>
      <c r="C386" s="41"/>
      <c r="D386" s="227" t="s">
        <v>176</v>
      </c>
      <c r="E386" s="41"/>
      <c r="F386" s="228" t="s">
        <v>521</v>
      </c>
      <c r="G386" s="41"/>
      <c r="H386" s="41"/>
      <c r="I386" s="145"/>
      <c r="J386" s="41"/>
      <c r="K386" s="41"/>
      <c r="L386" s="45"/>
      <c r="M386" s="229"/>
      <c r="N386" s="81"/>
      <c r="O386" s="81"/>
      <c r="P386" s="81"/>
      <c r="Q386" s="81"/>
      <c r="R386" s="81"/>
      <c r="S386" s="81"/>
      <c r="T386" s="81"/>
      <c r="U386" s="82"/>
      <c r="AT386" s="18" t="s">
        <v>176</v>
      </c>
      <c r="AU386" s="18" t="s">
        <v>87</v>
      </c>
    </row>
    <row r="387" s="1" customFormat="1">
      <c r="B387" s="40"/>
      <c r="C387" s="41"/>
      <c r="D387" s="227" t="s">
        <v>178</v>
      </c>
      <c r="E387" s="41"/>
      <c r="F387" s="230" t="s">
        <v>453</v>
      </c>
      <c r="G387" s="41"/>
      <c r="H387" s="41"/>
      <c r="I387" s="145"/>
      <c r="J387" s="41"/>
      <c r="K387" s="41"/>
      <c r="L387" s="45"/>
      <c r="M387" s="229"/>
      <c r="N387" s="81"/>
      <c r="O387" s="81"/>
      <c r="P387" s="81"/>
      <c r="Q387" s="81"/>
      <c r="R387" s="81"/>
      <c r="S387" s="81"/>
      <c r="T387" s="81"/>
      <c r="U387" s="82"/>
      <c r="AT387" s="18" t="s">
        <v>178</v>
      </c>
      <c r="AU387" s="18" t="s">
        <v>87</v>
      </c>
    </row>
    <row r="388" s="13" customFormat="1">
      <c r="B388" s="241"/>
      <c r="C388" s="242"/>
      <c r="D388" s="227" t="s">
        <v>180</v>
      </c>
      <c r="E388" s="243" t="s">
        <v>39</v>
      </c>
      <c r="F388" s="244" t="s">
        <v>522</v>
      </c>
      <c r="G388" s="242"/>
      <c r="H388" s="245">
        <v>3.1099999999999999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49"/>
      <c r="U388" s="250"/>
      <c r="AT388" s="251" t="s">
        <v>180</v>
      </c>
      <c r="AU388" s="251" t="s">
        <v>87</v>
      </c>
      <c r="AV388" s="13" t="s">
        <v>89</v>
      </c>
      <c r="AW388" s="13" t="s">
        <v>43</v>
      </c>
      <c r="AX388" s="13" t="s">
        <v>80</v>
      </c>
      <c r="AY388" s="251" t="s">
        <v>169</v>
      </c>
    </row>
    <row r="389" s="14" customFormat="1">
      <c r="B389" s="252"/>
      <c r="C389" s="253"/>
      <c r="D389" s="227" t="s">
        <v>180</v>
      </c>
      <c r="E389" s="254" t="s">
        <v>141</v>
      </c>
      <c r="F389" s="255" t="s">
        <v>185</v>
      </c>
      <c r="G389" s="253"/>
      <c r="H389" s="256">
        <v>3.1099999999999999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0"/>
      <c r="U389" s="261"/>
      <c r="AT389" s="262" t="s">
        <v>180</v>
      </c>
      <c r="AU389" s="262" t="s">
        <v>87</v>
      </c>
      <c r="AV389" s="14" t="s">
        <v>175</v>
      </c>
      <c r="AW389" s="14" t="s">
        <v>43</v>
      </c>
      <c r="AX389" s="14" t="s">
        <v>87</v>
      </c>
      <c r="AY389" s="262" t="s">
        <v>169</v>
      </c>
    </row>
    <row r="390" s="1" customFormat="1" ht="22.5" customHeight="1">
      <c r="B390" s="40"/>
      <c r="C390" s="215" t="s">
        <v>352</v>
      </c>
      <c r="D390" s="215" t="s">
        <v>170</v>
      </c>
      <c r="E390" s="216" t="s">
        <v>523</v>
      </c>
      <c r="F390" s="217" t="s">
        <v>524</v>
      </c>
      <c r="G390" s="218" t="s">
        <v>131</v>
      </c>
      <c r="H390" s="219">
        <v>3.1099999999999999</v>
      </c>
      <c r="I390" s="220"/>
      <c r="J390" s="221">
        <f>ROUND(I390*H390,2)</f>
        <v>0</v>
      </c>
      <c r="K390" s="217" t="s">
        <v>174</v>
      </c>
      <c r="L390" s="45"/>
      <c r="M390" s="222" t="s">
        <v>39</v>
      </c>
      <c r="N390" s="223" t="s">
        <v>53</v>
      </c>
      <c r="O390" s="81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4">
        <f>S390*H390</f>
        <v>0</v>
      </c>
      <c r="U390" s="225" t="s">
        <v>39</v>
      </c>
      <c r="AR390" s="18" t="s">
        <v>512</v>
      </c>
      <c r="AT390" s="18" t="s">
        <v>170</v>
      </c>
      <c r="AU390" s="18" t="s">
        <v>87</v>
      </c>
      <c r="AY390" s="18" t="s">
        <v>169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175</v>
      </c>
      <c r="BK390" s="226">
        <f>ROUND(I390*H390,2)</f>
        <v>0</v>
      </c>
      <c r="BL390" s="18" t="s">
        <v>512</v>
      </c>
      <c r="BM390" s="18" t="s">
        <v>525</v>
      </c>
    </row>
    <row r="391" s="1" customFormat="1">
      <c r="B391" s="40"/>
      <c r="C391" s="41"/>
      <c r="D391" s="227" t="s">
        <v>176</v>
      </c>
      <c r="E391" s="41"/>
      <c r="F391" s="228" t="s">
        <v>526</v>
      </c>
      <c r="G391" s="41"/>
      <c r="H391" s="41"/>
      <c r="I391" s="145"/>
      <c r="J391" s="41"/>
      <c r="K391" s="41"/>
      <c r="L391" s="45"/>
      <c r="M391" s="229"/>
      <c r="N391" s="81"/>
      <c r="O391" s="81"/>
      <c r="P391" s="81"/>
      <c r="Q391" s="81"/>
      <c r="R391" s="81"/>
      <c r="S391" s="81"/>
      <c r="T391" s="81"/>
      <c r="U391" s="82"/>
      <c r="AT391" s="18" t="s">
        <v>176</v>
      </c>
      <c r="AU391" s="18" t="s">
        <v>87</v>
      </c>
    </row>
    <row r="392" s="1" customFormat="1">
      <c r="B392" s="40"/>
      <c r="C392" s="41"/>
      <c r="D392" s="227" t="s">
        <v>178</v>
      </c>
      <c r="E392" s="41"/>
      <c r="F392" s="230" t="s">
        <v>527</v>
      </c>
      <c r="G392" s="41"/>
      <c r="H392" s="41"/>
      <c r="I392" s="145"/>
      <c r="J392" s="41"/>
      <c r="K392" s="41"/>
      <c r="L392" s="45"/>
      <c r="M392" s="229"/>
      <c r="N392" s="81"/>
      <c r="O392" s="81"/>
      <c r="P392" s="81"/>
      <c r="Q392" s="81"/>
      <c r="R392" s="81"/>
      <c r="S392" s="81"/>
      <c r="T392" s="81"/>
      <c r="U392" s="82"/>
      <c r="AT392" s="18" t="s">
        <v>178</v>
      </c>
      <c r="AU392" s="18" t="s">
        <v>87</v>
      </c>
    </row>
    <row r="393" s="13" customFormat="1">
      <c r="B393" s="241"/>
      <c r="C393" s="242"/>
      <c r="D393" s="227" t="s">
        <v>180</v>
      </c>
      <c r="E393" s="243" t="s">
        <v>39</v>
      </c>
      <c r="F393" s="244" t="s">
        <v>141</v>
      </c>
      <c r="G393" s="242"/>
      <c r="H393" s="245">
        <v>3.1099999999999999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49"/>
      <c r="U393" s="250"/>
      <c r="AT393" s="251" t="s">
        <v>180</v>
      </c>
      <c r="AU393" s="251" t="s">
        <v>87</v>
      </c>
      <c r="AV393" s="13" t="s">
        <v>89</v>
      </c>
      <c r="AW393" s="13" t="s">
        <v>43</v>
      </c>
      <c r="AX393" s="13" t="s">
        <v>80</v>
      </c>
      <c r="AY393" s="251" t="s">
        <v>169</v>
      </c>
    </row>
    <row r="394" s="14" customFormat="1">
      <c r="B394" s="252"/>
      <c r="C394" s="253"/>
      <c r="D394" s="227" t="s">
        <v>180</v>
      </c>
      <c r="E394" s="254" t="s">
        <v>39</v>
      </c>
      <c r="F394" s="255" t="s">
        <v>185</v>
      </c>
      <c r="G394" s="253"/>
      <c r="H394" s="256">
        <v>3.1099999999999999</v>
      </c>
      <c r="I394" s="257"/>
      <c r="J394" s="253"/>
      <c r="K394" s="253"/>
      <c r="L394" s="258"/>
      <c r="M394" s="286"/>
      <c r="N394" s="287"/>
      <c r="O394" s="287"/>
      <c r="P394" s="287"/>
      <c r="Q394" s="287"/>
      <c r="R394" s="287"/>
      <c r="S394" s="287"/>
      <c r="T394" s="287"/>
      <c r="U394" s="288"/>
      <c r="AT394" s="262" t="s">
        <v>180</v>
      </c>
      <c r="AU394" s="262" t="s">
        <v>87</v>
      </c>
      <c r="AV394" s="14" t="s">
        <v>175</v>
      </c>
      <c r="AW394" s="14" t="s">
        <v>43</v>
      </c>
      <c r="AX394" s="14" t="s">
        <v>87</v>
      </c>
      <c r="AY394" s="262" t="s">
        <v>169</v>
      </c>
    </row>
    <row r="395" s="1" customFormat="1" ht="6.96" customHeight="1">
      <c r="B395" s="59"/>
      <c r="C395" s="60"/>
      <c r="D395" s="60"/>
      <c r="E395" s="60"/>
      <c r="F395" s="60"/>
      <c r="G395" s="60"/>
      <c r="H395" s="60"/>
      <c r="I395" s="169"/>
      <c r="J395" s="60"/>
      <c r="K395" s="60"/>
      <c r="L395" s="45"/>
    </row>
  </sheetData>
  <sheetProtection sheet="1" autoFilter="0" formatColumns="0" formatRows="0" objects="1" scenarios="1" spinCount="100000" saltValue="JUNEvH20eS/ebLZQskEIYRGR4EQumxqKoCr81hwzeRRpIqEIexkxkLk4CyW1BpXKLrLT7RlOCbnHEsz8P7WLJg==" hashValue="1E2oebmn2FvVLnyO4RQ5rRl61L/FSh5Q29rDl3NX71gOTKnsmtmrCDAN4XRXmIh31OZ3KzdNEoyzpJWcWED4wQ==" algorithmName="SHA-512" password="CDD6"/>
  <autoFilter ref="C88:K3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89</v>
      </c>
    </row>
    <row r="4" ht="24.96" customHeight="1">
      <c r="B4" s="21"/>
      <c r="D4" s="142" t="s">
        <v>109</v>
      </c>
      <c r="L4" s="21"/>
      <c r="M4" s="25" t="s">
        <v>10</v>
      </c>
      <c r="AT4" s="18" t="s">
        <v>43</v>
      </c>
    </row>
    <row r="5" ht="6.96" customHeight="1">
      <c r="B5" s="21"/>
      <c r="L5" s="21"/>
    </row>
    <row r="6" ht="12" customHeight="1">
      <c r="B6" s="21"/>
      <c r="D6" s="143" t="s">
        <v>16</v>
      </c>
      <c r="L6" s="21"/>
    </row>
    <row r="7" ht="16.5" customHeight="1">
      <c r="B7" s="21"/>
      <c r="E7" s="144" t="str">
        <f>'Rekapitulace zakázky'!K6</f>
        <v>Oprava přejezdu P1926 Žatec-Lišany_změna_1 po prohlídce staveniště</v>
      </c>
      <c r="F7" s="143"/>
      <c r="G7" s="143"/>
      <c r="H7" s="143"/>
      <c r="L7" s="21"/>
    </row>
    <row r="8" ht="12" customHeight="1">
      <c r="B8" s="21"/>
      <c r="D8" s="143" t="s">
        <v>124</v>
      </c>
      <c r="L8" s="21"/>
    </row>
    <row r="9" s="1" customFormat="1" ht="16.5" customHeight="1">
      <c r="B9" s="45"/>
      <c r="E9" s="144" t="s">
        <v>528</v>
      </c>
      <c r="F9" s="1"/>
      <c r="G9" s="1"/>
      <c r="H9" s="1"/>
      <c r="I9" s="145"/>
      <c r="L9" s="45"/>
    </row>
    <row r="10" s="1" customFormat="1" ht="12" customHeight="1">
      <c r="B10" s="45"/>
      <c r="D10" s="143" t="s">
        <v>133</v>
      </c>
      <c r="I10" s="145"/>
      <c r="L10" s="45"/>
    </row>
    <row r="11" s="1" customFormat="1" ht="36.96" customHeight="1">
      <c r="B11" s="45"/>
      <c r="E11" s="146" t="s">
        <v>529</v>
      </c>
      <c r="F11" s="1"/>
      <c r="G11" s="1"/>
      <c r="H11" s="1"/>
      <c r="I11" s="145"/>
      <c r="L11" s="45"/>
    </row>
    <row r="12" s="1" customFormat="1">
      <c r="B12" s="45"/>
      <c r="I12" s="145"/>
      <c r="L12" s="45"/>
    </row>
    <row r="13" s="1" customFormat="1" ht="12" customHeight="1">
      <c r="B13" s="45"/>
      <c r="D13" s="143" t="s">
        <v>18</v>
      </c>
      <c r="F13" s="18" t="s">
        <v>39</v>
      </c>
      <c r="I13" s="147" t="s">
        <v>20</v>
      </c>
      <c r="J13" s="18" t="s">
        <v>39</v>
      </c>
      <c r="L13" s="45"/>
    </row>
    <row r="14" s="1" customFormat="1" ht="12" customHeight="1">
      <c r="B14" s="45"/>
      <c r="D14" s="143" t="s">
        <v>22</v>
      </c>
      <c r="F14" s="18" t="s">
        <v>23</v>
      </c>
      <c r="I14" s="147" t="s">
        <v>24</v>
      </c>
      <c r="J14" s="148" t="str">
        <f>'Rekapitulace zakázky'!AN8</f>
        <v>4. 3. 2019</v>
      </c>
      <c r="L14" s="45"/>
    </row>
    <row r="15" s="1" customFormat="1" ht="10.8" customHeight="1">
      <c r="B15" s="45"/>
      <c r="I15" s="145"/>
      <c r="L15" s="45"/>
    </row>
    <row r="16" s="1" customFormat="1" ht="12" customHeight="1">
      <c r="B16" s="45"/>
      <c r="D16" s="143" t="s">
        <v>30</v>
      </c>
      <c r="I16" s="147" t="s">
        <v>31</v>
      </c>
      <c r="J16" s="18" t="s">
        <v>32</v>
      </c>
      <c r="L16" s="45"/>
    </row>
    <row r="17" s="1" customFormat="1" ht="18" customHeight="1">
      <c r="B17" s="45"/>
      <c r="E17" s="18" t="s">
        <v>33</v>
      </c>
      <c r="I17" s="147" t="s">
        <v>34</v>
      </c>
      <c r="J17" s="18" t="s">
        <v>35</v>
      </c>
      <c r="L17" s="45"/>
    </row>
    <row r="18" s="1" customFormat="1" ht="6.96" customHeight="1">
      <c r="B18" s="45"/>
      <c r="I18" s="145"/>
      <c r="L18" s="45"/>
    </row>
    <row r="19" s="1" customFormat="1" ht="12" customHeight="1">
      <c r="B19" s="45"/>
      <c r="D19" s="143" t="s">
        <v>36</v>
      </c>
      <c r="I19" s="147" t="s">
        <v>31</v>
      </c>
      <c r="J19" s="34" t="str">
        <f>'Rekapitulace zakázky'!AN13</f>
        <v>Vyplň údaj</v>
      </c>
      <c r="L19" s="45"/>
    </row>
    <row r="20" s="1" customFormat="1" ht="18" customHeight="1">
      <c r="B20" s="45"/>
      <c r="E20" s="34" t="str">
        <f>'Rekapitulace zakázky'!E14</f>
        <v>Vyplň údaj</v>
      </c>
      <c r="F20" s="18"/>
      <c r="G20" s="18"/>
      <c r="H20" s="18"/>
      <c r="I20" s="147" t="s">
        <v>34</v>
      </c>
      <c r="J20" s="34" t="str">
        <f>'Rekapitulace zakázky'!AN14</f>
        <v>Vyplň údaj</v>
      </c>
      <c r="L20" s="45"/>
    </row>
    <row r="21" s="1" customFormat="1" ht="6.96" customHeight="1">
      <c r="B21" s="45"/>
      <c r="I21" s="145"/>
      <c r="L21" s="45"/>
    </row>
    <row r="22" s="1" customFormat="1" ht="12" customHeight="1">
      <c r="B22" s="45"/>
      <c r="D22" s="143" t="s">
        <v>38</v>
      </c>
      <c r="I22" s="147" t="s">
        <v>31</v>
      </c>
      <c r="J22" s="18" t="str">
        <f>IF('Rekapitulace zakázky'!AN16="","",'Rekapitulace zakázky'!AN16)</f>
        <v/>
      </c>
      <c r="L22" s="45"/>
    </row>
    <row r="23" s="1" customFormat="1" ht="18" customHeight="1">
      <c r="B23" s="45"/>
      <c r="E23" s="18" t="str">
        <f>IF('Rekapitulace zakázky'!E17="","",'Rekapitulace zakázky'!E17)</f>
        <v xml:space="preserve"> </v>
      </c>
      <c r="I23" s="147" t="s">
        <v>34</v>
      </c>
      <c r="J23" s="18" t="str">
        <f>IF('Rekapitulace zakázky'!AN17="","",'Rekapitulace zakázky'!AN17)</f>
        <v/>
      </c>
      <c r="L23" s="45"/>
    </row>
    <row r="24" s="1" customFormat="1" ht="6.96" customHeight="1">
      <c r="B24" s="45"/>
      <c r="I24" s="145"/>
      <c r="L24" s="45"/>
    </row>
    <row r="25" s="1" customFormat="1" ht="12" customHeight="1">
      <c r="B25" s="45"/>
      <c r="D25" s="143" t="s">
        <v>41</v>
      </c>
      <c r="I25" s="147" t="s">
        <v>31</v>
      </c>
      <c r="J25" s="18" t="s">
        <v>39</v>
      </c>
      <c r="L25" s="45"/>
    </row>
    <row r="26" s="1" customFormat="1" ht="18" customHeight="1">
      <c r="B26" s="45"/>
      <c r="E26" s="18" t="s">
        <v>42</v>
      </c>
      <c r="I26" s="147" t="s">
        <v>34</v>
      </c>
      <c r="J26" s="18" t="s">
        <v>39</v>
      </c>
      <c r="L26" s="45"/>
    </row>
    <row r="27" s="1" customFormat="1" ht="6.96" customHeight="1">
      <c r="B27" s="45"/>
      <c r="I27" s="145"/>
      <c r="L27" s="45"/>
    </row>
    <row r="28" s="1" customFormat="1" ht="12" customHeight="1">
      <c r="B28" s="45"/>
      <c r="D28" s="143" t="s">
        <v>44</v>
      </c>
      <c r="I28" s="145"/>
      <c r="L28" s="45"/>
    </row>
    <row r="29" s="7" customFormat="1" ht="56.25" customHeight="1">
      <c r="B29" s="149"/>
      <c r="E29" s="150" t="s">
        <v>144</v>
      </c>
      <c r="F29" s="150"/>
      <c r="G29" s="150"/>
      <c r="H29" s="150"/>
      <c r="I29" s="151"/>
      <c r="L29" s="149"/>
    </row>
    <row r="30" s="1" customFormat="1" ht="6.96" customHeight="1">
      <c r="B30" s="45"/>
      <c r="I30" s="145"/>
      <c r="L30" s="45"/>
    </row>
    <row r="31" s="1" customFormat="1" ht="6.96" customHeight="1">
      <c r="B31" s="45"/>
      <c r="D31" s="73"/>
      <c r="E31" s="73"/>
      <c r="F31" s="73"/>
      <c r="G31" s="73"/>
      <c r="H31" s="73"/>
      <c r="I31" s="152"/>
      <c r="J31" s="73"/>
      <c r="K31" s="73"/>
      <c r="L31" s="45"/>
    </row>
    <row r="32" s="1" customFormat="1" ht="25.44" customHeight="1">
      <c r="B32" s="45"/>
      <c r="D32" s="153" t="s">
        <v>46</v>
      </c>
      <c r="I32" s="145"/>
      <c r="J32" s="154">
        <f>ROUND(J86, 2)</f>
        <v>0</v>
      </c>
      <c r="L32" s="45"/>
    </row>
    <row r="33" s="1" customFormat="1" ht="6.96" customHeight="1">
      <c r="B33" s="45"/>
      <c r="D33" s="73"/>
      <c r="E33" s="73"/>
      <c r="F33" s="73"/>
      <c r="G33" s="73"/>
      <c r="H33" s="73"/>
      <c r="I33" s="152"/>
      <c r="J33" s="73"/>
      <c r="K33" s="73"/>
      <c r="L33" s="45"/>
    </row>
    <row r="34" s="1" customFormat="1" ht="14.4" customHeight="1">
      <c r="B34" s="45"/>
      <c r="F34" s="155" t="s">
        <v>48</v>
      </c>
      <c r="I34" s="156" t="s">
        <v>47</v>
      </c>
      <c r="J34" s="155" t="s">
        <v>49</v>
      </c>
      <c r="L34" s="45"/>
    </row>
    <row r="35" hidden="1" s="1" customFormat="1" ht="14.4" customHeight="1">
      <c r="B35" s="45"/>
      <c r="D35" s="143" t="s">
        <v>50</v>
      </c>
      <c r="E35" s="143" t="s">
        <v>51</v>
      </c>
      <c r="F35" s="157">
        <f>ROUND((SUM(BE86:BE106)),  2)</f>
        <v>0</v>
      </c>
      <c r="I35" s="158">
        <v>0.20999999999999999</v>
      </c>
      <c r="J35" s="157">
        <f>ROUND(((SUM(BE86:BE106))*I35),  2)</f>
        <v>0</v>
      </c>
      <c r="L35" s="45"/>
    </row>
    <row r="36" hidden="1" s="1" customFormat="1" ht="14.4" customHeight="1">
      <c r="B36" s="45"/>
      <c r="E36" s="143" t="s">
        <v>52</v>
      </c>
      <c r="F36" s="157">
        <f>ROUND((SUM(BF86:BF106)),  2)</f>
        <v>0</v>
      </c>
      <c r="I36" s="158">
        <v>0.14999999999999999</v>
      </c>
      <c r="J36" s="157">
        <f>ROUND(((SUM(BF86:BF106))*I36),  2)</f>
        <v>0</v>
      </c>
      <c r="L36" s="45"/>
    </row>
    <row r="37" s="1" customFormat="1" ht="14.4" customHeight="1">
      <c r="B37" s="45"/>
      <c r="D37" s="143" t="s">
        <v>50</v>
      </c>
      <c r="E37" s="143" t="s">
        <v>53</v>
      </c>
      <c r="F37" s="157">
        <f>ROUND((SUM(BG86:BG106)),  2)</f>
        <v>0</v>
      </c>
      <c r="I37" s="158">
        <v>0.20999999999999999</v>
      </c>
      <c r="J37" s="157">
        <f>0</f>
        <v>0</v>
      </c>
      <c r="L37" s="45"/>
    </row>
    <row r="38" s="1" customFormat="1" ht="14.4" customHeight="1">
      <c r="B38" s="45"/>
      <c r="E38" s="143" t="s">
        <v>54</v>
      </c>
      <c r="F38" s="157">
        <f>ROUND((SUM(BH86:BH106)),  2)</f>
        <v>0</v>
      </c>
      <c r="I38" s="158">
        <v>0.14999999999999999</v>
      </c>
      <c r="J38" s="157">
        <f>0</f>
        <v>0</v>
      </c>
      <c r="L38" s="45"/>
    </row>
    <row r="39" hidden="1" s="1" customFormat="1" ht="14.4" customHeight="1">
      <c r="B39" s="45"/>
      <c r="E39" s="143" t="s">
        <v>55</v>
      </c>
      <c r="F39" s="157">
        <f>ROUND((SUM(BI86:BI106)),  2)</f>
        <v>0</v>
      </c>
      <c r="I39" s="158">
        <v>0</v>
      </c>
      <c r="J39" s="157">
        <f>0</f>
        <v>0</v>
      </c>
      <c r="L39" s="45"/>
    </row>
    <row r="40" s="1" customFormat="1" ht="6.96" customHeight="1">
      <c r="B40" s="45"/>
      <c r="I40" s="145"/>
      <c r="L40" s="45"/>
    </row>
    <row r="41" s="1" customFormat="1" ht="25.44" customHeight="1">
      <c r="B41" s="45"/>
      <c r="C41" s="159"/>
      <c r="D41" s="160" t="s">
        <v>56</v>
      </c>
      <c r="E41" s="161"/>
      <c r="F41" s="161"/>
      <c r="G41" s="162" t="s">
        <v>57</v>
      </c>
      <c r="H41" s="163" t="s">
        <v>58</v>
      </c>
      <c r="I41" s="164"/>
      <c r="J41" s="165">
        <f>SUM(J32:J39)</f>
        <v>0</v>
      </c>
      <c r="K41" s="166"/>
      <c r="L41" s="45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5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5"/>
    </row>
    <row r="47" s="1" customFormat="1" ht="24.96" customHeight="1">
      <c r="B47" s="40"/>
      <c r="C47" s="24" t="s">
        <v>145</v>
      </c>
      <c r="D47" s="41"/>
      <c r="E47" s="41"/>
      <c r="F47" s="41"/>
      <c r="G47" s="41"/>
      <c r="H47" s="41"/>
      <c r="I47" s="145"/>
      <c r="J47" s="41"/>
      <c r="K47" s="41"/>
      <c r="L47" s="45"/>
    </row>
    <row r="48" s="1" customFormat="1" ht="6.96" customHeight="1">
      <c r="B48" s="40"/>
      <c r="C48" s="41"/>
      <c r="D48" s="41"/>
      <c r="E48" s="41"/>
      <c r="F48" s="41"/>
      <c r="G48" s="41"/>
      <c r="H48" s="41"/>
      <c r="I48" s="145"/>
      <c r="J48" s="41"/>
      <c r="K48" s="41"/>
      <c r="L48" s="45"/>
    </row>
    <row r="49" s="1" customFormat="1" ht="12" customHeight="1">
      <c r="B49" s="40"/>
      <c r="C49" s="33" t="s">
        <v>16</v>
      </c>
      <c r="D49" s="41"/>
      <c r="E49" s="41"/>
      <c r="F49" s="41"/>
      <c r="G49" s="41"/>
      <c r="H49" s="41"/>
      <c r="I49" s="145"/>
      <c r="J49" s="41"/>
      <c r="K49" s="41"/>
      <c r="L49" s="45"/>
    </row>
    <row r="50" s="1" customFormat="1" ht="16.5" customHeight="1">
      <c r="B50" s="40"/>
      <c r="C50" s="41"/>
      <c r="D50" s="41"/>
      <c r="E50" s="173" t="str">
        <f>E7</f>
        <v>Oprava přejezdu P1926 Žatec-Lišany_změna_1 po prohlídce staveniště</v>
      </c>
      <c r="F50" s="33"/>
      <c r="G50" s="33"/>
      <c r="H50" s="33"/>
      <c r="I50" s="145"/>
      <c r="J50" s="41"/>
      <c r="K50" s="41"/>
      <c r="L50" s="45"/>
    </row>
    <row r="51" ht="12" customHeight="1">
      <c r="B51" s="22"/>
      <c r="C51" s="33" t="s">
        <v>124</v>
      </c>
      <c r="D51" s="23"/>
      <c r="E51" s="23"/>
      <c r="F51" s="23"/>
      <c r="G51" s="23"/>
      <c r="H51" s="23"/>
      <c r="I51" s="137"/>
      <c r="J51" s="23"/>
      <c r="K51" s="23"/>
      <c r="L51" s="21"/>
    </row>
    <row r="52" s="1" customFormat="1" ht="16.5" customHeight="1">
      <c r="B52" s="40"/>
      <c r="C52" s="41"/>
      <c r="D52" s="41"/>
      <c r="E52" s="173" t="s">
        <v>528</v>
      </c>
      <c r="F52" s="41"/>
      <c r="G52" s="41"/>
      <c r="H52" s="41"/>
      <c r="I52" s="145"/>
      <c r="J52" s="41"/>
      <c r="K52" s="41"/>
      <c r="L52" s="45"/>
    </row>
    <row r="53" s="1" customFormat="1" ht="12" customHeight="1">
      <c r="B53" s="40"/>
      <c r="C53" s="33" t="s">
        <v>133</v>
      </c>
      <c r="D53" s="41"/>
      <c r="E53" s="41"/>
      <c r="F53" s="41"/>
      <c r="G53" s="41"/>
      <c r="H53" s="41"/>
      <c r="I53" s="145"/>
      <c r="J53" s="41"/>
      <c r="K53" s="41"/>
      <c r="L53" s="45"/>
    </row>
    <row r="54" s="1" customFormat="1" ht="16.5" customHeight="1">
      <c r="B54" s="40"/>
      <c r="C54" s="41"/>
      <c r="D54" s="41"/>
      <c r="E54" s="66" t="str">
        <f>E11</f>
        <v>Č21 - VRN_změna_1 po prohlídce staveniště</v>
      </c>
      <c r="F54" s="41"/>
      <c r="G54" s="41"/>
      <c r="H54" s="41"/>
      <c r="I54" s="145"/>
      <c r="J54" s="41"/>
      <c r="K54" s="41"/>
      <c r="L54" s="45"/>
    </row>
    <row r="55" s="1" customFormat="1" ht="6.96" customHeight="1">
      <c r="B55" s="40"/>
      <c r="C55" s="41"/>
      <c r="D55" s="41"/>
      <c r="E55" s="41"/>
      <c r="F55" s="41"/>
      <c r="G55" s="41"/>
      <c r="H55" s="41"/>
      <c r="I55" s="145"/>
      <c r="J55" s="41"/>
      <c r="K55" s="41"/>
      <c r="L55" s="45"/>
    </row>
    <row r="56" s="1" customFormat="1" ht="12" customHeight="1">
      <c r="B56" s="40"/>
      <c r="C56" s="33" t="s">
        <v>22</v>
      </c>
      <c r="D56" s="41"/>
      <c r="E56" s="41"/>
      <c r="F56" s="28" t="str">
        <f>F14</f>
        <v>Tvršice</v>
      </c>
      <c r="G56" s="41"/>
      <c r="H56" s="41"/>
      <c r="I56" s="147" t="s">
        <v>24</v>
      </c>
      <c r="J56" s="69" t="str">
        <f>IF(J14="","",J14)</f>
        <v>4. 3. 2019</v>
      </c>
      <c r="K56" s="41"/>
      <c r="L56" s="45"/>
    </row>
    <row r="57" s="1" customFormat="1" ht="6.96" customHeight="1">
      <c r="B57" s="40"/>
      <c r="C57" s="41"/>
      <c r="D57" s="41"/>
      <c r="E57" s="41"/>
      <c r="F57" s="41"/>
      <c r="G57" s="41"/>
      <c r="H57" s="41"/>
      <c r="I57" s="145"/>
      <c r="J57" s="41"/>
      <c r="K57" s="41"/>
      <c r="L57" s="45"/>
    </row>
    <row r="58" s="1" customFormat="1" ht="13.65" customHeight="1">
      <c r="B58" s="40"/>
      <c r="C58" s="33" t="s">
        <v>30</v>
      </c>
      <c r="D58" s="41"/>
      <c r="E58" s="41"/>
      <c r="F58" s="28" t="str">
        <f>E17</f>
        <v>SŽDC s.o., OŘ UNL, ST Most</v>
      </c>
      <c r="G58" s="41"/>
      <c r="H58" s="41"/>
      <c r="I58" s="147" t="s">
        <v>38</v>
      </c>
      <c r="J58" s="38" t="str">
        <f>E23</f>
        <v xml:space="preserve"> </v>
      </c>
      <c r="K58" s="41"/>
      <c r="L58" s="45"/>
    </row>
    <row r="59" s="1" customFormat="1" ht="38.55" customHeight="1">
      <c r="B59" s="40"/>
      <c r="C59" s="33" t="s">
        <v>36</v>
      </c>
      <c r="D59" s="41"/>
      <c r="E59" s="41"/>
      <c r="F59" s="28" t="str">
        <f>IF(E20="","",E20)</f>
        <v>Vyplň údaj</v>
      </c>
      <c r="G59" s="41"/>
      <c r="H59" s="41"/>
      <c r="I59" s="147" t="s">
        <v>41</v>
      </c>
      <c r="J59" s="38" t="str">
        <f>E26</f>
        <v>Ing. Horák Jiří, horak@szdc.cz, 602155923</v>
      </c>
      <c r="K59" s="41"/>
      <c r="L59" s="45"/>
    </row>
    <row r="60" s="1" customFormat="1" ht="10.32" customHeight="1">
      <c r="B60" s="40"/>
      <c r="C60" s="41"/>
      <c r="D60" s="41"/>
      <c r="E60" s="41"/>
      <c r="F60" s="41"/>
      <c r="G60" s="41"/>
      <c r="H60" s="41"/>
      <c r="I60" s="145"/>
      <c r="J60" s="41"/>
      <c r="K60" s="41"/>
      <c r="L60" s="45"/>
    </row>
    <row r="61" s="1" customFormat="1" ht="29.28" customHeight="1">
      <c r="B61" s="40"/>
      <c r="C61" s="174" t="s">
        <v>146</v>
      </c>
      <c r="D61" s="175"/>
      <c r="E61" s="175"/>
      <c r="F61" s="175"/>
      <c r="G61" s="175"/>
      <c r="H61" s="175"/>
      <c r="I61" s="176"/>
      <c r="J61" s="177" t="s">
        <v>147</v>
      </c>
      <c r="K61" s="175"/>
      <c r="L61" s="45"/>
    </row>
    <row r="62" s="1" customFormat="1" ht="10.32" customHeight="1">
      <c r="B62" s="40"/>
      <c r="C62" s="41"/>
      <c r="D62" s="41"/>
      <c r="E62" s="41"/>
      <c r="F62" s="41"/>
      <c r="G62" s="41"/>
      <c r="H62" s="41"/>
      <c r="I62" s="145"/>
      <c r="J62" s="41"/>
      <c r="K62" s="41"/>
      <c r="L62" s="45"/>
    </row>
    <row r="63" s="1" customFormat="1" ht="22.8" customHeight="1">
      <c r="B63" s="40"/>
      <c r="C63" s="178" t="s">
        <v>78</v>
      </c>
      <c r="D63" s="41"/>
      <c r="E63" s="41"/>
      <c r="F63" s="41"/>
      <c r="G63" s="41"/>
      <c r="H63" s="41"/>
      <c r="I63" s="145"/>
      <c r="J63" s="99">
        <f>J86</f>
        <v>0</v>
      </c>
      <c r="K63" s="41"/>
      <c r="L63" s="45"/>
      <c r="AU63" s="18" t="s">
        <v>148</v>
      </c>
    </row>
    <row r="64" s="8" customFormat="1" ht="24.96" customHeight="1">
      <c r="B64" s="179"/>
      <c r="C64" s="180"/>
      <c r="D64" s="181" t="s">
        <v>530</v>
      </c>
      <c r="E64" s="182"/>
      <c r="F64" s="182"/>
      <c r="G64" s="182"/>
      <c r="H64" s="182"/>
      <c r="I64" s="183"/>
      <c r="J64" s="184">
        <f>J87</f>
        <v>0</v>
      </c>
      <c r="K64" s="180"/>
      <c r="L64" s="185"/>
    </row>
    <row r="65" s="1" customFormat="1" ht="21.84" customHeight="1">
      <c r="B65" s="40"/>
      <c r="C65" s="41"/>
      <c r="D65" s="41"/>
      <c r="E65" s="41"/>
      <c r="F65" s="41"/>
      <c r="G65" s="41"/>
      <c r="H65" s="41"/>
      <c r="I65" s="145"/>
      <c r="J65" s="41"/>
      <c r="K65" s="41"/>
      <c r="L65" s="45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9"/>
      <c r="J66" s="60"/>
      <c r="K66" s="60"/>
      <c r="L66" s="45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72"/>
      <c r="J70" s="62"/>
      <c r="K70" s="62"/>
      <c r="L70" s="45"/>
    </row>
    <row r="71" s="1" customFormat="1" ht="24.96" customHeight="1">
      <c r="B71" s="40"/>
      <c r="C71" s="24" t="s">
        <v>153</v>
      </c>
      <c r="D71" s="41"/>
      <c r="E71" s="41"/>
      <c r="F71" s="41"/>
      <c r="G71" s="41"/>
      <c r="H71" s="41"/>
      <c r="I71" s="145"/>
      <c r="J71" s="41"/>
      <c r="K71" s="41"/>
      <c r="L71" s="45"/>
    </row>
    <row r="72" s="1" customFormat="1" ht="6.96" customHeight="1">
      <c r="B72" s="40"/>
      <c r="C72" s="41"/>
      <c r="D72" s="41"/>
      <c r="E72" s="41"/>
      <c r="F72" s="41"/>
      <c r="G72" s="41"/>
      <c r="H72" s="41"/>
      <c r="I72" s="145"/>
      <c r="J72" s="41"/>
      <c r="K72" s="41"/>
      <c r="L72" s="45"/>
    </row>
    <row r="73" s="1" customFormat="1" ht="12" customHeight="1">
      <c r="B73" s="40"/>
      <c r="C73" s="33" t="s">
        <v>16</v>
      </c>
      <c r="D73" s="41"/>
      <c r="E73" s="41"/>
      <c r="F73" s="41"/>
      <c r="G73" s="41"/>
      <c r="H73" s="41"/>
      <c r="I73" s="145"/>
      <c r="J73" s="41"/>
      <c r="K73" s="41"/>
      <c r="L73" s="45"/>
    </row>
    <row r="74" s="1" customFormat="1" ht="16.5" customHeight="1">
      <c r="B74" s="40"/>
      <c r="C74" s="41"/>
      <c r="D74" s="41"/>
      <c r="E74" s="173" t="str">
        <f>E7</f>
        <v>Oprava přejezdu P1926 Žatec-Lišany_změna_1 po prohlídce staveniště</v>
      </c>
      <c r="F74" s="33"/>
      <c r="G74" s="33"/>
      <c r="H74" s="33"/>
      <c r="I74" s="145"/>
      <c r="J74" s="41"/>
      <c r="K74" s="41"/>
      <c r="L74" s="45"/>
    </row>
    <row r="75" ht="12" customHeight="1">
      <c r="B75" s="22"/>
      <c r="C75" s="33" t="s">
        <v>124</v>
      </c>
      <c r="D75" s="23"/>
      <c r="E75" s="23"/>
      <c r="F75" s="23"/>
      <c r="G75" s="23"/>
      <c r="H75" s="23"/>
      <c r="I75" s="137"/>
      <c r="J75" s="23"/>
      <c r="K75" s="23"/>
      <c r="L75" s="21"/>
    </row>
    <row r="76" s="1" customFormat="1" ht="16.5" customHeight="1">
      <c r="B76" s="40"/>
      <c r="C76" s="41"/>
      <c r="D76" s="41"/>
      <c r="E76" s="173" t="s">
        <v>528</v>
      </c>
      <c r="F76" s="41"/>
      <c r="G76" s="41"/>
      <c r="H76" s="41"/>
      <c r="I76" s="145"/>
      <c r="J76" s="41"/>
      <c r="K76" s="41"/>
      <c r="L76" s="45"/>
    </row>
    <row r="77" s="1" customFormat="1" ht="12" customHeight="1">
      <c r="B77" s="40"/>
      <c r="C77" s="33" t="s">
        <v>133</v>
      </c>
      <c r="D77" s="41"/>
      <c r="E77" s="41"/>
      <c r="F77" s="41"/>
      <c r="G77" s="41"/>
      <c r="H77" s="41"/>
      <c r="I77" s="145"/>
      <c r="J77" s="41"/>
      <c r="K77" s="41"/>
      <c r="L77" s="45"/>
    </row>
    <row r="78" s="1" customFormat="1" ht="16.5" customHeight="1">
      <c r="B78" s="40"/>
      <c r="C78" s="41"/>
      <c r="D78" s="41"/>
      <c r="E78" s="66" t="str">
        <f>E11</f>
        <v>Č21 - VRN_změna_1 po prohlídce staveniště</v>
      </c>
      <c r="F78" s="41"/>
      <c r="G78" s="41"/>
      <c r="H78" s="41"/>
      <c r="I78" s="145"/>
      <c r="J78" s="41"/>
      <c r="K78" s="41"/>
      <c r="L78" s="45"/>
    </row>
    <row r="79" s="1" customFormat="1" ht="6.96" customHeight="1">
      <c r="B79" s="40"/>
      <c r="C79" s="41"/>
      <c r="D79" s="41"/>
      <c r="E79" s="41"/>
      <c r="F79" s="41"/>
      <c r="G79" s="41"/>
      <c r="H79" s="41"/>
      <c r="I79" s="145"/>
      <c r="J79" s="41"/>
      <c r="K79" s="41"/>
      <c r="L79" s="45"/>
    </row>
    <row r="80" s="1" customFormat="1" ht="12" customHeight="1">
      <c r="B80" s="40"/>
      <c r="C80" s="33" t="s">
        <v>22</v>
      </c>
      <c r="D80" s="41"/>
      <c r="E80" s="41"/>
      <c r="F80" s="28" t="str">
        <f>F14</f>
        <v>Tvršice</v>
      </c>
      <c r="G80" s="41"/>
      <c r="H80" s="41"/>
      <c r="I80" s="147" t="s">
        <v>24</v>
      </c>
      <c r="J80" s="69" t="str">
        <f>IF(J14="","",J14)</f>
        <v>4. 3. 2019</v>
      </c>
      <c r="K80" s="41"/>
      <c r="L80" s="45"/>
    </row>
    <row r="81" s="1" customFormat="1" ht="6.96" customHeight="1">
      <c r="B81" s="40"/>
      <c r="C81" s="41"/>
      <c r="D81" s="41"/>
      <c r="E81" s="41"/>
      <c r="F81" s="41"/>
      <c r="G81" s="41"/>
      <c r="H81" s="41"/>
      <c r="I81" s="145"/>
      <c r="J81" s="41"/>
      <c r="K81" s="41"/>
      <c r="L81" s="45"/>
    </row>
    <row r="82" s="1" customFormat="1" ht="13.65" customHeight="1">
      <c r="B82" s="40"/>
      <c r="C82" s="33" t="s">
        <v>30</v>
      </c>
      <c r="D82" s="41"/>
      <c r="E82" s="41"/>
      <c r="F82" s="28" t="str">
        <f>E17</f>
        <v>SŽDC s.o., OŘ UNL, ST Most</v>
      </c>
      <c r="G82" s="41"/>
      <c r="H82" s="41"/>
      <c r="I82" s="147" t="s">
        <v>38</v>
      </c>
      <c r="J82" s="38" t="str">
        <f>E23</f>
        <v xml:space="preserve"> </v>
      </c>
      <c r="K82" s="41"/>
      <c r="L82" s="45"/>
    </row>
    <row r="83" s="1" customFormat="1" ht="38.55" customHeight="1">
      <c r="B83" s="40"/>
      <c r="C83" s="33" t="s">
        <v>36</v>
      </c>
      <c r="D83" s="41"/>
      <c r="E83" s="41"/>
      <c r="F83" s="28" t="str">
        <f>IF(E20="","",E20)</f>
        <v>Vyplň údaj</v>
      </c>
      <c r="G83" s="41"/>
      <c r="H83" s="41"/>
      <c r="I83" s="147" t="s">
        <v>41</v>
      </c>
      <c r="J83" s="38" t="str">
        <f>E26</f>
        <v>Ing. Horák Jiří, horak@szdc.cz, 602155923</v>
      </c>
      <c r="K83" s="41"/>
      <c r="L83" s="45"/>
    </row>
    <row r="84" s="1" customFormat="1" ht="10.32" customHeight="1">
      <c r="B84" s="40"/>
      <c r="C84" s="41"/>
      <c r="D84" s="41"/>
      <c r="E84" s="41"/>
      <c r="F84" s="41"/>
      <c r="G84" s="41"/>
      <c r="H84" s="41"/>
      <c r="I84" s="145"/>
      <c r="J84" s="41"/>
      <c r="K84" s="41"/>
      <c r="L84" s="45"/>
    </row>
    <row r="85" s="10" customFormat="1" ht="29.28" customHeight="1">
      <c r="B85" s="192"/>
      <c r="C85" s="193" t="s">
        <v>154</v>
      </c>
      <c r="D85" s="194" t="s">
        <v>65</v>
      </c>
      <c r="E85" s="194" t="s">
        <v>61</v>
      </c>
      <c r="F85" s="194" t="s">
        <v>62</v>
      </c>
      <c r="G85" s="194" t="s">
        <v>155</v>
      </c>
      <c r="H85" s="194" t="s">
        <v>156</v>
      </c>
      <c r="I85" s="195" t="s">
        <v>157</v>
      </c>
      <c r="J85" s="194" t="s">
        <v>147</v>
      </c>
      <c r="K85" s="196" t="s">
        <v>158</v>
      </c>
      <c r="L85" s="197"/>
      <c r="M85" s="89" t="s">
        <v>39</v>
      </c>
      <c r="N85" s="90" t="s">
        <v>50</v>
      </c>
      <c r="O85" s="90" t="s">
        <v>159</v>
      </c>
      <c r="P85" s="90" t="s">
        <v>160</v>
      </c>
      <c r="Q85" s="90" t="s">
        <v>161</v>
      </c>
      <c r="R85" s="90" t="s">
        <v>162</v>
      </c>
      <c r="S85" s="90" t="s">
        <v>163</v>
      </c>
      <c r="T85" s="90" t="s">
        <v>164</v>
      </c>
      <c r="U85" s="91" t="s">
        <v>165</v>
      </c>
    </row>
    <row r="86" s="1" customFormat="1" ht="22.8" customHeight="1">
      <c r="B86" s="40"/>
      <c r="C86" s="96" t="s">
        <v>166</v>
      </c>
      <c r="D86" s="41"/>
      <c r="E86" s="41"/>
      <c r="F86" s="41"/>
      <c r="G86" s="41"/>
      <c r="H86" s="41"/>
      <c r="I86" s="145"/>
      <c r="J86" s="198">
        <f>BK86</f>
        <v>0</v>
      </c>
      <c r="K86" s="41"/>
      <c r="L86" s="45"/>
      <c r="M86" s="92"/>
      <c r="N86" s="93"/>
      <c r="O86" s="93"/>
      <c r="P86" s="199">
        <f>P87</f>
        <v>0</v>
      </c>
      <c r="Q86" s="93"/>
      <c r="R86" s="199">
        <f>R87</f>
        <v>0</v>
      </c>
      <c r="S86" s="93"/>
      <c r="T86" s="199">
        <f>T87</f>
        <v>0</v>
      </c>
      <c r="U86" s="94"/>
      <c r="AT86" s="18" t="s">
        <v>79</v>
      </c>
      <c r="AU86" s="18" t="s">
        <v>148</v>
      </c>
      <c r="BK86" s="200">
        <f>BK87</f>
        <v>0</v>
      </c>
    </row>
    <row r="87" s="11" customFormat="1" ht="25.92" customHeight="1">
      <c r="B87" s="201"/>
      <c r="C87" s="202"/>
      <c r="D87" s="203" t="s">
        <v>79</v>
      </c>
      <c r="E87" s="204" t="s">
        <v>531</v>
      </c>
      <c r="F87" s="204" t="s">
        <v>96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SUM(P88:P106)</f>
        <v>0</v>
      </c>
      <c r="Q87" s="209"/>
      <c r="R87" s="210">
        <f>SUM(R88:R106)</f>
        <v>0</v>
      </c>
      <c r="S87" s="209"/>
      <c r="T87" s="210">
        <f>SUM(T88:T106)</f>
        <v>0</v>
      </c>
      <c r="U87" s="211"/>
      <c r="AR87" s="212" t="s">
        <v>206</v>
      </c>
      <c r="AT87" s="213" t="s">
        <v>79</v>
      </c>
      <c r="AU87" s="213" t="s">
        <v>80</v>
      </c>
      <c r="AY87" s="212" t="s">
        <v>169</v>
      </c>
      <c r="BK87" s="214">
        <f>SUM(BK88:BK106)</f>
        <v>0</v>
      </c>
    </row>
    <row r="88" s="1" customFormat="1" ht="22.5" customHeight="1">
      <c r="B88" s="40"/>
      <c r="C88" s="215" t="s">
        <v>87</v>
      </c>
      <c r="D88" s="215" t="s">
        <v>170</v>
      </c>
      <c r="E88" s="216" t="s">
        <v>532</v>
      </c>
      <c r="F88" s="217" t="s">
        <v>533</v>
      </c>
      <c r="G88" s="218" t="s">
        <v>534</v>
      </c>
      <c r="H88" s="289"/>
      <c r="I88" s="220"/>
      <c r="J88" s="221">
        <f>ROUND(I88*H88,2)</f>
        <v>0</v>
      </c>
      <c r="K88" s="217" t="s">
        <v>174</v>
      </c>
      <c r="L88" s="45"/>
      <c r="M88" s="222" t="s">
        <v>39</v>
      </c>
      <c r="N88" s="223" t="s">
        <v>53</v>
      </c>
      <c r="O88" s="81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4">
        <f>S88*H88</f>
        <v>0</v>
      </c>
      <c r="U88" s="225" t="s">
        <v>39</v>
      </c>
      <c r="AR88" s="18" t="s">
        <v>175</v>
      </c>
      <c r="AT88" s="18" t="s">
        <v>170</v>
      </c>
      <c r="AU88" s="18" t="s">
        <v>87</v>
      </c>
      <c r="AY88" s="18" t="s">
        <v>169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175</v>
      </c>
      <c r="BK88" s="226">
        <f>ROUND(I88*H88,2)</f>
        <v>0</v>
      </c>
      <c r="BL88" s="18" t="s">
        <v>175</v>
      </c>
      <c r="BM88" s="18" t="s">
        <v>535</v>
      </c>
    </row>
    <row r="89" s="1" customFormat="1">
      <c r="B89" s="40"/>
      <c r="C89" s="41"/>
      <c r="D89" s="227" t="s">
        <v>176</v>
      </c>
      <c r="E89" s="41"/>
      <c r="F89" s="228" t="s">
        <v>533</v>
      </c>
      <c r="G89" s="41"/>
      <c r="H89" s="41"/>
      <c r="I89" s="145"/>
      <c r="J89" s="41"/>
      <c r="K89" s="41"/>
      <c r="L89" s="45"/>
      <c r="M89" s="229"/>
      <c r="N89" s="81"/>
      <c r="O89" s="81"/>
      <c r="P89" s="81"/>
      <c r="Q89" s="81"/>
      <c r="R89" s="81"/>
      <c r="S89" s="81"/>
      <c r="T89" s="81"/>
      <c r="U89" s="82"/>
      <c r="AT89" s="18" t="s">
        <v>176</v>
      </c>
      <c r="AU89" s="18" t="s">
        <v>87</v>
      </c>
    </row>
    <row r="90" s="1" customFormat="1" ht="22.5" customHeight="1">
      <c r="B90" s="40"/>
      <c r="C90" s="215" t="s">
        <v>89</v>
      </c>
      <c r="D90" s="215" t="s">
        <v>170</v>
      </c>
      <c r="E90" s="216" t="s">
        <v>536</v>
      </c>
      <c r="F90" s="217" t="s">
        <v>537</v>
      </c>
      <c r="G90" s="218" t="s">
        <v>103</v>
      </c>
      <c r="H90" s="219">
        <v>2</v>
      </c>
      <c r="I90" s="220"/>
      <c r="J90" s="221">
        <f>ROUND(I90*H90,2)</f>
        <v>0</v>
      </c>
      <c r="K90" s="217" t="s">
        <v>174</v>
      </c>
      <c r="L90" s="45"/>
      <c r="M90" s="222" t="s">
        <v>39</v>
      </c>
      <c r="N90" s="223" t="s">
        <v>53</v>
      </c>
      <c r="O90" s="81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4">
        <f>S90*H90</f>
        <v>0</v>
      </c>
      <c r="U90" s="225" t="s">
        <v>39</v>
      </c>
      <c r="AR90" s="18" t="s">
        <v>175</v>
      </c>
      <c r="AT90" s="18" t="s">
        <v>170</v>
      </c>
      <c r="AU90" s="18" t="s">
        <v>87</v>
      </c>
      <c r="AY90" s="18" t="s">
        <v>169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175</v>
      </c>
      <c r="BK90" s="226">
        <f>ROUND(I90*H90,2)</f>
        <v>0</v>
      </c>
      <c r="BL90" s="18" t="s">
        <v>175</v>
      </c>
      <c r="BM90" s="18" t="s">
        <v>538</v>
      </c>
    </row>
    <row r="91" s="1" customFormat="1">
      <c r="B91" s="40"/>
      <c r="C91" s="41"/>
      <c r="D91" s="227" t="s">
        <v>176</v>
      </c>
      <c r="E91" s="41"/>
      <c r="F91" s="228" t="s">
        <v>539</v>
      </c>
      <c r="G91" s="41"/>
      <c r="H91" s="41"/>
      <c r="I91" s="145"/>
      <c r="J91" s="41"/>
      <c r="K91" s="41"/>
      <c r="L91" s="45"/>
      <c r="M91" s="229"/>
      <c r="N91" s="81"/>
      <c r="O91" s="81"/>
      <c r="P91" s="81"/>
      <c r="Q91" s="81"/>
      <c r="R91" s="81"/>
      <c r="S91" s="81"/>
      <c r="T91" s="81"/>
      <c r="U91" s="82"/>
      <c r="AT91" s="18" t="s">
        <v>176</v>
      </c>
      <c r="AU91" s="18" t="s">
        <v>87</v>
      </c>
    </row>
    <row r="92" s="1" customFormat="1">
      <c r="B92" s="40"/>
      <c r="C92" s="41"/>
      <c r="D92" s="227" t="s">
        <v>178</v>
      </c>
      <c r="E92" s="41"/>
      <c r="F92" s="230" t="s">
        <v>540</v>
      </c>
      <c r="G92" s="41"/>
      <c r="H92" s="41"/>
      <c r="I92" s="145"/>
      <c r="J92" s="41"/>
      <c r="K92" s="41"/>
      <c r="L92" s="45"/>
      <c r="M92" s="229"/>
      <c r="N92" s="81"/>
      <c r="O92" s="81"/>
      <c r="P92" s="81"/>
      <c r="Q92" s="81"/>
      <c r="R92" s="81"/>
      <c r="S92" s="81"/>
      <c r="T92" s="81"/>
      <c r="U92" s="82"/>
      <c r="AT92" s="18" t="s">
        <v>178</v>
      </c>
      <c r="AU92" s="18" t="s">
        <v>87</v>
      </c>
    </row>
    <row r="93" s="1" customFormat="1" ht="22.5" customHeight="1">
      <c r="B93" s="40"/>
      <c r="C93" s="215" t="s">
        <v>191</v>
      </c>
      <c r="D93" s="215" t="s">
        <v>170</v>
      </c>
      <c r="E93" s="216" t="s">
        <v>541</v>
      </c>
      <c r="F93" s="217" t="s">
        <v>542</v>
      </c>
      <c r="G93" s="218" t="s">
        <v>534</v>
      </c>
      <c r="H93" s="289"/>
      <c r="I93" s="220"/>
      <c r="J93" s="221">
        <f>ROUND(I93*H93,2)</f>
        <v>0</v>
      </c>
      <c r="K93" s="217" t="s">
        <v>174</v>
      </c>
      <c r="L93" s="45"/>
      <c r="M93" s="222" t="s">
        <v>39</v>
      </c>
      <c r="N93" s="223" t="s">
        <v>53</v>
      </c>
      <c r="O93" s="81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4">
        <f>S93*H93</f>
        <v>0</v>
      </c>
      <c r="U93" s="225" t="s">
        <v>39</v>
      </c>
      <c r="AR93" s="18" t="s">
        <v>175</v>
      </c>
      <c r="AT93" s="18" t="s">
        <v>170</v>
      </c>
      <c r="AU93" s="18" t="s">
        <v>87</v>
      </c>
      <c r="AY93" s="18" t="s">
        <v>169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175</v>
      </c>
      <c r="BK93" s="226">
        <f>ROUND(I93*H93,2)</f>
        <v>0</v>
      </c>
      <c r="BL93" s="18" t="s">
        <v>175</v>
      </c>
      <c r="BM93" s="18" t="s">
        <v>543</v>
      </c>
    </row>
    <row r="94" s="1" customFormat="1">
      <c r="B94" s="40"/>
      <c r="C94" s="41"/>
      <c r="D94" s="227" t="s">
        <v>176</v>
      </c>
      <c r="E94" s="41"/>
      <c r="F94" s="228" t="s">
        <v>542</v>
      </c>
      <c r="G94" s="41"/>
      <c r="H94" s="41"/>
      <c r="I94" s="145"/>
      <c r="J94" s="41"/>
      <c r="K94" s="41"/>
      <c r="L94" s="45"/>
      <c r="M94" s="229"/>
      <c r="N94" s="81"/>
      <c r="O94" s="81"/>
      <c r="P94" s="81"/>
      <c r="Q94" s="81"/>
      <c r="R94" s="81"/>
      <c r="S94" s="81"/>
      <c r="T94" s="81"/>
      <c r="U94" s="82"/>
      <c r="AT94" s="18" t="s">
        <v>176</v>
      </c>
      <c r="AU94" s="18" t="s">
        <v>87</v>
      </c>
    </row>
    <row r="95" s="1" customFormat="1" ht="22.5" customHeight="1">
      <c r="B95" s="40"/>
      <c r="C95" s="215" t="s">
        <v>175</v>
      </c>
      <c r="D95" s="215" t="s">
        <v>170</v>
      </c>
      <c r="E95" s="216" t="s">
        <v>544</v>
      </c>
      <c r="F95" s="217" t="s">
        <v>545</v>
      </c>
      <c r="G95" s="218" t="s">
        <v>534</v>
      </c>
      <c r="H95" s="289"/>
      <c r="I95" s="220"/>
      <c r="J95" s="221">
        <f>ROUND(I95*H95,2)</f>
        <v>0</v>
      </c>
      <c r="K95" s="217" t="s">
        <v>174</v>
      </c>
      <c r="L95" s="45"/>
      <c r="M95" s="222" t="s">
        <v>39</v>
      </c>
      <c r="N95" s="223" t="s">
        <v>53</v>
      </c>
      <c r="O95" s="81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4">
        <f>S95*H95</f>
        <v>0</v>
      </c>
      <c r="U95" s="225" t="s">
        <v>39</v>
      </c>
      <c r="AR95" s="18" t="s">
        <v>175</v>
      </c>
      <c r="AT95" s="18" t="s">
        <v>170</v>
      </c>
      <c r="AU95" s="18" t="s">
        <v>87</v>
      </c>
      <c r="AY95" s="18" t="s">
        <v>169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175</v>
      </c>
      <c r="BK95" s="226">
        <f>ROUND(I95*H95,2)</f>
        <v>0</v>
      </c>
      <c r="BL95" s="18" t="s">
        <v>175</v>
      </c>
      <c r="BM95" s="18" t="s">
        <v>546</v>
      </c>
    </row>
    <row r="96" s="1" customFormat="1">
      <c r="B96" s="40"/>
      <c r="C96" s="41"/>
      <c r="D96" s="227" t="s">
        <v>176</v>
      </c>
      <c r="E96" s="41"/>
      <c r="F96" s="228" t="s">
        <v>545</v>
      </c>
      <c r="G96" s="41"/>
      <c r="H96" s="41"/>
      <c r="I96" s="145"/>
      <c r="J96" s="41"/>
      <c r="K96" s="41"/>
      <c r="L96" s="45"/>
      <c r="M96" s="229"/>
      <c r="N96" s="81"/>
      <c r="O96" s="81"/>
      <c r="P96" s="81"/>
      <c r="Q96" s="81"/>
      <c r="R96" s="81"/>
      <c r="S96" s="81"/>
      <c r="T96" s="81"/>
      <c r="U96" s="82"/>
      <c r="AT96" s="18" t="s">
        <v>176</v>
      </c>
      <c r="AU96" s="18" t="s">
        <v>87</v>
      </c>
    </row>
    <row r="97" s="1" customFormat="1">
      <c r="B97" s="40"/>
      <c r="C97" s="41"/>
      <c r="D97" s="227" t="s">
        <v>227</v>
      </c>
      <c r="E97" s="41"/>
      <c r="F97" s="230" t="s">
        <v>547</v>
      </c>
      <c r="G97" s="41"/>
      <c r="H97" s="41"/>
      <c r="I97" s="145"/>
      <c r="J97" s="41"/>
      <c r="K97" s="41"/>
      <c r="L97" s="45"/>
      <c r="M97" s="229"/>
      <c r="N97" s="81"/>
      <c r="O97" s="81"/>
      <c r="P97" s="81"/>
      <c r="Q97" s="81"/>
      <c r="R97" s="81"/>
      <c r="S97" s="81"/>
      <c r="T97" s="81"/>
      <c r="U97" s="82"/>
      <c r="AT97" s="18" t="s">
        <v>227</v>
      </c>
      <c r="AU97" s="18" t="s">
        <v>87</v>
      </c>
    </row>
    <row r="98" s="1" customFormat="1" ht="33.75" customHeight="1">
      <c r="B98" s="40"/>
      <c r="C98" s="215" t="s">
        <v>206</v>
      </c>
      <c r="D98" s="215" t="s">
        <v>170</v>
      </c>
      <c r="E98" s="216" t="s">
        <v>548</v>
      </c>
      <c r="F98" s="217" t="s">
        <v>549</v>
      </c>
      <c r="G98" s="218" t="s">
        <v>534</v>
      </c>
      <c r="H98" s="289"/>
      <c r="I98" s="220"/>
      <c r="J98" s="221">
        <f>ROUND(I98*H98,2)</f>
        <v>0</v>
      </c>
      <c r="K98" s="217" t="s">
        <v>174</v>
      </c>
      <c r="L98" s="45"/>
      <c r="M98" s="222" t="s">
        <v>39</v>
      </c>
      <c r="N98" s="223" t="s">
        <v>53</v>
      </c>
      <c r="O98" s="81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4">
        <f>S98*H98</f>
        <v>0</v>
      </c>
      <c r="U98" s="225" t="s">
        <v>39</v>
      </c>
      <c r="AR98" s="18" t="s">
        <v>175</v>
      </c>
      <c r="AT98" s="18" t="s">
        <v>170</v>
      </c>
      <c r="AU98" s="18" t="s">
        <v>87</v>
      </c>
      <c r="AY98" s="18" t="s">
        <v>169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175</v>
      </c>
      <c r="BK98" s="226">
        <f>ROUND(I98*H98,2)</f>
        <v>0</v>
      </c>
      <c r="BL98" s="18" t="s">
        <v>175</v>
      </c>
      <c r="BM98" s="18" t="s">
        <v>550</v>
      </c>
    </row>
    <row r="99" s="1" customFormat="1">
      <c r="B99" s="40"/>
      <c r="C99" s="41"/>
      <c r="D99" s="227" t="s">
        <v>176</v>
      </c>
      <c r="E99" s="41"/>
      <c r="F99" s="228" t="s">
        <v>549</v>
      </c>
      <c r="G99" s="41"/>
      <c r="H99" s="41"/>
      <c r="I99" s="145"/>
      <c r="J99" s="41"/>
      <c r="K99" s="41"/>
      <c r="L99" s="45"/>
      <c r="M99" s="229"/>
      <c r="N99" s="81"/>
      <c r="O99" s="81"/>
      <c r="P99" s="81"/>
      <c r="Q99" s="81"/>
      <c r="R99" s="81"/>
      <c r="S99" s="81"/>
      <c r="T99" s="81"/>
      <c r="U99" s="82"/>
      <c r="AT99" s="18" t="s">
        <v>176</v>
      </c>
      <c r="AU99" s="18" t="s">
        <v>87</v>
      </c>
    </row>
    <row r="100" s="1" customFormat="1" ht="22.5" customHeight="1">
      <c r="B100" s="40"/>
      <c r="C100" s="215" t="s">
        <v>112</v>
      </c>
      <c r="D100" s="215" t="s">
        <v>170</v>
      </c>
      <c r="E100" s="216" t="s">
        <v>551</v>
      </c>
      <c r="F100" s="217" t="s">
        <v>552</v>
      </c>
      <c r="G100" s="218" t="s">
        <v>534</v>
      </c>
      <c r="H100" s="289"/>
      <c r="I100" s="220"/>
      <c r="J100" s="221">
        <f>ROUND(I100*H100,2)</f>
        <v>0</v>
      </c>
      <c r="K100" s="217" t="s">
        <v>174</v>
      </c>
      <c r="L100" s="45"/>
      <c r="M100" s="222" t="s">
        <v>39</v>
      </c>
      <c r="N100" s="223" t="s">
        <v>53</v>
      </c>
      <c r="O100" s="81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4">
        <f>S100*H100</f>
        <v>0</v>
      </c>
      <c r="U100" s="225" t="s">
        <v>39</v>
      </c>
      <c r="AR100" s="18" t="s">
        <v>175</v>
      </c>
      <c r="AT100" s="18" t="s">
        <v>170</v>
      </c>
      <c r="AU100" s="18" t="s">
        <v>87</v>
      </c>
      <c r="AY100" s="18" t="s">
        <v>169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175</v>
      </c>
      <c r="BK100" s="226">
        <f>ROUND(I100*H100,2)</f>
        <v>0</v>
      </c>
      <c r="BL100" s="18" t="s">
        <v>175</v>
      </c>
      <c r="BM100" s="18" t="s">
        <v>553</v>
      </c>
    </row>
    <row r="101" s="1" customFormat="1">
      <c r="B101" s="40"/>
      <c r="C101" s="41"/>
      <c r="D101" s="227" t="s">
        <v>176</v>
      </c>
      <c r="E101" s="41"/>
      <c r="F101" s="228" t="s">
        <v>552</v>
      </c>
      <c r="G101" s="41"/>
      <c r="H101" s="41"/>
      <c r="I101" s="145"/>
      <c r="J101" s="41"/>
      <c r="K101" s="41"/>
      <c r="L101" s="45"/>
      <c r="M101" s="229"/>
      <c r="N101" s="81"/>
      <c r="O101" s="81"/>
      <c r="P101" s="81"/>
      <c r="Q101" s="81"/>
      <c r="R101" s="81"/>
      <c r="S101" s="81"/>
      <c r="T101" s="81"/>
      <c r="U101" s="82"/>
      <c r="AT101" s="18" t="s">
        <v>176</v>
      </c>
      <c r="AU101" s="18" t="s">
        <v>87</v>
      </c>
    </row>
    <row r="102" s="1" customFormat="1" ht="22.5" customHeight="1">
      <c r="B102" s="40"/>
      <c r="C102" s="215" t="s">
        <v>221</v>
      </c>
      <c r="D102" s="215" t="s">
        <v>170</v>
      </c>
      <c r="E102" s="216" t="s">
        <v>554</v>
      </c>
      <c r="F102" s="217" t="s">
        <v>555</v>
      </c>
      <c r="G102" s="218" t="s">
        <v>119</v>
      </c>
      <c r="H102" s="219">
        <v>758</v>
      </c>
      <c r="I102" s="220"/>
      <c r="J102" s="221">
        <f>ROUND(I102*H102,2)</f>
        <v>0</v>
      </c>
      <c r="K102" s="217" t="s">
        <v>174</v>
      </c>
      <c r="L102" s="45"/>
      <c r="M102" s="222" t="s">
        <v>39</v>
      </c>
      <c r="N102" s="223" t="s">
        <v>53</v>
      </c>
      <c r="O102" s="81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4">
        <f>S102*H102</f>
        <v>0</v>
      </c>
      <c r="U102" s="225" t="s">
        <v>39</v>
      </c>
      <c r="AR102" s="18" t="s">
        <v>175</v>
      </c>
      <c r="AT102" s="18" t="s">
        <v>170</v>
      </c>
      <c r="AU102" s="18" t="s">
        <v>87</v>
      </c>
      <c r="AY102" s="18" t="s">
        <v>169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175</v>
      </c>
      <c r="BK102" s="226">
        <f>ROUND(I102*H102,2)</f>
        <v>0</v>
      </c>
      <c r="BL102" s="18" t="s">
        <v>175</v>
      </c>
      <c r="BM102" s="18" t="s">
        <v>556</v>
      </c>
    </row>
    <row r="103" s="1" customFormat="1">
      <c r="B103" s="40"/>
      <c r="C103" s="41"/>
      <c r="D103" s="227" t="s">
        <v>176</v>
      </c>
      <c r="E103" s="41"/>
      <c r="F103" s="228" t="s">
        <v>557</v>
      </c>
      <c r="G103" s="41"/>
      <c r="H103" s="41"/>
      <c r="I103" s="145"/>
      <c r="J103" s="41"/>
      <c r="K103" s="41"/>
      <c r="L103" s="45"/>
      <c r="M103" s="229"/>
      <c r="N103" s="81"/>
      <c r="O103" s="81"/>
      <c r="P103" s="81"/>
      <c r="Q103" s="81"/>
      <c r="R103" s="81"/>
      <c r="S103" s="81"/>
      <c r="T103" s="81"/>
      <c r="U103" s="82"/>
      <c r="AT103" s="18" t="s">
        <v>176</v>
      </c>
      <c r="AU103" s="18" t="s">
        <v>87</v>
      </c>
    </row>
    <row r="104" s="1" customFormat="1">
      <c r="B104" s="40"/>
      <c r="C104" s="41"/>
      <c r="D104" s="227" t="s">
        <v>178</v>
      </c>
      <c r="E104" s="41"/>
      <c r="F104" s="230" t="s">
        <v>558</v>
      </c>
      <c r="G104" s="41"/>
      <c r="H104" s="41"/>
      <c r="I104" s="145"/>
      <c r="J104" s="41"/>
      <c r="K104" s="41"/>
      <c r="L104" s="45"/>
      <c r="M104" s="229"/>
      <c r="N104" s="81"/>
      <c r="O104" s="81"/>
      <c r="P104" s="81"/>
      <c r="Q104" s="81"/>
      <c r="R104" s="81"/>
      <c r="S104" s="81"/>
      <c r="T104" s="81"/>
      <c r="U104" s="82"/>
      <c r="AT104" s="18" t="s">
        <v>178</v>
      </c>
      <c r="AU104" s="18" t="s">
        <v>87</v>
      </c>
    </row>
    <row r="105" s="13" customFormat="1">
      <c r="B105" s="241"/>
      <c r="C105" s="242"/>
      <c r="D105" s="227" t="s">
        <v>180</v>
      </c>
      <c r="E105" s="243" t="s">
        <v>39</v>
      </c>
      <c r="F105" s="244" t="s">
        <v>559</v>
      </c>
      <c r="G105" s="242"/>
      <c r="H105" s="245">
        <v>758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49"/>
      <c r="U105" s="250"/>
      <c r="AT105" s="251" t="s">
        <v>180</v>
      </c>
      <c r="AU105" s="251" t="s">
        <v>87</v>
      </c>
      <c r="AV105" s="13" t="s">
        <v>89</v>
      </c>
      <c r="AW105" s="13" t="s">
        <v>43</v>
      </c>
      <c r="AX105" s="13" t="s">
        <v>80</v>
      </c>
      <c r="AY105" s="251" t="s">
        <v>169</v>
      </c>
    </row>
    <row r="106" s="14" customFormat="1">
      <c r="B106" s="252"/>
      <c r="C106" s="253"/>
      <c r="D106" s="227" t="s">
        <v>180</v>
      </c>
      <c r="E106" s="254" t="s">
        <v>39</v>
      </c>
      <c r="F106" s="255" t="s">
        <v>185</v>
      </c>
      <c r="G106" s="253"/>
      <c r="H106" s="256">
        <v>758</v>
      </c>
      <c r="I106" s="257"/>
      <c r="J106" s="253"/>
      <c r="K106" s="253"/>
      <c r="L106" s="258"/>
      <c r="M106" s="286"/>
      <c r="N106" s="287"/>
      <c r="O106" s="287"/>
      <c r="P106" s="287"/>
      <c r="Q106" s="287"/>
      <c r="R106" s="287"/>
      <c r="S106" s="287"/>
      <c r="T106" s="287"/>
      <c r="U106" s="288"/>
      <c r="AT106" s="262" t="s">
        <v>180</v>
      </c>
      <c r="AU106" s="262" t="s">
        <v>87</v>
      </c>
      <c r="AV106" s="14" t="s">
        <v>175</v>
      </c>
      <c r="AW106" s="14" t="s">
        <v>43</v>
      </c>
      <c r="AX106" s="14" t="s">
        <v>87</v>
      </c>
      <c r="AY106" s="262" t="s">
        <v>169</v>
      </c>
    </row>
    <row r="107" s="1" customFormat="1" ht="6.96" customHeight="1">
      <c r="B107" s="59"/>
      <c r="C107" s="60"/>
      <c r="D107" s="60"/>
      <c r="E107" s="60"/>
      <c r="F107" s="60"/>
      <c r="G107" s="60"/>
      <c r="H107" s="60"/>
      <c r="I107" s="169"/>
      <c r="J107" s="60"/>
      <c r="K107" s="60"/>
      <c r="L107" s="45"/>
    </row>
  </sheetData>
  <sheetProtection sheet="1" autoFilter="0" formatColumns="0" formatRows="0" objects="1" scenarios="1" spinCount="100000" saltValue="X2HYKgzuiSMIIJLOsMDh4mkcYmKvwXJnd5N44JmAsftoIPFmuxmX3DxvdQcwGMlOf1+mw2XUHUvHm8BudMuLNA==" hashValue="AzNaV0/CRXFXGuj6x2RToPpmLT8EnJLXtgleG5TgmPacdCn1CszC5TOgczeBSq/iXddR8il/ToD901yWGchuTQ==" algorithmName="SHA-512" password="CDD6"/>
  <autoFilter ref="C85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290" customWidth="1"/>
    <col min="2" max="2" width="1.664063" style="290" customWidth="1"/>
    <col min="3" max="4" width="5" style="290" customWidth="1"/>
    <col min="5" max="5" width="11.67" style="290" customWidth="1"/>
    <col min="6" max="6" width="9.17" style="290" customWidth="1"/>
    <col min="7" max="7" width="5" style="290" customWidth="1"/>
    <col min="8" max="8" width="77.83" style="290" customWidth="1"/>
    <col min="9" max="10" width="20" style="290" customWidth="1"/>
    <col min="11" max="11" width="1.664063" style="290" customWidth="1"/>
  </cols>
  <sheetData>
    <row r="1" ht="37.5" customHeight="1"/>
    <row r="2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6" customFormat="1" ht="45" customHeight="1">
      <c r="B3" s="294"/>
      <c r="C3" s="295" t="s">
        <v>560</v>
      </c>
      <c r="D3" s="295"/>
      <c r="E3" s="295"/>
      <c r="F3" s="295"/>
      <c r="G3" s="295"/>
      <c r="H3" s="295"/>
      <c r="I3" s="295"/>
      <c r="J3" s="295"/>
      <c r="K3" s="296"/>
    </row>
    <row r="4" ht="25.5" customHeight="1">
      <c r="B4" s="297"/>
      <c r="C4" s="298" t="s">
        <v>561</v>
      </c>
      <c r="D4" s="298"/>
      <c r="E4" s="298"/>
      <c r="F4" s="298"/>
      <c r="G4" s="298"/>
      <c r="H4" s="298"/>
      <c r="I4" s="298"/>
      <c r="J4" s="298"/>
      <c r="K4" s="299"/>
    </row>
    <row r="5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ht="15" customHeight="1">
      <c r="B6" s="297"/>
      <c r="C6" s="301" t="s">
        <v>562</v>
      </c>
      <c r="D6" s="301"/>
      <c r="E6" s="301"/>
      <c r="F6" s="301"/>
      <c r="G6" s="301"/>
      <c r="H6" s="301"/>
      <c r="I6" s="301"/>
      <c r="J6" s="301"/>
      <c r="K6" s="299"/>
    </row>
    <row r="7" ht="15" customHeight="1">
      <c r="B7" s="302"/>
      <c r="C7" s="301" t="s">
        <v>563</v>
      </c>
      <c r="D7" s="301"/>
      <c r="E7" s="301"/>
      <c r="F7" s="301"/>
      <c r="G7" s="301"/>
      <c r="H7" s="301"/>
      <c r="I7" s="301"/>
      <c r="J7" s="301"/>
      <c r="K7" s="299"/>
    </row>
    <row r="8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ht="15" customHeight="1">
      <c r="B9" s="302"/>
      <c r="C9" s="301" t="s">
        <v>564</v>
      </c>
      <c r="D9" s="301"/>
      <c r="E9" s="301"/>
      <c r="F9" s="301"/>
      <c r="G9" s="301"/>
      <c r="H9" s="301"/>
      <c r="I9" s="301"/>
      <c r="J9" s="301"/>
      <c r="K9" s="299"/>
    </row>
    <row r="10" ht="15" customHeight="1">
      <c r="B10" s="302"/>
      <c r="C10" s="301"/>
      <c r="D10" s="301" t="s">
        <v>565</v>
      </c>
      <c r="E10" s="301"/>
      <c r="F10" s="301"/>
      <c r="G10" s="301"/>
      <c r="H10" s="301"/>
      <c r="I10" s="301"/>
      <c r="J10" s="301"/>
      <c r="K10" s="299"/>
    </row>
    <row r="11" ht="15" customHeight="1">
      <c r="B11" s="302"/>
      <c r="C11" s="303"/>
      <c r="D11" s="301" t="s">
        <v>566</v>
      </c>
      <c r="E11" s="301"/>
      <c r="F11" s="301"/>
      <c r="G11" s="301"/>
      <c r="H11" s="301"/>
      <c r="I11" s="301"/>
      <c r="J11" s="301"/>
      <c r="K11" s="299"/>
    </row>
    <row r="12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ht="15" customHeight="1">
      <c r="B13" s="302"/>
      <c r="C13" s="303"/>
      <c r="D13" s="304" t="s">
        <v>567</v>
      </c>
      <c r="E13" s="301"/>
      <c r="F13" s="301"/>
      <c r="G13" s="301"/>
      <c r="H13" s="301"/>
      <c r="I13" s="301"/>
      <c r="J13" s="301"/>
      <c r="K13" s="299"/>
    </row>
    <row r="14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ht="15" customHeight="1">
      <c r="B15" s="302"/>
      <c r="C15" s="303"/>
      <c r="D15" s="301" t="s">
        <v>568</v>
      </c>
      <c r="E15" s="301"/>
      <c r="F15" s="301"/>
      <c r="G15" s="301"/>
      <c r="H15" s="301"/>
      <c r="I15" s="301"/>
      <c r="J15" s="301"/>
      <c r="K15" s="299"/>
    </row>
    <row r="16" ht="15" customHeight="1">
      <c r="B16" s="302"/>
      <c r="C16" s="303"/>
      <c r="D16" s="301" t="s">
        <v>569</v>
      </c>
      <c r="E16" s="301"/>
      <c r="F16" s="301"/>
      <c r="G16" s="301"/>
      <c r="H16" s="301"/>
      <c r="I16" s="301"/>
      <c r="J16" s="301"/>
      <c r="K16" s="299"/>
    </row>
    <row r="17" ht="15" customHeight="1">
      <c r="B17" s="302"/>
      <c r="C17" s="303"/>
      <c r="D17" s="301" t="s">
        <v>570</v>
      </c>
      <c r="E17" s="301"/>
      <c r="F17" s="301"/>
      <c r="G17" s="301"/>
      <c r="H17" s="301"/>
      <c r="I17" s="301"/>
      <c r="J17" s="301"/>
      <c r="K17" s="299"/>
    </row>
    <row r="18" ht="15" customHeight="1">
      <c r="B18" s="302"/>
      <c r="C18" s="303"/>
      <c r="D18" s="303"/>
      <c r="E18" s="305" t="s">
        <v>86</v>
      </c>
      <c r="F18" s="301" t="s">
        <v>571</v>
      </c>
      <c r="G18" s="301"/>
      <c r="H18" s="301"/>
      <c r="I18" s="301"/>
      <c r="J18" s="301"/>
      <c r="K18" s="299"/>
    </row>
    <row r="19" ht="15" customHeight="1">
      <c r="B19" s="302"/>
      <c r="C19" s="303"/>
      <c r="D19" s="303"/>
      <c r="E19" s="305" t="s">
        <v>572</v>
      </c>
      <c r="F19" s="301" t="s">
        <v>573</v>
      </c>
      <c r="G19" s="301"/>
      <c r="H19" s="301"/>
      <c r="I19" s="301"/>
      <c r="J19" s="301"/>
      <c r="K19" s="299"/>
    </row>
    <row r="20" ht="15" customHeight="1">
      <c r="B20" s="302"/>
      <c r="C20" s="303"/>
      <c r="D20" s="303"/>
      <c r="E20" s="305" t="s">
        <v>574</v>
      </c>
      <c r="F20" s="301" t="s">
        <v>575</v>
      </c>
      <c r="G20" s="301"/>
      <c r="H20" s="301"/>
      <c r="I20" s="301"/>
      <c r="J20" s="301"/>
      <c r="K20" s="299"/>
    </row>
    <row r="21" ht="15" customHeight="1">
      <c r="B21" s="302"/>
      <c r="C21" s="303"/>
      <c r="D21" s="303"/>
      <c r="E21" s="305" t="s">
        <v>576</v>
      </c>
      <c r="F21" s="301" t="s">
        <v>577</v>
      </c>
      <c r="G21" s="301"/>
      <c r="H21" s="301"/>
      <c r="I21" s="301"/>
      <c r="J21" s="301"/>
      <c r="K21" s="299"/>
    </row>
    <row r="22" ht="15" customHeight="1">
      <c r="B22" s="302"/>
      <c r="C22" s="303"/>
      <c r="D22" s="303"/>
      <c r="E22" s="305" t="s">
        <v>515</v>
      </c>
      <c r="F22" s="301" t="s">
        <v>516</v>
      </c>
      <c r="G22" s="301"/>
      <c r="H22" s="301"/>
      <c r="I22" s="301"/>
      <c r="J22" s="301"/>
      <c r="K22" s="299"/>
    </row>
    <row r="23" ht="15" customHeight="1">
      <c r="B23" s="302"/>
      <c r="C23" s="303"/>
      <c r="D23" s="303"/>
      <c r="E23" s="305" t="s">
        <v>93</v>
      </c>
      <c r="F23" s="301" t="s">
        <v>578</v>
      </c>
      <c r="G23" s="301"/>
      <c r="H23" s="301"/>
      <c r="I23" s="301"/>
      <c r="J23" s="301"/>
      <c r="K23" s="299"/>
    </row>
    <row r="24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ht="15" customHeight="1">
      <c r="B25" s="302"/>
      <c r="C25" s="301" t="s">
        <v>579</v>
      </c>
      <c r="D25" s="301"/>
      <c r="E25" s="301"/>
      <c r="F25" s="301"/>
      <c r="G25" s="301"/>
      <c r="H25" s="301"/>
      <c r="I25" s="301"/>
      <c r="J25" s="301"/>
      <c r="K25" s="299"/>
    </row>
    <row r="26" ht="15" customHeight="1">
      <c r="B26" s="302"/>
      <c r="C26" s="301" t="s">
        <v>580</v>
      </c>
      <c r="D26" s="301"/>
      <c r="E26" s="301"/>
      <c r="F26" s="301"/>
      <c r="G26" s="301"/>
      <c r="H26" s="301"/>
      <c r="I26" s="301"/>
      <c r="J26" s="301"/>
      <c r="K26" s="299"/>
    </row>
    <row r="27" ht="15" customHeight="1">
      <c r="B27" s="302"/>
      <c r="C27" s="301"/>
      <c r="D27" s="301" t="s">
        <v>581</v>
      </c>
      <c r="E27" s="301"/>
      <c r="F27" s="301"/>
      <c r="G27" s="301"/>
      <c r="H27" s="301"/>
      <c r="I27" s="301"/>
      <c r="J27" s="301"/>
      <c r="K27" s="299"/>
    </row>
    <row r="28" ht="15" customHeight="1">
      <c r="B28" s="302"/>
      <c r="C28" s="303"/>
      <c r="D28" s="301" t="s">
        <v>582</v>
      </c>
      <c r="E28" s="301"/>
      <c r="F28" s="301"/>
      <c r="G28" s="301"/>
      <c r="H28" s="301"/>
      <c r="I28" s="301"/>
      <c r="J28" s="301"/>
      <c r="K28" s="299"/>
    </row>
    <row r="29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ht="15" customHeight="1">
      <c r="B30" s="302"/>
      <c r="C30" s="303"/>
      <c r="D30" s="301" t="s">
        <v>583</v>
      </c>
      <c r="E30" s="301"/>
      <c r="F30" s="301"/>
      <c r="G30" s="301"/>
      <c r="H30" s="301"/>
      <c r="I30" s="301"/>
      <c r="J30" s="301"/>
      <c r="K30" s="299"/>
    </row>
    <row r="31" ht="15" customHeight="1">
      <c r="B31" s="302"/>
      <c r="C31" s="303"/>
      <c r="D31" s="301" t="s">
        <v>584</v>
      </c>
      <c r="E31" s="301"/>
      <c r="F31" s="301"/>
      <c r="G31" s="301"/>
      <c r="H31" s="301"/>
      <c r="I31" s="301"/>
      <c r="J31" s="301"/>
      <c r="K31" s="299"/>
    </row>
    <row r="32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ht="15" customHeight="1">
      <c r="B33" s="302"/>
      <c r="C33" s="303"/>
      <c r="D33" s="301" t="s">
        <v>585</v>
      </c>
      <c r="E33" s="301"/>
      <c r="F33" s="301"/>
      <c r="G33" s="301"/>
      <c r="H33" s="301"/>
      <c r="I33" s="301"/>
      <c r="J33" s="301"/>
      <c r="K33" s="299"/>
    </row>
    <row r="34" ht="15" customHeight="1">
      <c r="B34" s="302"/>
      <c r="C34" s="303"/>
      <c r="D34" s="301" t="s">
        <v>586</v>
      </c>
      <c r="E34" s="301"/>
      <c r="F34" s="301"/>
      <c r="G34" s="301"/>
      <c r="H34" s="301"/>
      <c r="I34" s="301"/>
      <c r="J34" s="301"/>
      <c r="K34" s="299"/>
    </row>
    <row r="35" ht="15" customHeight="1">
      <c r="B35" s="302"/>
      <c r="C35" s="303"/>
      <c r="D35" s="301" t="s">
        <v>587</v>
      </c>
      <c r="E35" s="301"/>
      <c r="F35" s="301"/>
      <c r="G35" s="301"/>
      <c r="H35" s="301"/>
      <c r="I35" s="301"/>
      <c r="J35" s="301"/>
      <c r="K35" s="299"/>
    </row>
    <row r="36" ht="15" customHeight="1">
      <c r="B36" s="302"/>
      <c r="C36" s="303"/>
      <c r="D36" s="301"/>
      <c r="E36" s="304" t="s">
        <v>154</v>
      </c>
      <c r="F36" s="301"/>
      <c r="G36" s="301" t="s">
        <v>588</v>
      </c>
      <c r="H36" s="301"/>
      <c r="I36" s="301"/>
      <c r="J36" s="301"/>
      <c r="K36" s="299"/>
    </row>
    <row r="37" ht="30.75" customHeight="1">
      <c r="B37" s="302"/>
      <c r="C37" s="303"/>
      <c r="D37" s="301"/>
      <c r="E37" s="304" t="s">
        <v>589</v>
      </c>
      <c r="F37" s="301"/>
      <c r="G37" s="301" t="s">
        <v>590</v>
      </c>
      <c r="H37" s="301"/>
      <c r="I37" s="301"/>
      <c r="J37" s="301"/>
      <c r="K37" s="299"/>
    </row>
    <row r="38" ht="15" customHeight="1">
      <c r="B38" s="302"/>
      <c r="C38" s="303"/>
      <c r="D38" s="301"/>
      <c r="E38" s="304" t="s">
        <v>61</v>
      </c>
      <c r="F38" s="301"/>
      <c r="G38" s="301" t="s">
        <v>591</v>
      </c>
      <c r="H38" s="301"/>
      <c r="I38" s="301"/>
      <c r="J38" s="301"/>
      <c r="K38" s="299"/>
    </row>
    <row r="39" ht="15" customHeight="1">
      <c r="B39" s="302"/>
      <c r="C39" s="303"/>
      <c r="D39" s="301"/>
      <c r="E39" s="304" t="s">
        <v>62</v>
      </c>
      <c r="F39" s="301"/>
      <c r="G39" s="301" t="s">
        <v>592</v>
      </c>
      <c r="H39" s="301"/>
      <c r="I39" s="301"/>
      <c r="J39" s="301"/>
      <c r="K39" s="299"/>
    </row>
    <row r="40" ht="15" customHeight="1">
      <c r="B40" s="302"/>
      <c r="C40" s="303"/>
      <c r="D40" s="301"/>
      <c r="E40" s="304" t="s">
        <v>155</v>
      </c>
      <c r="F40" s="301"/>
      <c r="G40" s="301" t="s">
        <v>593</v>
      </c>
      <c r="H40" s="301"/>
      <c r="I40" s="301"/>
      <c r="J40" s="301"/>
      <c r="K40" s="299"/>
    </row>
    <row r="41" ht="15" customHeight="1">
      <c r="B41" s="302"/>
      <c r="C41" s="303"/>
      <c r="D41" s="301"/>
      <c r="E41" s="304" t="s">
        <v>156</v>
      </c>
      <c r="F41" s="301"/>
      <c r="G41" s="301" t="s">
        <v>594</v>
      </c>
      <c r="H41" s="301"/>
      <c r="I41" s="301"/>
      <c r="J41" s="301"/>
      <c r="K41" s="299"/>
    </row>
    <row r="42" ht="15" customHeight="1">
      <c r="B42" s="302"/>
      <c r="C42" s="303"/>
      <c r="D42" s="301"/>
      <c r="E42" s="304" t="s">
        <v>595</v>
      </c>
      <c r="F42" s="301"/>
      <c r="G42" s="301" t="s">
        <v>596</v>
      </c>
      <c r="H42" s="301"/>
      <c r="I42" s="301"/>
      <c r="J42" s="301"/>
      <c r="K42" s="299"/>
    </row>
    <row r="43" ht="15" customHeight="1">
      <c r="B43" s="302"/>
      <c r="C43" s="303"/>
      <c r="D43" s="301"/>
      <c r="E43" s="304"/>
      <c r="F43" s="301"/>
      <c r="G43" s="301" t="s">
        <v>597</v>
      </c>
      <c r="H43" s="301"/>
      <c r="I43" s="301"/>
      <c r="J43" s="301"/>
      <c r="K43" s="299"/>
    </row>
    <row r="44" ht="15" customHeight="1">
      <c r="B44" s="302"/>
      <c r="C44" s="303"/>
      <c r="D44" s="301"/>
      <c r="E44" s="304" t="s">
        <v>598</v>
      </c>
      <c r="F44" s="301"/>
      <c r="G44" s="301" t="s">
        <v>599</v>
      </c>
      <c r="H44" s="301"/>
      <c r="I44" s="301"/>
      <c r="J44" s="301"/>
      <c r="K44" s="299"/>
    </row>
    <row r="45" ht="15" customHeight="1">
      <c r="B45" s="302"/>
      <c r="C45" s="303"/>
      <c r="D45" s="301"/>
      <c r="E45" s="304" t="s">
        <v>158</v>
      </c>
      <c r="F45" s="301"/>
      <c r="G45" s="301" t="s">
        <v>600</v>
      </c>
      <c r="H45" s="301"/>
      <c r="I45" s="301"/>
      <c r="J45" s="301"/>
      <c r="K45" s="299"/>
    </row>
    <row r="46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ht="15" customHeight="1">
      <c r="B47" s="302"/>
      <c r="C47" s="303"/>
      <c r="D47" s="301" t="s">
        <v>601</v>
      </c>
      <c r="E47" s="301"/>
      <c r="F47" s="301"/>
      <c r="G47" s="301"/>
      <c r="H47" s="301"/>
      <c r="I47" s="301"/>
      <c r="J47" s="301"/>
      <c r="K47" s="299"/>
    </row>
    <row r="48" ht="15" customHeight="1">
      <c r="B48" s="302"/>
      <c r="C48" s="303"/>
      <c r="D48" s="303"/>
      <c r="E48" s="301" t="s">
        <v>602</v>
      </c>
      <c r="F48" s="301"/>
      <c r="G48" s="301"/>
      <c r="H48" s="301"/>
      <c r="I48" s="301"/>
      <c r="J48" s="301"/>
      <c r="K48" s="299"/>
    </row>
    <row r="49" ht="15" customHeight="1">
      <c r="B49" s="302"/>
      <c r="C49" s="303"/>
      <c r="D49" s="303"/>
      <c r="E49" s="301" t="s">
        <v>603</v>
      </c>
      <c r="F49" s="301"/>
      <c r="G49" s="301"/>
      <c r="H49" s="301"/>
      <c r="I49" s="301"/>
      <c r="J49" s="301"/>
      <c r="K49" s="299"/>
    </row>
    <row r="50" ht="15" customHeight="1">
      <c r="B50" s="302"/>
      <c r="C50" s="303"/>
      <c r="D50" s="303"/>
      <c r="E50" s="301" t="s">
        <v>604</v>
      </c>
      <c r="F50" s="301"/>
      <c r="G50" s="301"/>
      <c r="H50" s="301"/>
      <c r="I50" s="301"/>
      <c r="J50" s="301"/>
      <c r="K50" s="299"/>
    </row>
    <row r="51" ht="15" customHeight="1">
      <c r="B51" s="302"/>
      <c r="C51" s="303"/>
      <c r="D51" s="301" t="s">
        <v>605</v>
      </c>
      <c r="E51" s="301"/>
      <c r="F51" s="301"/>
      <c r="G51" s="301"/>
      <c r="H51" s="301"/>
      <c r="I51" s="301"/>
      <c r="J51" s="301"/>
      <c r="K51" s="299"/>
    </row>
    <row r="52" ht="25.5" customHeight="1">
      <c r="B52" s="297"/>
      <c r="C52" s="298" t="s">
        <v>606</v>
      </c>
      <c r="D52" s="298"/>
      <c r="E52" s="298"/>
      <c r="F52" s="298"/>
      <c r="G52" s="298"/>
      <c r="H52" s="298"/>
      <c r="I52" s="298"/>
      <c r="J52" s="298"/>
      <c r="K52" s="299"/>
    </row>
    <row r="53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ht="15" customHeight="1">
      <c r="B54" s="297"/>
      <c r="C54" s="301" t="s">
        <v>607</v>
      </c>
      <c r="D54" s="301"/>
      <c r="E54" s="301"/>
      <c r="F54" s="301"/>
      <c r="G54" s="301"/>
      <c r="H54" s="301"/>
      <c r="I54" s="301"/>
      <c r="J54" s="301"/>
      <c r="K54" s="299"/>
    </row>
    <row r="55" ht="15" customHeight="1">
      <c r="B55" s="297"/>
      <c r="C55" s="301" t="s">
        <v>608</v>
      </c>
      <c r="D55" s="301"/>
      <c r="E55" s="301"/>
      <c r="F55" s="301"/>
      <c r="G55" s="301"/>
      <c r="H55" s="301"/>
      <c r="I55" s="301"/>
      <c r="J55" s="301"/>
      <c r="K55" s="299"/>
    </row>
    <row r="56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ht="15" customHeight="1">
      <c r="B57" s="297"/>
      <c r="C57" s="301" t="s">
        <v>609</v>
      </c>
      <c r="D57" s="301"/>
      <c r="E57" s="301"/>
      <c r="F57" s="301"/>
      <c r="G57" s="301"/>
      <c r="H57" s="301"/>
      <c r="I57" s="301"/>
      <c r="J57" s="301"/>
      <c r="K57" s="299"/>
    </row>
    <row r="58" ht="15" customHeight="1">
      <c r="B58" s="297"/>
      <c r="C58" s="303"/>
      <c r="D58" s="301" t="s">
        <v>610</v>
      </c>
      <c r="E58" s="301"/>
      <c r="F58" s="301"/>
      <c r="G58" s="301"/>
      <c r="H58" s="301"/>
      <c r="I58" s="301"/>
      <c r="J58" s="301"/>
      <c r="K58" s="299"/>
    </row>
    <row r="59" ht="15" customHeight="1">
      <c r="B59" s="297"/>
      <c r="C59" s="303"/>
      <c r="D59" s="301" t="s">
        <v>611</v>
      </c>
      <c r="E59" s="301"/>
      <c r="F59" s="301"/>
      <c r="G59" s="301"/>
      <c r="H59" s="301"/>
      <c r="I59" s="301"/>
      <c r="J59" s="301"/>
      <c r="K59" s="299"/>
    </row>
    <row r="60" ht="15" customHeight="1">
      <c r="B60" s="297"/>
      <c r="C60" s="303"/>
      <c r="D60" s="301" t="s">
        <v>612</v>
      </c>
      <c r="E60" s="301"/>
      <c r="F60" s="301"/>
      <c r="G60" s="301"/>
      <c r="H60" s="301"/>
      <c r="I60" s="301"/>
      <c r="J60" s="301"/>
      <c r="K60" s="299"/>
    </row>
    <row r="61" ht="15" customHeight="1">
      <c r="B61" s="297"/>
      <c r="C61" s="303"/>
      <c r="D61" s="301" t="s">
        <v>613</v>
      </c>
      <c r="E61" s="301"/>
      <c r="F61" s="301"/>
      <c r="G61" s="301"/>
      <c r="H61" s="301"/>
      <c r="I61" s="301"/>
      <c r="J61" s="301"/>
      <c r="K61" s="299"/>
    </row>
    <row r="62" ht="15" customHeight="1">
      <c r="B62" s="297"/>
      <c r="C62" s="303"/>
      <c r="D62" s="306" t="s">
        <v>614</v>
      </c>
      <c r="E62" s="306"/>
      <c r="F62" s="306"/>
      <c r="G62" s="306"/>
      <c r="H62" s="306"/>
      <c r="I62" s="306"/>
      <c r="J62" s="306"/>
      <c r="K62" s="299"/>
    </row>
    <row r="63" ht="15" customHeight="1">
      <c r="B63" s="297"/>
      <c r="C63" s="303"/>
      <c r="D63" s="301" t="s">
        <v>615</v>
      </c>
      <c r="E63" s="301"/>
      <c r="F63" s="301"/>
      <c r="G63" s="301"/>
      <c r="H63" s="301"/>
      <c r="I63" s="301"/>
      <c r="J63" s="301"/>
      <c r="K63" s="299"/>
    </row>
    <row r="64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ht="15" customHeight="1">
      <c r="B65" s="297"/>
      <c r="C65" s="303"/>
      <c r="D65" s="301" t="s">
        <v>616</v>
      </c>
      <c r="E65" s="301"/>
      <c r="F65" s="301"/>
      <c r="G65" s="301"/>
      <c r="H65" s="301"/>
      <c r="I65" s="301"/>
      <c r="J65" s="301"/>
      <c r="K65" s="299"/>
    </row>
    <row r="66" ht="15" customHeight="1">
      <c r="B66" s="297"/>
      <c r="C66" s="303"/>
      <c r="D66" s="306" t="s">
        <v>617</v>
      </c>
      <c r="E66" s="306"/>
      <c r="F66" s="306"/>
      <c r="G66" s="306"/>
      <c r="H66" s="306"/>
      <c r="I66" s="306"/>
      <c r="J66" s="306"/>
      <c r="K66" s="299"/>
    </row>
    <row r="67" ht="15" customHeight="1">
      <c r="B67" s="297"/>
      <c r="C67" s="303"/>
      <c r="D67" s="301" t="s">
        <v>618</v>
      </c>
      <c r="E67" s="301"/>
      <c r="F67" s="301"/>
      <c r="G67" s="301"/>
      <c r="H67" s="301"/>
      <c r="I67" s="301"/>
      <c r="J67" s="301"/>
      <c r="K67" s="299"/>
    </row>
    <row r="68" ht="15" customHeight="1">
      <c r="B68" s="297"/>
      <c r="C68" s="303"/>
      <c r="D68" s="301" t="s">
        <v>619</v>
      </c>
      <c r="E68" s="301"/>
      <c r="F68" s="301"/>
      <c r="G68" s="301"/>
      <c r="H68" s="301"/>
      <c r="I68" s="301"/>
      <c r="J68" s="301"/>
      <c r="K68" s="299"/>
    </row>
    <row r="69" ht="15" customHeight="1">
      <c r="B69" s="297"/>
      <c r="C69" s="303"/>
      <c r="D69" s="301" t="s">
        <v>620</v>
      </c>
      <c r="E69" s="301"/>
      <c r="F69" s="301"/>
      <c r="G69" s="301"/>
      <c r="H69" s="301"/>
      <c r="I69" s="301"/>
      <c r="J69" s="301"/>
      <c r="K69" s="299"/>
    </row>
    <row r="70" ht="15" customHeight="1">
      <c r="B70" s="297"/>
      <c r="C70" s="303"/>
      <c r="D70" s="301" t="s">
        <v>621</v>
      </c>
      <c r="E70" s="301"/>
      <c r="F70" s="301"/>
      <c r="G70" s="301"/>
      <c r="H70" s="301"/>
      <c r="I70" s="301"/>
      <c r="J70" s="301"/>
      <c r="K70" s="299"/>
    </row>
    <row r="7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ht="45" customHeight="1">
      <c r="B75" s="316"/>
      <c r="C75" s="317" t="s">
        <v>622</v>
      </c>
      <c r="D75" s="317"/>
      <c r="E75" s="317"/>
      <c r="F75" s="317"/>
      <c r="G75" s="317"/>
      <c r="H75" s="317"/>
      <c r="I75" s="317"/>
      <c r="J75" s="317"/>
      <c r="K75" s="318"/>
    </row>
    <row r="76" ht="17.25" customHeight="1">
      <c r="B76" s="316"/>
      <c r="C76" s="319" t="s">
        <v>623</v>
      </c>
      <c r="D76" s="319"/>
      <c r="E76" s="319"/>
      <c r="F76" s="319" t="s">
        <v>624</v>
      </c>
      <c r="G76" s="320"/>
      <c r="H76" s="319" t="s">
        <v>62</v>
      </c>
      <c r="I76" s="319" t="s">
        <v>65</v>
      </c>
      <c r="J76" s="319" t="s">
        <v>625</v>
      </c>
      <c r="K76" s="318"/>
    </row>
    <row r="77" ht="17.25" customHeight="1">
      <c r="B77" s="316"/>
      <c r="C77" s="321" t="s">
        <v>626</v>
      </c>
      <c r="D77" s="321"/>
      <c r="E77" s="321"/>
      <c r="F77" s="322" t="s">
        <v>627</v>
      </c>
      <c r="G77" s="323"/>
      <c r="H77" s="321"/>
      <c r="I77" s="321"/>
      <c r="J77" s="321" t="s">
        <v>628</v>
      </c>
      <c r="K77" s="318"/>
    </row>
    <row r="78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ht="15" customHeight="1">
      <c r="B79" s="316"/>
      <c r="C79" s="304" t="s">
        <v>61</v>
      </c>
      <c r="D79" s="324"/>
      <c r="E79" s="324"/>
      <c r="F79" s="326" t="s">
        <v>629</v>
      </c>
      <c r="G79" s="325"/>
      <c r="H79" s="304" t="s">
        <v>630</v>
      </c>
      <c r="I79" s="304" t="s">
        <v>631</v>
      </c>
      <c r="J79" s="304">
        <v>20</v>
      </c>
      <c r="K79" s="318"/>
    </row>
    <row r="80" ht="15" customHeight="1">
      <c r="B80" s="316"/>
      <c r="C80" s="304" t="s">
        <v>632</v>
      </c>
      <c r="D80" s="304"/>
      <c r="E80" s="304"/>
      <c r="F80" s="326" t="s">
        <v>629</v>
      </c>
      <c r="G80" s="325"/>
      <c r="H80" s="304" t="s">
        <v>633</v>
      </c>
      <c r="I80" s="304" t="s">
        <v>631</v>
      </c>
      <c r="J80" s="304">
        <v>120</v>
      </c>
      <c r="K80" s="318"/>
    </row>
    <row r="81" ht="15" customHeight="1">
      <c r="B81" s="327"/>
      <c r="C81" s="304" t="s">
        <v>634</v>
      </c>
      <c r="D81" s="304"/>
      <c r="E81" s="304"/>
      <c r="F81" s="326" t="s">
        <v>635</v>
      </c>
      <c r="G81" s="325"/>
      <c r="H81" s="304" t="s">
        <v>636</v>
      </c>
      <c r="I81" s="304" t="s">
        <v>631</v>
      </c>
      <c r="J81" s="304">
        <v>50</v>
      </c>
      <c r="K81" s="318"/>
    </row>
    <row r="82" ht="15" customHeight="1">
      <c r="B82" s="327"/>
      <c r="C82" s="304" t="s">
        <v>637</v>
      </c>
      <c r="D82" s="304"/>
      <c r="E82" s="304"/>
      <c r="F82" s="326" t="s">
        <v>629</v>
      </c>
      <c r="G82" s="325"/>
      <c r="H82" s="304" t="s">
        <v>638</v>
      </c>
      <c r="I82" s="304" t="s">
        <v>639</v>
      </c>
      <c r="J82" s="304"/>
      <c r="K82" s="318"/>
    </row>
    <row r="83" ht="15" customHeight="1">
      <c r="B83" s="327"/>
      <c r="C83" s="328" t="s">
        <v>640</v>
      </c>
      <c r="D83" s="328"/>
      <c r="E83" s="328"/>
      <c r="F83" s="329" t="s">
        <v>635</v>
      </c>
      <c r="G83" s="328"/>
      <c r="H83" s="328" t="s">
        <v>641</v>
      </c>
      <c r="I83" s="328" t="s">
        <v>631</v>
      </c>
      <c r="J83" s="328">
        <v>15</v>
      </c>
      <c r="K83" s="318"/>
    </row>
    <row r="84" ht="15" customHeight="1">
      <c r="B84" s="327"/>
      <c r="C84" s="328" t="s">
        <v>642</v>
      </c>
      <c r="D84" s="328"/>
      <c r="E84" s="328"/>
      <c r="F84" s="329" t="s">
        <v>635</v>
      </c>
      <c r="G84" s="328"/>
      <c r="H84" s="328" t="s">
        <v>643</v>
      </c>
      <c r="I84" s="328" t="s">
        <v>631</v>
      </c>
      <c r="J84" s="328">
        <v>15</v>
      </c>
      <c r="K84" s="318"/>
    </row>
    <row r="85" ht="15" customHeight="1">
      <c r="B85" s="327"/>
      <c r="C85" s="328" t="s">
        <v>644</v>
      </c>
      <c r="D85" s="328"/>
      <c r="E85" s="328"/>
      <c r="F85" s="329" t="s">
        <v>635</v>
      </c>
      <c r="G85" s="328"/>
      <c r="H85" s="328" t="s">
        <v>645</v>
      </c>
      <c r="I85" s="328" t="s">
        <v>631</v>
      </c>
      <c r="J85" s="328">
        <v>20</v>
      </c>
      <c r="K85" s="318"/>
    </row>
    <row r="86" ht="15" customHeight="1">
      <c r="B86" s="327"/>
      <c r="C86" s="328" t="s">
        <v>646</v>
      </c>
      <c r="D86" s="328"/>
      <c r="E86" s="328"/>
      <c r="F86" s="329" t="s">
        <v>635</v>
      </c>
      <c r="G86" s="328"/>
      <c r="H86" s="328" t="s">
        <v>647</v>
      </c>
      <c r="I86" s="328" t="s">
        <v>631</v>
      </c>
      <c r="J86" s="328">
        <v>20</v>
      </c>
      <c r="K86" s="318"/>
    </row>
    <row r="87" ht="15" customHeight="1">
      <c r="B87" s="327"/>
      <c r="C87" s="304" t="s">
        <v>648</v>
      </c>
      <c r="D87" s="304"/>
      <c r="E87" s="304"/>
      <c r="F87" s="326" t="s">
        <v>635</v>
      </c>
      <c r="G87" s="325"/>
      <c r="H87" s="304" t="s">
        <v>649</v>
      </c>
      <c r="I87" s="304" t="s">
        <v>631</v>
      </c>
      <c r="J87" s="304">
        <v>50</v>
      </c>
      <c r="K87" s="318"/>
    </row>
    <row r="88" ht="15" customHeight="1">
      <c r="B88" s="327"/>
      <c r="C88" s="304" t="s">
        <v>650</v>
      </c>
      <c r="D88" s="304"/>
      <c r="E88" s="304"/>
      <c r="F88" s="326" t="s">
        <v>635</v>
      </c>
      <c r="G88" s="325"/>
      <c r="H88" s="304" t="s">
        <v>651</v>
      </c>
      <c r="I88" s="304" t="s">
        <v>631</v>
      </c>
      <c r="J88" s="304">
        <v>20</v>
      </c>
      <c r="K88" s="318"/>
    </row>
    <row r="89" ht="15" customHeight="1">
      <c r="B89" s="327"/>
      <c r="C89" s="304" t="s">
        <v>652</v>
      </c>
      <c r="D89" s="304"/>
      <c r="E89" s="304"/>
      <c r="F89" s="326" t="s">
        <v>635</v>
      </c>
      <c r="G89" s="325"/>
      <c r="H89" s="304" t="s">
        <v>653</v>
      </c>
      <c r="I89" s="304" t="s">
        <v>631</v>
      </c>
      <c r="J89" s="304">
        <v>20</v>
      </c>
      <c r="K89" s="318"/>
    </row>
    <row r="90" ht="15" customHeight="1">
      <c r="B90" s="327"/>
      <c r="C90" s="304" t="s">
        <v>654</v>
      </c>
      <c r="D90" s="304"/>
      <c r="E90" s="304"/>
      <c r="F90" s="326" t="s">
        <v>635</v>
      </c>
      <c r="G90" s="325"/>
      <c r="H90" s="304" t="s">
        <v>655</v>
      </c>
      <c r="I90" s="304" t="s">
        <v>631</v>
      </c>
      <c r="J90" s="304">
        <v>50</v>
      </c>
      <c r="K90" s="318"/>
    </row>
    <row r="91" ht="15" customHeight="1">
      <c r="B91" s="327"/>
      <c r="C91" s="304" t="s">
        <v>656</v>
      </c>
      <c r="D91" s="304"/>
      <c r="E91" s="304"/>
      <c r="F91" s="326" t="s">
        <v>635</v>
      </c>
      <c r="G91" s="325"/>
      <c r="H91" s="304" t="s">
        <v>656</v>
      </c>
      <c r="I91" s="304" t="s">
        <v>631</v>
      </c>
      <c r="J91" s="304">
        <v>50</v>
      </c>
      <c r="K91" s="318"/>
    </row>
    <row r="92" ht="15" customHeight="1">
      <c r="B92" s="327"/>
      <c r="C92" s="304" t="s">
        <v>657</v>
      </c>
      <c r="D92" s="304"/>
      <c r="E92" s="304"/>
      <c r="F92" s="326" t="s">
        <v>635</v>
      </c>
      <c r="G92" s="325"/>
      <c r="H92" s="304" t="s">
        <v>658</v>
      </c>
      <c r="I92" s="304" t="s">
        <v>631</v>
      </c>
      <c r="J92" s="304">
        <v>255</v>
      </c>
      <c r="K92" s="318"/>
    </row>
    <row r="93" ht="15" customHeight="1">
      <c r="B93" s="327"/>
      <c r="C93" s="304" t="s">
        <v>659</v>
      </c>
      <c r="D93" s="304"/>
      <c r="E93" s="304"/>
      <c r="F93" s="326" t="s">
        <v>629</v>
      </c>
      <c r="G93" s="325"/>
      <c r="H93" s="304" t="s">
        <v>660</v>
      </c>
      <c r="I93" s="304" t="s">
        <v>661</v>
      </c>
      <c r="J93" s="304"/>
      <c r="K93" s="318"/>
    </row>
    <row r="94" ht="15" customHeight="1">
      <c r="B94" s="327"/>
      <c r="C94" s="304" t="s">
        <v>662</v>
      </c>
      <c r="D94" s="304"/>
      <c r="E94" s="304"/>
      <c r="F94" s="326" t="s">
        <v>629</v>
      </c>
      <c r="G94" s="325"/>
      <c r="H94" s="304" t="s">
        <v>663</v>
      </c>
      <c r="I94" s="304" t="s">
        <v>664</v>
      </c>
      <c r="J94" s="304"/>
      <c r="K94" s="318"/>
    </row>
    <row r="95" ht="15" customHeight="1">
      <c r="B95" s="327"/>
      <c r="C95" s="304" t="s">
        <v>665</v>
      </c>
      <c r="D95" s="304"/>
      <c r="E95" s="304"/>
      <c r="F95" s="326" t="s">
        <v>629</v>
      </c>
      <c r="G95" s="325"/>
      <c r="H95" s="304" t="s">
        <v>665</v>
      </c>
      <c r="I95" s="304" t="s">
        <v>664</v>
      </c>
      <c r="J95" s="304"/>
      <c r="K95" s="318"/>
    </row>
    <row r="96" ht="15" customHeight="1">
      <c r="B96" s="327"/>
      <c r="C96" s="304" t="s">
        <v>46</v>
      </c>
      <c r="D96" s="304"/>
      <c r="E96" s="304"/>
      <c r="F96" s="326" t="s">
        <v>629</v>
      </c>
      <c r="G96" s="325"/>
      <c r="H96" s="304" t="s">
        <v>666</v>
      </c>
      <c r="I96" s="304" t="s">
        <v>664</v>
      </c>
      <c r="J96" s="304"/>
      <c r="K96" s="318"/>
    </row>
    <row r="97" ht="15" customHeight="1">
      <c r="B97" s="327"/>
      <c r="C97" s="304" t="s">
        <v>56</v>
      </c>
      <c r="D97" s="304"/>
      <c r="E97" s="304"/>
      <c r="F97" s="326" t="s">
        <v>629</v>
      </c>
      <c r="G97" s="325"/>
      <c r="H97" s="304" t="s">
        <v>667</v>
      </c>
      <c r="I97" s="304" t="s">
        <v>664</v>
      </c>
      <c r="J97" s="304"/>
      <c r="K97" s="318"/>
    </row>
    <row r="98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ht="45" customHeight="1">
      <c r="B102" s="316"/>
      <c r="C102" s="317" t="s">
        <v>668</v>
      </c>
      <c r="D102" s="317"/>
      <c r="E102" s="317"/>
      <c r="F102" s="317"/>
      <c r="G102" s="317"/>
      <c r="H102" s="317"/>
      <c r="I102" s="317"/>
      <c r="J102" s="317"/>
      <c r="K102" s="318"/>
    </row>
    <row r="103" ht="17.25" customHeight="1">
      <c r="B103" s="316"/>
      <c r="C103" s="319" t="s">
        <v>623</v>
      </c>
      <c r="D103" s="319"/>
      <c r="E103" s="319"/>
      <c r="F103" s="319" t="s">
        <v>624</v>
      </c>
      <c r="G103" s="320"/>
      <c r="H103" s="319" t="s">
        <v>62</v>
      </c>
      <c r="I103" s="319" t="s">
        <v>65</v>
      </c>
      <c r="J103" s="319" t="s">
        <v>625</v>
      </c>
      <c r="K103" s="318"/>
    </row>
    <row r="104" ht="17.25" customHeight="1">
      <c r="B104" s="316"/>
      <c r="C104" s="321" t="s">
        <v>626</v>
      </c>
      <c r="D104" s="321"/>
      <c r="E104" s="321"/>
      <c r="F104" s="322" t="s">
        <v>627</v>
      </c>
      <c r="G104" s="323"/>
      <c r="H104" s="321"/>
      <c r="I104" s="321"/>
      <c r="J104" s="321" t="s">
        <v>628</v>
      </c>
      <c r="K104" s="318"/>
    </row>
    <row r="105" ht="5.25" customHeight="1">
      <c r="B105" s="316"/>
      <c r="C105" s="319"/>
      <c r="D105" s="319"/>
      <c r="E105" s="319"/>
      <c r="F105" s="319"/>
      <c r="G105" s="335"/>
      <c r="H105" s="319"/>
      <c r="I105" s="319"/>
      <c r="J105" s="319"/>
      <c r="K105" s="318"/>
    </row>
    <row r="106" ht="15" customHeight="1">
      <c r="B106" s="316"/>
      <c r="C106" s="304" t="s">
        <v>61</v>
      </c>
      <c r="D106" s="324"/>
      <c r="E106" s="324"/>
      <c r="F106" s="326" t="s">
        <v>629</v>
      </c>
      <c r="G106" s="335"/>
      <c r="H106" s="304" t="s">
        <v>669</v>
      </c>
      <c r="I106" s="304" t="s">
        <v>631</v>
      </c>
      <c r="J106" s="304">
        <v>20</v>
      </c>
      <c r="K106" s="318"/>
    </row>
    <row r="107" ht="15" customHeight="1">
      <c r="B107" s="316"/>
      <c r="C107" s="304" t="s">
        <v>632</v>
      </c>
      <c r="D107" s="304"/>
      <c r="E107" s="304"/>
      <c r="F107" s="326" t="s">
        <v>629</v>
      </c>
      <c r="G107" s="304"/>
      <c r="H107" s="304" t="s">
        <v>669</v>
      </c>
      <c r="I107" s="304" t="s">
        <v>631</v>
      </c>
      <c r="J107" s="304">
        <v>120</v>
      </c>
      <c r="K107" s="318"/>
    </row>
    <row r="108" ht="15" customHeight="1">
      <c r="B108" s="327"/>
      <c r="C108" s="304" t="s">
        <v>634</v>
      </c>
      <c r="D108" s="304"/>
      <c r="E108" s="304"/>
      <c r="F108" s="326" t="s">
        <v>635</v>
      </c>
      <c r="G108" s="304"/>
      <c r="H108" s="304" t="s">
        <v>669</v>
      </c>
      <c r="I108" s="304" t="s">
        <v>631</v>
      </c>
      <c r="J108" s="304">
        <v>50</v>
      </c>
      <c r="K108" s="318"/>
    </row>
    <row r="109" ht="15" customHeight="1">
      <c r="B109" s="327"/>
      <c r="C109" s="304" t="s">
        <v>637</v>
      </c>
      <c r="D109" s="304"/>
      <c r="E109" s="304"/>
      <c r="F109" s="326" t="s">
        <v>629</v>
      </c>
      <c r="G109" s="304"/>
      <c r="H109" s="304" t="s">
        <v>669</v>
      </c>
      <c r="I109" s="304" t="s">
        <v>639</v>
      </c>
      <c r="J109" s="304"/>
      <c r="K109" s="318"/>
    </row>
    <row r="110" ht="15" customHeight="1">
      <c r="B110" s="327"/>
      <c r="C110" s="304" t="s">
        <v>648</v>
      </c>
      <c r="D110" s="304"/>
      <c r="E110" s="304"/>
      <c r="F110" s="326" t="s">
        <v>635</v>
      </c>
      <c r="G110" s="304"/>
      <c r="H110" s="304" t="s">
        <v>669</v>
      </c>
      <c r="I110" s="304" t="s">
        <v>631</v>
      </c>
      <c r="J110" s="304">
        <v>50</v>
      </c>
      <c r="K110" s="318"/>
    </row>
    <row r="111" ht="15" customHeight="1">
      <c r="B111" s="327"/>
      <c r="C111" s="304" t="s">
        <v>656</v>
      </c>
      <c r="D111" s="304"/>
      <c r="E111" s="304"/>
      <c r="F111" s="326" t="s">
        <v>635</v>
      </c>
      <c r="G111" s="304"/>
      <c r="H111" s="304" t="s">
        <v>669</v>
      </c>
      <c r="I111" s="304" t="s">
        <v>631</v>
      </c>
      <c r="J111" s="304">
        <v>50</v>
      </c>
      <c r="K111" s="318"/>
    </row>
    <row r="112" ht="15" customHeight="1">
      <c r="B112" s="327"/>
      <c r="C112" s="304" t="s">
        <v>654</v>
      </c>
      <c r="D112" s="304"/>
      <c r="E112" s="304"/>
      <c r="F112" s="326" t="s">
        <v>635</v>
      </c>
      <c r="G112" s="304"/>
      <c r="H112" s="304" t="s">
        <v>669</v>
      </c>
      <c r="I112" s="304" t="s">
        <v>631</v>
      </c>
      <c r="J112" s="304">
        <v>50</v>
      </c>
      <c r="K112" s="318"/>
    </row>
    <row r="113" ht="15" customHeight="1">
      <c r="B113" s="327"/>
      <c r="C113" s="304" t="s">
        <v>61</v>
      </c>
      <c r="D113" s="304"/>
      <c r="E113" s="304"/>
      <c r="F113" s="326" t="s">
        <v>629</v>
      </c>
      <c r="G113" s="304"/>
      <c r="H113" s="304" t="s">
        <v>670</v>
      </c>
      <c r="I113" s="304" t="s">
        <v>631</v>
      </c>
      <c r="J113" s="304">
        <v>20</v>
      </c>
      <c r="K113" s="318"/>
    </row>
    <row r="114" ht="15" customHeight="1">
      <c r="B114" s="327"/>
      <c r="C114" s="304" t="s">
        <v>671</v>
      </c>
      <c r="D114" s="304"/>
      <c r="E114" s="304"/>
      <c r="F114" s="326" t="s">
        <v>629</v>
      </c>
      <c r="G114" s="304"/>
      <c r="H114" s="304" t="s">
        <v>672</v>
      </c>
      <c r="I114" s="304" t="s">
        <v>631</v>
      </c>
      <c r="J114" s="304">
        <v>120</v>
      </c>
      <c r="K114" s="318"/>
    </row>
    <row r="115" ht="15" customHeight="1">
      <c r="B115" s="327"/>
      <c r="C115" s="304" t="s">
        <v>46</v>
      </c>
      <c r="D115" s="304"/>
      <c r="E115" s="304"/>
      <c r="F115" s="326" t="s">
        <v>629</v>
      </c>
      <c r="G115" s="304"/>
      <c r="H115" s="304" t="s">
        <v>673</v>
      </c>
      <c r="I115" s="304" t="s">
        <v>664</v>
      </c>
      <c r="J115" s="304"/>
      <c r="K115" s="318"/>
    </row>
    <row r="116" ht="15" customHeight="1">
      <c r="B116" s="327"/>
      <c r="C116" s="304" t="s">
        <v>56</v>
      </c>
      <c r="D116" s="304"/>
      <c r="E116" s="304"/>
      <c r="F116" s="326" t="s">
        <v>629</v>
      </c>
      <c r="G116" s="304"/>
      <c r="H116" s="304" t="s">
        <v>674</v>
      </c>
      <c r="I116" s="304" t="s">
        <v>664</v>
      </c>
      <c r="J116" s="304"/>
      <c r="K116" s="318"/>
    </row>
    <row r="117" ht="15" customHeight="1">
      <c r="B117" s="327"/>
      <c r="C117" s="304" t="s">
        <v>65</v>
      </c>
      <c r="D117" s="304"/>
      <c r="E117" s="304"/>
      <c r="F117" s="326" t="s">
        <v>629</v>
      </c>
      <c r="G117" s="304"/>
      <c r="H117" s="304" t="s">
        <v>675</v>
      </c>
      <c r="I117" s="304" t="s">
        <v>676</v>
      </c>
      <c r="J117" s="304"/>
      <c r="K117" s="318"/>
    </row>
    <row r="118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ht="18.75" customHeight="1">
      <c r="B119" s="337"/>
      <c r="C119" s="301"/>
      <c r="D119" s="301"/>
      <c r="E119" s="301"/>
      <c r="F119" s="338"/>
      <c r="G119" s="301"/>
      <c r="H119" s="301"/>
      <c r="I119" s="301"/>
      <c r="J119" s="301"/>
      <c r="K119" s="337"/>
    </row>
    <row r="120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ht="45" customHeight="1">
      <c r="B122" s="342"/>
      <c r="C122" s="295" t="s">
        <v>677</v>
      </c>
      <c r="D122" s="295"/>
      <c r="E122" s="295"/>
      <c r="F122" s="295"/>
      <c r="G122" s="295"/>
      <c r="H122" s="295"/>
      <c r="I122" s="295"/>
      <c r="J122" s="295"/>
      <c r="K122" s="343"/>
    </row>
    <row r="123" ht="17.25" customHeight="1">
      <c r="B123" s="344"/>
      <c r="C123" s="319" t="s">
        <v>623</v>
      </c>
      <c r="D123" s="319"/>
      <c r="E123" s="319"/>
      <c r="F123" s="319" t="s">
        <v>624</v>
      </c>
      <c r="G123" s="320"/>
      <c r="H123" s="319" t="s">
        <v>62</v>
      </c>
      <c r="I123" s="319" t="s">
        <v>65</v>
      </c>
      <c r="J123" s="319" t="s">
        <v>625</v>
      </c>
      <c r="K123" s="345"/>
    </row>
    <row r="124" ht="17.25" customHeight="1">
      <c r="B124" s="344"/>
      <c r="C124" s="321" t="s">
        <v>626</v>
      </c>
      <c r="D124" s="321"/>
      <c r="E124" s="321"/>
      <c r="F124" s="322" t="s">
        <v>627</v>
      </c>
      <c r="G124" s="323"/>
      <c r="H124" s="321"/>
      <c r="I124" s="321"/>
      <c r="J124" s="321" t="s">
        <v>628</v>
      </c>
      <c r="K124" s="345"/>
    </row>
    <row r="125" ht="5.25" customHeight="1">
      <c r="B125" s="346"/>
      <c r="C125" s="324"/>
      <c r="D125" s="324"/>
      <c r="E125" s="324"/>
      <c r="F125" s="324"/>
      <c r="G125" s="304"/>
      <c r="H125" s="324"/>
      <c r="I125" s="324"/>
      <c r="J125" s="324"/>
      <c r="K125" s="347"/>
    </row>
    <row r="126" ht="15" customHeight="1">
      <c r="B126" s="346"/>
      <c r="C126" s="304" t="s">
        <v>632</v>
      </c>
      <c r="D126" s="324"/>
      <c r="E126" s="324"/>
      <c r="F126" s="326" t="s">
        <v>629</v>
      </c>
      <c r="G126" s="304"/>
      <c r="H126" s="304" t="s">
        <v>669</v>
      </c>
      <c r="I126" s="304" t="s">
        <v>631</v>
      </c>
      <c r="J126" s="304">
        <v>120</v>
      </c>
      <c r="K126" s="348"/>
    </row>
    <row r="127" ht="15" customHeight="1">
      <c r="B127" s="346"/>
      <c r="C127" s="304" t="s">
        <v>678</v>
      </c>
      <c r="D127" s="304"/>
      <c r="E127" s="304"/>
      <c r="F127" s="326" t="s">
        <v>629</v>
      </c>
      <c r="G127" s="304"/>
      <c r="H127" s="304" t="s">
        <v>679</v>
      </c>
      <c r="I127" s="304" t="s">
        <v>631</v>
      </c>
      <c r="J127" s="304" t="s">
        <v>680</v>
      </c>
      <c r="K127" s="348"/>
    </row>
    <row r="128" ht="15" customHeight="1">
      <c r="B128" s="346"/>
      <c r="C128" s="304" t="s">
        <v>93</v>
      </c>
      <c r="D128" s="304"/>
      <c r="E128" s="304"/>
      <c r="F128" s="326" t="s">
        <v>629</v>
      </c>
      <c r="G128" s="304"/>
      <c r="H128" s="304" t="s">
        <v>681</v>
      </c>
      <c r="I128" s="304" t="s">
        <v>631</v>
      </c>
      <c r="J128" s="304" t="s">
        <v>680</v>
      </c>
      <c r="K128" s="348"/>
    </row>
    <row r="129" ht="15" customHeight="1">
      <c r="B129" s="346"/>
      <c r="C129" s="304" t="s">
        <v>640</v>
      </c>
      <c r="D129" s="304"/>
      <c r="E129" s="304"/>
      <c r="F129" s="326" t="s">
        <v>635</v>
      </c>
      <c r="G129" s="304"/>
      <c r="H129" s="304" t="s">
        <v>641</v>
      </c>
      <c r="I129" s="304" t="s">
        <v>631</v>
      </c>
      <c r="J129" s="304">
        <v>15</v>
      </c>
      <c r="K129" s="348"/>
    </row>
    <row r="130" ht="15" customHeight="1">
      <c r="B130" s="346"/>
      <c r="C130" s="328" t="s">
        <v>642</v>
      </c>
      <c r="D130" s="328"/>
      <c r="E130" s="328"/>
      <c r="F130" s="329" t="s">
        <v>635</v>
      </c>
      <c r="G130" s="328"/>
      <c r="H130" s="328" t="s">
        <v>643</v>
      </c>
      <c r="I130" s="328" t="s">
        <v>631</v>
      </c>
      <c r="J130" s="328">
        <v>15</v>
      </c>
      <c r="K130" s="348"/>
    </row>
    <row r="131" ht="15" customHeight="1">
      <c r="B131" s="346"/>
      <c r="C131" s="328" t="s">
        <v>644</v>
      </c>
      <c r="D131" s="328"/>
      <c r="E131" s="328"/>
      <c r="F131" s="329" t="s">
        <v>635</v>
      </c>
      <c r="G131" s="328"/>
      <c r="H131" s="328" t="s">
        <v>645</v>
      </c>
      <c r="I131" s="328" t="s">
        <v>631</v>
      </c>
      <c r="J131" s="328">
        <v>20</v>
      </c>
      <c r="K131" s="348"/>
    </row>
    <row r="132" ht="15" customHeight="1">
      <c r="B132" s="346"/>
      <c r="C132" s="328" t="s">
        <v>646</v>
      </c>
      <c r="D132" s="328"/>
      <c r="E132" s="328"/>
      <c r="F132" s="329" t="s">
        <v>635</v>
      </c>
      <c r="G132" s="328"/>
      <c r="H132" s="328" t="s">
        <v>647</v>
      </c>
      <c r="I132" s="328" t="s">
        <v>631</v>
      </c>
      <c r="J132" s="328">
        <v>20</v>
      </c>
      <c r="K132" s="348"/>
    </row>
    <row r="133" ht="15" customHeight="1">
      <c r="B133" s="346"/>
      <c r="C133" s="304" t="s">
        <v>634</v>
      </c>
      <c r="D133" s="304"/>
      <c r="E133" s="304"/>
      <c r="F133" s="326" t="s">
        <v>635</v>
      </c>
      <c r="G133" s="304"/>
      <c r="H133" s="304" t="s">
        <v>669</v>
      </c>
      <c r="I133" s="304" t="s">
        <v>631</v>
      </c>
      <c r="J133" s="304">
        <v>50</v>
      </c>
      <c r="K133" s="348"/>
    </row>
    <row r="134" ht="15" customHeight="1">
      <c r="B134" s="346"/>
      <c r="C134" s="304" t="s">
        <v>648</v>
      </c>
      <c r="D134" s="304"/>
      <c r="E134" s="304"/>
      <c r="F134" s="326" t="s">
        <v>635</v>
      </c>
      <c r="G134" s="304"/>
      <c r="H134" s="304" t="s">
        <v>669</v>
      </c>
      <c r="I134" s="304" t="s">
        <v>631</v>
      </c>
      <c r="J134" s="304">
        <v>50</v>
      </c>
      <c r="K134" s="348"/>
    </row>
    <row r="135" ht="15" customHeight="1">
      <c r="B135" s="346"/>
      <c r="C135" s="304" t="s">
        <v>654</v>
      </c>
      <c r="D135" s="304"/>
      <c r="E135" s="304"/>
      <c r="F135" s="326" t="s">
        <v>635</v>
      </c>
      <c r="G135" s="304"/>
      <c r="H135" s="304" t="s">
        <v>669</v>
      </c>
      <c r="I135" s="304" t="s">
        <v>631</v>
      </c>
      <c r="J135" s="304">
        <v>50</v>
      </c>
      <c r="K135" s="348"/>
    </row>
    <row r="136" ht="15" customHeight="1">
      <c r="B136" s="346"/>
      <c r="C136" s="304" t="s">
        <v>656</v>
      </c>
      <c r="D136" s="304"/>
      <c r="E136" s="304"/>
      <c r="F136" s="326" t="s">
        <v>635</v>
      </c>
      <c r="G136" s="304"/>
      <c r="H136" s="304" t="s">
        <v>669</v>
      </c>
      <c r="I136" s="304" t="s">
        <v>631</v>
      </c>
      <c r="J136" s="304">
        <v>50</v>
      </c>
      <c r="K136" s="348"/>
    </row>
    <row r="137" ht="15" customHeight="1">
      <c r="B137" s="346"/>
      <c r="C137" s="304" t="s">
        <v>657</v>
      </c>
      <c r="D137" s="304"/>
      <c r="E137" s="304"/>
      <c r="F137" s="326" t="s">
        <v>635</v>
      </c>
      <c r="G137" s="304"/>
      <c r="H137" s="304" t="s">
        <v>682</v>
      </c>
      <c r="I137" s="304" t="s">
        <v>631</v>
      </c>
      <c r="J137" s="304">
        <v>255</v>
      </c>
      <c r="K137" s="348"/>
    </row>
    <row r="138" ht="15" customHeight="1">
      <c r="B138" s="346"/>
      <c r="C138" s="304" t="s">
        <v>659</v>
      </c>
      <c r="D138" s="304"/>
      <c r="E138" s="304"/>
      <c r="F138" s="326" t="s">
        <v>629</v>
      </c>
      <c r="G138" s="304"/>
      <c r="H138" s="304" t="s">
        <v>683</v>
      </c>
      <c r="I138" s="304" t="s">
        <v>661</v>
      </c>
      <c r="J138" s="304"/>
      <c r="K138" s="348"/>
    </row>
    <row r="139" ht="15" customHeight="1">
      <c r="B139" s="346"/>
      <c r="C139" s="304" t="s">
        <v>662</v>
      </c>
      <c r="D139" s="304"/>
      <c r="E139" s="304"/>
      <c r="F139" s="326" t="s">
        <v>629</v>
      </c>
      <c r="G139" s="304"/>
      <c r="H139" s="304" t="s">
        <v>684</v>
      </c>
      <c r="I139" s="304" t="s">
        <v>664</v>
      </c>
      <c r="J139" s="304"/>
      <c r="K139" s="348"/>
    </row>
    <row r="140" ht="15" customHeight="1">
      <c r="B140" s="346"/>
      <c r="C140" s="304" t="s">
        <v>665</v>
      </c>
      <c r="D140" s="304"/>
      <c r="E140" s="304"/>
      <c r="F140" s="326" t="s">
        <v>629</v>
      </c>
      <c r="G140" s="304"/>
      <c r="H140" s="304" t="s">
        <v>665</v>
      </c>
      <c r="I140" s="304" t="s">
        <v>664</v>
      </c>
      <c r="J140" s="304"/>
      <c r="K140" s="348"/>
    </row>
    <row r="141" ht="15" customHeight="1">
      <c r="B141" s="346"/>
      <c r="C141" s="304" t="s">
        <v>46</v>
      </c>
      <c r="D141" s="304"/>
      <c r="E141" s="304"/>
      <c r="F141" s="326" t="s">
        <v>629</v>
      </c>
      <c r="G141" s="304"/>
      <c r="H141" s="304" t="s">
        <v>685</v>
      </c>
      <c r="I141" s="304" t="s">
        <v>664</v>
      </c>
      <c r="J141" s="304"/>
      <c r="K141" s="348"/>
    </row>
    <row r="142" ht="15" customHeight="1">
      <c r="B142" s="346"/>
      <c r="C142" s="304" t="s">
        <v>686</v>
      </c>
      <c r="D142" s="304"/>
      <c r="E142" s="304"/>
      <c r="F142" s="326" t="s">
        <v>629</v>
      </c>
      <c r="G142" s="304"/>
      <c r="H142" s="304" t="s">
        <v>687</v>
      </c>
      <c r="I142" s="304" t="s">
        <v>664</v>
      </c>
      <c r="J142" s="304"/>
      <c r="K142" s="348"/>
    </row>
    <row r="143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ht="18.75" customHeight="1">
      <c r="B144" s="301"/>
      <c r="C144" s="301"/>
      <c r="D144" s="301"/>
      <c r="E144" s="301"/>
      <c r="F144" s="338"/>
      <c r="G144" s="301"/>
      <c r="H144" s="301"/>
      <c r="I144" s="301"/>
      <c r="J144" s="301"/>
      <c r="K144" s="301"/>
    </row>
    <row r="145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ht="45" customHeight="1">
      <c r="B147" s="316"/>
      <c r="C147" s="317" t="s">
        <v>688</v>
      </c>
      <c r="D147" s="317"/>
      <c r="E147" s="317"/>
      <c r="F147" s="317"/>
      <c r="G147" s="317"/>
      <c r="H147" s="317"/>
      <c r="I147" s="317"/>
      <c r="J147" s="317"/>
      <c r="K147" s="318"/>
    </row>
    <row r="148" ht="17.25" customHeight="1">
      <c r="B148" s="316"/>
      <c r="C148" s="319" t="s">
        <v>623</v>
      </c>
      <c r="D148" s="319"/>
      <c r="E148" s="319"/>
      <c r="F148" s="319" t="s">
        <v>624</v>
      </c>
      <c r="G148" s="320"/>
      <c r="H148" s="319" t="s">
        <v>62</v>
      </c>
      <c r="I148" s="319" t="s">
        <v>65</v>
      </c>
      <c r="J148" s="319" t="s">
        <v>625</v>
      </c>
      <c r="K148" s="318"/>
    </row>
    <row r="149" ht="17.25" customHeight="1">
      <c r="B149" s="316"/>
      <c r="C149" s="321" t="s">
        <v>626</v>
      </c>
      <c r="D149" s="321"/>
      <c r="E149" s="321"/>
      <c r="F149" s="322" t="s">
        <v>627</v>
      </c>
      <c r="G149" s="323"/>
      <c r="H149" s="321"/>
      <c r="I149" s="321"/>
      <c r="J149" s="321" t="s">
        <v>628</v>
      </c>
      <c r="K149" s="318"/>
    </row>
    <row r="150" ht="5.25" customHeight="1">
      <c r="B150" s="327"/>
      <c r="C150" s="324"/>
      <c r="D150" s="324"/>
      <c r="E150" s="324"/>
      <c r="F150" s="324"/>
      <c r="G150" s="325"/>
      <c r="H150" s="324"/>
      <c r="I150" s="324"/>
      <c r="J150" s="324"/>
      <c r="K150" s="348"/>
    </row>
    <row r="151" ht="15" customHeight="1">
      <c r="B151" s="327"/>
      <c r="C151" s="352" t="s">
        <v>632</v>
      </c>
      <c r="D151" s="304"/>
      <c r="E151" s="304"/>
      <c r="F151" s="353" t="s">
        <v>629</v>
      </c>
      <c r="G151" s="304"/>
      <c r="H151" s="352" t="s">
        <v>669</v>
      </c>
      <c r="I151" s="352" t="s">
        <v>631</v>
      </c>
      <c r="J151" s="352">
        <v>120</v>
      </c>
      <c r="K151" s="348"/>
    </row>
    <row r="152" ht="15" customHeight="1">
      <c r="B152" s="327"/>
      <c r="C152" s="352" t="s">
        <v>678</v>
      </c>
      <c r="D152" s="304"/>
      <c r="E152" s="304"/>
      <c r="F152" s="353" t="s">
        <v>629</v>
      </c>
      <c r="G152" s="304"/>
      <c r="H152" s="352" t="s">
        <v>689</v>
      </c>
      <c r="I152" s="352" t="s">
        <v>631</v>
      </c>
      <c r="J152" s="352" t="s">
        <v>680</v>
      </c>
      <c r="K152" s="348"/>
    </row>
    <row r="153" ht="15" customHeight="1">
      <c r="B153" s="327"/>
      <c r="C153" s="352" t="s">
        <v>93</v>
      </c>
      <c r="D153" s="304"/>
      <c r="E153" s="304"/>
      <c r="F153" s="353" t="s">
        <v>629</v>
      </c>
      <c r="G153" s="304"/>
      <c r="H153" s="352" t="s">
        <v>690</v>
      </c>
      <c r="I153" s="352" t="s">
        <v>631</v>
      </c>
      <c r="J153" s="352" t="s">
        <v>680</v>
      </c>
      <c r="K153" s="348"/>
    </row>
    <row r="154" ht="15" customHeight="1">
      <c r="B154" s="327"/>
      <c r="C154" s="352" t="s">
        <v>634</v>
      </c>
      <c r="D154" s="304"/>
      <c r="E154" s="304"/>
      <c r="F154" s="353" t="s">
        <v>635</v>
      </c>
      <c r="G154" s="304"/>
      <c r="H154" s="352" t="s">
        <v>669</v>
      </c>
      <c r="I154" s="352" t="s">
        <v>631</v>
      </c>
      <c r="J154" s="352">
        <v>50</v>
      </c>
      <c r="K154" s="348"/>
    </row>
    <row r="155" ht="15" customHeight="1">
      <c r="B155" s="327"/>
      <c r="C155" s="352" t="s">
        <v>637</v>
      </c>
      <c r="D155" s="304"/>
      <c r="E155" s="304"/>
      <c r="F155" s="353" t="s">
        <v>629</v>
      </c>
      <c r="G155" s="304"/>
      <c r="H155" s="352" t="s">
        <v>669</v>
      </c>
      <c r="I155" s="352" t="s">
        <v>639</v>
      </c>
      <c r="J155" s="352"/>
      <c r="K155" s="348"/>
    </row>
    <row r="156" ht="15" customHeight="1">
      <c r="B156" s="327"/>
      <c r="C156" s="352" t="s">
        <v>648</v>
      </c>
      <c r="D156" s="304"/>
      <c r="E156" s="304"/>
      <c r="F156" s="353" t="s">
        <v>635</v>
      </c>
      <c r="G156" s="304"/>
      <c r="H156" s="352" t="s">
        <v>669</v>
      </c>
      <c r="I156" s="352" t="s">
        <v>631</v>
      </c>
      <c r="J156" s="352">
        <v>50</v>
      </c>
      <c r="K156" s="348"/>
    </row>
    <row r="157" ht="15" customHeight="1">
      <c r="B157" s="327"/>
      <c r="C157" s="352" t="s">
        <v>656</v>
      </c>
      <c r="D157" s="304"/>
      <c r="E157" s="304"/>
      <c r="F157" s="353" t="s">
        <v>635</v>
      </c>
      <c r="G157" s="304"/>
      <c r="H157" s="352" t="s">
        <v>669</v>
      </c>
      <c r="I157" s="352" t="s">
        <v>631</v>
      </c>
      <c r="J157" s="352">
        <v>50</v>
      </c>
      <c r="K157" s="348"/>
    </row>
    <row r="158" ht="15" customHeight="1">
      <c r="B158" s="327"/>
      <c r="C158" s="352" t="s">
        <v>654</v>
      </c>
      <c r="D158" s="304"/>
      <c r="E158" s="304"/>
      <c r="F158" s="353" t="s">
        <v>635</v>
      </c>
      <c r="G158" s="304"/>
      <c r="H158" s="352" t="s">
        <v>669</v>
      </c>
      <c r="I158" s="352" t="s">
        <v>631</v>
      </c>
      <c r="J158" s="352">
        <v>50</v>
      </c>
      <c r="K158" s="348"/>
    </row>
    <row r="159" ht="15" customHeight="1">
      <c r="B159" s="327"/>
      <c r="C159" s="352" t="s">
        <v>146</v>
      </c>
      <c r="D159" s="304"/>
      <c r="E159" s="304"/>
      <c r="F159" s="353" t="s">
        <v>629</v>
      </c>
      <c r="G159" s="304"/>
      <c r="H159" s="352" t="s">
        <v>691</v>
      </c>
      <c r="I159" s="352" t="s">
        <v>631</v>
      </c>
      <c r="J159" s="352" t="s">
        <v>692</v>
      </c>
      <c r="K159" s="348"/>
    </row>
    <row r="160" ht="15" customHeight="1">
      <c r="B160" s="327"/>
      <c r="C160" s="352" t="s">
        <v>693</v>
      </c>
      <c r="D160" s="304"/>
      <c r="E160" s="304"/>
      <c r="F160" s="353" t="s">
        <v>629</v>
      </c>
      <c r="G160" s="304"/>
      <c r="H160" s="352" t="s">
        <v>694</v>
      </c>
      <c r="I160" s="352" t="s">
        <v>664</v>
      </c>
      <c r="J160" s="352"/>
      <c r="K160" s="348"/>
    </row>
    <row r="161" ht="15" customHeight="1">
      <c r="B161" s="354"/>
      <c r="C161" s="336"/>
      <c r="D161" s="336"/>
      <c r="E161" s="336"/>
      <c r="F161" s="336"/>
      <c r="G161" s="336"/>
      <c r="H161" s="336"/>
      <c r="I161" s="336"/>
      <c r="J161" s="336"/>
      <c r="K161" s="355"/>
    </row>
    <row r="162" ht="18.75" customHeight="1">
      <c r="B162" s="301"/>
      <c r="C162" s="304"/>
      <c r="D162" s="304"/>
      <c r="E162" s="304"/>
      <c r="F162" s="326"/>
      <c r="G162" s="304"/>
      <c r="H162" s="304"/>
      <c r="I162" s="304"/>
      <c r="J162" s="304"/>
      <c r="K162" s="301"/>
    </row>
    <row r="163" ht="18.75" customHeight="1">
      <c r="B163" s="301"/>
      <c r="C163" s="304"/>
      <c r="D163" s="304"/>
      <c r="E163" s="304"/>
      <c r="F163" s="326"/>
      <c r="G163" s="304"/>
      <c r="H163" s="304"/>
      <c r="I163" s="304"/>
      <c r="J163" s="304"/>
      <c r="K163" s="301"/>
    </row>
    <row r="164" ht="18.75" customHeight="1">
      <c r="B164" s="301"/>
      <c r="C164" s="304"/>
      <c r="D164" s="304"/>
      <c r="E164" s="304"/>
      <c r="F164" s="326"/>
      <c r="G164" s="304"/>
      <c r="H164" s="304"/>
      <c r="I164" s="304"/>
      <c r="J164" s="304"/>
      <c r="K164" s="301"/>
    </row>
    <row r="165" ht="18.75" customHeight="1">
      <c r="B165" s="301"/>
      <c r="C165" s="304"/>
      <c r="D165" s="304"/>
      <c r="E165" s="304"/>
      <c r="F165" s="326"/>
      <c r="G165" s="304"/>
      <c r="H165" s="304"/>
      <c r="I165" s="304"/>
      <c r="J165" s="304"/>
      <c r="K165" s="301"/>
    </row>
    <row r="166" ht="18.75" customHeight="1">
      <c r="B166" s="301"/>
      <c r="C166" s="304"/>
      <c r="D166" s="304"/>
      <c r="E166" s="304"/>
      <c r="F166" s="326"/>
      <c r="G166" s="304"/>
      <c r="H166" s="304"/>
      <c r="I166" s="304"/>
      <c r="J166" s="304"/>
      <c r="K166" s="301"/>
    </row>
    <row r="167" ht="18.75" customHeight="1">
      <c r="B167" s="301"/>
      <c r="C167" s="304"/>
      <c r="D167" s="304"/>
      <c r="E167" s="304"/>
      <c r="F167" s="326"/>
      <c r="G167" s="304"/>
      <c r="H167" s="304"/>
      <c r="I167" s="304"/>
      <c r="J167" s="304"/>
      <c r="K167" s="301"/>
    </row>
    <row r="168" ht="18.75" customHeight="1">
      <c r="B168" s="301"/>
      <c r="C168" s="304"/>
      <c r="D168" s="304"/>
      <c r="E168" s="304"/>
      <c r="F168" s="326"/>
      <c r="G168" s="304"/>
      <c r="H168" s="304"/>
      <c r="I168" s="304"/>
      <c r="J168" s="304"/>
      <c r="K168" s="301"/>
    </row>
    <row r="169" ht="18.75" customHeight="1">
      <c r="B169" s="312"/>
      <c r="C169" s="312"/>
      <c r="D169" s="312"/>
      <c r="E169" s="312"/>
      <c r="F169" s="312"/>
      <c r="G169" s="312"/>
      <c r="H169" s="312"/>
      <c r="I169" s="312"/>
      <c r="J169" s="312"/>
      <c r="K169" s="312"/>
    </row>
    <row r="170" ht="7.5" customHeight="1">
      <c r="B170" s="291"/>
      <c r="C170" s="292"/>
      <c r="D170" s="292"/>
      <c r="E170" s="292"/>
      <c r="F170" s="292"/>
      <c r="G170" s="292"/>
      <c r="H170" s="292"/>
      <c r="I170" s="292"/>
      <c r="J170" s="292"/>
      <c r="K170" s="293"/>
    </row>
    <row r="171" ht="45" customHeight="1">
      <c r="B171" s="294"/>
      <c r="C171" s="295" t="s">
        <v>695</v>
      </c>
      <c r="D171" s="295"/>
      <c r="E171" s="295"/>
      <c r="F171" s="295"/>
      <c r="G171" s="295"/>
      <c r="H171" s="295"/>
      <c r="I171" s="295"/>
      <c r="J171" s="295"/>
      <c r="K171" s="296"/>
    </row>
    <row r="172" ht="17.25" customHeight="1">
      <c r="B172" s="294"/>
      <c r="C172" s="319" t="s">
        <v>623</v>
      </c>
      <c r="D172" s="319"/>
      <c r="E172" s="319"/>
      <c r="F172" s="319" t="s">
        <v>624</v>
      </c>
      <c r="G172" s="356"/>
      <c r="H172" s="357" t="s">
        <v>62</v>
      </c>
      <c r="I172" s="357" t="s">
        <v>65</v>
      </c>
      <c r="J172" s="319" t="s">
        <v>625</v>
      </c>
      <c r="K172" s="296"/>
    </row>
    <row r="173" ht="17.25" customHeight="1">
      <c r="B173" s="297"/>
      <c r="C173" s="321" t="s">
        <v>626</v>
      </c>
      <c r="D173" s="321"/>
      <c r="E173" s="321"/>
      <c r="F173" s="322" t="s">
        <v>627</v>
      </c>
      <c r="G173" s="358"/>
      <c r="H173" s="359"/>
      <c r="I173" s="359"/>
      <c r="J173" s="321" t="s">
        <v>628</v>
      </c>
      <c r="K173" s="299"/>
    </row>
    <row r="174" ht="5.25" customHeight="1">
      <c r="B174" s="327"/>
      <c r="C174" s="324"/>
      <c r="D174" s="324"/>
      <c r="E174" s="324"/>
      <c r="F174" s="324"/>
      <c r="G174" s="325"/>
      <c r="H174" s="324"/>
      <c r="I174" s="324"/>
      <c r="J174" s="324"/>
      <c r="K174" s="348"/>
    </row>
    <row r="175" ht="15" customHeight="1">
      <c r="B175" s="327"/>
      <c r="C175" s="304" t="s">
        <v>632</v>
      </c>
      <c r="D175" s="304"/>
      <c r="E175" s="304"/>
      <c r="F175" s="326" t="s">
        <v>629</v>
      </c>
      <c r="G175" s="304"/>
      <c r="H175" s="304" t="s">
        <v>669</v>
      </c>
      <c r="I175" s="304" t="s">
        <v>631</v>
      </c>
      <c r="J175" s="304">
        <v>120</v>
      </c>
      <c r="K175" s="348"/>
    </row>
    <row r="176" ht="15" customHeight="1">
      <c r="B176" s="327"/>
      <c r="C176" s="304" t="s">
        <v>678</v>
      </c>
      <c r="D176" s="304"/>
      <c r="E176" s="304"/>
      <c r="F176" s="326" t="s">
        <v>629</v>
      </c>
      <c r="G176" s="304"/>
      <c r="H176" s="304" t="s">
        <v>679</v>
      </c>
      <c r="I176" s="304" t="s">
        <v>631</v>
      </c>
      <c r="J176" s="304" t="s">
        <v>680</v>
      </c>
      <c r="K176" s="348"/>
    </row>
    <row r="177" ht="15" customHeight="1">
      <c r="B177" s="327"/>
      <c r="C177" s="304" t="s">
        <v>93</v>
      </c>
      <c r="D177" s="304"/>
      <c r="E177" s="304"/>
      <c r="F177" s="326" t="s">
        <v>629</v>
      </c>
      <c r="G177" s="304"/>
      <c r="H177" s="304" t="s">
        <v>696</v>
      </c>
      <c r="I177" s="304" t="s">
        <v>631</v>
      </c>
      <c r="J177" s="304" t="s">
        <v>680</v>
      </c>
      <c r="K177" s="348"/>
    </row>
    <row r="178" ht="15" customHeight="1">
      <c r="B178" s="327"/>
      <c r="C178" s="304" t="s">
        <v>634</v>
      </c>
      <c r="D178" s="304"/>
      <c r="E178" s="304"/>
      <c r="F178" s="326" t="s">
        <v>635</v>
      </c>
      <c r="G178" s="304"/>
      <c r="H178" s="304" t="s">
        <v>696</v>
      </c>
      <c r="I178" s="304" t="s">
        <v>631</v>
      </c>
      <c r="J178" s="304">
        <v>50</v>
      </c>
      <c r="K178" s="348"/>
    </row>
    <row r="179" ht="15" customHeight="1">
      <c r="B179" s="327"/>
      <c r="C179" s="304" t="s">
        <v>637</v>
      </c>
      <c r="D179" s="304"/>
      <c r="E179" s="304"/>
      <c r="F179" s="326" t="s">
        <v>629</v>
      </c>
      <c r="G179" s="304"/>
      <c r="H179" s="304" t="s">
        <v>696</v>
      </c>
      <c r="I179" s="304" t="s">
        <v>639</v>
      </c>
      <c r="J179" s="304"/>
      <c r="K179" s="348"/>
    </row>
    <row r="180" ht="15" customHeight="1">
      <c r="B180" s="327"/>
      <c r="C180" s="304" t="s">
        <v>648</v>
      </c>
      <c r="D180" s="304"/>
      <c r="E180" s="304"/>
      <c r="F180" s="326" t="s">
        <v>635</v>
      </c>
      <c r="G180" s="304"/>
      <c r="H180" s="304" t="s">
        <v>696</v>
      </c>
      <c r="I180" s="304" t="s">
        <v>631</v>
      </c>
      <c r="J180" s="304">
        <v>50</v>
      </c>
      <c r="K180" s="348"/>
    </row>
    <row r="181" ht="15" customHeight="1">
      <c r="B181" s="327"/>
      <c r="C181" s="304" t="s">
        <v>656</v>
      </c>
      <c r="D181" s="304"/>
      <c r="E181" s="304"/>
      <c r="F181" s="326" t="s">
        <v>635</v>
      </c>
      <c r="G181" s="304"/>
      <c r="H181" s="304" t="s">
        <v>696</v>
      </c>
      <c r="I181" s="304" t="s">
        <v>631</v>
      </c>
      <c r="J181" s="304">
        <v>50</v>
      </c>
      <c r="K181" s="348"/>
    </row>
    <row r="182" ht="15" customHeight="1">
      <c r="B182" s="327"/>
      <c r="C182" s="304" t="s">
        <v>654</v>
      </c>
      <c r="D182" s="304"/>
      <c r="E182" s="304"/>
      <c r="F182" s="326" t="s">
        <v>635</v>
      </c>
      <c r="G182" s="304"/>
      <c r="H182" s="304" t="s">
        <v>696</v>
      </c>
      <c r="I182" s="304" t="s">
        <v>631</v>
      </c>
      <c r="J182" s="304">
        <v>50</v>
      </c>
      <c r="K182" s="348"/>
    </row>
    <row r="183" ht="15" customHeight="1">
      <c r="B183" s="327"/>
      <c r="C183" s="304" t="s">
        <v>154</v>
      </c>
      <c r="D183" s="304"/>
      <c r="E183" s="304"/>
      <c r="F183" s="326" t="s">
        <v>629</v>
      </c>
      <c r="G183" s="304"/>
      <c r="H183" s="304" t="s">
        <v>697</v>
      </c>
      <c r="I183" s="304" t="s">
        <v>698</v>
      </c>
      <c r="J183" s="304"/>
      <c r="K183" s="348"/>
    </row>
    <row r="184" ht="15" customHeight="1">
      <c r="B184" s="327"/>
      <c r="C184" s="304" t="s">
        <v>65</v>
      </c>
      <c r="D184" s="304"/>
      <c r="E184" s="304"/>
      <c r="F184" s="326" t="s">
        <v>629</v>
      </c>
      <c r="G184" s="304"/>
      <c r="H184" s="304" t="s">
        <v>699</v>
      </c>
      <c r="I184" s="304" t="s">
        <v>700</v>
      </c>
      <c r="J184" s="304">
        <v>1</v>
      </c>
      <c r="K184" s="348"/>
    </row>
    <row r="185" ht="15" customHeight="1">
      <c r="B185" s="327"/>
      <c r="C185" s="304" t="s">
        <v>61</v>
      </c>
      <c r="D185" s="304"/>
      <c r="E185" s="304"/>
      <c r="F185" s="326" t="s">
        <v>629</v>
      </c>
      <c r="G185" s="304"/>
      <c r="H185" s="304" t="s">
        <v>701</v>
      </c>
      <c r="I185" s="304" t="s">
        <v>631</v>
      </c>
      <c r="J185" s="304">
        <v>20</v>
      </c>
      <c r="K185" s="348"/>
    </row>
    <row r="186" ht="15" customHeight="1">
      <c r="B186" s="327"/>
      <c r="C186" s="304" t="s">
        <v>62</v>
      </c>
      <c r="D186" s="304"/>
      <c r="E186" s="304"/>
      <c r="F186" s="326" t="s">
        <v>629</v>
      </c>
      <c r="G186" s="304"/>
      <c r="H186" s="304" t="s">
        <v>702</v>
      </c>
      <c r="I186" s="304" t="s">
        <v>631</v>
      </c>
      <c r="J186" s="304">
        <v>255</v>
      </c>
      <c r="K186" s="348"/>
    </row>
    <row r="187" ht="15" customHeight="1">
      <c r="B187" s="327"/>
      <c r="C187" s="304" t="s">
        <v>155</v>
      </c>
      <c r="D187" s="304"/>
      <c r="E187" s="304"/>
      <c r="F187" s="326" t="s">
        <v>629</v>
      </c>
      <c r="G187" s="304"/>
      <c r="H187" s="304" t="s">
        <v>593</v>
      </c>
      <c r="I187" s="304" t="s">
        <v>631</v>
      </c>
      <c r="J187" s="304">
        <v>10</v>
      </c>
      <c r="K187" s="348"/>
    </row>
    <row r="188" ht="15" customHeight="1">
      <c r="B188" s="327"/>
      <c r="C188" s="304" t="s">
        <v>156</v>
      </c>
      <c r="D188" s="304"/>
      <c r="E188" s="304"/>
      <c r="F188" s="326" t="s">
        <v>629</v>
      </c>
      <c r="G188" s="304"/>
      <c r="H188" s="304" t="s">
        <v>703</v>
      </c>
      <c r="I188" s="304" t="s">
        <v>664</v>
      </c>
      <c r="J188" s="304"/>
      <c r="K188" s="348"/>
    </row>
    <row r="189" ht="15" customHeight="1">
      <c r="B189" s="327"/>
      <c r="C189" s="304" t="s">
        <v>704</v>
      </c>
      <c r="D189" s="304"/>
      <c r="E189" s="304"/>
      <c r="F189" s="326" t="s">
        <v>629</v>
      </c>
      <c r="G189" s="304"/>
      <c r="H189" s="304" t="s">
        <v>705</v>
      </c>
      <c r="I189" s="304" t="s">
        <v>664</v>
      </c>
      <c r="J189" s="304"/>
      <c r="K189" s="348"/>
    </row>
    <row r="190" ht="15" customHeight="1">
      <c r="B190" s="327"/>
      <c r="C190" s="304" t="s">
        <v>693</v>
      </c>
      <c r="D190" s="304"/>
      <c r="E190" s="304"/>
      <c r="F190" s="326" t="s">
        <v>629</v>
      </c>
      <c r="G190" s="304"/>
      <c r="H190" s="304" t="s">
        <v>706</v>
      </c>
      <c r="I190" s="304" t="s">
        <v>664</v>
      </c>
      <c r="J190" s="304"/>
      <c r="K190" s="348"/>
    </row>
    <row r="191" ht="15" customHeight="1">
      <c r="B191" s="327"/>
      <c r="C191" s="304" t="s">
        <v>158</v>
      </c>
      <c r="D191" s="304"/>
      <c r="E191" s="304"/>
      <c r="F191" s="326" t="s">
        <v>635</v>
      </c>
      <c r="G191" s="304"/>
      <c r="H191" s="304" t="s">
        <v>707</v>
      </c>
      <c r="I191" s="304" t="s">
        <v>631</v>
      </c>
      <c r="J191" s="304">
        <v>50</v>
      </c>
      <c r="K191" s="348"/>
    </row>
    <row r="192" ht="15" customHeight="1">
      <c r="B192" s="327"/>
      <c r="C192" s="304" t="s">
        <v>708</v>
      </c>
      <c r="D192" s="304"/>
      <c r="E192" s="304"/>
      <c r="F192" s="326" t="s">
        <v>635</v>
      </c>
      <c r="G192" s="304"/>
      <c r="H192" s="304" t="s">
        <v>709</v>
      </c>
      <c r="I192" s="304" t="s">
        <v>710</v>
      </c>
      <c r="J192" s="304"/>
      <c r="K192" s="348"/>
    </row>
    <row r="193" ht="15" customHeight="1">
      <c r="B193" s="327"/>
      <c r="C193" s="304" t="s">
        <v>711</v>
      </c>
      <c r="D193" s="304"/>
      <c r="E193" s="304"/>
      <c r="F193" s="326" t="s">
        <v>635</v>
      </c>
      <c r="G193" s="304"/>
      <c r="H193" s="304" t="s">
        <v>712</v>
      </c>
      <c r="I193" s="304" t="s">
        <v>710</v>
      </c>
      <c r="J193" s="304"/>
      <c r="K193" s="348"/>
    </row>
    <row r="194" ht="15" customHeight="1">
      <c r="B194" s="327"/>
      <c r="C194" s="304" t="s">
        <v>713</v>
      </c>
      <c r="D194" s="304"/>
      <c r="E194" s="304"/>
      <c r="F194" s="326" t="s">
        <v>635</v>
      </c>
      <c r="G194" s="304"/>
      <c r="H194" s="304" t="s">
        <v>714</v>
      </c>
      <c r="I194" s="304" t="s">
        <v>710</v>
      </c>
      <c r="J194" s="304"/>
      <c r="K194" s="348"/>
    </row>
    <row r="195" ht="15" customHeight="1">
      <c r="B195" s="327"/>
      <c r="C195" s="360" t="s">
        <v>715</v>
      </c>
      <c r="D195" s="304"/>
      <c r="E195" s="304"/>
      <c r="F195" s="326" t="s">
        <v>635</v>
      </c>
      <c r="G195" s="304"/>
      <c r="H195" s="304" t="s">
        <v>716</v>
      </c>
      <c r="I195" s="304" t="s">
        <v>717</v>
      </c>
      <c r="J195" s="361" t="s">
        <v>718</v>
      </c>
      <c r="K195" s="348"/>
    </row>
    <row r="196" ht="15" customHeight="1">
      <c r="B196" s="327"/>
      <c r="C196" s="311" t="s">
        <v>50</v>
      </c>
      <c r="D196" s="304"/>
      <c r="E196" s="304"/>
      <c r="F196" s="326" t="s">
        <v>629</v>
      </c>
      <c r="G196" s="304"/>
      <c r="H196" s="301" t="s">
        <v>719</v>
      </c>
      <c r="I196" s="304" t="s">
        <v>720</v>
      </c>
      <c r="J196" s="304"/>
      <c r="K196" s="348"/>
    </row>
    <row r="197" ht="15" customHeight="1">
      <c r="B197" s="327"/>
      <c r="C197" s="311" t="s">
        <v>721</v>
      </c>
      <c r="D197" s="304"/>
      <c r="E197" s="304"/>
      <c r="F197" s="326" t="s">
        <v>629</v>
      </c>
      <c r="G197" s="304"/>
      <c r="H197" s="304" t="s">
        <v>722</v>
      </c>
      <c r="I197" s="304" t="s">
        <v>664</v>
      </c>
      <c r="J197" s="304"/>
      <c r="K197" s="348"/>
    </row>
    <row r="198" ht="15" customHeight="1">
      <c r="B198" s="327"/>
      <c r="C198" s="311" t="s">
        <v>723</v>
      </c>
      <c r="D198" s="304"/>
      <c r="E198" s="304"/>
      <c r="F198" s="326" t="s">
        <v>629</v>
      </c>
      <c r="G198" s="304"/>
      <c r="H198" s="304" t="s">
        <v>724</v>
      </c>
      <c r="I198" s="304" t="s">
        <v>664</v>
      </c>
      <c r="J198" s="304"/>
      <c r="K198" s="348"/>
    </row>
    <row r="199" ht="15" customHeight="1">
      <c r="B199" s="327"/>
      <c r="C199" s="311" t="s">
        <v>725</v>
      </c>
      <c r="D199" s="304"/>
      <c r="E199" s="304"/>
      <c r="F199" s="326" t="s">
        <v>635</v>
      </c>
      <c r="G199" s="304"/>
      <c r="H199" s="304" t="s">
        <v>726</v>
      </c>
      <c r="I199" s="304" t="s">
        <v>664</v>
      </c>
      <c r="J199" s="304"/>
      <c r="K199" s="348"/>
    </row>
    <row r="200" ht="15" customHeight="1">
      <c r="B200" s="354"/>
      <c r="C200" s="362"/>
      <c r="D200" s="336"/>
      <c r="E200" s="336"/>
      <c r="F200" s="336"/>
      <c r="G200" s="336"/>
      <c r="H200" s="336"/>
      <c r="I200" s="336"/>
      <c r="J200" s="336"/>
      <c r="K200" s="355"/>
    </row>
    <row r="201" ht="18.75" customHeight="1">
      <c r="B201" s="301"/>
      <c r="C201" s="304"/>
      <c r="D201" s="304"/>
      <c r="E201" s="304"/>
      <c r="F201" s="326"/>
      <c r="G201" s="304"/>
      <c r="H201" s="304"/>
      <c r="I201" s="304"/>
      <c r="J201" s="304"/>
      <c r="K201" s="301"/>
    </row>
    <row r="202" ht="18.75" customHeight="1"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</row>
    <row r="203" ht="13.5">
      <c r="B203" s="291"/>
      <c r="C203" s="292"/>
      <c r="D203" s="292"/>
      <c r="E203" s="292"/>
      <c r="F203" s="292"/>
      <c r="G203" s="292"/>
      <c r="H203" s="292"/>
      <c r="I203" s="292"/>
      <c r="J203" s="292"/>
      <c r="K203" s="293"/>
    </row>
    <row r="204" ht="21" customHeight="1">
      <c r="B204" s="294"/>
      <c r="C204" s="295" t="s">
        <v>727</v>
      </c>
      <c r="D204" s="295"/>
      <c r="E204" s="295"/>
      <c r="F204" s="295"/>
      <c r="G204" s="295"/>
      <c r="H204" s="295"/>
      <c r="I204" s="295"/>
      <c r="J204" s="295"/>
      <c r="K204" s="296"/>
    </row>
    <row r="205" ht="25.5" customHeight="1">
      <c r="B205" s="294"/>
      <c r="C205" s="363" t="s">
        <v>728</v>
      </c>
      <c r="D205" s="363"/>
      <c r="E205" s="363"/>
      <c r="F205" s="363" t="s">
        <v>729</v>
      </c>
      <c r="G205" s="364"/>
      <c r="H205" s="363" t="s">
        <v>730</v>
      </c>
      <c r="I205" s="363"/>
      <c r="J205" s="363"/>
      <c r="K205" s="296"/>
    </row>
    <row r="206" ht="5.25" customHeight="1">
      <c r="B206" s="327"/>
      <c r="C206" s="324"/>
      <c r="D206" s="324"/>
      <c r="E206" s="324"/>
      <c r="F206" s="324"/>
      <c r="G206" s="304"/>
      <c r="H206" s="324"/>
      <c r="I206" s="324"/>
      <c r="J206" s="324"/>
      <c r="K206" s="348"/>
    </row>
    <row r="207" ht="15" customHeight="1">
      <c r="B207" s="327"/>
      <c r="C207" s="304" t="s">
        <v>720</v>
      </c>
      <c r="D207" s="304"/>
      <c r="E207" s="304"/>
      <c r="F207" s="326" t="s">
        <v>51</v>
      </c>
      <c r="G207" s="304"/>
      <c r="H207" s="304" t="s">
        <v>731</v>
      </c>
      <c r="I207" s="304"/>
      <c r="J207" s="304"/>
      <c r="K207" s="348"/>
    </row>
    <row r="208" ht="15" customHeight="1">
      <c r="B208" s="327"/>
      <c r="C208" s="333"/>
      <c r="D208" s="304"/>
      <c r="E208" s="304"/>
      <c r="F208" s="326" t="s">
        <v>52</v>
      </c>
      <c r="G208" s="304"/>
      <c r="H208" s="304" t="s">
        <v>732</v>
      </c>
      <c r="I208" s="304"/>
      <c r="J208" s="304"/>
      <c r="K208" s="348"/>
    </row>
    <row r="209" ht="15" customHeight="1">
      <c r="B209" s="327"/>
      <c r="C209" s="333"/>
      <c r="D209" s="304"/>
      <c r="E209" s="304"/>
      <c r="F209" s="326" t="s">
        <v>55</v>
      </c>
      <c r="G209" s="304"/>
      <c r="H209" s="304" t="s">
        <v>733</v>
      </c>
      <c r="I209" s="304"/>
      <c r="J209" s="304"/>
      <c r="K209" s="348"/>
    </row>
    <row r="210" ht="15" customHeight="1">
      <c r="B210" s="327"/>
      <c r="C210" s="304"/>
      <c r="D210" s="304"/>
      <c r="E210" s="304"/>
      <c r="F210" s="326" t="s">
        <v>53</v>
      </c>
      <c r="G210" s="304"/>
      <c r="H210" s="304" t="s">
        <v>734</v>
      </c>
      <c r="I210" s="304"/>
      <c r="J210" s="304"/>
      <c r="K210" s="348"/>
    </row>
    <row r="211" ht="15" customHeight="1">
      <c r="B211" s="327"/>
      <c r="C211" s="304"/>
      <c r="D211" s="304"/>
      <c r="E211" s="304"/>
      <c r="F211" s="326" t="s">
        <v>54</v>
      </c>
      <c r="G211" s="304"/>
      <c r="H211" s="304" t="s">
        <v>735</v>
      </c>
      <c r="I211" s="304"/>
      <c r="J211" s="304"/>
      <c r="K211" s="348"/>
    </row>
    <row r="212" ht="15" customHeight="1">
      <c r="B212" s="327"/>
      <c r="C212" s="304"/>
      <c r="D212" s="304"/>
      <c r="E212" s="304"/>
      <c r="F212" s="326"/>
      <c r="G212" s="304"/>
      <c r="H212" s="304"/>
      <c r="I212" s="304"/>
      <c r="J212" s="304"/>
      <c r="K212" s="348"/>
    </row>
    <row r="213" ht="15" customHeight="1">
      <c r="B213" s="327"/>
      <c r="C213" s="304" t="s">
        <v>676</v>
      </c>
      <c r="D213" s="304"/>
      <c r="E213" s="304"/>
      <c r="F213" s="326" t="s">
        <v>86</v>
      </c>
      <c r="G213" s="304"/>
      <c r="H213" s="304" t="s">
        <v>736</v>
      </c>
      <c r="I213" s="304"/>
      <c r="J213" s="304"/>
      <c r="K213" s="348"/>
    </row>
    <row r="214" ht="15" customHeight="1">
      <c r="B214" s="327"/>
      <c r="C214" s="333"/>
      <c r="D214" s="304"/>
      <c r="E214" s="304"/>
      <c r="F214" s="326" t="s">
        <v>574</v>
      </c>
      <c r="G214" s="304"/>
      <c r="H214" s="304" t="s">
        <v>575</v>
      </c>
      <c r="I214" s="304"/>
      <c r="J214" s="304"/>
      <c r="K214" s="348"/>
    </row>
    <row r="215" ht="15" customHeight="1">
      <c r="B215" s="327"/>
      <c r="C215" s="304"/>
      <c r="D215" s="304"/>
      <c r="E215" s="304"/>
      <c r="F215" s="326" t="s">
        <v>572</v>
      </c>
      <c r="G215" s="304"/>
      <c r="H215" s="304" t="s">
        <v>737</v>
      </c>
      <c r="I215" s="304"/>
      <c r="J215" s="304"/>
      <c r="K215" s="348"/>
    </row>
    <row r="216" ht="15" customHeight="1">
      <c r="B216" s="365"/>
      <c r="C216" s="333"/>
      <c r="D216" s="333"/>
      <c r="E216" s="333"/>
      <c r="F216" s="326" t="s">
        <v>576</v>
      </c>
      <c r="G216" s="311"/>
      <c r="H216" s="352" t="s">
        <v>577</v>
      </c>
      <c r="I216" s="352"/>
      <c r="J216" s="352"/>
      <c r="K216" s="366"/>
    </row>
    <row r="217" ht="15" customHeight="1">
      <c r="B217" s="365"/>
      <c r="C217" s="333"/>
      <c r="D217" s="333"/>
      <c r="E217" s="333"/>
      <c r="F217" s="326" t="s">
        <v>515</v>
      </c>
      <c r="G217" s="311"/>
      <c r="H217" s="352" t="s">
        <v>738</v>
      </c>
      <c r="I217" s="352"/>
      <c r="J217" s="352"/>
      <c r="K217" s="366"/>
    </row>
    <row r="218" ht="15" customHeight="1">
      <c r="B218" s="365"/>
      <c r="C218" s="333"/>
      <c r="D218" s="333"/>
      <c r="E218" s="333"/>
      <c r="F218" s="367"/>
      <c r="G218" s="311"/>
      <c r="H218" s="368"/>
      <c r="I218" s="368"/>
      <c r="J218" s="368"/>
      <c r="K218" s="366"/>
    </row>
    <row r="219" ht="15" customHeight="1">
      <c r="B219" s="365"/>
      <c r="C219" s="304" t="s">
        <v>700</v>
      </c>
      <c r="D219" s="333"/>
      <c r="E219" s="333"/>
      <c r="F219" s="326">
        <v>1</v>
      </c>
      <c r="G219" s="311"/>
      <c r="H219" s="352" t="s">
        <v>739</v>
      </c>
      <c r="I219" s="352"/>
      <c r="J219" s="352"/>
      <c r="K219" s="366"/>
    </row>
    <row r="220" ht="15" customHeight="1">
      <c r="B220" s="365"/>
      <c r="C220" s="333"/>
      <c r="D220" s="333"/>
      <c r="E220" s="333"/>
      <c r="F220" s="326">
        <v>2</v>
      </c>
      <c r="G220" s="311"/>
      <c r="H220" s="352" t="s">
        <v>740</v>
      </c>
      <c r="I220" s="352"/>
      <c r="J220" s="352"/>
      <c r="K220" s="366"/>
    </row>
    <row r="221" ht="15" customHeight="1">
      <c r="B221" s="365"/>
      <c r="C221" s="333"/>
      <c r="D221" s="333"/>
      <c r="E221" s="333"/>
      <c r="F221" s="326">
        <v>3</v>
      </c>
      <c r="G221" s="311"/>
      <c r="H221" s="352" t="s">
        <v>741</v>
      </c>
      <c r="I221" s="352"/>
      <c r="J221" s="352"/>
      <c r="K221" s="366"/>
    </row>
    <row r="222" ht="15" customHeight="1">
      <c r="B222" s="365"/>
      <c r="C222" s="333"/>
      <c r="D222" s="333"/>
      <c r="E222" s="333"/>
      <c r="F222" s="326">
        <v>4</v>
      </c>
      <c r="G222" s="311"/>
      <c r="H222" s="352" t="s">
        <v>742</v>
      </c>
      <c r="I222" s="352"/>
      <c r="J222" s="352"/>
      <c r="K222" s="366"/>
    </row>
    <row r="223" ht="12.75" customHeight="1">
      <c r="B223" s="369"/>
      <c r="C223" s="370"/>
      <c r="D223" s="370"/>
      <c r="E223" s="370"/>
      <c r="F223" s="370"/>
      <c r="G223" s="370"/>
      <c r="H223" s="370"/>
      <c r="I223" s="370"/>
      <c r="J223" s="370"/>
      <c r="K223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C204:J204"/>
    <mergeCell ref="H215:J215"/>
    <mergeCell ref="H216:J216"/>
    <mergeCell ref="H217:J217"/>
    <mergeCell ref="H208:J208"/>
    <mergeCell ref="H209:J209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G45:J45"/>
    <mergeCell ref="D27:J27"/>
    <mergeCell ref="F23:J23"/>
    <mergeCell ref="C25:J25"/>
    <mergeCell ref="C26:J26"/>
    <mergeCell ref="C3:J3"/>
    <mergeCell ref="C9:J9"/>
    <mergeCell ref="D10:J10"/>
    <mergeCell ref="C4:J4"/>
    <mergeCell ref="C6:J6"/>
    <mergeCell ref="C7:J7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C122:J122"/>
    <mergeCell ref="C102:J102"/>
    <mergeCell ref="C147:J147"/>
    <mergeCell ref="C171:J171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40:J40"/>
    <mergeCell ref="G39:J39"/>
    <mergeCell ref="G41:J41"/>
    <mergeCell ref="G42:J42"/>
    <mergeCell ref="G43:J43"/>
    <mergeCell ref="G44:J44"/>
    <mergeCell ref="C75:J75"/>
    <mergeCell ref="D70:J70"/>
    <mergeCell ref="D66:J66"/>
    <mergeCell ref="D65:J65"/>
    <mergeCell ref="D67:J67"/>
    <mergeCell ref="D68:J68"/>
    <mergeCell ref="D69:J69"/>
    <mergeCell ref="D47:J47"/>
    <mergeCell ref="E48:J48"/>
    <mergeCell ref="E49:J49"/>
    <mergeCell ref="E50:J50"/>
    <mergeCell ref="D51:J51"/>
    <mergeCell ref="C52:J52"/>
    <mergeCell ref="C57:J57"/>
    <mergeCell ref="C54:J54"/>
    <mergeCell ref="C55:J55"/>
    <mergeCell ref="D58:J58"/>
    <mergeCell ref="D59:J59"/>
    <mergeCell ref="D60:J60"/>
    <mergeCell ref="D61:J61"/>
    <mergeCell ref="D62:J62"/>
    <mergeCell ref="D63:J63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2019-03-27T11:19:02Z</dcterms:created>
  <dcterms:modified xsi:type="dcterms:W3CDTF">2019-03-27T11:19:04Z</dcterms:modified>
</cp:coreProperties>
</file>