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showInkAnnotation="0" codeName="ThisWorkbook"/>
  <mc:AlternateContent xmlns:mc="http://schemas.openxmlformats.org/markup-compatibility/2006">
    <mc:Choice Requires="x15">
      <x15ac:absPath xmlns:x15ac="http://schemas.microsoft.com/office/spreadsheetml/2010/11/ac" url="D:\1_prace\18-216.208 Modernizace TNS Týniště nad Orlicí (Voklik) P AKTUALIZACE\96_X_Digitalni odevzdani final 02_02_2019\Naklady stavby\Soupis praci\"/>
    </mc:Choice>
  </mc:AlternateContent>
  <xr:revisionPtr revIDLastSave="0" documentId="13_ncr:1_{1CBC9BE0-6874-412B-920A-A606CE7EA0FE}" xr6:coauthVersionLast="41" xr6:coauthVersionMax="41" xr10:uidLastSave="{00000000-0000-0000-0000-000000000000}"/>
  <bookViews>
    <workbookView xWindow="-110" yWindow="-110" windowWidth="38620" windowHeight="21220" xr2:uid="{00000000-000D-0000-FFFF-FFFF00000000}"/>
  </bookViews>
  <sheets>
    <sheet name="PS 322" sheetId="1" r:id="rId1"/>
    <sheet name="Kategorie monitoringu" sheetId="3" state="hidden" r:id="rId2"/>
    <sheet name="změny" sheetId="5" r:id="rId3"/>
    <sheet name="hide" sheetId="4" state="hidden" r:id="rId4"/>
  </sheets>
  <definedNames>
    <definedName name="_xlnm._FilterDatabase" localSheetId="3" hidden="1">hide!$A$1:$L$4</definedName>
    <definedName name="_xlnm._FilterDatabase" localSheetId="1" hidden="1">'Kategorie monitoringu'!$A$1:$A$25</definedName>
    <definedName name="_xlnm._FilterDatabase" localSheetId="0" hidden="1">'PS 322'!$A$10:$L$274</definedName>
    <definedName name="_xlnm.Print_Titles" localSheetId="0">'PS 322'!$9:$12</definedName>
    <definedName name="_xlnm.Print_Area" localSheetId="0">'PS 322'!$B$1:$L$274</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270" i="1" l="1"/>
  <c r="J270" i="1"/>
  <c r="L266" i="1"/>
  <c r="J266" i="1"/>
  <c r="L262" i="1"/>
  <c r="J262" i="1"/>
  <c r="L258" i="1"/>
  <c r="J258" i="1"/>
  <c r="L254" i="1"/>
  <c r="J254" i="1"/>
  <c r="L250" i="1"/>
  <c r="J250" i="1"/>
  <c r="L246" i="1"/>
  <c r="J246" i="1"/>
  <c r="L242" i="1"/>
  <c r="J242" i="1"/>
  <c r="L238" i="1"/>
  <c r="J238" i="1"/>
  <c r="L234" i="1"/>
  <c r="J234" i="1"/>
  <c r="L230" i="1"/>
  <c r="J230" i="1"/>
  <c r="L226" i="1"/>
  <c r="J226" i="1"/>
  <c r="L222" i="1"/>
  <c r="J222" i="1"/>
  <c r="L218" i="1"/>
  <c r="J218" i="1"/>
  <c r="L214" i="1"/>
  <c r="J214" i="1"/>
  <c r="L210" i="1"/>
  <c r="J210" i="1"/>
  <c r="L206" i="1"/>
  <c r="J206" i="1"/>
  <c r="L202" i="1"/>
  <c r="J202" i="1"/>
  <c r="L198" i="1"/>
  <c r="J198" i="1"/>
  <c r="L194" i="1"/>
  <c r="J194" i="1"/>
  <c r="L190" i="1"/>
  <c r="J190" i="1"/>
  <c r="L186" i="1"/>
  <c r="J186" i="1"/>
  <c r="L182" i="1"/>
  <c r="J182" i="1"/>
  <c r="L178" i="1"/>
  <c r="J178" i="1"/>
  <c r="L174" i="1"/>
  <c r="J174" i="1"/>
  <c r="L170" i="1"/>
  <c r="J170" i="1"/>
  <c r="L166" i="1"/>
  <c r="J166" i="1"/>
  <c r="L162" i="1"/>
  <c r="J162" i="1"/>
  <c r="L158" i="1"/>
  <c r="J158" i="1"/>
  <c r="L154" i="1"/>
  <c r="J154" i="1"/>
  <c r="L150" i="1"/>
  <c r="J150" i="1"/>
  <c r="L146" i="1"/>
  <c r="J146" i="1"/>
  <c r="L142" i="1"/>
  <c r="J142" i="1"/>
  <c r="L138" i="1"/>
  <c r="J138" i="1"/>
  <c r="L134" i="1"/>
  <c r="J134" i="1"/>
  <c r="L130" i="1"/>
  <c r="J130" i="1"/>
  <c r="L126" i="1"/>
  <c r="J126" i="1"/>
  <c r="L122" i="1"/>
  <c r="J122" i="1"/>
  <c r="L118" i="1"/>
  <c r="J118" i="1"/>
  <c r="L114" i="1"/>
  <c r="J114" i="1"/>
  <c r="L110" i="1"/>
  <c r="J110" i="1"/>
  <c r="L106" i="1"/>
  <c r="J106" i="1"/>
  <c r="L102" i="1"/>
  <c r="J102" i="1"/>
  <c r="L98" i="1"/>
  <c r="J98" i="1"/>
  <c r="L94" i="1"/>
  <c r="J94" i="1"/>
  <c r="L90" i="1"/>
  <c r="J90" i="1"/>
  <c r="L86" i="1"/>
  <c r="J86" i="1"/>
  <c r="L82" i="1"/>
  <c r="J82" i="1"/>
  <c r="L78" i="1"/>
  <c r="J78" i="1"/>
  <c r="L74" i="1"/>
  <c r="J74" i="1"/>
  <c r="L70" i="1"/>
  <c r="J70" i="1"/>
  <c r="L66" i="1"/>
  <c r="J66" i="1"/>
  <c r="L62" i="1"/>
  <c r="J62" i="1"/>
  <c r="L58" i="1"/>
  <c r="J58" i="1"/>
  <c r="L54" i="1"/>
  <c r="J54" i="1"/>
  <c r="L50" i="1"/>
  <c r="J50" i="1"/>
  <c r="L46" i="1"/>
  <c r="J46" i="1"/>
  <c r="L42" i="1"/>
  <c r="J42" i="1"/>
  <c r="L38" i="1"/>
  <c r="J38" i="1"/>
  <c r="L34" i="1"/>
  <c r="J34" i="1"/>
  <c r="L30" i="1"/>
  <c r="J30" i="1"/>
  <c r="L26" i="1"/>
  <c r="J26" i="1"/>
  <c r="L22" i="1"/>
  <c r="J22" i="1"/>
  <c r="L18" i="1"/>
  <c r="J18" i="1"/>
  <c r="L14" i="1"/>
  <c r="J14" i="1"/>
  <c r="B14" i="1"/>
  <c r="C274" i="1"/>
  <c r="B18" i="1" l="1"/>
  <c r="L274" i="1"/>
  <c r="B22" i="1" l="1"/>
  <c r="J1" i="4"/>
  <c r="B26" i="1" l="1"/>
  <c r="L1" i="4"/>
  <c r="B30" i="1" l="1"/>
  <c r="B34" i="1"/>
  <c r="B38" i="1" s="1"/>
  <c r="L9" i="1"/>
  <c r="B9" i="1"/>
  <c r="B42" i="1" l="1"/>
  <c r="L1" i="1"/>
  <c r="F4" i="1"/>
  <c r="B46" i="1" l="1"/>
  <c r="K9" i="1"/>
  <c r="B50" i="1" l="1"/>
  <c r="F5" i="1"/>
  <c r="Q2" i="1"/>
  <c r="B54" i="1" l="1"/>
  <c r="B58" i="1" s="1"/>
  <c r="B62" i="1" s="1"/>
  <c r="B66" i="1" s="1"/>
  <c r="B70" i="1" s="1"/>
  <c r="B74" i="1" s="1"/>
  <c r="B78" i="1" s="1"/>
  <c r="B82" i="1" s="1"/>
  <c r="B86" i="1" s="1"/>
  <c r="B90" i="1" s="1"/>
  <c r="B94" i="1" s="1"/>
  <c r="B98" i="1" s="1"/>
  <c r="B102" i="1" s="1"/>
  <c r="B106" i="1" s="1"/>
  <c r="B110" i="1" s="1"/>
  <c r="B114" i="1" s="1"/>
  <c r="B118" i="1" s="1"/>
  <c r="B122" i="1" s="1"/>
  <c r="B126" i="1" s="1"/>
  <c r="B130" i="1" s="1"/>
  <c r="B134" i="1" s="1"/>
  <c r="B138" i="1" s="1"/>
  <c r="B142" i="1" s="1"/>
  <c r="B146" i="1" s="1"/>
  <c r="B150" i="1" s="1"/>
  <c r="B154" i="1" s="1"/>
  <c r="B158" i="1" s="1"/>
  <c r="B162" i="1" s="1"/>
  <c r="B166" i="1" s="1"/>
  <c r="B170" i="1" s="1"/>
  <c r="B174" i="1" s="1"/>
  <c r="B178" i="1" s="1"/>
  <c r="B182" i="1" l="1"/>
  <c r="B186" i="1" l="1"/>
  <c r="B190" i="1" l="1"/>
  <c r="B194" i="1"/>
  <c r="B198" i="1" s="1"/>
  <c r="B202" i="1" s="1"/>
  <c r="B206" i="1" l="1"/>
  <c r="B210" i="1"/>
  <c r="B214" i="1" s="1"/>
  <c r="B218" i="1" s="1"/>
  <c r="B222" i="1" s="1"/>
  <c r="B226" i="1" s="1"/>
  <c r="B230" i="1" s="1"/>
  <c r="B234" i="1" s="1"/>
  <c r="B238" i="1" s="1"/>
  <c r="B242" i="1" s="1"/>
  <c r="B246" i="1" s="1"/>
  <c r="B250" i="1" s="1"/>
  <c r="B254" i="1" s="1"/>
  <c r="B258" i="1" s="1"/>
  <c r="B262" i="1" s="1"/>
  <c r="B266" i="1" s="1"/>
  <c r="B270" i="1" s="1"/>
  <c r="K2" i="1" l="1"/>
  <c r="Q3" i="1" l="1"/>
  <c r="O1"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000-00000100000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shapeId="0" xr:uid="{00000000-0006-0000-0000-000002000000}">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shapeId="0" xr:uid="{00000000-0006-0000-0000-00000300000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shapeId="0" xr:uid="{00000000-0006-0000-0000-00000400000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xr:uid="{00000000-0006-0000-0000-00000500000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00000000-0006-0000-0000-000006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000-000007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000-00000800000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shapeId="0" xr:uid="{00000000-0006-0000-0000-00000900000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shapeId="0" xr:uid="{00000000-0006-0000-0000-00000A00000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00000000-0006-0000-0000-00000B00000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00000000-0006-0000-0000-00000C00000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00000000-0006-0000-0000-00000D00000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00000000-0006-0000-0000-00000E00000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shapeId="0" xr:uid="{62ADF59D-9278-4A81-850B-10E059DF1D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shapeId="0" xr:uid="{B0406426-D13A-446E-A47B-CF83103BEA26}">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shapeId="0" xr:uid="{1B3F7CD0-692F-406F-AEFB-CC14020DE811}">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xr:uid="{F613C923-FFFC-4215-982C-348A51D2855A}">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<sst xmlns="http://schemas.openxmlformats.org/spreadsheetml/2006/main" count="798" uniqueCount="292">
  <si>
    <t>Kód položky</t>
  </si>
  <si>
    <t>Varianta</t>
  </si>
  <si>
    <t>MJ</t>
  </si>
  <si>
    <t>Množství</t>
  </si>
  <si>
    <t>Celkem</t>
  </si>
  <si>
    <t>PP</t>
  </si>
  <si>
    <t>P</t>
  </si>
  <si>
    <t>VV</t>
  </si>
  <si>
    <t>TS</t>
  </si>
  <si>
    <t>Stavba:</t>
  </si>
  <si>
    <t>Poř. číslo</t>
  </si>
  <si>
    <t>Cenová soustava</t>
  </si>
  <si>
    <t>Jednotková hmotnost</t>
  </si>
  <si>
    <t>Celková hmotnost</t>
  </si>
  <si>
    <t>Jednotková</t>
  </si>
  <si>
    <t>Datum zpracování:</t>
  </si>
  <si>
    <t>Zpracovatel:</t>
  </si>
  <si>
    <t>Majetek:</t>
  </si>
  <si>
    <t>Kategorie monitoringu:</t>
  </si>
  <si>
    <t>Díl:</t>
  </si>
  <si>
    <t>Označení (S-kód):</t>
  </si>
  <si>
    <t>Zahájení realizace SO/PS:</t>
  </si>
  <si>
    <t>Ukončení realizace SO/PS.</t>
  </si>
  <si>
    <t>Titul Jméno Příjmení</t>
  </si>
  <si>
    <t>Cenová úroveň:</t>
  </si>
  <si>
    <t>CELKEM:</t>
  </si>
  <si>
    <t>Stupeň dokumentace:</t>
  </si>
  <si>
    <t>Klasifikace SO/PS:</t>
  </si>
  <si>
    <t>Název položky/dílu</t>
  </si>
  <si>
    <t>Název 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</si>
  <si>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</si>
  <si>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</si>
  <si>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</si>
  <si>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</si>
  <si>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</si>
  <si>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</si>
  <si>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</si>
  <si>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</si>
  <si>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</si>
  <si>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</si>
  <si>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</si>
  <si>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</si>
  <si>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</si>
  <si>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</si>
  <si>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</si>
  <si>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</si>
  <si>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</si>
  <si>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</si>
  <si>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</si>
  <si>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</si>
  <si>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</si>
  <si>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</si>
  <si>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</si>
  <si>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</si>
  <si>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</si>
  <si>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</si>
  <si>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</si>
  <si>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</si>
  <si>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</si>
  <si>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</si>
  <si>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</si>
  <si>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</si>
  <si>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</si>
  <si>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</si>
  <si>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</si>
  <si>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</si>
  <si>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</si>
  <si>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</si>
  <si>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</si>
  <si>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</si>
  <si>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</si>
  <si>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</si>
  <si>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</si>
  <si>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</si>
  <si>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</si>
  <si>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</si>
  <si>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</si>
  <si>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</si>
  <si>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</si>
  <si>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</si>
  <si>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</si>
  <si>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</si>
  <si>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</si>
  <si>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W</t>
  </si>
  <si>
    <t>Součet za díl:</t>
  </si>
  <si>
    <t>záznam o změnách:</t>
  </si>
  <si>
    <t>staženo ze szdc.cz, autor poslední změny Ing. Mariana Salavová, naposledy upraveno 27.6.2018  10:17</t>
  </si>
  <si>
    <t>odemčeno pro potřeby plnění z EC3 přes isup, kontroly sloupce A, filtrování</t>
  </si>
  <si>
    <t>přejmenován list "SO xx-xx-xx" na "SOPS"</t>
  </si>
  <si>
    <t>zejména : text- číslo (vč, počtu des. míst)- měna odstraněna</t>
  </si>
  <si>
    <t>Cena v Kč</t>
  </si>
  <si>
    <t>FORMULÁŘ SOPS</t>
  </si>
  <si>
    <t>Do bunky A1 zapsan text FORMULÁŘ SOPS</t>
  </si>
  <si>
    <t>v hlavičce v K10:L10 upraven nadpis na "Cena v Kč"</t>
  </si>
  <si>
    <t>součet je W (dříve nic nebo moje S)</t>
  </si>
  <si>
    <t>zelené podbarvení řádku s dílem</t>
  </si>
  <si>
    <t>některé dřívější úpravy již zahrnuty (kódy datových vět), rozšířeno podmíněné formátování, i v hlavičce</t>
  </si>
  <si>
    <t>filtr nadefinován do ř. 4014</t>
  </si>
  <si>
    <t>SŽDC s.o.</t>
  </si>
  <si>
    <t>SUDOP PRAHA a.s.</t>
  </si>
  <si>
    <t>Stádium 3</t>
  </si>
  <si>
    <r>
      <t>ISPROF</t>
    </r>
    <r>
      <rPr>
        <sz val="10"/>
        <color rgb="FFFF0000"/>
        <rFont val="Arial"/>
        <family val="2"/>
        <charset val="238"/>
      </rPr>
      <t>OND</t>
    </r>
    <r>
      <rPr>
        <sz val="10"/>
        <color theme="1"/>
        <rFont val="Arial"/>
        <family val="2"/>
        <charset val="238"/>
      </rPr>
      <t>:</t>
    </r>
  </si>
  <si>
    <t>pokud kopírujete z jiného souboru, nutno prověřit, zda kódy datových vět ve sloupci A odpovídají údajům na příslušném řádku</t>
  </si>
  <si>
    <t>začátek nového dílu (nadpis dílu)- kód D, součet za díl- kód W (nebo S nebo bez kódu, v žádném případě žádný z výše uvedených kódů)</t>
  </si>
  <si>
    <t>KAŽDÁ položka musí být na 4 řádcích s kódy P, PP, VV a TS</t>
  </si>
  <si>
    <t>výchozí pozice kurzoru (tj. aktivní buňka) musí být vždy ve sloupci B pod naposledy vyplněným údajem</t>
  </si>
  <si>
    <r>
      <t xml:space="preserve">POZOR!!!: list </t>
    </r>
    <r>
      <rPr>
        <sz val="11"/>
        <color rgb="FFFF0000"/>
        <rFont val="Calibri"/>
        <family val="2"/>
        <charset val="238"/>
        <scheme val="minor"/>
      </rPr>
      <t>"SOPS"</t>
    </r>
    <r>
      <rPr>
        <sz val="11"/>
        <color theme="1"/>
        <rFont val="Calibri"/>
        <family val="2"/>
        <charset val="238"/>
        <scheme val="minor"/>
      </rPr>
      <t xml:space="preserve"> lze přejmenovat, ale vždy musí být řazen jako </t>
    </r>
    <r>
      <rPr>
        <sz val="11"/>
        <color rgb="FFFF0000"/>
        <rFont val="Calibri"/>
        <family val="2"/>
        <charset val="238"/>
        <scheme val="minor"/>
      </rPr>
      <t>PRVNÍ!!</t>
    </r>
    <r>
      <rPr>
        <sz val="11"/>
        <rFont val="Calibri"/>
        <family val="2"/>
        <charset val="238"/>
        <scheme val="minor"/>
      </rPr>
      <t>, přitom pozor na skryté listy</t>
    </r>
  </si>
  <si>
    <t>využitelné v případě propojení na jiný soubor nebo při výpočtu množství vzorcem</t>
  </si>
  <si>
    <t>POZOR!- v tom případě v čistopise rozpočtu (či soupisu prací do soutěže) všechna propojení na externí soubory zrušit a vzorce v množství nahradit hodnotou a tu zaokrouhlit na 3 des. místa!!</t>
  </si>
  <si>
    <t>lze i vkládat nové listy pro pomocné výpočty, ale v čistopis je  odstraňte, předtím vazby z listu SOPS opět nahraďte hodnotami, postup výpočtu pak popište na řádku VV</t>
  </si>
  <si>
    <t>u dílu dodefinováno podmíněné formátování pro "Kód dílu"</t>
  </si>
  <si>
    <t>Vkládání funguje do řádku 1000, což je cca 230 položek, (záleží na počtu dílů),  pokud potřebujete mít více položek, prosím zprávu (úprava makra), nebo ručně posunout již vyplňené a spočítané položky a díly</t>
  </si>
  <si>
    <t>přidáno makro vložit- vložit jinak- hodnoty: ctrl+m</t>
  </si>
  <si>
    <t>upraveno formátování některých buněk na "Díl" a na skrytém listu "hide"- v souladu s datovým předpisem XC4</t>
  </si>
  <si>
    <t>POZOR: pokud položky, díly a součty za díl vkládáte předepsným způsoben (5 spouštění makra I3:L3) , sloupec A se vyplní automaticky.</t>
  </si>
  <si>
    <t>makro Vložit díl opraveno z "polozka = """    na     "polozka = "Kód dílu""</t>
  </si>
  <si>
    <t>Upraveno makro pro součet dílu" za Díl + číslo dílu"</t>
  </si>
  <si>
    <t>doplněno o součet hmotností</t>
  </si>
  <si>
    <t>přidány buňky pro zpracování ukazatele dle mj JKSO</t>
  </si>
  <si>
    <r>
      <t xml:space="preserve">V případě výskytu podobjektů (v řeči aspe "rozpočtů")  nutno použít jiný formulář, aspe </t>
    </r>
    <r>
      <rPr>
        <u/>
        <sz val="11"/>
        <color theme="1"/>
        <rFont val="Calibri"/>
        <family val="2"/>
        <charset val="238"/>
        <scheme val="minor"/>
      </rPr>
      <t>zatím</t>
    </r>
    <r>
      <rPr>
        <sz val="11"/>
        <color theme="1"/>
        <rFont val="Calibri"/>
        <family val="2"/>
        <charset val="238"/>
        <scheme val="minor"/>
      </rPr>
      <t xml:space="preserve"> neumí načíst</t>
    </r>
  </si>
  <si>
    <t>m</t>
  </si>
  <si>
    <t>mj dle JKSO</t>
  </si>
  <si>
    <t>počet mj</t>
  </si>
  <si>
    <t>objektový ukazatel</t>
  </si>
  <si>
    <t>Kontrolní součet položek</t>
  </si>
  <si>
    <r>
      <t xml:space="preserve">přidána kontrola cena za objekt na součet </t>
    </r>
    <r>
      <rPr>
        <sz val="11"/>
        <color rgb="FFFF0000"/>
        <rFont val="Calibri"/>
        <family val="2"/>
        <charset val="238"/>
        <scheme val="minor"/>
      </rPr>
      <t>položek</t>
    </r>
  </si>
  <si>
    <t>rozdíl</t>
  </si>
  <si>
    <t>pokud je rozdíl, svítí červeně= NĚKDE JE CHYBA!!</t>
  </si>
  <si>
    <t>ve stejném makru se řeší přizpůsobení výšky řádků ve sloupci F celého dílu</t>
  </si>
  <si>
    <t>Doplněno makro pro součet dílu , aby bylo pravda, co se deklaruje v tlačítku - "včetně přerpočítání dílu", tzn vytvoření vzorců ve sloupcích J a L</t>
  </si>
  <si>
    <t>Součet za díl celková hmotnost se přepíše v případě, že je nula, na ""</t>
  </si>
  <si>
    <t>Technická specifikace položky odpovídá příslušné cenové soustavě</t>
  </si>
  <si>
    <t>navrácen nápis "Technická specifikace položky odpovídá příslušné cenové soustavě" jako základní</t>
  </si>
  <si>
    <t>Doplněno makro pro součet dílu- přepočítá se i pořadové číslo položky</t>
  </si>
  <si>
    <t>SOPS/PR/2018/11/23 jz</t>
  </si>
  <si>
    <t>Modernizace TNS Týniště nad Orlicí (Voklik)</t>
  </si>
  <si>
    <t xml:space="preserve">S621500614 </t>
  </si>
  <si>
    <t>5523720005</t>
  </si>
  <si>
    <t>Silnoproudá technologie</t>
  </si>
  <si>
    <t>746611_R</t>
  </si>
  <si>
    <t>R</t>
  </si>
  <si>
    <t>SKŘ R 110 KV - POLE VÝVODU NA TRANSFORMÁTOR 110/23 KV</t>
  </si>
  <si>
    <t>KUS</t>
  </si>
  <si>
    <t>viz textová a výkresová část projektové dokumentace</t>
  </si>
  <si>
    <t>746612</t>
  </si>
  <si>
    <t>2018_OTSKP</t>
  </si>
  <si>
    <t>SKŘ R 110 KV - POLE VÝVODU NA TRANSFORMÁTOR 110/27 KV</t>
  </si>
  <si>
    <t>746614_R</t>
  </si>
  <si>
    <t>Skříň monitoringu analogových veličin AWE s přídavným zdrojem napájení</t>
  </si>
  <si>
    <t>744311_R</t>
  </si>
  <si>
    <t>Přechodová skříń ASEx.3</t>
  </si>
  <si>
    <t>743B21_R</t>
  </si>
  <si>
    <t>Přechodová skříń RHT</t>
  </si>
  <si>
    <t>744O35</t>
  </si>
  <si>
    <t>UNIVERZÁLNÍ SKŘÍŇ MĚŘENÍ USM</t>
  </si>
  <si>
    <t>744O32</t>
  </si>
  <si>
    <t>INTERFACE - OPTODODĚLOVAČ NEBO ZDVOJOVAČ</t>
  </si>
  <si>
    <t>744541</t>
  </si>
  <si>
    <t>ROZVADĚČ - REGULAČNÍ A MONITOROVACÍ ELEKTROENERGETICKÉ ZAŘÍZENÍ PRO SLEDOVÁNÍ ODBĚRU A PŘENOS DAT DO CENTRÁLNÍ DATABÁZE</t>
  </si>
  <si>
    <t>741713_R</t>
  </si>
  <si>
    <t>Hladinový plovákový spínač SHL s přechodovou skříňkou</t>
  </si>
  <si>
    <t>741213</t>
  </si>
  <si>
    <t>HAVARIJNÍ TLAČÁTKO KOMPLETNÍ NÁSTĚNNÉ - KRYTÍ MIN. IP 44</t>
  </si>
  <si>
    <t>746615_R</t>
  </si>
  <si>
    <t>SKŘ R 110 KV - NAPROGRAMOVÁNÍ TERMINÁLU PRO R 110 KV, OŽIVENÍ A ODZKOUŠENÍ KOMUNIKACE TERMINÁLU PRO R 110 KV S TECHNOLOGIÍ TNS A NADŘAZENÝM SYSTÉMEM</t>
  </si>
  <si>
    <t>746616</t>
  </si>
  <si>
    <t>SKŘ R 110 KV - VÝPOČET NASTAVENÍ, KONFIGURACE, ODZKOUŠENÍ A UVEDENÍ OCHRANNÝCH FUNKCÍ TERMINÁLU PRO R 110 KV DO PROVOZU U ZÁKAZNÍKA</t>
  </si>
  <si>
    <t>746656</t>
  </si>
  <si>
    <t>SW-OVLADAČE KOMUNIKACE, PARAMETRIZACE - PRO JEDEN PODŘÍZENÝ PLC, OCHRANU, TERMINÁL</t>
  </si>
  <si>
    <t>709513</t>
  </si>
  <si>
    <t>PODPŮRNÉ A POMOCNÉ KONSTRUKCE OCELOVÉ Z PROFILŮ SVAŘOVANÝCH A ŠROUBOVANÝCH S POVRCHOVOU ÚPRAVOU ŽÁROVÝM ZINKOVÁNÍM</t>
  </si>
  <si>
    <t>KG</t>
  </si>
  <si>
    <t>703113</t>
  </si>
  <si>
    <t>KABELOVÝ ROŠT/LÁVKA NOSNÝ ŽÁROVĚ ZINKOVANÝ VČETNĚ UPEVNĚNÍ A PŘÍSLUŠENSTVÍ SVĚTLÉ ŠÍŘKY PŘES 250 DO 400 MM</t>
  </si>
  <si>
    <t>M</t>
  </si>
  <si>
    <t>703713</t>
  </si>
  <si>
    <t>IZOLAČNÍ DESKA DO KABELOVÉ LÁVKY VČETNĚ NAŘEZÁNÍ TLOUŠŤKY PŘES 15 MM</t>
  </si>
  <si>
    <t>M2</t>
  </si>
  <si>
    <t>703513</t>
  </si>
  <si>
    <t>ELEKTROINSTALAČNÍ LIŠTA ŠÍŘKY PŘES 60 MM</t>
  </si>
  <si>
    <t>742G31</t>
  </si>
  <si>
    <t>KABEL NN DVOU- A TŘÍŽÍLOVÝ CU S PLASTOVOU IZOLACÍ STÍNĚNÝ DO 2,5 MM2</t>
  </si>
  <si>
    <t>742G32</t>
  </si>
  <si>
    <t>KABEL NN DVOU- A TŘÍŽÍLOVÝ CU S PLASTOVOU IZOLACÍ STÍNĚNÝ OD 4 DO 16 MM2</t>
  </si>
  <si>
    <t>742H31</t>
  </si>
  <si>
    <t>KABEL NN ČTYŘ- A PĚTIŽÍLOVÝ CU S PLASTOVOU IZOLACÍ STÍNĚNÝ DO 2,5 MM2</t>
  </si>
  <si>
    <t>742H32</t>
  </si>
  <si>
    <t>KABEL NN ČTYŘ- A PĚTIŽÍLOVÝ CU S PLASTOVOU IZOLACÍ STÍNĚNÝ OD 4 DO 16 MM2</t>
  </si>
  <si>
    <t>742I13</t>
  </si>
  <si>
    <t>KABEL NN CU OVLÁDACÍ 7-12ŽÍLOVÝ DO 2,5 MM2 STÍNĚNÝ</t>
  </si>
  <si>
    <t>742I23</t>
  </si>
  <si>
    <t>KABEL NN CU OVLÁDACÍ 19-24ŽÍLOVÝ DO 2,5 MM2 STÍNĚNÝ</t>
  </si>
  <si>
    <t>742J22_R</t>
  </si>
  <si>
    <t>SYKFY 5X2X1, KABEL SDĚLOVACÍ IZOLACE PVC</t>
  </si>
  <si>
    <t>742J29_R</t>
  </si>
  <si>
    <t>LEMO 1T EtherCAT hybrid cable, Power supply, Data interface, Synchronization, včetně ukončení</t>
  </si>
  <si>
    <t>742J51</t>
  </si>
  <si>
    <t>UKONČENÍ SDĚLOVACÍHO KABELU V ROZVADĚČI VČ. POMOCNÉHO MATERIÁLU A ZMĚŘENÍ KONTINUITY OVLÁDACÍHO OBVODU</t>
  </si>
  <si>
    <t>742L11</t>
  </si>
  <si>
    <t>UKONČENÍ DVOU AŽ PĚTIŽÍLOVÉHO KABELU V ROZVADĚČI NEBO NA PŘÍSTROJI DO 2,5 MM2</t>
  </si>
  <si>
    <t>742L12</t>
  </si>
  <si>
    <t>UKONČENÍ DVOU AŽ PĚTIŽÍLOVÉHO KABELU V ROZVADĚČI NEBO NA PŘÍSTROJI OD 4 DO 16 MM2</t>
  </si>
  <si>
    <t>742M11</t>
  </si>
  <si>
    <t>UKONČENÍ 7-12ŽÍLOVÉHO KABELU V ROZVADĚČI NEBO NA PŘÍSTROJI DO 2,5 MM2</t>
  </si>
  <si>
    <t>742N11</t>
  </si>
  <si>
    <t>UKONČENÍ 19-24ŽÍLOVÉHO KABELU V ROZVADĚČI NEBO NA PŘÍSTROJI DO 2,5 MM2</t>
  </si>
  <si>
    <t>742P12</t>
  </si>
  <si>
    <t>OCHRANNÝ NÁTĚR KABELU PROTI OHNI</t>
  </si>
  <si>
    <t>742P13</t>
  </si>
  <si>
    <t>ZATAŽENÍ KABELU DO CHRÁNIČKY - KABEL DO 4 KG/M</t>
  </si>
  <si>
    <t>742P15</t>
  </si>
  <si>
    <t>OZNAČOVACÍ ŠTÍTEK NA KABEL</t>
  </si>
  <si>
    <t>703754</t>
  </si>
  <si>
    <t>PROTIPOŽÁRNÍ UCPÁVKA PROSTUPU KABELOVÉHO PR. DO 110MM, DO EI 90 MIN.</t>
  </si>
  <si>
    <t>703763</t>
  </si>
  <si>
    <t>KABELOVÁ UCPÁVKA VODĚ ODOLNÁ PRO VNITŘNÍ PRŮMĚR OTVORU 105 - 185MM</t>
  </si>
  <si>
    <t>741811</t>
  </si>
  <si>
    <t>UZEMŇOVACÍ VODIČ NA POVRCHU FEZN DO 120 MM2</t>
  </si>
  <si>
    <t>741C02</t>
  </si>
  <si>
    <t>UZEMŇOVACÍ SVORKA</t>
  </si>
  <si>
    <t>741C04</t>
  </si>
  <si>
    <t>OCHRANNÉ POSPOJOVÁNÍ CU VODIČEM DO 16 MM2</t>
  </si>
  <si>
    <t>747301</t>
  </si>
  <si>
    <t>PROVEDENÍ PROHLÍDKY A ZKOUŠKY PRÁVNICKOU OSOBOU, VYDÁNÍ PRŮKAZU ZPŮSOBILOSTI</t>
  </si>
  <si>
    <t>747511</t>
  </si>
  <si>
    <t>ZKOUŠKY VODIČŮ A KABELŮ NN PRŮŘEZU ŽÍLY DO 5X25 MM2</t>
  </si>
  <si>
    <t>747521</t>
  </si>
  <si>
    <t>ZKOUŠKY VODIČŮ A KABELŮ OVLÁDACÍCH OD 5 DO 12 ŽIL</t>
  </si>
  <si>
    <t>747522</t>
  </si>
  <si>
    <t>ZKOUŠKY VODIČŮ A KABELŮ OVLÁDACÍCH PŘES 12 DO 24 ŽIL</t>
  </si>
  <si>
    <t>747611</t>
  </si>
  <si>
    <t>MĚŘENÍ EMC A EMI DLE ČSN EN 50 121 V ROZSAHU PS/SO</t>
  </si>
  <si>
    <t>747701</t>
  </si>
  <si>
    <t>DOKONČOVACÍ MONTÁŽNÍ PRÁCE NA ELEKTRICKÉM ZAŘÍZENÍ</t>
  </si>
  <si>
    <t>HOD</t>
  </si>
  <si>
    <t>747703</t>
  </si>
  <si>
    <t>ZKUŠEBNÍ PROVOZ</t>
  </si>
  <si>
    <t>747704</t>
  </si>
  <si>
    <t>ZAŠKOLENÍ OBSLUHY</t>
  </si>
  <si>
    <t>747705</t>
  </si>
  <si>
    <t>MANIPULACE NA ZAŘÍZENÍCH PROVÁDĚNÉ PROVOZOVATELEM</t>
  </si>
  <si>
    <t>748129</t>
  </si>
  <si>
    <t>DIELEKTRICKÝ KOBEREC ŠÍŘE 1300 MM, DÉLKY DO 5 M</t>
  </si>
  <si>
    <t>748242</t>
  </si>
  <si>
    <t>PÍSMENA A ČÍSLICE VÝŠKY PŘES 40 DO 100 MM</t>
  </si>
  <si>
    <t>746Z61</t>
  </si>
  <si>
    <t>DEMONTÁŽ - MONITOROVACÍ ENERGETICKÉ ZAŘÍZENÍ</t>
  </si>
  <si>
    <t>742Z23</t>
  </si>
  <si>
    <t>DEMONTÁŽ KABELOVÉHO VEDENÍ NN</t>
  </si>
  <si>
    <t>741Z04</t>
  </si>
  <si>
    <t>DEMONTÁŽ VNITŘNÍHO UZEMNĚNÍ</t>
  </si>
  <si>
    <t>744Z02</t>
  </si>
  <si>
    <t>DEMONTÁŽ 1 KS POLE ROZVADĚČE NN</t>
  </si>
  <si>
    <t>746Z31</t>
  </si>
  <si>
    <t>DEMONTÁŽ VVN/VN OVLÁDACÍ A SIGNALIZAČNÍ SKŘÍNĚ</t>
  </si>
  <si>
    <t>746Z71</t>
  </si>
  <si>
    <t>DEMONTÁŽ ZAŘÍZENÍ SKŘ, DŘT, DD TSŽDC - SKŘÍNĚ, ROZVADĚČE NEBO OPTICKÉHO ROZVÁDĚČE</t>
  </si>
  <si>
    <t>709612</t>
  </si>
  <si>
    <t>DEMONTÁŽ CHRÁNIČKY/TRUBKY</t>
  </si>
  <si>
    <t>709613_R</t>
  </si>
  <si>
    <t>DEMONTÁŽ KABELOVÉHO ROŠTU VČETNĚ UPEVNĚNÍ, PŘÍSLUŠENSTVÍ, IZOLAČNÍCH PŘEPÁŽEK</t>
  </si>
  <si>
    <t>746Z92_R</t>
  </si>
  <si>
    <t>DEMONTÁŽ - ODVOZ (NA LIKVIDACI ODPADŮ NEBO JINÉ URČENÉ MÍSTO)</t>
  </si>
  <si>
    <t>KS</t>
  </si>
  <si>
    <t>015240</t>
  </si>
  <si>
    <t>POPLATKY ZA LIKVIDACI ODPADŮ NEKONTAMINOVANÝCH - 20 03 99 ODPAD PODOBNÝ KOMUNÁLNÍMU ODPADU</t>
  </si>
  <si>
    <t>T</t>
  </si>
  <si>
    <t>015310</t>
  </si>
  <si>
    <t>POPLATKY ZA LIKVIDACI ODPADŮ NEKONTAMINOVANÝCH - 16 02 14 ELEKTROŠROT (VYŘAZENÁ EL. ZAŘÍZENÍ A PŘÍSTR. - AL, CU A VZ. KOVY)</t>
  </si>
  <si>
    <t>015621</t>
  </si>
  <si>
    <t>POPLATKY ZA LIKVIDACI ODPADŮ NEBEZPEČNÝCH - KABELY S PLASTOVOU IZOLACÍ</t>
  </si>
  <si>
    <t>015750</t>
  </si>
  <si>
    <t>POPLATKY ZA LIKVIDACI ODPADŮ NEBEZPEČNÝCH - 17 06 01* IZOLAČNÍ MATERIÁLY S OBSAHEM AZBESTU</t>
  </si>
  <si>
    <t>Součet</t>
  </si>
  <si>
    <t>PS 322</t>
  </si>
  <si>
    <t>TNS Týniště nad Orlicí, rozvodna 110kV, systém kontroly a řízení</t>
  </si>
  <si>
    <t>703442_R</t>
  </si>
  <si>
    <t>ELEKTROINSTALAČNÍ TRUBKA PANCEŘOVÁ, OHEBNÁ, VČETNĚ UPEVNĚNÍ A PŘÍSLUŠENSTVÍ DN PRŮMĚRU PŘES 25 DO 40 MM</t>
  </si>
  <si>
    <t>747213</t>
  </si>
  <si>
    <t>747214</t>
  </si>
  <si>
    <t>CELKOVÁ PROHLÍDKA, ZKOUŠENÍ, MĚŘENÍ A VYHOTOVENÍ VÝCHOZÍ REVIZNÍ ZPRÁVY, PRO OBJEM IN - PŘÍPLATEK ZA KAŽDÝCH DALŠÍCH I ZAPOČATÝCH 500 TIS. KČ</t>
  </si>
  <si>
    <t>CELKOVÁ PROHLÍDKA, ZKOUŠENÍ, MĚŘENÍ A VYHOTOVENÍ VÝCHOZÍ REVIZNÍ ZPRÁVY, PRO OBJEM IN PŘES 500 DO 1000 TIS. KČ</t>
  </si>
  <si>
    <t>1. Položka obsahuje:
 – ovládací skříň zajišťující systém kontroly, řízení a chránění pole vývodu na transformátor, transformátoru samotného a případné jeho uzlu,včetně regulace napětí transformátoru a vazby na DŘT 
 – technický popis viz. projektová dokumentace
 – výrobní dokumentace, uvedení do provozu, předepsané zkoušky, revize a atesty
2. Položka neobsahuje:
 X
3. Způsob měření:
Udává se počet kusů kompletní konstrukce nebo práce.</t>
  </si>
  <si>
    <t>1. Položka obsahuje:
 – ovládací skříň zajišťující systém měření analogových veličin s vysokým vzorkováním pro potřeby analýz TÚDC a vazby na DŘT
 – technický popis viz. projektová dokumentace
 – výrobní dokumentace, uvedení do provozu, předepsané zkoušky, revize a atesty
2. Položka neobsahuje:
 X
3. Způsob měření:
Udává se počet kusů kompletní konstrukce nebo práce.</t>
  </si>
  <si>
    <t>1. Položka obsahuje:_x000D_
 – přípravu podkladu pro osazení vč. upevňovacího materiálu_x000D_
 – veškerý podružný a pomocný materiál_x000D_
 – provedení zkoušek, dodání předepsaných zkoušek, revizí a atestů_x000D_
2. Položka neobsahuje:_x000D_
 – přístrojové vybavení ( jističe, stykače apod. ), přípojnice_x000D_
_x000D_
3. Způsob měření:_x000D_
Udává se počet kusů kompletní konstrukce nebo práce.</t>
  </si>
  <si>
    <t>1. Položka obsahuje:_x000D_
 – instalaci skříně vč. veškerého příslušenství_x000D_
 – technický popis viz. projektová dokumentace_x000D_
2. Položka neobsahuje:_x000D_
 X_x000D_
3. Způsob měření:_x000D_
Udává se počet kusů kompletní konstrukce nebo práce.</t>
  </si>
  <si>
    <t>1. Položka obsahuje:_x000D_
 – zapojení a nastavení přístroje_x000D_
2. Položka neobsahuje:_x000D_
 X_x000D_
3. Způsob měření:_x000D_
Udává se počet kusů kompletní konstrukce nebo práce.</t>
  </si>
  <si>
    <t>1. Položka obsahuje:_x000D_
 – cenu naprogramování PLC pro R110 kV, oživení a odzkoušení komunikace PLC pro R110 kV s technologií TT a nadřazeným systémem. Naprogramování zahrnuje: – naprogramování funkcí vstupů, výstupů a měření, – naprogramování funkcí blokovacích podmínek, – naprogramování komunikace s nadřazeným systémem, – naprogramování komunikace s PLC R110 kV (sdílená data), – naprogramování komunikace mezi terminálem/ochranami a PLC_x000D_
 – technický popis viz. projektová dokumentace_x000D_
 – uvedení do provozu, předepsané zkoušky, revize a atesty_x000D_
2. Položka neobsahuje:_x000D_
 X_x000D_
3. Způsob měření:_x000D_
Udává se počet kusů kompletní konstrukce nebo práce.</t>
  </si>
  <si>
    <t>1. Položka obsahuje:_x000D_
 – přípravu podkladu pro osazení_x000D_
2. Položka neobsahuje:_x000D_
 X_x000D_
3. Způsob měření:_x000D_
Měří se metr délkový.</t>
  </si>
  <si>
    <t>Položka obsahuje : Dodávku a montáž kabelu včetně dovozu, manipulace a uložení kabelu (do trubky, na rošty, pod omítku, do rozvaděče ). Dále obsahuje cenu za pom. mechanismy včetně všech ostatních vedlejších nákladů</t>
  </si>
  <si>
    <t>1. Položka obsahuje:_x000D_
 – všechny náklady na demontáž stávajícího zařízení se všemi pomocnými doplňujícími úpravami pro jeho likvidaci_x000D_
 – naložení vybouraného materiálu na dopravní prostředek_x000D_
2. Položka neobsahuje:_x000D_
 – odvoz vybouraného materiálu_x000D_
 – poplatek za likvidaci odpadů (nacení se dle SSD 0)_x000D_
3. Způsob měření:_x000D_
Udává se počet kusů kompletní konstrukce nebo práce.</t>
  </si>
  <si>
    <t>1. Položka obsahuje:_x000D_
 – odvoz jakýmkoliv dopravním prostředkem a složení_x000D_
 – případné překládky na trase_x000D_
2. Položka neobsahuje:_x000D_
 – naložení vybouraného materiálu na dopravní prostředek (je zahrnuto ve zdrojové položce)_x000D_
 – poplatky za likvidaci odpadů, nacení se položkami ze ssd 0_x000D_
3. Způsob měření:_x000D_
Výměra je součtem součinů metrů krychlových tun vybouraného materiálu v původním stavu a jednotlivých vzdáleností v kilometrech.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</si>
</sst>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7" formatCode="#,##0.00\ &quot;Kč&quot;;\-#,##0.00\ &quot;Kč&quot;"/>
    <numFmt numFmtId="164" formatCode="m\/yyyy"/>
    <numFmt numFmtId="165" formatCode="#,##0.000"/>
    <numFmt numFmtId="166" formatCode="#,##0.0000"/>
    <numFmt numFmtId="167" formatCode="0.00000"/>
    <numFmt numFmtId="168" formatCode="#,##0.00_ ;\-#,##0.00\ "/>
  </numFmts>
  <fonts count="57"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b/>
      <sz val="14"/>
      <color theme="8" tint="-0.249977111117893"/>
      <name val="Arial"/>
      <family val="2"/>
      <charset val="238"/>
    </font>
    <font>
      <b/>
      <sz val="10"/>
      <color theme="8" tint="-0.249977111117893"/>
      <name val="Arial"/>
      <family val="2"/>
      <charset val="238"/>
    </font>
    <font>
      <sz val="10"/>
      <color theme="8" tint="-0.249977111117893"/>
      <name val="Arial"/>
      <family val="2"/>
      <charset val="238"/>
    </font>
    <font>
      <i/>
      <sz val="6"/>
      <color theme="1"/>
      <name val="Arial"/>
      <family val="2"/>
      <charset val="238"/>
    </font>
    <font>
      <i/>
      <sz val="8"/>
      <color theme="1"/>
      <name val="Arial"/>
      <family val="2"/>
      <charset val="238"/>
    </font>
    <font>
      <sz val="11"/>
      <color rgb="FFFF0000"/>
      <name val="Calibri"/>
      <family val="2"/>
      <charset val="238"/>
      <scheme val="minor"/>
    </font>
    <font>
      <b/>
      <sz val="11"/>
      <color theme="1"/>
      <name val="Calibri"/>
      <family val="2"/>
      <charset val="238"/>
      <scheme val="minor"/>
    </font>
    <font>
      <sz val="10"/>
      <color rgb="FFFF0000"/>
      <name val="Arial"/>
      <family val="2"/>
      <charset val="238"/>
    </font>
    <font>
      <sz val="11"/>
      <name val="Calibri"/>
      <family val="2"/>
      <charset val="238"/>
      <scheme val="minor"/>
    </font>
    <font>
      <u/>
      <sz val="11"/>
      <color theme="1"/>
      <name val="Calibri"/>
      <family val="2"/>
      <charset val="238"/>
      <scheme val="minor"/>
    </font>
    <font>
      <b/>
      <sz val="14"/>
      <color rgb="FF0070C0"/>
      <name val="Courier New CE"/>
      <family val="3"/>
      <charset val="238"/>
    </font>
    <font>
      <b/>
      <sz val="14"/>
      <name val="Courier New CE"/>
      <family val="3"/>
      <charset val="238"/>
    </font>
    <font>
      <sz val="10"/>
      <name val="Arial CE"/>
    </font>
    <font>
      <sz val="9"/>
      <name val="Arial CE"/>
    </font>
    <font>
      <b/>
      <sz val="11"/>
      <color rgb="FFFF0000"/>
      <name val="Arial"/>
      <family val="2"/>
      <charset val="238"/>
    </font>
    <font>
      <b/>
      <sz val="12"/>
      <color rgb="FFFF0000"/>
      <name val="Arial"/>
      <family val="2"/>
      <charset val="238"/>
    </font>
    <font>
      <b/>
      <sz val="10"/>
      <color rgb="FFFF0000"/>
      <name val="Arial"/>
      <family val="2"/>
      <charset val="238"/>
    </font>
  </fonts>
  <fills count="15">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5FAB01"/>
        <bgColor indexed="64"/>
      </patternFill>
    </fill>
    <fill>
      <patternFill patternType="solid">
        <fgColor rgb="FFFFFF00"/>
        <bgColor indexed="64"/>
      </patternFill>
    </fill>
    <fill>
      <patternFill patternType="solid">
        <fgColor indexed="42"/>
        <bgColor indexed="64"/>
      </patternFill>
    </fill>
    <fill>
      <patternFill patternType="solid">
        <fgColor indexed="9"/>
        <bgColor indexed="64"/>
      </patternFill>
    </fill>
    <fill>
      <patternFill patternType="solid">
        <fgColor rgb="FFFFC000"/>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top style="thick">
        <color auto="1"/>
      </top>
      <bottom style="thin">
        <color indexed="64"/>
      </bottom>
      <diagonal/>
    </border>
    <border>
      <left/>
      <right style="thin">
        <color auto="1"/>
      </right>
      <top style="thick">
        <color auto="1"/>
      </top>
      <bottom style="thin">
        <color indexed="64"/>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style="thick">
        <color indexed="64"/>
      </top>
      <bottom style="thin">
        <color indexed="64"/>
      </bottom>
      <diagonal/>
    </border>
    <border>
      <left/>
      <right style="thin">
        <color indexed="64"/>
      </right>
      <top/>
      <bottom style="thin">
        <color indexed="64"/>
      </bottom>
      <diagonal/>
    </border>
    <border>
      <left style="thick">
        <color indexed="64"/>
      </left>
      <right/>
      <top style="medium">
        <color indexed="64"/>
      </top>
      <bottom/>
      <diagonal/>
    </border>
    <border>
      <left/>
      <right/>
      <top style="medium">
        <color indexed="64"/>
      </top>
      <bottom/>
      <diagonal/>
    </border>
    <border>
      <left/>
      <right style="thick">
        <color indexed="64"/>
      </right>
      <top style="medium">
        <color indexed="64"/>
      </top>
      <bottom/>
      <diagonal/>
    </border>
  </borders>
  <cellStyleXfs count="6">
    <xf numFmtId="0" fontId="0" fillId="0" borderId="0"/>
    <xf numFmtId="0" fontId="4" fillId="0" borderId="0">
      <alignment vertical="center"/>
    </xf>
    <xf numFmtId="0" fontId="6" fillId="0" borderId="0">
      <alignment vertical="center"/>
    </xf>
    <xf numFmtId="0" fontId="4" fillId="0" borderId="0"/>
    <xf numFmtId="0" fontId="52" fillId="0" borderId="0"/>
    <xf numFmtId="0" fontId="4" fillId="0" borderId="0">
      <alignment vertical="center"/>
    </xf>
  </cellStyleXfs>
  <cellXfs count="167">
    <xf numFmtId="0" fontId="0" fillId="0" borderId="0" xfId="0"/>
    <xf numFmtId="0" fontId="1" fillId="0" borderId="0" xfId="0" applyFont="1" applyAlignment="1" applyProtection="1">
      <alignmen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8"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5" xfId="0" applyFont="1" applyBorder="1" applyAlignment="1" applyProtection="1">
      <alignment vertical="center"/>
      <protection locked="0"/>
    </xf>
    <xf numFmtId="0" fontId="1" fillId="0" borderId="36" xfId="0" applyFont="1" applyBorder="1" applyAlignment="1" applyProtection="1">
      <alignment horizontal="center" vertical="center"/>
      <protection locked="0"/>
    </xf>
    <xf numFmtId="0" fontId="1" fillId="0" borderId="37" xfId="0" applyFont="1" applyBorder="1" applyAlignment="1" applyProtection="1">
      <alignment vertical="center"/>
      <protection locked="0"/>
    </xf>
    <xf numFmtId="0" fontId="1" fillId="0" borderId="38" xfId="0" applyFont="1" applyBorder="1" applyAlignment="1" applyProtection="1">
      <alignment horizontal="center" vertical="center"/>
      <protection locked="0"/>
    </xf>
    <xf numFmtId="0" fontId="37" fillId="4" borderId="43" xfId="0" applyFont="1" applyFill="1" applyBorder="1" applyAlignment="1" applyProtection="1">
      <alignment horizontal="right" vertical="center"/>
      <protection hidden="1"/>
    </xf>
    <xf numFmtId="0" fontId="13" fillId="4" borderId="19" xfId="0" applyFont="1" applyFill="1" applyBorder="1" applyAlignment="1" applyProtection="1">
      <alignment horizontal="center" vertical="center"/>
      <protection hidden="1"/>
    </xf>
    <xf numFmtId="0" fontId="13" fillId="4" borderId="41"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0" fontId="11" fillId="0" borderId="28"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45"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50" xfId="2" applyFont="1" applyFill="1" applyBorder="1" applyAlignment="1" applyProtection="1">
      <alignment horizontal="left" vertical="center"/>
      <protection hidden="1"/>
    </xf>
    <xf numFmtId="0" fontId="4" fillId="0" borderId="51"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4" xfId="0" applyNumberFormat="1" applyFont="1" applyFill="1" applyBorder="1" applyAlignment="1" applyProtection="1">
      <alignment vertical="center"/>
      <protection hidden="1"/>
    </xf>
    <xf numFmtId="0" fontId="20" fillId="0" borderId="25" xfId="0" applyNumberFormat="1" applyFont="1" applyFill="1" applyBorder="1" applyAlignment="1" applyProtection="1">
      <alignment vertical="center"/>
      <protection hidden="1"/>
    </xf>
    <xf numFmtId="49" fontId="20" fillId="0" borderId="26"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0" borderId="23" xfId="0" applyFont="1" applyFill="1" applyBorder="1" applyAlignment="1" applyProtection="1">
      <alignment vertical="center"/>
      <protection locked="0"/>
    </xf>
    <xf numFmtId="0" fontId="10" fillId="0" borderId="23" xfId="0" applyNumberFormat="1" applyFont="1" applyFill="1" applyBorder="1" applyAlignment="1" applyProtection="1">
      <alignment vertical="center"/>
      <protection locked="0"/>
    </xf>
    <xf numFmtId="14" fontId="10" fillId="0" borderId="53" xfId="0" applyNumberFormat="1" applyFont="1" applyFill="1" applyBorder="1" applyAlignment="1" applyProtection="1">
      <alignment vertical="center"/>
      <protection locked="0"/>
    </xf>
    <xf numFmtId="3" fontId="37" fillId="4" borderId="44"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5" xfId="0" applyFont="1" applyFill="1" applyBorder="1" applyAlignment="1" applyProtection="1">
      <alignment vertical="center"/>
      <protection hidden="1"/>
    </xf>
    <xf numFmtId="0" fontId="3" fillId="8" borderId="55" xfId="0" applyFont="1" applyFill="1" applyBorder="1" applyAlignment="1" applyProtection="1">
      <alignment vertical="center"/>
      <protection hidden="1"/>
    </xf>
    <xf numFmtId="0" fontId="10" fillId="5" borderId="31" xfId="0" applyFont="1" applyFill="1" applyBorder="1" applyAlignment="1" applyProtection="1">
      <alignment vertical="center"/>
      <protection locked="0"/>
    </xf>
    <xf numFmtId="164" fontId="42" fillId="0" borderId="40" xfId="0" applyNumberFormat="1" applyFont="1" applyFill="1" applyBorder="1" applyAlignment="1" applyProtection="1">
      <alignment horizontal="left" vertical="center" wrapText="1"/>
      <protection locked="0"/>
    </xf>
    <xf numFmtId="49" fontId="1" fillId="0" borderId="5" xfId="0" applyNumberFormat="1" applyFont="1" applyFill="1" applyBorder="1" applyAlignment="1" applyProtection="1">
      <alignment horizontal="center" vertical="center"/>
      <protection locked="0"/>
    </xf>
    <xf numFmtId="165" fontId="1" fillId="0" borderId="5" xfId="0" applyNumberFormat="1" applyFont="1" applyFill="1" applyBorder="1" applyAlignment="1" applyProtection="1">
      <alignment horizontal="center" vertical="center"/>
      <protection locked="0"/>
    </xf>
    <xf numFmtId="2" fontId="1" fillId="0" borderId="5" xfId="0" applyNumberFormat="1" applyFont="1" applyFill="1" applyBorder="1" applyAlignment="1" applyProtection="1">
      <alignment horizontal="center" vertical="center"/>
      <protection locked="0"/>
    </xf>
    <xf numFmtId="4" fontId="9" fillId="0" borderId="5" xfId="2" applyNumberFormat="1" applyFont="1" applyFill="1" applyBorder="1" applyAlignment="1" applyProtection="1">
      <alignment horizontal="center" vertical="center"/>
      <protection locked="0"/>
    </xf>
    <xf numFmtId="0" fontId="41" fillId="0" borderId="13" xfId="0" applyNumberFormat="1" applyFont="1" applyFill="1" applyBorder="1" applyAlignment="1" applyProtection="1">
      <alignment vertical="center"/>
      <protection locked="0"/>
    </xf>
    <xf numFmtId="49" fontId="41" fillId="0" borderId="13" xfId="0" applyNumberFormat="1" applyFont="1" applyFill="1" applyBorder="1" applyAlignment="1" applyProtection="1">
      <alignment vertical="center"/>
      <protection locked="0"/>
    </xf>
    <xf numFmtId="0" fontId="41" fillId="0" borderId="30" xfId="0" applyFont="1" applyFill="1" applyBorder="1" applyAlignment="1" applyProtection="1">
      <alignment vertical="center"/>
      <protection locked="0"/>
    </xf>
    <xf numFmtId="0" fontId="41" fillId="0" borderId="29" xfId="0" applyFont="1" applyFill="1" applyBorder="1" applyAlignment="1" applyProtection="1">
      <alignment horizontal="left" vertical="center"/>
      <protection locked="0"/>
    </xf>
    <xf numFmtId="49" fontId="41" fillId="0" borderId="13" xfId="0" applyNumberFormat="1" applyFont="1" applyFill="1" applyBorder="1" applyAlignment="1" applyProtection="1">
      <alignment vertical="center" wrapText="1"/>
      <protection locked="0"/>
    </xf>
    <xf numFmtId="164" fontId="41" fillId="0" borderId="9" xfId="0" applyNumberFormat="1" applyFont="1" applyFill="1" applyBorder="1" applyAlignment="1" applyProtection="1">
      <alignment horizontal="left" vertical="center"/>
      <protection locked="0"/>
    </xf>
    <xf numFmtId="164" fontId="41" fillId="0" borderId="3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horizontal="left" vertical="center"/>
      <protection locked="0"/>
    </xf>
    <xf numFmtId="0" fontId="1" fillId="10" borderId="0" xfId="0" applyFont="1" applyFill="1" applyAlignment="1" applyProtection="1">
      <alignment vertical="center"/>
      <protection locked="0"/>
    </xf>
    <xf numFmtId="0" fontId="1" fillId="0" borderId="0" xfId="0" applyFont="1" applyFill="1" applyAlignment="1" applyProtection="1">
      <alignment vertical="center"/>
    </xf>
    <xf numFmtId="49" fontId="43" fillId="0" borderId="22" xfId="0" applyNumberFormat="1" applyFont="1" applyFill="1" applyBorder="1" applyAlignment="1" applyProtection="1">
      <alignment horizontal="right" vertical="top" wrapText="1"/>
      <protection hidden="1"/>
    </xf>
    <xf numFmtId="0" fontId="20" fillId="0" borderId="21" xfId="0" applyFont="1" applyFill="1" applyBorder="1" applyAlignment="1" applyProtection="1">
      <alignment vertical="center" wrapText="1"/>
      <protection hidden="1"/>
    </xf>
    <xf numFmtId="0" fontId="44" fillId="0" borderId="57" xfId="0" applyFont="1" applyFill="1" applyBorder="1" applyAlignment="1" applyProtection="1">
      <alignment horizontal="right" vertical="top" wrapText="1"/>
      <protection hidden="1"/>
    </xf>
    <xf numFmtId="0" fontId="20" fillId="0" borderId="21" xfId="0" applyFont="1" applyFill="1" applyBorder="1" applyAlignment="1" applyProtection="1">
      <alignment horizontal="center" vertical="center" wrapText="1"/>
      <protection hidden="1"/>
    </xf>
    <xf numFmtId="4" fontId="9" fillId="0" borderId="34" xfId="2" applyNumberFormat="1" applyFont="1" applyFill="1" applyBorder="1" applyAlignment="1" applyProtection="1">
      <alignment horizontal="right" vertical="center"/>
    </xf>
    <xf numFmtId="1" fontId="1" fillId="6" borderId="33" xfId="0" applyNumberFormat="1" applyFont="1" applyFill="1" applyBorder="1" applyAlignment="1" applyProtection="1">
      <alignment horizontal="center" vertical="center"/>
    </xf>
    <xf numFmtId="49" fontId="1" fillId="6" borderId="5" xfId="0" applyNumberFormat="1" applyFont="1" applyFill="1" applyBorder="1" applyAlignment="1" applyProtection="1">
      <alignment horizontal="center" vertical="center"/>
      <protection locked="0"/>
    </xf>
    <xf numFmtId="49" fontId="8" fillId="0" borderId="5" xfId="2" applyNumberFormat="1" applyFont="1" applyFill="1" applyBorder="1" applyAlignment="1" applyProtection="1">
      <alignment horizontal="left" vertical="center" wrapText="1"/>
      <protection locked="0"/>
    </xf>
    <xf numFmtId="49" fontId="8" fillId="0" borderId="4" xfId="2" applyNumberFormat="1" applyFont="1" applyFill="1" applyBorder="1" applyAlignment="1" applyProtection="1">
      <alignment horizontal="left" vertical="center" wrapText="1"/>
      <protection locked="0"/>
    </xf>
    <xf numFmtId="49" fontId="7" fillId="0" borderId="1" xfId="2" applyNumberFormat="1" applyFont="1" applyFill="1" applyBorder="1" applyAlignment="1" applyProtection="1">
      <alignment horizontal="left" vertical="center" wrapText="1" shrinkToFit="1"/>
      <protection locked="0"/>
    </xf>
    <xf numFmtId="166" fontId="1" fillId="0" borderId="5" xfId="0" applyNumberFormat="1" applyFont="1" applyFill="1" applyBorder="1" applyAlignment="1" applyProtection="1">
      <alignment horizontal="center" vertical="center"/>
      <protection locked="0"/>
    </xf>
    <xf numFmtId="4" fontId="13" fillId="3" borderId="18" xfId="0" applyNumberFormat="1" applyFont="1" applyFill="1" applyBorder="1" applyAlignment="1" applyProtection="1">
      <alignment horizontal="right" vertical="center"/>
      <protection locked="0"/>
    </xf>
    <xf numFmtId="4" fontId="10" fillId="5" borderId="32" xfId="0" applyNumberFormat="1" applyFont="1" applyFill="1" applyBorder="1" applyAlignment="1" applyProtection="1">
      <alignment horizontal="right" vertical="center"/>
      <protection locked="0"/>
    </xf>
    <xf numFmtId="14" fontId="0" fillId="0" borderId="0" xfId="0" applyNumberFormat="1"/>
    <xf numFmtId="0" fontId="1" fillId="0" borderId="0" xfId="0" applyFont="1" applyAlignment="1" applyProtection="1">
      <alignment vertical="center" wrapText="1"/>
      <protection hidden="1"/>
    </xf>
    <xf numFmtId="49" fontId="40" fillId="0" borderId="11" xfId="0" applyNumberFormat="1" applyFont="1" applyFill="1" applyBorder="1" applyAlignment="1" applyProtection="1">
      <alignment horizontal="center" vertical="top" wrapText="1"/>
      <protection locked="0"/>
    </xf>
    <xf numFmtId="0" fontId="46" fillId="0" borderId="0" xfId="0" applyFont="1"/>
    <xf numFmtId="0" fontId="0" fillId="11" borderId="0" xfId="0" applyFill="1"/>
    <xf numFmtId="3" fontId="50" fillId="0" borderId="58" xfId="3" applyNumberFormat="1" applyFont="1" applyFill="1" applyBorder="1" applyAlignment="1">
      <alignment horizontal="center" vertical="center"/>
    </xf>
    <xf numFmtId="3" fontId="50" fillId="0" borderId="58" xfId="3" applyNumberFormat="1" applyFont="1" applyFill="1" applyBorder="1" applyAlignment="1">
      <alignment horizontal="right" vertical="center"/>
    </xf>
    <xf numFmtId="3" fontId="51" fillId="12" borderId="58" xfId="3" applyNumberFormat="1" applyFont="1" applyFill="1" applyBorder="1" applyAlignment="1">
      <alignment horizontal="right" vertical="center"/>
    </xf>
    <xf numFmtId="0" fontId="2" fillId="0" borderId="0" xfId="0" applyFont="1" applyAlignment="1" applyProtection="1">
      <alignment vertical="center"/>
      <protection hidden="1"/>
    </xf>
    <xf numFmtId="0" fontId="2" fillId="0" borderId="0" xfId="0" applyFont="1" applyAlignment="1" applyProtection="1">
      <alignment vertical="center" wrapText="1"/>
      <protection hidden="1"/>
    </xf>
    <xf numFmtId="0" fontId="53" fillId="13" borderId="59" xfId="4" applyFont="1" applyFill="1" applyBorder="1" applyAlignment="1" applyProtection="1">
      <alignment horizontal="center" vertical="center" wrapText="1"/>
    </xf>
    <xf numFmtId="0" fontId="53" fillId="13" borderId="60" xfId="4" applyNumberFormat="1" applyFont="1" applyFill="1" applyBorder="1" applyAlignment="1" applyProtection="1">
      <alignment horizontal="center" vertical="center"/>
    </xf>
    <xf numFmtId="167" fontId="53" fillId="13" borderId="60" xfId="4" applyNumberFormat="1" applyFont="1" applyFill="1" applyBorder="1" applyAlignment="1" applyProtection="1">
      <alignment horizontal="center" vertical="center"/>
    </xf>
    <xf numFmtId="4" fontId="2" fillId="0" borderId="0" xfId="0" applyNumberFormat="1" applyFont="1" applyAlignment="1" applyProtection="1">
      <alignment vertical="center"/>
      <protection hidden="1"/>
    </xf>
    <xf numFmtId="168" fontId="2" fillId="0" borderId="0" xfId="0" applyNumberFormat="1" applyFont="1" applyAlignment="1" applyProtection="1">
      <alignment vertical="center"/>
      <protection hidden="1"/>
    </xf>
    <xf numFmtId="4" fontId="9" fillId="0" borderId="5" xfId="2" applyNumberFormat="1" applyFont="1" applyFill="1" applyBorder="1" applyAlignment="1" applyProtection="1">
      <alignment horizontal="right" vertical="center"/>
      <protection locked="0"/>
    </xf>
    <xf numFmtId="0" fontId="1" fillId="0" borderId="0" xfId="0" applyFont="1" applyBorder="1" applyAlignment="1" applyProtection="1">
      <alignment horizontal="right" vertical="center"/>
      <protection locked="0"/>
    </xf>
    <xf numFmtId="0" fontId="1" fillId="0" borderId="15" xfId="0" applyFont="1" applyBorder="1" applyAlignment="1" applyProtection="1">
      <alignment horizontal="right" vertical="center"/>
      <protection locked="0"/>
    </xf>
    <xf numFmtId="0" fontId="1" fillId="0" borderId="0" xfId="0" applyFont="1" applyFill="1" applyBorder="1" applyAlignment="1" applyProtection="1">
      <alignment vertical="center"/>
      <protection locked="0"/>
    </xf>
    <xf numFmtId="49" fontId="10" fillId="10" borderId="61" xfId="0" applyNumberFormat="1" applyFont="1" applyFill="1" applyBorder="1" applyAlignment="1" applyProtection="1">
      <alignment vertical="center"/>
      <protection locked="0"/>
    </xf>
    <xf numFmtId="49" fontId="10" fillId="10" borderId="62" xfId="0" applyNumberFormat="1" applyFont="1" applyFill="1" applyBorder="1" applyAlignment="1" applyProtection="1">
      <alignment horizontal="left" vertical="center"/>
      <protection locked="0"/>
    </xf>
    <xf numFmtId="49" fontId="10" fillId="10" borderId="62" xfId="0" applyNumberFormat="1" applyFont="1" applyFill="1" applyBorder="1" applyAlignment="1" applyProtection="1">
      <alignment vertical="center"/>
      <protection locked="0"/>
    </xf>
    <xf numFmtId="0" fontId="10" fillId="10" borderId="62" xfId="0" applyFont="1" applyFill="1" applyBorder="1" applyAlignment="1" applyProtection="1">
      <alignment horizontal="center" vertical="center"/>
      <protection locked="0"/>
    </xf>
    <xf numFmtId="165" fontId="10" fillId="10" borderId="62" xfId="0" applyNumberFormat="1" applyFont="1" applyFill="1" applyBorder="1" applyAlignment="1" applyProtection="1">
      <alignment horizontal="right" vertical="center"/>
      <protection locked="0"/>
    </xf>
    <xf numFmtId="4" fontId="10" fillId="10" borderId="63" xfId="0" applyNumberFormat="1" applyFont="1" applyFill="1" applyBorder="1" applyAlignment="1" applyProtection="1">
      <alignment horizontal="right" vertical="center"/>
      <protection locked="0"/>
    </xf>
    <xf numFmtId="49" fontId="8" fillId="3" borderId="5" xfId="2" applyNumberFormat="1" applyFont="1" applyFill="1" applyBorder="1" applyAlignment="1" applyProtection="1">
      <alignment horizontal="left" vertical="center" wrapText="1"/>
      <protection locked="0"/>
    </xf>
    <xf numFmtId="49" fontId="7" fillId="3" borderId="1" xfId="2" applyNumberFormat="1" applyFont="1" applyFill="1" applyBorder="1" applyAlignment="1" applyProtection="1">
      <alignment horizontal="left" vertical="center" wrapText="1" shrinkToFit="1"/>
      <protection locked="0"/>
    </xf>
    <xf numFmtId="49" fontId="8" fillId="3" borderId="19" xfId="2" applyNumberFormat="1" applyFont="1" applyFill="1" applyBorder="1" applyAlignment="1" applyProtection="1">
      <alignment horizontal="left" vertical="center" wrapText="1" shrinkToFit="1"/>
      <protection locked="0"/>
    </xf>
    <xf numFmtId="49" fontId="55" fillId="0" borderId="13" xfId="0" applyNumberFormat="1" applyFont="1" applyFill="1" applyBorder="1" applyAlignment="1" applyProtection="1">
      <alignment vertical="top" wrapText="1"/>
      <protection locked="0"/>
    </xf>
    <xf numFmtId="14" fontId="56" fillId="0" borderId="52" xfId="0" applyNumberFormat="1" applyFont="1" applyFill="1" applyBorder="1" applyAlignment="1" applyProtection="1">
      <alignment vertical="center"/>
      <protection locked="0"/>
    </xf>
    <xf numFmtId="0" fontId="1" fillId="14" borderId="0" xfId="0" applyFont="1" applyFill="1" applyAlignment="1" applyProtection="1">
      <alignment vertical="center"/>
      <protection locked="0"/>
    </xf>
    <xf numFmtId="49" fontId="10" fillId="14" borderId="61" xfId="0" applyNumberFormat="1" applyFont="1" applyFill="1" applyBorder="1" applyAlignment="1" applyProtection="1">
      <alignment vertical="center"/>
      <protection locked="0"/>
    </xf>
    <xf numFmtId="49" fontId="10" fillId="14" borderId="62" xfId="0" applyNumberFormat="1" applyFont="1" applyFill="1" applyBorder="1" applyAlignment="1" applyProtection="1">
      <alignment horizontal="left" vertical="center"/>
      <protection locked="0"/>
    </xf>
    <xf numFmtId="49" fontId="10" fillId="14" borderId="62" xfId="0" applyNumberFormat="1" applyFont="1" applyFill="1" applyBorder="1" applyAlignment="1" applyProtection="1">
      <alignment vertical="center"/>
      <protection locked="0"/>
    </xf>
    <xf numFmtId="0" fontId="10" fillId="14" borderId="62" xfId="0" applyFont="1" applyFill="1" applyBorder="1" applyAlignment="1" applyProtection="1">
      <alignment horizontal="center" vertical="center"/>
      <protection locked="0"/>
    </xf>
    <xf numFmtId="165" fontId="10" fillId="14" borderId="62" xfId="0" applyNumberFormat="1" applyFont="1" applyFill="1" applyBorder="1" applyAlignment="1" applyProtection="1">
      <alignment horizontal="right" vertical="center"/>
      <protection locked="0"/>
    </xf>
    <xf numFmtId="4" fontId="10" fillId="14" borderId="63" xfId="0" applyNumberFormat="1" applyFont="1" applyFill="1" applyBorder="1" applyAlignment="1" applyProtection="1">
      <alignment horizontal="right" vertical="center"/>
      <protection locked="0"/>
    </xf>
    <xf numFmtId="0" fontId="10" fillId="14" borderId="62" xfId="0" applyNumberFormat="1" applyFont="1" applyFill="1" applyBorder="1" applyAlignment="1" applyProtection="1">
      <alignment horizontal="left" vertical="center"/>
      <protection locked="0"/>
    </xf>
    <xf numFmtId="165" fontId="8" fillId="0" borderId="5" xfId="0" applyNumberFormat="1" applyFont="1" applyFill="1" applyBorder="1" applyAlignment="1" applyProtection="1">
      <alignment horizontal="center" vertical="center"/>
      <protection locked="0"/>
    </xf>
    <xf numFmtId="0" fontId="13" fillId="4" borderId="1" xfId="0" applyFont="1" applyFill="1" applyBorder="1" applyAlignment="1" applyProtection="1">
      <alignment horizontal="center" vertical="center"/>
      <protection hidden="1"/>
    </xf>
    <xf numFmtId="0" fontId="13" fillId="4" borderId="19" xfId="0" applyFont="1" applyFill="1" applyBorder="1" applyAlignment="1" applyProtection="1">
      <alignment horizontal="center" vertical="center"/>
      <protection hidden="1"/>
    </xf>
    <xf numFmtId="0" fontId="13" fillId="4" borderId="1" xfId="0" applyFont="1" applyFill="1" applyBorder="1" applyAlignment="1" applyProtection="1">
      <alignment horizontal="center" vertical="center" wrapText="1"/>
      <protection hidden="1"/>
    </xf>
    <xf numFmtId="0" fontId="13" fillId="4" borderId="19"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5" fillId="0" borderId="27"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0" fontId="43" fillId="0" borderId="56" xfId="0" applyFont="1" applyFill="1" applyBorder="1" applyAlignment="1" applyProtection="1">
      <alignment horizontal="left" vertical="top" wrapText="1"/>
      <protection hidden="1"/>
    </xf>
    <xf numFmtId="0" fontId="43" fillId="0" borderId="21" xfId="0" applyFont="1" applyFill="1" applyBorder="1" applyAlignment="1" applyProtection="1">
      <alignment horizontal="left" vertical="top" wrapText="1"/>
      <protection hidden="1"/>
    </xf>
    <xf numFmtId="7" fontId="5" fillId="2" borderId="25" xfId="0" applyNumberFormat="1" applyFont="1" applyFill="1" applyBorder="1" applyAlignment="1" applyProtection="1">
      <alignment horizontal="right" vertical="center"/>
      <protection hidden="1"/>
    </xf>
    <xf numFmtId="7" fontId="5" fillId="2" borderId="26" xfId="0" applyNumberFormat="1" applyFont="1" applyFill="1" applyBorder="1" applyAlignment="1" applyProtection="1">
      <alignment horizontal="right" vertical="center"/>
      <protection hidden="1"/>
    </xf>
    <xf numFmtId="0" fontId="13" fillId="4" borderId="12" xfId="0" applyFont="1" applyFill="1" applyBorder="1" applyAlignment="1" applyProtection="1">
      <alignment horizontal="center" vertical="center" wrapText="1"/>
      <protection hidden="1"/>
    </xf>
    <xf numFmtId="0" fontId="13" fillId="4" borderId="23" xfId="0" applyFont="1" applyFill="1" applyBorder="1" applyAlignment="1" applyProtection="1">
      <alignment horizontal="center" vertical="center" wrapText="1"/>
      <protection hidden="1"/>
    </xf>
    <xf numFmtId="0" fontId="2" fillId="0" borderId="28"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0" fontId="2" fillId="0" borderId="10"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7" xfId="0" applyFont="1" applyFill="1" applyBorder="1" applyAlignment="1" applyProtection="1">
      <alignment horizontal="left" vertical="center"/>
      <protection hidden="1"/>
    </xf>
    <xf numFmtId="0" fontId="13" fillId="4" borderId="45" xfId="0" applyFont="1" applyFill="1" applyBorder="1" applyAlignment="1" applyProtection="1">
      <alignment horizontal="center" vertical="center" wrapText="1"/>
      <protection hidden="1"/>
    </xf>
    <xf numFmtId="0" fontId="13" fillId="4" borderId="46" xfId="0" applyFont="1" applyFill="1" applyBorder="1" applyAlignment="1" applyProtection="1">
      <alignment horizontal="center" vertical="center" wrapText="1"/>
      <protection hidden="1"/>
    </xf>
    <xf numFmtId="49" fontId="37" fillId="4" borderId="42" xfId="0" applyNumberFormat="1" applyFont="1" applyFill="1" applyBorder="1" applyAlignment="1" applyProtection="1">
      <alignment horizontal="left" vertical="center"/>
      <protection hidden="1"/>
    </xf>
    <xf numFmtId="0" fontId="37" fillId="4" borderId="43"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0"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3" fillId="9" borderId="54" xfId="0" applyFont="1" applyFill="1" applyBorder="1" applyAlignment="1" applyProtection="1">
      <alignment horizontal="center" vertical="center"/>
      <protection hidden="1"/>
    </xf>
    <xf numFmtId="0" fontId="3" fillId="9" borderId="26"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4" fontId="10" fillId="0" borderId="8" xfId="0" applyNumberFormat="1" applyFont="1" applyFill="1" applyBorder="1" applyAlignment="1" applyProtection="1">
      <alignment horizontal="left" vertical="center"/>
      <protection hidden="1"/>
    </xf>
    <xf numFmtId="164" fontId="10" fillId="0" borderId="11" xfId="0" applyNumberFormat="1" applyFont="1" applyFill="1" applyBorder="1" applyAlignment="1" applyProtection="1">
      <alignment horizontal="left" vertical="center"/>
      <protection hidden="1"/>
    </xf>
    <xf numFmtId="164" fontId="10" fillId="0" borderId="9" xfId="0" applyNumberFormat="1" applyFont="1" applyFill="1" applyBorder="1" applyAlignment="1" applyProtection="1">
      <alignment horizontal="left" vertical="center"/>
      <protection hidden="1"/>
    </xf>
    <xf numFmtId="0" fontId="2" fillId="0" borderId="35"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47" fillId="0" borderId="0" xfId="0" applyNumberFormat="1" applyFont="1" applyFill="1" applyBorder="1" applyAlignment="1" applyProtection="1">
      <alignment horizontal="left" vertical="center"/>
      <protection locked="0"/>
    </xf>
    <xf numFmtId="49" fontId="47" fillId="0" borderId="39" xfId="0" applyNumberFormat="1" applyFont="1" applyFill="1" applyBorder="1" applyAlignment="1" applyProtection="1">
      <alignment horizontal="left" vertical="center"/>
      <protection locked="0"/>
    </xf>
    <xf numFmtId="49" fontId="54" fillId="0" borderId="13" xfId="0" applyNumberFormat="1" applyFont="1" applyFill="1" applyBorder="1" applyAlignment="1" applyProtection="1">
      <alignment horizontal="left" vertical="top"/>
      <protection locked="0"/>
    </xf>
  </cellXfs>
  <cellStyles count="6">
    <cellStyle name="Normální" xfId="0" builtinId="0"/>
    <cellStyle name="Normální 2" xfId="1" xr:uid="{00000000-0005-0000-0000-000001000000}"/>
    <cellStyle name="Normální 3" xfId="2" xr:uid="{00000000-0005-0000-0000-000002000000}"/>
    <cellStyle name="Normální 3 2" xfId="5" xr:uid="{D3738CEB-9C59-48FB-9CF3-1381D4ECE70E}"/>
    <cellStyle name="normální_POL.XLS" xfId="4" xr:uid="{00000000-0005-0000-0000-000003000000}"/>
    <cellStyle name="normální_SOxxxxxx" xfId="3" xr:uid="{00000000-0005-0000-0000-000004000000}"/>
  </cellStyles>
  <dxfs count="122">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color rgb="FFFF0000"/>
      </font>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CC"/>
      <color rgb="FFFFF8E5"/>
      <color rgb="FFDF572D"/>
      <color rgb="FFFF7C80"/>
      <color rgb="FFCCFFCC"/>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33616</xdr:colOff>
      <xdr:row>2</xdr:row>
      <xdr:rowOff>56030</xdr:rowOff>
    </xdr:from>
    <xdr:to>
      <xdr:col>11</xdr:col>
      <xdr:colOff>1243853</xdr:colOff>
      <xdr:row>2</xdr:row>
      <xdr:rowOff>519997</xdr:rowOff>
    </xdr:to>
    <xdr:sp macro="[0]!B_soucetdil" textlink="">
      <xdr:nvSpPr>
        <xdr:cNvPr id="5" name="TextovéPole 4">
          <a:extLst>
            <a:ext uri="{FF2B5EF4-FFF2-40B4-BE49-F238E27FC236}">
              <a16:creationId xmlns:a16="http://schemas.microsoft.com/office/drawing/2014/main" id="{00000000-0008-0000-0000-000005000000}"/>
            </a:ext>
          </a:extLst>
        </xdr:cNvPr>
        <xdr:cNvSpPr txBox="1"/>
      </xdr:nvSpPr>
      <xdr:spPr>
        <a:xfrm>
          <a:off x="10555940" y="1176618"/>
          <a:ext cx="2073089"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pageSetUpPr fitToPage="1"/>
  </sheetPr>
  <dimension ref="A1:S274"/>
  <sheetViews>
    <sheetView tabSelected="1" view="pageBreakPreview" zoomScale="85" zoomScaleNormal="85" zoomScaleSheetLayoutView="85" workbookViewId="0">
      <pane xSplit="3" ySplit="12" topLeftCell="D13" activePane="bottomRight" state="frozen"/>
      <selection pane="topRight" activeCell="D1" sqref="D1"/>
      <selection pane="bottomLeft" activeCell="A13" sqref="A13"/>
      <selection pane="bottomRight" activeCell="K13" sqref="K13"/>
    </sheetView>
  </sheetViews>
  <sheetFormatPr defaultColWidth="9.1796875" defaultRowHeight="10" x14ac:dyDescent="0.2"/>
  <cols>
    <col min="1" max="1" width="9.54296875" style="8" customWidth="1"/>
    <col min="2" max="2" width="8.54296875" style="8" customWidth="1"/>
    <col min="3" max="3" width="10.54296875" style="8" customWidth="1"/>
    <col min="4" max="4" width="10" style="8" customWidth="1"/>
    <col min="5" max="5" width="11.453125" style="8" customWidth="1"/>
    <col min="6" max="6" width="74.1796875" style="8" customWidth="1"/>
    <col min="7" max="7" width="9" style="9" customWidth="1"/>
    <col min="8" max="8" width="13" style="9" customWidth="1"/>
    <col min="9" max="9" width="10.81640625" style="9" customWidth="1"/>
    <col min="10" max="10" width="10.1796875" style="9" customWidth="1"/>
    <col min="11" max="11" width="12.81640625" style="9" customWidth="1"/>
    <col min="12" max="12" width="19" style="9" customWidth="1"/>
    <col min="13" max="13" width="11" style="8" customWidth="1"/>
    <col min="14" max="14" width="15" style="8" customWidth="1"/>
    <col min="15" max="15" width="21.54296875" style="8" customWidth="1"/>
    <col min="16" max="16" width="9.1796875" style="8"/>
    <col min="17" max="17" width="15.1796875" style="8" customWidth="1"/>
    <col min="18" max="16384" width="9.1796875" style="8"/>
  </cols>
  <sheetData>
    <row r="1" spans="1:19" s="13" customFormat="1" ht="30.75" customHeight="1" thickTop="1" thickBot="1" x14ac:dyDescent="0.4">
      <c r="A1" s="87" t="s">
        <v>91</v>
      </c>
      <c r="B1" s="135" t="s">
        <v>134</v>
      </c>
      <c r="C1" s="136"/>
      <c r="D1" s="74"/>
      <c r="E1" s="74"/>
      <c r="F1" s="76" t="s">
        <v>82</v>
      </c>
      <c r="G1" s="74"/>
      <c r="H1" s="75"/>
      <c r="I1" s="41"/>
      <c r="J1" s="42"/>
      <c r="K1" s="42"/>
      <c r="L1" s="43" t="str">
        <f>D3</f>
        <v>PS 322</v>
      </c>
      <c r="M1" s="91" t="s">
        <v>120</v>
      </c>
      <c r="N1" s="92">
        <v>1</v>
      </c>
      <c r="O1" s="93">
        <f>K2/N1</f>
        <v>0</v>
      </c>
      <c r="P1" s="94"/>
      <c r="Q1" s="95" t="s">
        <v>124</v>
      </c>
      <c r="R1" s="95"/>
    </row>
    <row r="2" spans="1:19" s="13" customFormat="1" ht="57" customHeight="1" thickTop="1" thickBot="1" x14ac:dyDescent="0.4">
      <c r="B2" s="131" t="s">
        <v>9</v>
      </c>
      <c r="C2" s="132"/>
      <c r="D2" s="45"/>
      <c r="E2" s="46"/>
      <c r="F2" s="88" t="s">
        <v>135</v>
      </c>
      <c r="G2" s="44"/>
      <c r="H2" s="73"/>
      <c r="I2" s="133" t="s">
        <v>25</v>
      </c>
      <c r="J2" s="134"/>
      <c r="K2" s="137">
        <f>SUMIFS(L:L,B:B,"SOUČET")</f>
        <v>0</v>
      </c>
      <c r="L2" s="138"/>
      <c r="M2" s="96" t="s">
        <v>121</v>
      </c>
      <c r="N2" s="97" t="s">
        <v>122</v>
      </c>
      <c r="O2" s="98" t="s">
        <v>123</v>
      </c>
      <c r="Q2" s="99">
        <f>SUMIFS(L:L,A:A,"P")</f>
        <v>0</v>
      </c>
      <c r="R2" s="99"/>
      <c r="S2" s="94"/>
    </row>
    <row r="3" spans="1:19" s="13" customFormat="1" ht="42.75" customHeight="1" thickTop="1" thickBot="1" x14ac:dyDescent="0.4">
      <c r="B3" s="28" t="s">
        <v>31</v>
      </c>
      <c r="C3" s="29"/>
      <c r="D3" s="166" t="s">
        <v>274</v>
      </c>
      <c r="E3" s="166"/>
      <c r="F3" s="114" t="s">
        <v>275</v>
      </c>
      <c r="G3" s="47"/>
      <c r="H3" s="48"/>
      <c r="I3" s="56"/>
      <c r="J3" s="55"/>
      <c r="K3" s="155"/>
      <c r="L3" s="156"/>
      <c r="Q3" s="100">
        <f>$K$2-Q2</f>
        <v>0</v>
      </c>
      <c r="R3" s="100"/>
      <c r="S3" s="94" t="s">
        <v>126</v>
      </c>
    </row>
    <row r="4" spans="1:19" s="13" customFormat="1" ht="18" customHeight="1" thickTop="1" x14ac:dyDescent="0.35">
      <c r="B4" s="141" t="s">
        <v>18</v>
      </c>
      <c r="C4" s="142"/>
      <c r="D4" s="143"/>
      <c r="E4" s="67" t="s">
        <v>78</v>
      </c>
      <c r="F4" s="40"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Silnoproudá technologie včetně DŘT</v>
      </c>
      <c r="G4" s="38"/>
      <c r="H4" s="39"/>
      <c r="I4" s="153" t="s">
        <v>27</v>
      </c>
      <c r="J4" s="154"/>
      <c r="K4" s="65"/>
      <c r="L4" s="66"/>
      <c r="Q4" s="13" t="s">
        <v>127</v>
      </c>
    </row>
    <row r="5" spans="1:19" s="13" customFormat="1" ht="18" customHeight="1" x14ac:dyDescent="0.35">
      <c r="A5" s="13">
        <v>2</v>
      </c>
      <c r="B5" s="11" t="s">
        <v>26</v>
      </c>
      <c r="C5" s="10"/>
      <c r="D5" s="10"/>
      <c r="E5" s="67" t="s">
        <v>100</v>
      </c>
      <c r="F5" s="145" t="str">
        <f>IF((E5="Stádium 2"),"  Dokumentace pro územní řízení - DUR",(IF((E5="Stádium 3"),"  Projektová dokumentace (DOS/DSP)","")))</f>
        <v xml:space="preserve">  Projektová dokumentace (DOS/DSP)</v>
      </c>
      <c r="G5" s="145"/>
      <c r="H5" s="146"/>
      <c r="I5" s="144" t="s">
        <v>101</v>
      </c>
      <c r="J5" s="143"/>
      <c r="K5" s="64" t="s">
        <v>137</v>
      </c>
      <c r="L5" s="49"/>
    </row>
    <row r="6" spans="1:19" s="13" customFormat="1" ht="18" customHeight="1" x14ac:dyDescent="0.3">
      <c r="B6" s="11" t="s">
        <v>17</v>
      </c>
      <c r="C6" s="10"/>
      <c r="D6" s="10"/>
      <c r="E6" s="64" t="s">
        <v>98</v>
      </c>
      <c r="F6" s="157"/>
      <c r="G6" s="157"/>
      <c r="H6" s="158"/>
      <c r="I6" s="144" t="s">
        <v>20</v>
      </c>
      <c r="J6" s="143"/>
      <c r="K6" s="64" t="s">
        <v>136</v>
      </c>
      <c r="L6" s="49"/>
      <c r="O6" s="53"/>
    </row>
    <row r="7" spans="1:19" s="13" customFormat="1" ht="18" customHeight="1" x14ac:dyDescent="0.25">
      <c r="B7" s="147" t="s">
        <v>21</v>
      </c>
      <c r="C7" s="130"/>
      <c r="D7" s="130"/>
      <c r="E7" s="68">
        <v>43586</v>
      </c>
      <c r="F7" s="159" t="s">
        <v>16</v>
      </c>
      <c r="G7" s="160"/>
      <c r="H7" s="161"/>
      <c r="I7" s="152" t="s">
        <v>24</v>
      </c>
      <c r="J7" s="142"/>
      <c r="K7" s="63">
        <v>2018</v>
      </c>
      <c r="L7" s="50"/>
      <c r="O7" s="54"/>
    </row>
    <row r="8" spans="1:19" s="13" customFormat="1" ht="19.5" customHeight="1" thickBot="1" x14ac:dyDescent="0.4">
      <c r="B8" s="162" t="s">
        <v>22</v>
      </c>
      <c r="C8" s="163"/>
      <c r="D8" s="163"/>
      <c r="E8" s="69">
        <v>44180</v>
      </c>
      <c r="F8" s="58" t="s">
        <v>99</v>
      </c>
      <c r="G8" s="164" t="s">
        <v>23</v>
      </c>
      <c r="H8" s="165"/>
      <c r="I8" s="129" t="s">
        <v>15</v>
      </c>
      <c r="J8" s="130"/>
      <c r="K8" s="115">
        <v>43490</v>
      </c>
      <c r="L8" s="51"/>
    </row>
    <row r="9" spans="1:19" s="13" customFormat="1" ht="9.75" customHeight="1" x14ac:dyDescent="0.35">
      <c r="B9" s="150" t="str">
        <f>F2</f>
        <v>Modernizace TNS Týniště nad Orlicí (Voklik)</v>
      </c>
      <c r="C9" s="151"/>
      <c r="D9" s="151"/>
      <c r="E9" s="151"/>
      <c r="F9" s="151"/>
      <c r="G9" s="151"/>
      <c r="H9" s="151"/>
      <c r="I9" s="151"/>
      <c r="J9" s="151"/>
      <c r="K9" s="19" t="str">
        <f>$I$5</f>
        <v>ISPROFOND:</v>
      </c>
      <c r="L9" s="52" t="str">
        <f>K5</f>
        <v>5523720005</v>
      </c>
    </row>
    <row r="10" spans="1:19" s="13" customFormat="1" ht="15" customHeight="1" x14ac:dyDescent="0.35">
      <c r="B10" s="148" t="s">
        <v>10</v>
      </c>
      <c r="C10" s="127" t="s">
        <v>0</v>
      </c>
      <c r="D10" s="127" t="s">
        <v>1</v>
      </c>
      <c r="E10" s="127" t="s">
        <v>11</v>
      </c>
      <c r="F10" s="125" t="s">
        <v>28</v>
      </c>
      <c r="G10" s="125" t="s">
        <v>2</v>
      </c>
      <c r="H10" s="125" t="s">
        <v>3</v>
      </c>
      <c r="I10" s="127" t="s">
        <v>12</v>
      </c>
      <c r="J10" s="127" t="s">
        <v>13</v>
      </c>
      <c r="K10" s="139" t="s">
        <v>90</v>
      </c>
      <c r="L10" s="140"/>
    </row>
    <row r="11" spans="1:19" s="13" customFormat="1" ht="15" customHeight="1" x14ac:dyDescent="0.35">
      <c r="B11" s="148"/>
      <c r="C11" s="127"/>
      <c r="D11" s="127"/>
      <c r="E11" s="127"/>
      <c r="F11" s="125"/>
      <c r="G11" s="125"/>
      <c r="H11" s="125"/>
      <c r="I11" s="127"/>
      <c r="J11" s="127"/>
      <c r="K11" s="139"/>
      <c r="L11" s="140"/>
    </row>
    <row r="12" spans="1:19" s="13" customFormat="1" ht="12.75" customHeight="1" thickBot="1" x14ac:dyDescent="0.4">
      <c r="B12" s="149"/>
      <c r="C12" s="128"/>
      <c r="D12" s="128"/>
      <c r="E12" s="128"/>
      <c r="F12" s="126"/>
      <c r="G12" s="126"/>
      <c r="H12" s="126"/>
      <c r="I12" s="128"/>
      <c r="J12" s="128"/>
      <c r="K12" s="20" t="s">
        <v>14</v>
      </c>
      <c r="L12" s="21" t="s">
        <v>4</v>
      </c>
    </row>
    <row r="13" spans="1:19" s="1" customFormat="1" ht="13.5" thickBot="1" x14ac:dyDescent="0.4">
      <c r="A13" s="71" t="s">
        <v>30</v>
      </c>
      <c r="B13" s="105" t="s">
        <v>19</v>
      </c>
      <c r="C13" s="106">
        <v>1</v>
      </c>
      <c r="D13" s="107"/>
      <c r="E13" s="107"/>
      <c r="F13" s="106" t="s">
        <v>138</v>
      </c>
      <c r="G13" s="108"/>
      <c r="H13" s="108"/>
      <c r="I13" s="108"/>
      <c r="J13" s="109"/>
      <c r="K13" s="108"/>
      <c r="L13" s="110"/>
    </row>
    <row r="14" spans="1:19" s="104" customFormat="1" ht="11" thickBot="1" x14ac:dyDescent="0.4">
      <c r="A14" s="72" t="s">
        <v>6</v>
      </c>
      <c r="B14" s="78">
        <f>1+MAX($B$13:B13)</f>
        <v>1</v>
      </c>
      <c r="C14" s="59" t="s">
        <v>139</v>
      </c>
      <c r="D14" s="79"/>
      <c r="E14" s="59" t="s">
        <v>140</v>
      </c>
      <c r="F14" s="111" t="s">
        <v>141</v>
      </c>
      <c r="G14" s="59" t="s">
        <v>142</v>
      </c>
      <c r="H14" s="60">
        <v>2</v>
      </c>
      <c r="I14" s="83"/>
      <c r="J14" s="61" t="str">
        <f>IF(ISNUMBER(I14),ROUND(H14*I14,3),"")</f>
        <v/>
      </c>
      <c r="K14" s="101"/>
      <c r="L14" s="77">
        <f>ROUND(H14*K14,2)</f>
        <v>0</v>
      </c>
    </row>
    <row r="15" spans="1:19" s="104" customFormat="1" x14ac:dyDescent="0.35">
      <c r="A15" s="72" t="s">
        <v>5</v>
      </c>
      <c r="B15" s="15"/>
      <c r="C15" s="12"/>
      <c r="D15" s="12"/>
      <c r="E15" s="12"/>
      <c r="F15" s="81"/>
      <c r="G15" s="6"/>
      <c r="H15" s="6"/>
      <c r="I15" s="6"/>
      <c r="J15" s="6"/>
      <c r="K15" s="102"/>
      <c r="L15" s="16"/>
    </row>
    <row r="16" spans="1:19" s="104" customFormat="1" x14ac:dyDescent="0.35">
      <c r="A16" s="72" t="s">
        <v>7</v>
      </c>
      <c r="B16" s="15"/>
      <c r="C16" s="12"/>
      <c r="D16" s="12"/>
      <c r="E16" s="12"/>
      <c r="F16" s="112" t="s">
        <v>143</v>
      </c>
      <c r="G16" s="6"/>
      <c r="H16" s="6"/>
      <c r="I16" s="6"/>
      <c r="J16" s="6"/>
      <c r="K16" s="102"/>
      <c r="L16" s="16"/>
    </row>
    <row r="17" spans="1:12" s="104" customFormat="1" ht="90.5" thickBot="1" x14ac:dyDescent="0.4">
      <c r="A17" s="72" t="s">
        <v>8</v>
      </c>
      <c r="B17" s="17"/>
      <c r="C17" s="14"/>
      <c r="D17" s="14"/>
      <c r="E17" s="14"/>
      <c r="F17" s="113" t="s">
        <v>282</v>
      </c>
      <c r="G17" s="7"/>
      <c r="H17" s="7"/>
      <c r="I17" s="7"/>
      <c r="J17" s="7"/>
      <c r="K17" s="103"/>
      <c r="L17" s="18"/>
    </row>
    <row r="18" spans="1:12" s="104" customFormat="1" ht="11" thickBot="1" x14ac:dyDescent="0.4">
      <c r="A18" s="72" t="s">
        <v>6</v>
      </c>
      <c r="B18" s="78">
        <f>1+MAX($B$13:B17)</f>
        <v>2</v>
      </c>
      <c r="C18" s="59" t="s">
        <v>144</v>
      </c>
      <c r="D18" s="79"/>
      <c r="E18" s="59" t="s">
        <v>145</v>
      </c>
      <c r="F18" s="111" t="s">
        <v>146</v>
      </c>
      <c r="G18" s="59" t="s">
        <v>142</v>
      </c>
      <c r="H18" s="60">
        <v>2</v>
      </c>
      <c r="I18" s="83"/>
      <c r="J18" s="61" t="str">
        <f>IF(ISNUMBER(I18),ROUND(H18*I18,3),"")</f>
        <v/>
      </c>
      <c r="K18" s="101"/>
      <c r="L18" s="77">
        <f>ROUND(H18*K18,2)</f>
        <v>0</v>
      </c>
    </row>
    <row r="19" spans="1:12" s="104" customFormat="1" x14ac:dyDescent="0.35">
      <c r="A19" s="72" t="s">
        <v>5</v>
      </c>
      <c r="B19" s="15"/>
      <c r="C19" s="12"/>
      <c r="D19" s="12"/>
      <c r="E19" s="12"/>
      <c r="F19" s="81"/>
      <c r="G19" s="6"/>
      <c r="H19" s="6"/>
      <c r="I19" s="6"/>
      <c r="J19" s="6"/>
      <c r="K19" s="102"/>
      <c r="L19" s="16"/>
    </row>
    <row r="20" spans="1:12" s="104" customFormat="1" x14ac:dyDescent="0.35">
      <c r="A20" s="72" t="s">
        <v>7</v>
      </c>
      <c r="B20" s="15"/>
      <c r="C20" s="12"/>
      <c r="D20" s="12"/>
      <c r="E20" s="12"/>
      <c r="F20" s="112" t="s">
        <v>143</v>
      </c>
      <c r="G20" s="6"/>
      <c r="H20" s="6"/>
      <c r="I20" s="6"/>
      <c r="J20" s="6"/>
      <c r="K20" s="102"/>
      <c r="L20" s="16"/>
    </row>
    <row r="21" spans="1:12" s="104" customFormat="1" ht="10.5" thickBot="1" x14ac:dyDescent="0.4">
      <c r="A21" s="72" t="s">
        <v>8</v>
      </c>
      <c r="B21" s="17"/>
      <c r="C21" s="14"/>
      <c r="D21" s="14"/>
      <c r="E21" s="14"/>
      <c r="F21" s="113" t="s">
        <v>131</v>
      </c>
      <c r="G21" s="7"/>
      <c r="H21" s="7"/>
      <c r="I21" s="7"/>
      <c r="J21" s="7"/>
      <c r="K21" s="103"/>
      <c r="L21" s="18"/>
    </row>
    <row r="22" spans="1:12" s="104" customFormat="1" ht="11" thickBot="1" x14ac:dyDescent="0.4">
      <c r="A22" s="72" t="s">
        <v>6</v>
      </c>
      <c r="B22" s="78">
        <f>1+MAX($B$13:B21)</f>
        <v>3</v>
      </c>
      <c r="C22" s="59" t="s">
        <v>147</v>
      </c>
      <c r="D22" s="79"/>
      <c r="E22" s="59" t="s">
        <v>140</v>
      </c>
      <c r="F22" s="111" t="s">
        <v>148</v>
      </c>
      <c r="G22" s="59" t="s">
        <v>142</v>
      </c>
      <c r="H22" s="60">
        <v>1</v>
      </c>
      <c r="I22" s="83"/>
      <c r="J22" s="61" t="str">
        <f>IF(ISNUMBER(I22),ROUND(H22*I22,3),"")</f>
        <v/>
      </c>
      <c r="K22" s="101"/>
      <c r="L22" s="77">
        <f>ROUND(H22*K22,2)</f>
        <v>0</v>
      </c>
    </row>
    <row r="23" spans="1:12" s="104" customFormat="1" x14ac:dyDescent="0.35">
      <c r="A23" s="72" t="s">
        <v>5</v>
      </c>
      <c r="B23" s="15"/>
      <c r="C23" s="12"/>
      <c r="D23" s="12"/>
      <c r="E23" s="12"/>
      <c r="F23" s="81"/>
      <c r="G23" s="6"/>
      <c r="H23" s="6"/>
      <c r="I23" s="6"/>
      <c r="J23" s="6"/>
      <c r="K23" s="102"/>
      <c r="L23" s="16"/>
    </row>
    <row r="24" spans="1:12" s="104" customFormat="1" x14ac:dyDescent="0.35">
      <c r="A24" s="72" t="s">
        <v>7</v>
      </c>
      <c r="B24" s="15"/>
      <c r="C24" s="12"/>
      <c r="D24" s="12"/>
      <c r="E24" s="12"/>
      <c r="F24" s="112" t="s">
        <v>143</v>
      </c>
      <c r="G24" s="6"/>
      <c r="H24" s="6"/>
      <c r="I24" s="6"/>
      <c r="J24" s="6"/>
      <c r="K24" s="102"/>
      <c r="L24" s="16"/>
    </row>
    <row r="25" spans="1:12" s="104" customFormat="1" ht="90.5" thickBot="1" x14ac:dyDescent="0.4">
      <c r="A25" s="72" t="s">
        <v>8</v>
      </c>
      <c r="B25" s="17"/>
      <c r="C25" s="14"/>
      <c r="D25" s="14"/>
      <c r="E25" s="14"/>
      <c r="F25" s="113" t="s">
        <v>283</v>
      </c>
      <c r="G25" s="7"/>
      <c r="H25" s="7"/>
      <c r="I25" s="7"/>
      <c r="J25" s="7"/>
      <c r="K25" s="103"/>
      <c r="L25" s="18"/>
    </row>
    <row r="26" spans="1:12" s="104" customFormat="1" ht="11" thickBot="1" x14ac:dyDescent="0.4">
      <c r="A26" s="72" t="s">
        <v>6</v>
      </c>
      <c r="B26" s="78">
        <f>1+MAX($B$13:B25)</f>
        <v>4</v>
      </c>
      <c r="C26" s="59" t="s">
        <v>149</v>
      </c>
      <c r="D26" s="79"/>
      <c r="E26" s="59" t="s">
        <v>140</v>
      </c>
      <c r="F26" s="111" t="s">
        <v>150</v>
      </c>
      <c r="G26" s="59" t="s">
        <v>142</v>
      </c>
      <c r="H26" s="60">
        <v>4</v>
      </c>
      <c r="I26" s="83"/>
      <c r="J26" s="61" t="str">
        <f>IF(ISNUMBER(I26),ROUND(H26*I26,3),"")</f>
        <v/>
      </c>
      <c r="K26" s="101"/>
      <c r="L26" s="77">
        <f>ROUND(H26*K26,2)</f>
        <v>0</v>
      </c>
    </row>
    <row r="27" spans="1:12" s="104" customFormat="1" x14ac:dyDescent="0.35">
      <c r="A27" s="72" t="s">
        <v>5</v>
      </c>
      <c r="B27" s="15"/>
      <c r="C27" s="12"/>
      <c r="D27" s="12"/>
      <c r="E27" s="12"/>
      <c r="F27" s="81"/>
      <c r="G27" s="6"/>
      <c r="H27" s="6"/>
      <c r="I27" s="6"/>
      <c r="J27" s="6"/>
      <c r="K27" s="102"/>
      <c r="L27" s="16"/>
    </row>
    <row r="28" spans="1:12" s="104" customFormat="1" x14ac:dyDescent="0.35">
      <c r="A28" s="72" t="s">
        <v>7</v>
      </c>
      <c r="B28" s="15"/>
      <c r="C28" s="12"/>
      <c r="D28" s="12"/>
      <c r="E28" s="12"/>
      <c r="F28" s="112" t="s">
        <v>143</v>
      </c>
      <c r="G28" s="6"/>
      <c r="H28" s="6"/>
      <c r="I28" s="6"/>
      <c r="J28" s="6"/>
      <c r="K28" s="102"/>
      <c r="L28" s="16"/>
    </row>
    <row r="29" spans="1:12" s="104" customFormat="1" ht="90.5" thickBot="1" x14ac:dyDescent="0.4">
      <c r="A29" s="72" t="s">
        <v>8</v>
      </c>
      <c r="B29" s="17"/>
      <c r="C29" s="14"/>
      <c r="D29" s="14"/>
      <c r="E29" s="14"/>
      <c r="F29" s="113" t="s">
        <v>284</v>
      </c>
      <c r="G29" s="7"/>
      <c r="H29" s="7"/>
      <c r="I29" s="7"/>
      <c r="J29" s="7"/>
      <c r="K29" s="103"/>
      <c r="L29" s="18"/>
    </row>
    <row r="30" spans="1:12" s="104" customFormat="1" ht="11" thickBot="1" x14ac:dyDescent="0.4">
      <c r="A30" s="72" t="s">
        <v>6</v>
      </c>
      <c r="B30" s="78">
        <f>1+MAX($B$13:B29)</f>
        <v>5</v>
      </c>
      <c r="C30" s="59" t="s">
        <v>151</v>
      </c>
      <c r="D30" s="79"/>
      <c r="E30" s="59" t="s">
        <v>140</v>
      </c>
      <c r="F30" s="111" t="s">
        <v>152</v>
      </c>
      <c r="G30" s="59" t="s">
        <v>142</v>
      </c>
      <c r="H30" s="60">
        <v>1</v>
      </c>
      <c r="I30" s="83"/>
      <c r="J30" s="61" t="str">
        <f>IF(ISNUMBER(I30),ROUND(H30*I30,3),"")</f>
        <v/>
      </c>
      <c r="K30" s="101"/>
      <c r="L30" s="77">
        <f>ROUND(H30*K30,2)</f>
        <v>0</v>
      </c>
    </row>
    <row r="31" spans="1:12" s="104" customFormat="1" x14ac:dyDescent="0.35">
      <c r="A31" s="72" t="s">
        <v>5</v>
      </c>
      <c r="B31" s="15"/>
      <c r="C31" s="12"/>
      <c r="D31" s="12"/>
      <c r="E31" s="12"/>
      <c r="F31" s="81"/>
      <c r="G31" s="6"/>
      <c r="H31" s="6"/>
      <c r="I31" s="6"/>
      <c r="J31" s="6"/>
      <c r="K31" s="102"/>
      <c r="L31" s="16"/>
    </row>
    <row r="32" spans="1:12" s="104" customFormat="1" x14ac:dyDescent="0.35">
      <c r="A32" s="72" t="s">
        <v>7</v>
      </c>
      <c r="B32" s="15"/>
      <c r="C32" s="12"/>
      <c r="D32" s="12"/>
      <c r="E32" s="12"/>
      <c r="F32" s="112" t="s">
        <v>143</v>
      </c>
      <c r="G32" s="6"/>
      <c r="H32" s="6"/>
      <c r="I32" s="6"/>
      <c r="J32" s="6"/>
      <c r="K32" s="102"/>
      <c r="L32" s="16"/>
    </row>
    <row r="33" spans="1:12" s="104" customFormat="1" ht="70.5" thickBot="1" x14ac:dyDescent="0.4">
      <c r="A33" s="72" t="s">
        <v>8</v>
      </c>
      <c r="B33" s="17"/>
      <c r="C33" s="14"/>
      <c r="D33" s="14"/>
      <c r="E33" s="14"/>
      <c r="F33" s="113" t="s">
        <v>285</v>
      </c>
      <c r="G33" s="7"/>
      <c r="H33" s="7"/>
      <c r="I33" s="7"/>
      <c r="J33" s="7"/>
      <c r="K33" s="103"/>
      <c r="L33" s="18"/>
    </row>
    <row r="34" spans="1:12" s="104" customFormat="1" ht="11" thickBot="1" x14ac:dyDescent="0.4">
      <c r="A34" s="72" t="s">
        <v>6</v>
      </c>
      <c r="B34" s="78">
        <f>1+MAX($B$13:B33)</f>
        <v>6</v>
      </c>
      <c r="C34" s="59" t="s">
        <v>153</v>
      </c>
      <c r="D34" s="79"/>
      <c r="E34" s="59" t="s">
        <v>145</v>
      </c>
      <c r="F34" s="111" t="s">
        <v>154</v>
      </c>
      <c r="G34" s="59" t="s">
        <v>142</v>
      </c>
      <c r="H34" s="60">
        <v>2</v>
      </c>
      <c r="I34" s="83"/>
      <c r="J34" s="61" t="str">
        <f>IF(ISNUMBER(I34),ROUND(H34*I34,3),"")</f>
        <v/>
      </c>
      <c r="K34" s="101"/>
      <c r="L34" s="77">
        <f>ROUND(H34*K34,2)</f>
        <v>0</v>
      </c>
    </row>
    <row r="35" spans="1:12" s="104" customFormat="1" x14ac:dyDescent="0.35">
      <c r="A35" s="72" t="s">
        <v>5</v>
      </c>
      <c r="B35" s="15"/>
      <c r="C35" s="12"/>
      <c r="D35" s="12"/>
      <c r="E35" s="12"/>
      <c r="F35" s="81"/>
      <c r="G35" s="6"/>
      <c r="H35" s="6"/>
      <c r="I35" s="6"/>
      <c r="J35" s="6"/>
      <c r="K35" s="102"/>
      <c r="L35" s="16"/>
    </row>
    <row r="36" spans="1:12" s="104" customFormat="1" x14ac:dyDescent="0.35">
      <c r="A36" s="72" t="s">
        <v>7</v>
      </c>
      <c r="B36" s="15"/>
      <c r="C36" s="12"/>
      <c r="D36" s="12"/>
      <c r="E36" s="12"/>
      <c r="F36" s="112" t="s">
        <v>143</v>
      </c>
      <c r="G36" s="6"/>
      <c r="H36" s="6"/>
      <c r="I36" s="6"/>
      <c r="J36" s="6"/>
      <c r="K36" s="102"/>
      <c r="L36" s="16"/>
    </row>
    <row r="37" spans="1:12" s="104" customFormat="1" ht="10.5" thickBot="1" x14ac:dyDescent="0.4">
      <c r="A37" s="72" t="s">
        <v>8</v>
      </c>
      <c r="B37" s="17"/>
      <c r="C37" s="14"/>
      <c r="D37" s="14"/>
      <c r="E37" s="14"/>
      <c r="F37" s="113" t="s">
        <v>131</v>
      </c>
      <c r="G37" s="7"/>
      <c r="H37" s="7"/>
      <c r="I37" s="7"/>
      <c r="J37" s="7"/>
      <c r="K37" s="103"/>
      <c r="L37" s="18"/>
    </row>
    <row r="38" spans="1:12" s="104" customFormat="1" ht="11" thickBot="1" x14ac:dyDescent="0.4">
      <c r="A38" s="72" t="s">
        <v>6</v>
      </c>
      <c r="B38" s="78">
        <f>1+MAX($B$13:B37)</f>
        <v>7</v>
      </c>
      <c r="C38" s="59" t="s">
        <v>155</v>
      </c>
      <c r="D38" s="79"/>
      <c r="E38" s="59" t="s">
        <v>145</v>
      </c>
      <c r="F38" s="111" t="s">
        <v>156</v>
      </c>
      <c r="G38" s="59" t="s">
        <v>142</v>
      </c>
      <c r="H38" s="60">
        <v>4</v>
      </c>
      <c r="I38" s="83"/>
      <c r="J38" s="61" t="str">
        <f>IF(ISNUMBER(I38),ROUND(H38*I38,3),"")</f>
        <v/>
      </c>
      <c r="K38" s="101"/>
      <c r="L38" s="77">
        <f>ROUND(H38*K38,2)</f>
        <v>0</v>
      </c>
    </row>
    <row r="39" spans="1:12" s="104" customFormat="1" x14ac:dyDescent="0.35">
      <c r="A39" s="72" t="s">
        <v>5</v>
      </c>
      <c r="B39" s="15"/>
      <c r="C39" s="12"/>
      <c r="D39" s="12"/>
      <c r="E39" s="12"/>
      <c r="F39" s="81"/>
      <c r="G39" s="6"/>
      <c r="H39" s="6"/>
      <c r="I39" s="6"/>
      <c r="J39" s="6"/>
      <c r="K39" s="102"/>
      <c r="L39" s="16"/>
    </row>
    <row r="40" spans="1:12" s="104" customFormat="1" x14ac:dyDescent="0.35">
      <c r="A40" s="72" t="s">
        <v>7</v>
      </c>
      <c r="B40" s="15"/>
      <c r="C40" s="12"/>
      <c r="D40" s="12"/>
      <c r="E40" s="12"/>
      <c r="F40" s="112" t="s">
        <v>143</v>
      </c>
      <c r="G40" s="6"/>
      <c r="H40" s="6"/>
      <c r="I40" s="6"/>
      <c r="J40" s="6"/>
      <c r="K40" s="102"/>
      <c r="L40" s="16"/>
    </row>
    <row r="41" spans="1:12" s="104" customFormat="1" ht="10.5" thickBot="1" x14ac:dyDescent="0.4">
      <c r="A41" s="72" t="s">
        <v>8</v>
      </c>
      <c r="B41" s="17"/>
      <c r="C41" s="14"/>
      <c r="D41" s="14"/>
      <c r="E41" s="14"/>
      <c r="F41" s="113" t="s">
        <v>131</v>
      </c>
      <c r="G41" s="7"/>
      <c r="H41" s="7"/>
      <c r="I41" s="7"/>
      <c r="J41" s="7"/>
      <c r="K41" s="103"/>
      <c r="L41" s="18"/>
    </row>
    <row r="42" spans="1:12" s="104" customFormat="1" ht="20.5" thickBot="1" x14ac:dyDescent="0.4">
      <c r="A42" s="72" t="s">
        <v>6</v>
      </c>
      <c r="B42" s="78">
        <f>1+MAX($B$13:B41)</f>
        <v>8</v>
      </c>
      <c r="C42" s="59" t="s">
        <v>157</v>
      </c>
      <c r="D42" s="79"/>
      <c r="E42" s="59" t="s">
        <v>145</v>
      </c>
      <c r="F42" s="111" t="s">
        <v>158</v>
      </c>
      <c r="G42" s="59" t="s">
        <v>142</v>
      </c>
      <c r="H42" s="60">
        <v>1</v>
      </c>
      <c r="I42" s="83"/>
      <c r="J42" s="61" t="str">
        <f>IF(ISNUMBER(I42),ROUND(H42*I42,3),"")</f>
        <v/>
      </c>
      <c r="K42" s="101"/>
      <c r="L42" s="77">
        <f>ROUND(H42*K42,2)</f>
        <v>0</v>
      </c>
    </row>
    <row r="43" spans="1:12" s="104" customFormat="1" x14ac:dyDescent="0.35">
      <c r="A43" s="72" t="s">
        <v>5</v>
      </c>
      <c r="B43" s="15"/>
      <c r="C43" s="12"/>
      <c r="D43" s="12"/>
      <c r="E43" s="12"/>
      <c r="F43" s="81"/>
      <c r="G43" s="6"/>
      <c r="H43" s="6"/>
      <c r="I43" s="6"/>
      <c r="J43" s="6"/>
      <c r="K43" s="102"/>
      <c r="L43" s="16"/>
    </row>
    <row r="44" spans="1:12" s="104" customFormat="1" x14ac:dyDescent="0.35">
      <c r="A44" s="72" t="s">
        <v>7</v>
      </c>
      <c r="B44" s="15"/>
      <c r="C44" s="12"/>
      <c r="D44" s="12"/>
      <c r="E44" s="12"/>
      <c r="F44" s="112" t="s">
        <v>143</v>
      </c>
      <c r="G44" s="6"/>
      <c r="H44" s="6"/>
      <c r="I44" s="6"/>
      <c r="J44" s="6"/>
      <c r="K44" s="102"/>
      <c r="L44" s="16"/>
    </row>
    <row r="45" spans="1:12" s="104" customFormat="1" ht="10.5" thickBot="1" x14ac:dyDescent="0.4">
      <c r="A45" s="72" t="s">
        <v>8</v>
      </c>
      <c r="B45" s="17"/>
      <c r="C45" s="14"/>
      <c r="D45" s="14"/>
      <c r="E45" s="14"/>
      <c r="F45" s="113" t="s">
        <v>131</v>
      </c>
      <c r="G45" s="7"/>
      <c r="H45" s="7"/>
      <c r="I45" s="7"/>
      <c r="J45" s="7"/>
      <c r="K45" s="103"/>
      <c r="L45" s="18"/>
    </row>
    <row r="46" spans="1:12" s="104" customFormat="1" ht="11" thickBot="1" x14ac:dyDescent="0.4">
      <c r="A46" s="72" t="s">
        <v>6</v>
      </c>
      <c r="B46" s="78">
        <f>1+MAX($B$13:B45)</f>
        <v>9</v>
      </c>
      <c r="C46" s="59" t="s">
        <v>159</v>
      </c>
      <c r="D46" s="79"/>
      <c r="E46" s="59" t="s">
        <v>140</v>
      </c>
      <c r="F46" s="111" t="s">
        <v>160</v>
      </c>
      <c r="G46" s="59" t="s">
        <v>142</v>
      </c>
      <c r="H46" s="60">
        <v>4</v>
      </c>
      <c r="I46" s="83"/>
      <c r="J46" s="61" t="str">
        <f>IF(ISNUMBER(I46),ROUND(H46*I46,3),"")</f>
        <v/>
      </c>
      <c r="K46" s="101"/>
      <c r="L46" s="77">
        <f>ROUND(H46*K46,2)</f>
        <v>0</v>
      </c>
    </row>
    <row r="47" spans="1:12" s="104" customFormat="1" x14ac:dyDescent="0.35">
      <c r="A47" s="72" t="s">
        <v>5</v>
      </c>
      <c r="B47" s="15"/>
      <c r="C47" s="12"/>
      <c r="D47" s="12"/>
      <c r="E47" s="12"/>
      <c r="F47" s="81"/>
      <c r="G47" s="6"/>
      <c r="H47" s="6"/>
      <c r="I47" s="6"/>
      <c r="J47" s="6"/>
      <c r="K47" s="102"/>
      <c r="L47" s="16"/>
    </row>
    <row r="48" spans="1:12" s="104" customFormat="1" x14ac:dyDescent="0.35">
      <c r="A48" s="72" t="s">
        <v>7</v>
      </c>
      <c r="B48" s="15"/>
      <c r="C48" s="12"/>
      <c r="D48" s="12"/>
      <c r="E48" s="12"/>
      <c r="F48" s="112" t="s">
        <v>143</v>
      </c>
      <c r="G48" s="6"/>
      <c r="H48" s="6"/>
      <c r="I48" s="6"/>
      <c r="J48" s="6"/>
      <c r="K48" s="102"/>
      <c r="L48" s="16"/>
    </row>
    <row r="49" spans="1:12" s="104" customFormat="1" ht="60.5" thickBot="1" x14ac:dyDescent="0.4">
      <c r="A49" s="72" t="s">
        <v>8</v>
      </c>
      <c r="B49" s="17"/>
      <c r="C49" s="14"/>
      <c r="D49" s="14"/>
      <c r="E49" s="14"/>
      <c r="F49" s="113" t="s">
        <v>286</v>
      </c>
      <c r="G49" s="7"/>
      <c r="H49" s="7"/>
      <c r="I49" s="7"/>
      <c r="J49" s="7"/>
      <c r="K49" s="103"/>
      <c r="L49" s="18"/>
    </row>
    <row r="50" spans="1:12" s="104" customFormat="1" ht="11" thickBot="1" x14ac:dyDescent="0.4">
      <c r="A50" s="72" t="s">
        <v>6</v>
      </c>
      <c r="B50" s="78">
        <f>1+MAX($B$13:B49)</f>
        <v>10</v>
      </c>
      <c r="C50" s="59" t="s">
        <v>161</v>
      </c>
      <c r="D50" s="79"/>
      <c r="E50" s="59" t="s">
        <v>145</v>
      </c>
      <c r="F50" s="111" t="s">
        <v>162</v>
      </c>
      <c r="G50" s="59" t="s">
        <v>142</v>
      </c>
      <c r="H50" s="60">
        <v>8</v>
      </c>
      <c r="I50" s="83"/>
      <c r="J50" s="61" t="str">
        <f>IF(ISNUMBER(I50),ROUND(H50*I50,3),"")</f>
        <v/>
      </c>
      <c r="K50" s="101"/>
      <c r="L50" s="77">
        <f>ROUND(H50*K50,2)</f>
        <v>0</v>
      </c>
    </row>
    <row r="51" spans="1:12" s="104" customFormat="1" x14ac:dyDescent="0.35">
      <c r="A51" s="72" t="s">
        <v>5</v>
      </c>
      <c r="B51" s="15"/>
      <c r="C51" s="12"/>
      <c r="D51" s="12"/>
      <c r="E51" s="12"/>
      <c r="F51" s="81"/>
      <c r="G51" s="6"/>
      <c r="H51" s="6"/>
      <c r="I51" s="6"/>
      <c r="J51" s="6"/>
      <c r="K51" s="102"/>
      <c r="L51" s="16"/>
    </row>
    <row r="52" spans="1:12" s="104" customFormat="1" x14ac:dyDescent="0.35">
      <c r="A52" s="72" t="s">
        <v>7</v>
      </c>
      <c r="B52" s="15"/>
      <c r="C52" s="12"/>
      <c r="D52" s="12"/>
      <c r="E52" s="12"/>
      <c r="F52" s="112" t="s">
        <v>143</v>
      </c>
      <c r="G52" s="6"/>
      <c r="H52" s="6"/>
      <c r="I52" s="6"/>
      <c r="J52" s="6"/>
      <c r="K52" s="102"/>
      <c r="L52" s="16"/>
    </row>
    <row r="53" spans="1:12" s="104" customFormat="1" ht="10.5" thickBot="1" x14ac:dyDescent="0.4">
      <c r="A53" s="72" t="s">
        <v>8</v>
      </c>
      <c r="B53" s="17"/>
      <c r="C53" s="14"/>
      <c r="D53" s="14"/>
      <c r="E53" s="14"/>
      <c r="F53" s="113" t="s">
        <v>131</v>
      </c>
      <c r="G53" s="7"/>
      <c r="H53" s="7"/>
      <c r="I53" s="7"/>
      <c r="J53" s="7"/>
      <c r="K53" s="103"/>
      <c r="L53" s="18"/>
    </row>
    <row r="54" spans="1:12" s="104" customFormat="1" ht="20.5" thickBot="1" x14ac:dyDescent="0.4">
      <c r="A54" s="72" t="s">
        <v>6</v>
      </c>
      <c r="B54" s="78">
        <f>1+MAX($B$13:B53)</f>
        <v>11</v>
      </c>
      <c r="C54" s="59" t="s">
        <v>163</v>
      </c>
      <c r="D54" s="79"/>
      <c r="E54" s="59" t="s">
        <v>140</v>
      </c>
      <c r="F54" s="111" t="s">
        <v>164</v>
      </c>
      <c r="G54" s="59" t="s">
        <v>142</v>
      </c>
      <c r="H54" s="60">
        <v>13</v>
      </c>
      <c r="I54" s="83"/>
      <c r="J54" s="61" t="str">
        <f>IF(ISNUMBER(I54),ROUND(H54*I54,3),"")</f>
        <v/>
      </c>
      <c r="K54" s="101"/>
      <c r="L54" s="77">
        <f>ROUND(H54*K54,2)</f>
        <v>0</v>
      </c>
    </row>
    <row r="55" spans="1:12" s="104" customFormat="1" x14ac:dyDescent="0.35">
      <c r="A55" s="72" t="s">
        <v>5</v>
      </c>
      <c r="B55" s="15"/>
      <c r="C55" s="12"/>
      <c r="D55" s="12"/>
      <c r="E55" s="12"/>
      <c r="F55" s="81"/>
      <c r="G55" s="6"/>
      <c r="H55" s="6"/>
      <c r="I55" s="6"/>
      <c r="J55" s="6"/>
      <c r="K55" s="102"/>
      <c r="L55" s="16"/>
    </row>
    <row r="56" spans="1:12" s="104" customFormat="1" x14ac:dyDescent="0.35">
      <c r="A56" s="72" t="s">
        <v>7</v>
      </c>
      <c r="B56" s="15"/>
      <c r="C56" s="12"/>
      <c r="D56" s="12"/>
      <c r="E56" s="12"/>
      <c r="F56" s="112" t="s">
        <v>143</v>
      </c>
      <c r="G56" s="6"/>
      <c r="H56" s="6"/>
      <c r="I56" s="6"/>
      <c r="J56" s="6"/>
      <c r="K56" s="102"/>
      <c r="L56" s="16"/>
    </row>
    <row r="57" spans="1:12" s="104" customFormat="1" ht="120.5" thickBot="1" x14ac:dyDescent="0.4">
      <c r="A57" s="72" t="s">
        <v>8</v>
      </c>
      <c r="B57" s="17"/>
      <c r="C57" s="14"/>
      <c r="D57" s="14"/>
      <c r="E57" s="14"/>
      <c r="F57" s="113" t="s">
        <v>287</v>
      </c>
      <c r="G57" s="7"/>
      <c r="H57" s="7"/>
      <c r="I57" s="7"/>
      <c r="J57" s="7"/>
      <c r="K57" s="103"/>
      <c r="L57" s="18"/>
    </row>
    <row r="58" spans="1:12" s="104" customFormat="1" ht="20.5" thickBot="1" x14ac:dyDescent="0.4">
      <c r="A58" s="72" t="s">
        <v>6</v>
      </c>
      <c r="B58" s="78">
        <f>1+MAX($B$13:B57)</f>
        <v>12</v>
      </c>
      <c r="C58" s="59" t="s">
        <v>165</v>
      </c>
      <c r="D58" s="79"/>
      <c r="E58" s="59" t="s">
        <v>145</v>
      </c>
      <c r="F58" s="111" t="s">
        <v>166</v>
      </c>
      <c r="G58" s="59" t="s">
        <v>142</v>
      </c>
      <c r="H58" s="60">
        <v>13</v>
      </c>
      <c r="I58" s="83"/>
      <c r="J58" s="61" t="str">
        <f>IF(ISNUMBER(I58),ROUND(H58*I58,3),"")</f>
        <v/>
      </c>
      <c r="K58" s="101"/>
      <c r="L58" s="77">
        <f>ROUND(H58*K58,2)</f>
        <v>0</v>
      </c>
    </row>
    <row r="59" spans="1:12" s="104" customFormat="1" x14ac:dyDescent="0.35">
      <c r="A59" s="72" t="s">
        <v>5</v>
      </c>
      <c r="B59" s="15"/>
      <c r="C59" s="12"/>
      <c r="D59" s="12"/>
      <c r="E59" s="12"/>
      <c r="F59" s="81"/>
      <c r="G59" s="6"/>
      <c r="H59" s="6"/>
      <c r="I59" s="6"/>
      <c r="J59" s="6"/>
      <c r="K59" s="102"/>
      <c r="L59" s="16"/>
    </row>
    <row r="60" spans="1:12" s="104" customFormat="1" x14ac:dyDescent="0.35">
      <c r="A60" s="72" t="s">
        <v>7</v>
      </c>
      <c r="B60" s="15"/>
      <c r="C60" s="12"/>
      <c r="D60" s="12"/>
      <c r="E60" s="12"/>
      <c r="F60" s="112" t="s">
        <v>143</v>
      </c>
      <c r="G60" s="6"/>
      <c r="H60" s="6"/>
      <c r="I60" s="6"/>
      <c r="J60" s="6"/>
      <c r="K60" s="102"/>
      <c r="L60" s="16"/>
    </row>
    <row r="61" spans="1:12" s="104" customFormat="1" ht="10.5" thickBot="1" x14ac:dyDescent="0.4">
      <c r="A61" s="72" t="s">
        <v>8</v>
      </c>
      <c r="B61" s="17"/>
      <c r="C61" s="14"/>
      <c r="D61" s="14"/>
      <c r="E61" s="14"/>
      <c r="F61" s="113" t="s">
        <v>131</v>
      </c>
      <c r="G61" s="7"/>
      <c r="H61" s="7"/>
      <c r="I61" s="7"/>
      <c r="J61" s="7"/>
      <c r="K61" s="103"/>
      <c r="L61" s="18"/>
    </row>
    <row r="62" spans="1:12" s="104" customFormat="1" ht="11" thickBot="1" x14ac:dyDescent="0.4">
      <c r="A62" s="72" t="s">
        <v>6</v>
      </c>
      <c r="B62" s="78">
        <f>1+MAX($B$13:B61)</f>
        <v>13</v>
      </c>
      <c r="C62" s="59" t="s">
        <v>167</v>
      </c>
      <c r="D62" s="79"/>
      <c r="E62" s="59" t="s">
        <v>145</v>
      </c>
      <c r="F62" s="111" t="s">
        <v>168</v>
      </c>
      <c r="G62" s="59" t="s">
        <v>142</v>
      </c>
      <c r="H62" s="60">
        <v>1</v>
      </c>
      <c r="I62" s="83"/>
      <c r="J62" s="61" t="str">
        <f>IF(ISNUMBER(I62),ROUND(H62*I62,3),"")</f>
        <v/>
      </c>
      <c r="K62" s="101"/>
      <c r="L62" s="77">
        <f>ROUND(H62*K62,2)</f>
        <v>0</v>
      </c>
    </row>
    <row r="63" spans="1:12" s="104" customFormat="1" x14ac:dyDescent="0.35">
      <c r="A63" s="72" t="s">
        <v>5</v>
      </c>
      <c r="B63" s="15"/>
      <c r="C63" s="12"/>
      <c r="D63" s="12"/>
      <c r="E63" s="12"/>
      <c r="F63" s="81"/>
      <c r="G63" s="6"/>
      <c r="H63" s="6"/>
      <c r="I63" s="6"/>
      <c r="J63" s="6"/>
      <c r="K63" s="102"/>
      <c r="L63" s="16"/>
    </row>
    <row r="64" spans="1:12" s="104" customFormat="1" x14ac:dyDescent="0.35">
      <c r="A64" s="72" t="s">
        <v>7</v>
      </c>
      <c r="B64" s="15"/>
      <c r="C64" s="12"/>
      <c r="D64" s="12"/>
      <c r="E64" s="12"/>
      <c r="F64" s="112" t="s">
        <v>143</v>
      </c>
      <c r="G64" s="6"/>
      <c r="H64" s="6"/>
      <c r="I64" s="6"/>
      <c r="J64" s="6"/>
      <c r="K64" s="102"/>
      <c r="L64" s="16"/>
    </row>
    <row r="65" spans="1:12" s="104" customFormat="1" ht="10.5" thickBot="1" x14ac:dyDescent="0.4">
      <c r="A65" s="72" t="s">
        <v>8</v>
      </c>
      <c r="B65" s="17"/>
      <c r="C65" s="14"/>
      <c r="D65" s="14"/>
      <c r="E65" s="14"/>
      <c r="F65" s="113" t="s">
        <v>131</v>
      </c>
      <c r="G65" s="7"/>
      <c r="H65" s="7"/>
      <c r="I65" s="7"/>
      <c r="J65" s="7"/>
      <c r="K65" s="103"/>
      <c r="L65" s="18"/>
    </row>
    <row r="66" spans="1:12" s="104" customFormat="1" ht="20.5" thickBot="1" x14ac:dyDescent="0.4">
      <c r="A66" s="72" t="s">
        <v>6</v>
      </c>
      <c r="B66" s="78">
        <f>1+MAX($B$13:B65)</f>
        <v>14</v>
      </c>
      <c r="C66" s="59" t="s">
        <v>169</v>
      </c>
      <c r="D66" s="79"/>
      <c r="E66" s="59" t="s">
        <v>145</v>
      </c>
      <c r="F66" s="111" t="s">
        <v>170</v>
      </c>
      <c r="G66" s="59" t="s">
        <v>171</v>
      </c>
      <c r="H66" s="60">
        <v>500</v>
      </c>
      <c r="I66" s="83"/>
      <c r="J66" s="61" t="str">
        <f>IF(ISNUMBER(I66),ROUND(H66*I66,3),"")</f>
        <v/>
      </c>
      <c r="K66" s="101"/>
      <c r="L66" s="77">
        <f>ROUND(H66*K66,2)</f>
        <v>0</v>
      </c>
    </row>
    <row r="67" spans="1:12" s="104" customFormat="1" x14ac:dyDescent="0.35">
      <c r="A67" s="72" t="s">
        <v>5</v>
      </c>
      <c r="B67" s="15"/>
      <c r="C67" s="12"/>
      <c r="D67" s="12"/>
      <c r="E67" s="12"/>
      <c r="F67" s="81"/>
      <c r="G67" s="6"/>
      <c r="H67" s="6"/>
      <c r="I67" s="6"/>
      <c r="J67" s="6"/>
      <c r="K67" s="102"/>
      <c r="L67" s="16"/>
    </row>
    <row r="68" spans="1:12" s="104" customFormat="1" x14ac:dyDescent="0.35">
      <c r="A68" s="72" t="s">
        <v>7</v>
      </c>
      <c r="B68" s="15"/>
      <c r="C68" s="12"/>
      <c r="D68" s="12"/>
      <c r="E68" s="12"/>
      <c r="F68" s="112" t="s">
        <v>143</v>
      </c>
      <c r="G68" s="6"/>
      <c r="H68" s="6"/>
      <c r="I68" s="6"/>
      <c r="J68" s="6"/>
      <c r="K68" s="102"/>
      <c r="L68" s="16"/>
    </row>
    <row r="69" spans="1:12" s="104" customFormat="1" ht="10.5" thickBot="1" x14ac:dyDescent="0.4">
      <c r="A69" s="72" t="s">
        <v>8</v>
      </c>
      <c r="B69" s="17"/>
      <c r="C69" s="14"/>
      <c r="D69" s="14"/>
      <c r="E69" s="14"/>
      <c r="F69" s="113" t="s">
        <v>131</v>
      </c>
      <c r="G69" s="7"/>
      <c r="H69" s="7"/>
      <c r="I69" s="7"/>
      <c r="J69" s="7"/>
      <c r="K69" s="103"/>
      <c r="L69" s="18"/>
    </row>
    <row r="70" spans="1:12" s="104" customFormat="1" ht="20.5" thickBot="1" x14ac:dyDescent="0.4">
      <c r="A70" s="72" t="s">
        <v>6</v>
      </c>
      <c r="B70" s="78">
        <f>1+MAX($B$13:B69)</f>
        <v>15</v>
      </c>
      <c r="C70" s="59" t="s">
        <v>172</v>
      </c>
      <c r="D70" s="79"/>
      <c r="E70" s="59" t="s">
        <v>145</v>
      </c>
      <c r="F70" s="111" t="s">
        <v>173</v>
      </c>
      <c r="G70" s="59" t="s">
        <v>174</v>
      </c>
      <c r="H70" s="60">
        <v>84</v>
      </c>
      <c r="I70" s="83"/>
      <c r="J70" s="61" t="str">
        <f>IF(ISNUMBER(I70),ROUND(H70*I70,3),"")</f>
        <v/>
      </c>
      <c r="K70" s="101"/>
      <c r="L70" s="77">
        <f>ROUND(H70*K70,2)</f>
        <v>0</v>
      </c>
    </row>
    <row r="71" spans="1:12" s="104" customFormat="1" x14ac:dyDescent="0.35">
      <c r="A71" s="72" t="s">
        <v>5</v>
      </c>
      <c r="B71" s="15"/>
      <c r="C71" s="12"/>
      <c r="D71" s="12"/>
      <c r="E71" s="12"/>
      <c r="F71" s="81"/>
      <c r="G71" s="6"/>
      <c r="H71" s="6"/>
      <c r="I71" s="6"/>
      <c r="J71" s="6"/>
      <c r="K71" s="102"/>
      <c r="L71" s="16"/>
    </row>
    <row r="72" spans="1:12" s="104" customFormat="1" x14ac:dyDescent="0.35">
      <c r="A72" s="72" t="s">
        <v>7</v>
      </c>
      <c r="B72" s="15"/>
      <c r="C72" s="12"/>
      <c r="D72" s="12"/>
      <c r="E72" s="12"/>
      <c r="F72" s="112" t="s">
        <v>143</v>
      </c>
      <c r="G72" s="6"/>
      <c r="H72" s="6"/>
      <c r="I72" s="6"/>
      <c r="J72" s="6"/>
      <c r="K72" s="102"/>
      <c r="L72" s="16"/>
    </row>
    <row r="73" spans="1:12" s="104" customFormat="1" ht="10.5" thickBot="1" x14ac:dyDescent="0.4">
      <c r="A73" s="72" t="s">
        <v>8</v>
      </c>
      <c r="B73" s="17"/>
      <c r="C73" s="14"/>
      <c r="D73" s="14"/>
      <c r="E73" s="14"/>
      <c r="F73" s="113" t="s">
        <v>131</v>
      </c>
      <c r="G73" s="7"/>
      <c r="H73" s="7"/>
      <c r="I73" s="7"/>
      <c r="J73" s="7"/>
      <c r="K73" s="103"/>
      <c r="L73" s="18"/>
    </row>
    <row r="74" spans="1:12" s="104" customFormat="1" ht="11" thickBot="1" x14ac:dyDescent="0.4">
      <c r="A74" s="72" t="s">
        <v>6</v>
      </c>
      <c r="B74" s="78">
        <f>1+MAX($B$13:B73)</f>
        <v>16</v>
      </c>
      <c r="C74" s="59" t="s">
        <v>175</v>
      </c>
      <c r="D74" s="79"/>
      <c r="E74" s="59" t="s">
        <v>145</v>
      </c>
      <c r="F74" s="111" t="s">
        <v>176</v>
      </c>
      <c r="G74" s="59" t="s">
        <v>177</v>
      </c>
      <c r="H74" s="124">
        <v>25.200000762939453</v>
      </c>
      <c r="I74" s="83"/>
      <c r="J74" s="61" t="str">
        <f>IF(ISNUMBER(I74),ROUND(H74*I74,3),"")</f>
        <v/>
      </c>
      <c r="K74" s="101"/>
      <c r="L74" s="77">
        <f>ROUND(H74*K74,2)</f>
        <v>0</v>
      </c>
    </row>
    <row r="75" spans="1:12" s="104" customFormat="1" x14ac:dyDescent="0.35">
      <c r="A75" s="72" t="s">
        <v>5</v>
      </c>
      <c r="B75" s="15"/>
      <c r="C75" s="12"/>
      <c r="D75" s="12"/>
      <c r="E75" s="12"/>
      <c r="F75" s="81"/>
      <c r="G75" s="6"/>
      <c r="H75" s="6"/>
      <c r="I75" s="6"/>
      <c r="J75" s="6"/>
      <c r="K75" s="102"/>
      <c r="L75" s="16"/>
    </row>
    <row r="76" spans="1:12" s="104" customFormat="1" x14ac:dyDescent="0.35">
      <c r="A76" s="72" t="s">
        <v>7</v>
      </c>
      <c r="B76" s="15"/>
      <c r="C76" s="12"/>
      <c r="D76" s="12"/>
      <c r="E76" s="12"/>
      <c r="F76" s="112" t="s">
        <v>143</v>
      </c>
      <c r="G76" s="6"/>
      <c r="H76" s="6"/>
      <c r="I76" s="6"/>
      <c r="J76" s="6"/>
      <c r="K76" s="102"/>
      <c r="L76" s="16"/>
    </row>
    <row r="77" spans="1:12" s="104" customFormat="1" ht="10.5" thickBot="1" x14ac:dyDescent="0.4">
      <c r="A77" s="72" t="s">
        <v>8</v>
      </c>
      <c r="B77" s="17"/>
      <c r="C77" s="14"/>
      <c r="D77" s="14"/>
      <c r="E77" s="14"/>
      <c r="F77" s="113" t="s">
        <v>131</v>
      </c>
      <c r="G77" s="7"/>
      <c r="H77" s="7"/>
      <c r="I77" s="7"/>
      <c r="J77" s="7"/>
      <c r="K77" s="103"/>
      <c r="L77" s="18"/>
    </row>
    <row r="78" spans="1:12" s="104" customFormat="1" ht="20.5" thickBot="1" x14ac:dyDescent="0.4">
      <c r="A78" s="72" t="s">
        <v>6</v>
      </c>
      <c r="B78" s="78">
        <f>1+MAX($B$13:B77)</f>
        <v>17</v>
      </c>
      <c r="C78" s="59" t="s">
        <v>276</v>
      </c>
      <c r="D78" s="79"/>
      <c r="E78" s="59" t="s">
        <v>140</v>
      </c>
      <c r="F78" s="111" t="s">
        <v>277</v>
      </c>
      <c r="G78" s="59" t="s">
        <v>174</v>
      </c>
      <c r="H78" s="60">
        <v>160</v>
      </c>
      <c r="I78" s="83"/>
      <c r="J78" s="61" t="str">
        <f>IF(ISNUMBER(I78),ROUND(H78*I78,3),"")</f>
        <v/>
      </c>
      <c r="K78" s="101"/>
      <c r="L78" s="77">
        <f>ROUND(H78*K78,2)</f>
        <v>0</v>
      </c>
    </row>
    <row r="79" spans="1:12" s="104" customFormat="1" x14ac:dyDescent="0.35">
      <c r="A79" s="72" t="s">
        <v>5</v>
      </c>
      <c r="B79" s="15"/>
      <c r="C79" s="12"/>
      <c r="D79" s="12"/>
      <c r="E79" s="12"/>
      <c r="F79" s="81"/>
      <c r="G79" s="6"/>
      <c r="H79" s="6"/>
      <c r="I79" s="6"/>
      <c r="J79" s="6"/>
      <c r="K79" s="102"/>
      <c r="L79" s="16"/>
    </row>
    <row r="80" spans="1:12" s="104" customFormat="1" x14ac:dyDescent="0.35">
      <c r="A80" s="72" t="s">
        <v>7</v>
      </c>
      <c r="B80" s="15"/>
      <c r="C80" s="12"/>
      <c r="D80" s="12"/>
      <c r="E80" s="12"/>
      <c r="F80" s="112" t="s">
        <v>143</v>
      </c>
      <c r="G80" s="6"/>
      <c r="H80" s="6"/>
      <c r="I80" s="6"/>
      <c r="J80" s="6"/>
      <c r="K80" s="102"/>
      <c r="L80" s="16"/>
    </row>
    <row r="81" spans="1:12" s="104" customFormat="1" ht="60.5" thickBot="1" x14ac:dyDescent="0.4">
      <c r="A81" s="72" t="s">
        <v>8</v>
      </c>
      <c r="B81" s="17"/>
      <c r="C81" s="14"/>
      <c r="D81" s="14"/>
      <c r="E81" s="14"/>
      <c r="F81" s="113" t="s">
        <v>288</v>
      </c>
      <c r="G81" s="7"/>
      <c r="H81" s="7"/>
      <c r="I81" s="7"/>
      <c r="J81" s="7"/>
      <c r="K81" s="103"/>
      <c r="L81" s="18"/>
    </row>
    <row r="82" spans="1:12" s="104" customFormat="1" ht="11" thickBot="1" x14ac:dyDescent="0.4">
      <c r="A82" s="72" t="s">
        <v>6</v>
      </c>
      <c r="B82" s="78">
        <f>1+MAX($B$13:B81)</f>
        <v>18</v>
      </c>
      <c r="C82" s="59" t="s">
        <v>178</v>
      </c>
      <c r="D82" s="79"/>
      <c r="E82" s="59" t="s">
        <v>145</v>
      </c>
      <c r="F82" s="111" t="s">
        <v>179</v>
      </c>
      <c r="G82" s="59" t="s">
        <v>174</v>
      </c>
      <c r="H82" s="60">
        <v>305</v>
      </c>
      <c r="I82" s="83"/>
      <c r="J82" s="61" t="str">
        <f>IF(ISNUMBER(I82),ROUND(H82*I82,3),"")</f>
        <v/>
      </c>
      <c r="K82" s="101"/>
      <c r="L82" s="77">
        <f>ROUND(H82*K82,2)</f>
        <v>0</v>
      </c>
    </row>
    <row r="83" spans="1:12" s="104" customFormat="1" x14ac:dyDescent="0.35">
      <c r="A83" s="72" t="s">
        <v>5</v>
      </c>
      <c r="B83" s="15"/>
      <c r="C83" s="12"/>
      <c r="D83" s="12"/>
      <c r="E83" s="12"/>
      <c r="F83" s="81"/>
      <c r="G83" s="6"/>
      <c r="H83" s="6"/>
      <c r="I83" s="6"/>
      <c r="J83" s="6"/>
      <c r="K83" s="102"/>
      <c r="L83" s="16"/>
    </row>
    <row r="84" spans="1:12" s="104" customFormat="1" x14ac:dyDescent="0.35">
      <c r="A84" s="72" t="s">
        <v>7</v>
      </c>
      <c r="B84" s="15"/>
      <c r="C84" s="12"/>
      <c r="D84" s="12"/>
      <c r="E84" s="12"/>
      <c r="F84" s="112" t="s">
        <v>143</v>
      </c>
      <c r="G84" s="6"/>
      <c r="H84" s="6"/>
      <c r="I84" s="6"/>
      <c r="J84" s="6"/>
      <c r="K84" s="102"/>
      <c r="L84" s="16"/>
    </row>
    <row r="85" spans="1:12" s="104" customFormat="1" ht="10.5" thickBot="1" x14ac:dyDescent="0.4">
      <c r="A85" s="72" t="s">
        <v>8</v>
      </c>
      <c r="B85" s="17"/>
      <c r="C85" s="14"/>
      <c r="D85" s="14"/>
      <c r="E85" s="14"/>
      <c r="F85" s="113" t="s">
        <v>131</v>
      </c>
      <c r="G85" s="7"/>
      <c r="H85" s="7"/>
      <c r="I85" s="7"/>
      <c r="J85" s="7"/>
      <c r="K85" s="103"/>
      <c r="L85" s="18"/>
    </row>
    <row r="86" spans="1:12" s="104" customFormat="1" ht="11" thickBot="1" x14ac:dyDescent="0.4">
      <c r="A86" s="72" t="s">
        <v>6</v>
      </c>
      <c r="B86" s="78">
        <f>1+MAX($B$13:B85)</f>
        <v>19</v>
      </c>
      <c r="C86" s="59" t="s">
        <v>180</v>
      </c>
      <c r="D86" s="79"/>
      <c r="E86" s="59" t="s">
        <v>145</v>
      </c>
      <c r="F86" s="111" t="s">
        <v>181</v>
      </c>
      <c r="G86" s="59" t="s">
        <v>174</v>
      </c>
      <c r="H86" s="60">
        <v>2300</v>
      </c>
      <c r="I86" s="83"/>
      <c r="J86" s="61" t="str">
        <f>IF(ISNUMBER(I86),ROUND(H86*I86,3),"")</f>
        <v/>
      </c>
      <c r="K86" s="101"/>
      <c r="L86" s="77">
        <f>ROUND(H86*K86,2)</f>
        <v>0</v>
      </c>
    </row>
    <row r="87" spans="1:12" s="104" customFormat="1" x14ac:dyDescent="0.35">
      <c r="A87" s="72" t="s">
        <v>5</v>
      </c>
      <c r="B87" s="15"/>
      <c r="C87" s="12"/>
      <c r="D87" s="12"/>
      <c r="E87" s="12"/>
      <c r="F87" s="81"/>
      <c r="G87" s="6"/>
      <c r="H87" s="6"/>
      <c r="I87" s="6"/>
      <c r="J87" s="6"/>
      <c r="K87" s="102"/>
      <c r="L87" s="16"/>
    </row>
    <row r="88" spans="1:12" s="104" customFormat="1" x14ac:dyDescent="0.35">
      <c r="A88" s="72" t="s">
        <v>7</v>
      </c>
      <c r="B88" s="15"/>
      <c r="C88" s="12"/>
      <c r="D88" s="12"/>
      <c r="E88" s="12"/>
      <c r="F88" s="112" t="s">
        <v>143</v>
      </c>
      <c r="G88" s="6"/>
      <c r="H88" s="6"/>
      <c r="I88" s="6"/>
      <c r="J88" s="6"/>
      <c r="K88" s="102"/>
      <c r="L88" s="16"/>
    </row>
    <row r="89" spans="1:12" s="104" customFormat="1" ht="10.5" thickBot="1" x14ac:dyDescent="0.4">
      <c r="A89" s="72" t="s">
        <v>8</v>
      </c>
      <c r="B89" s="17"/>
      <c r="C89" s="14"/>
      <c r="D89" s="14"/>
      <c r="E89" s="14"/>
      <c r="F89" s="113" t="s">
        <v>131</v>
      </c>
      <c r="G89" s="7"/>
      <c r="H89" s="7"/>
      <c r="I89" s="7"/>
      <c r="J89" s="7"/>
      <c r="K89" s="103"/>
      <c r="L89" s="18"/>
    </row>
    <row r="90" spans="1:12" s="104" customFormat="1" ht="11" thickBot="1" x14ac:dyDescent="0.4">
      <c r="A90" s="72" t="s">
        <v>6</v>
      </c>
      <c r="B90" s="78">
        <f>1+MAX($B$13:B89)</f>
        <v>20</v>
      </c>
      <c r="C90" s="59" t="s">
        <v>182</v>
      </c>
      <c r="D90" s="79"/>
      <c r="E90" s="59" t="s">
        <v>145</v>
      </c>
      <c r="F90" s="111" t="s">
        <v>183</v>
      </c>
      <c r="G90" s="59" t="s">
        <v>174</v>
      </c>
      <c r="H90" s="60">
        <v>1529</v>
      </c>
      <c r="I90" s="83"/>
      <c r="J90" s="61" t="str">
        <f>IF(ISNUMBER(I90),ROUND(H90*I90,3),"")</f>
        <v/>
      </c>
      <c r="K90" s="101"/>
      <c r="L90" s="77">
        <f>ROUND(H90*K90,2)</f>
        <v>0</v>
      </c>
    </row>
    <row r="91" spans="1:12" s="104" customFormat="1" x14ac:dyDescent="0.35">
      <c r="A91" s="72" t="s">
        <v>5</v>
      </c>
      <c r="B91" s="15"/>
      <c r="C91" s="12"/>
      <c r="D91" s="12"/>
      <c r="E91" s="12"/>
      <c r="F91" s="81"/>
      <c r="G91" s="6"/>
      <c r="H91" s="6"/>
      <c r="I91" s="6"/>
      <c r="J91" s="6"/>
      <c r="K91" s="102"/>
      <c r="L91" s="16"/>
    </row>
    <row r="92" spans="1:12" s="104" customFormat="1" x14ac:dyDescent="0.35">
      <c r="A92" s="72" t="s">
        <v>7</v>
      </c>
      <c r="B92" s="15"/>
      <c r="C92" s="12"/>
      <c r="D92" s="12"/>
      <c r="E92" s="12"/>
      <c r="F92" s="112" t="s">
        <v>143</v>
      </c>
      <c r="G92" s="6"/>
      <c r="H92" s="6"/>
      <c r="I92" s="6"/>
      <c r="J92" s="6"/>
      <c r="K92" s="102"/>
      <c r="L92" s="16"/>
    </row>
    <row r="93" spans="1:12" s="104" customFormat="1" ht="10.5" thickBot="1" x14ac:dyDescent="0.4">
      <c r="A93" s="72" t="s">
        <v>8</v>
      </c>
      <c r="B93" s="17"/>
      <c r="C93" s="14"/>
      <c r="D93" s="14"/>
      <c r="E93" s="14"/>
      <c r="F93" s="113" t="s">
        <v>131</v>
      </c>
      <c r="G93" s="7"/>
      <c r="H93" s="7"/>
      <c r="I93" s="7"/>
      <c r="J93" s="7"/>
      <c r="K93" s="103"/>
      <c r="L93" s="18"/>
    </row>
    <row r="94" spans="1:12" s="104" customFormat="1" ht="11" thickBot="1" x14ac:dyDescent="0.4">
      <c r="A94" s="72" t="s">
        <v>6</v>
      </c>
      <c r="B94" s="78">
        <f>1+MAX($B$13:B93)</f>
        <v>21</v>
      </c>
      <c r="C94" s="59" t="s">
        <v>184</v>
      </c>
      <c r="D94" s="79"/>
      <c r="E94" s="59" t="s">
        <v>145</v>
      </c>
      <c r="F94" s="111" t="s">
        <v>185</v>
      </c>
      <c r="G94" s="59" t="s">
        <v>174</v>
      </c>
      <c r="H94" s="60">
        <v>1628</v>
      </c>
      <c r="I94" s="83"/>
      <c r="J94" s="61" t="str">
        <f>IF(ISNUMBER(I94),ROUND(H94*I94,3),"")</f>
        <v/>
      </c>
      <c r="K94" s="101"/>
      <c r="L94" s="77">
        <f>ROUND(H94*K94,2)</f>
        <v>0</v>
      </c>
    </row>
    <row r="95" spans="1:12" s="104" customFormat="1" x14ac:dyDescent="0.35">
      <c r="A95" s="72" t="s">
        <v>5</v>
      </c>
      <c r="B95" s="15"/>
      <c r="C95" s="12"/>
      <c r="D95" s="12"/>
      <c r="E95" s="12"/>
      <c r="F95" s="81"/>
      <c r="G95" s="6"/>
      <c r="H95" s="6"/>
      <c r="I95" s="6"/>
      <c r="J95" s="6"/>
      <c r="K95" s="102"/>
      <c r="L95" s="16"/>
    </row>
    <row r="96" spans="1:12" s="104" customFormat="1" x14ac:dyDescent="0.35">
      <c r="A96" s="72" t="s">
        <v>7</v>
      </c>
      <c r="B96" s="15"/>
      <c r="C96" s="12"/>
      <c r="D96" s="12"/>
      <c r="E96" s="12"/>
      <c r="F96" s="112" t="s">
        <v>143</v>
      </c>
      <c r="G96" s="6"/>
      <c r="H96" s="6"/>
      <c r="I96" s="6"/>
      <c r="J96" s="6"/>
      <c r="K96" s="102"/>
      <c r="L96" s="16"/>
    </row>
    <row r="97" spans="1:12" s="104" customFormat="1" ht="10.5" thickBot="1" x14ac:dyDescent="0.4">
      <c r="A97" s="72" t="s">
        <v>8</v>
      </c>
      <c r="B97" s="17"/>
      <c r="C97" s="14"/>
      <c r="D97" s="14"/>
      <c r="E97" s="14"/>
      <c r="F97" s="113" t="s">
        <v>131</v>
      </c>
      <c r="G97" s="7"/>
      <c r="H97" s="7"/>
      <c r="I97" s="7"/>
      <c r="J97" s="7"/>
      <c r="K97" s="103"/>
      <c r="L97" s="18"/>
    </row>
    <row r="98" spans="1:12" s="104" customFormat="1" ht="11" thickBot="1" x14ac:dyDescent="0.4">
      <c r="A98" s="72" t="s">
        <v>6</v>
      </c>
      <c r="B98" s="78">
        <f>1+MAX($B$13:B97)</f>
        <v>22</v>
      </c>
      <c r="C98" s="59" t="s">
        <v>186</v>
      </c>
      <c r="D98" s="79"/>
      <c r="E98" s="59" t="s">
        <v>145</v>
      </c>
      <c r="F98" s="111" t="s">
        <v>187</v>
      </c>
      <c r="G98" s="59" t="s">
        <v>174</v>
      </c>
      <c r="H98" s="60">
        <v>2389</v>
      </c>
      <c r="I98" s="83"/>
      <c r="J98" s="61" t="str">
        <f>IF(ISNUMBER(I98),ROUND(H98*I98,3),"")</f>
        <v/>
      </c>
      <c r="K98" s="101"/>
      <c r="L98" s="77">
        <f>ROUND(H98*K98,2)</f>
        <v>0</v>
      </c>
    </row>
    <row r="99" spans="1:12" s="104" customFormat="1" x14ac:dyDescent="0.35">
      <c r="A99" s="72" t="s">
        <v>5</v>
      </c>
      <c r="B99" s="15"/>
      <c r="C99" s="12"/>
      <c r="D99" s="12"/>
      <c r="E99" s="12"/>
      <c r="F99" s="81"/>
      <c r="G99" s="6"/>
      <c r="H99" s="6"/>
      <c r="I99" s="6"/>
      <c r="J99" s="6"/>
      <c r="K99" s="102"/>
      <c r="L99" s="16"/>
    </row>
    <row r="100" spans="1:12" s="104" customFormat="1" x14ac:dyDescent="0.35">
      <c r="A100" s="72" t="s">
        <v>7</v>
      </c>
      <c r="B100" s="15"/>
      <c r="C100" s="12"/>
      <c r="D100" s="12"/>
      <c r="E100" s="12"/>
      <c r="F100" s="112" t="s">
        <v>143</v>
      </c>
      <c r="G100" s="6"/>
      <c r="H100" s="6"/>
      <c r="I100" s="6"/>
      <c r="J100" s="6"/>
      <c r="K100" s="102"/>
      <c r="L100" s="16"/>
    </row>
    <row r="101" spans="1:12" s="104" customFormat="1" ht="10.5" thickBot="1" x14ac:dyDescent="0.4">
      <c r="A101" s="72" t="s">
        <v>8</v>
      </c>
      <c r="B101" s="17"/>
      <c r="C101" s="14"/>
      <c r="D101" s="14"/>
      <c r="E101" s="14"/>
      <c r="F101" s="113" t="s">
        <v>131</v>
      </c>
      <c r="G101" s="7"/>
      <c r="H101" s="7"/>
      <c r="I101" s="7"/>
      <c r="J101" s="7"/>
      <c r="K101" s="103"/>
      <c r="L101" s="18"/>
    </row>
    <row r="102" spans="1:12" s="104" customFormat="1" ht="11" thickBot="1" x14ac:dyDescent="0.4">
      <c r="A102" s="72" t="s">
        <v>6</v>
      </c>
      <c r="B102" s="78">
        <f>1+MAX($B$13:B101)</f>
        <v>23</v>
      </c>
      <c r="C102" s="59" t="s">
        <v>188</v>
      </c>
      <c r="D102" s="79"/>
      <c r="E102" s="59" t="s">
        <v>145</v>
      </c>
      <c r="F102" s="111" t="s">
        <v>189</v>
      </c>
      <c r="G102" s="59" t="s">
        <v>174</v>
      </c>
      <c r="H102" s="60">
        <v>4163</v>
      </c>
      <c r="I102" s="83"/>
      <c r="J102" s="61" t="str">
        <f>IF(ISNUMBER(I102),ROUND(H102*I102,3),"")</f>
        <v/>
      </c>
      <c r="K102" s="101"/>
      <c r="L102" s="77">
        <f>ROUND(H102*K102,2)</f>
        <v>0</v>
      </c>
    </row>
    <row r="103" spans="1:12" s="104" customFormat="1" x14ac:dyDescent="0.35">
      <c r="A103" s="72" t="s">
        <v>5</v>
      </c>
      <c r="B103" s="15"/>
      <c r="C103" s="12"/>
      <c r="D103" s="12"/>
      <c r="E103" s="12"/>
      <c r="F103" s="81"/>
      <c r="G103" s="6"/>
      <c r="H103" s="6"/>
      <c r="I103" s="6"/>
      <c r="J103" s="6"/>
      <c r="K103" s="102"/>
      <c r="L103" s="16"/>
    </row>
    <row r="104" spans="1:12" s="104" customFormat="1" x14ac:dyDescent="0.35">
      <c r="A104" s="72" t="s">
        <v>7</v>
      </c>
      <c r="B104" s="15"/>
      <c r="C104" s="12"/>
      <c r="D104" s="12"/>
      <c r="E104" s="12"/>
      <c r="F104" s="112" t="s">
        <v>143</v>
      </c>
      <c r="G104" s="6"/>
      <c r="H104" s="6"/>
      <c r="I104" s="6"/>
      <c r="J104" s="6"/>
      <c r="K104" s="102"/>
      <c r="L104" s="16"/>
    </row>
    <row r="105" spans="1:12" s="104" customFormat="1" ht="10.5" thickBot="1" x14ac:dyDescent="0.4">
      <c r="A105" s="72" t="s">
        <v>8</v>
      </c>
      <c r="B105" s="17"/>
      <c r="C105" s="14"/>
      <c r="D105" s="14"/>
      <c r="E105" s="14"/>
      <c r="F105" s="113" t="s">
        <v>131</v>
      </c>
      <c r="G105" s="7"/>
      <c r="H105" s="7"/>
      <c r="I105" s="7"/>
      <c r="J105" s="7"/>
      <c r="K105" s="103"/>
      <c r="L105" s="18"/>
    </row>
    <row r="106" spans="1:12" s="104" customFormat="1" ht="11" thickBot="1" x14ac:dyDescent="0.4">
      <c r="A106" s="72" t="s">
        <v>6</v>
      </c>
      <c r="B106" s="78">
        <f>1+MAX($B$13:B105)</f>
        <v>24</v>
      </c>
      <c r="C106" s="59" t="s">
        <v>190</v>
      </c>
      <c r="D106" s="79"/>
      <c r="E106" s="59" t="s">
        <v>145</v>
      </c>
      <c r="F106" s="111" t="s">
        <v>191</v>
      </c>
      <c r="G106" s="59" t="s">
        <v>174</v>
      </c>
      <c r="H106" s="60">
        <v>998</v>
      </c>
      <c r="I106" s="83"/>
      <c r="J106" s="61" t="str">
        <f>IF(ISNUMBER(I106),ROUND(H106*I106,3),"")</f>
        <v/>
      </c>
      <c r="K106" s="101"/>
      <c r="L106" s="77">
        <f>ROUND(H106*K106,2)</f>
        <v>0</v>
      </c>
    </row>
    <row r="107" spans="1:12" s="104" customFormat="1" x14ac:dyDescent="0.35">
      <c r="A107" s="72" t="s">
        <v>5</v>
      </c>
      <c r="B107" s="15"/>
      <c r="C107" s="12"/>
      <c r="D107" s="12"/>
      <c r="E107" s="12"/>
      <c r="F107" s="81"/>
      <c r="G107" s="6"/>
      <c r="H107" s="6"/>
      <c r="I107" s="6"/>
      <c r="J107" s="6"/>
      <c r="K107" s="102"/>
      <c r="L107" s="16"/>
    </row>
    <row r="108" spans="1:12" s="104" customFormat="1" x14ac:dyDescent="0.35">
      <c r="A108" s="72" t="s">
        <v>7</v>
      </c>
      <c r="B108" s="15"/>
      <c r="C108" s="12"/>
      <c r="D108" s="12"/>
      <c r="E108" s="12"/>
      <c r="F108" s="112" t="s">
        <v>143</v>
      </c>
      <c r="G108" s="6"/>
      <c r="H108" s="6"/>
      <c r="I108" s="6"/>
      <c r="J108" s="6"/>
      <c r="K108" s="102"/>
      <c r="L108" s="16"/>
    </row>
    <row r="109" spans="1:12" s="104" customFormat="1" ht="10.5" thickBot="1" x14ac:dyDescent="0.4">
      <c r="A109" s="72" t="s">
        <v>8</v>
      </c>
      <c r="B109" s="17"/>
      <c r="C109" s="14"/>
      <c r="D109" s="14"/>
      <c r="E109" s="14"/>
      <c r="F109" s="113" t="s">
        <v>131</v>
      </c>
      <c r="G109" s="7"/>
      <c r="H109" s="7"/>
      <c r="I109" s="7"/>
      <c r="J109" s="7"/>
      <c r="K109" s="103"/>
      <c r="L109" s="18"/>
    </row>
    <row r="110" spans="1:12" s="104" customFormat="1" ht="11" thickBot="1" x14ac:dyDescent="0.4">
      <c r="A110" s="72" t="s">
        <v>6</v>
      </c>
      <c r="B110" s="78">
        <f>1+MAX($B$13:B109)</f>
        <v>25</v>
      </c>
      <c r="C110" s="59" t="s">
        <v>192</v>
      </c>
      <c r="D110" s="79"/>
      <c r="E110" s="59" t="s">
        <v>140</v>
      </c>
      <c r="F110" s="111" t="s">
        <v>193</v>
      </c>
      <c r="G110" s="59" t="s">
        <v>174</v>
      </c>
      <c r="H110" s="60">
        <v>8</v>
      </c>
      <c r="I110" s="83"/>
      <c r="J110" s="61" t="str">
        <f>IF(ISNUMBER(I110),ROUND(H110*I110,3),"")</f>
        <v/>
      </c>
      <c r="K110" s="101"/>
      <c r="L110" s="77">
        <f>ROUND(H110*K110,2)</f>
        <v>0</v>
      </c>
    </row>
    <row r="111" spans="1:12" s="104" customFormat="1" x14ac:dyDescent="0.35">
      <c r="A111" s="72" t="s">
        <v>5</v>
      </c>
      <c r="B111" s="15"/>
      <c r="C111" s="12"/>
      <c r="D111" s="12"/>
      <c r="E111" s="12"/>
      <c r="F111" s="81"/>
      <c r="G111" s="6"/>
      <c r="H111" s="6"/>
      <c r="I111" s="6"/>
      <c r="J111" s="6"/>
      <c r="K111" s="102"/>
      <c r="L111" s="16"/>
    </row>
    <row r="112" spans="1:12" s="104" customFormat="1" x14ac:dyDescent="0.35">
      <c r="A112" s="72" t="s">
        <v>7</v>
      </c>
      <c r="B112" s="15"/>
      <c r="C112" s="12"/>
      <c r="D112" s="12"/>
      <c r="E112" s="12"/>
      <c r="F112" s="112" t="s">
        <v>143</v>
      </c>
      <c r="G112" s="6"/>
      <c r="H112" s="6"/>
      <c r="I112" s="6"/>
      <c r="J112" s="6"/>
      <c r="K112" s="102"/>
      <c r="L112" s="16"/>
    </row>
    <row r="113" spans="1:12" s="104" customFormat="1" ht="20.5" thickBot="1" x14ac:dyDescent="0.4">
      <c r="A113" s="72" t="s">
        <v>8</v>
      </c>
      <c r="B113" s="17"/>
      <c r="C113" s="14"/>
      <c r="D113" s="14"/>
      <c r="E113" s="14"/>
      <c r="F113" s="113" t="s">
        <v>289</v>
      </c>
      <c r="G113" s="7"/>
      <c r="H113" s="7"/>
      <c r="I113" s="7"/>
      <c r="J113" s="7"/>
      <c r="K113" s="103"/>
      <c r="L113" s="18"/>
    </row>
    <row r="114" spans="1:12" s="104" customFormat="1" ht="11" thickBot="1" x14ac:dyDescent="0.4">
      <c r="A114" s="72" t="s">
        <v>6</v>
      </c>
      <c r="B114" s="78">
        <f>1+MAX($B$13:B113)</f>
        <v>26</v>
      </c>
      <c r="C114" s="59" t="s">
        <v>194</v>
      </c>
      <c r="D114" s="79"/>
      <c r="E114" s="59" t="s">
        <v>140</v>
      </c>
      <c r="F114" s="111" t="s">
        <v>195</v>
      </c>
      <c r="G114" s="59" t="s">
        <v>174</v>
      </c>
      <c r="H114" s="60">
        <v>130</v>
      </c>
      <c r="I114" s="83"/>
      <c r="J114" s="61" t="str">
        <f>IF(ISNUMBER(I114),ROUND(H114*I114,3),"")</f>
        <v/>
      </c>
      <c r="K114" s="101"/>
      <c r="L114" s="77">
        <f>ROUND(H114*K114,2)</f>
        <v>0</v>
      </c>
    </row>
    <row r="115" spans="1:12" s="104" customFormat="1" x14ac:dyDescent="0.35">
      <c r="A115" s="72" t="s">
        <v>5</v>
      </c>
      <c r="B115" s="15"/>
      <c r="C115" s="12"/>
      <c r="D115" s="12"/>
      <c r="E115" s="12"/>
      <c r="F115" s="81"/>
      <c r="G115" s="6"/>
      <c r="H115" s="6"/>
      <c r="I115" s="6"/>
      <c r="J115" s="6"/>
      <c r="K115" s="102"/>
      <c r="L115" s="16"/>
    </row>
    <row r="116" spans="1:12" s="104" customFormat="1" x14ac:dyDescent="0.35">
      <c r="A116" s="72" t="s">
        <v>7</v>
      </c>
      <c r="B116" s="15"/>
      <c r="C116" s="12"/>
      <c r="D116" s="12"/>
      <c r="E116" s="12"/>
      <c r="F116" s="112" t="s">
        <v>143</v>
      </c>
      <c r="G116" s="6"/>
      <c r="H116" s="6"/>
      <c r="I116" s="6"/>
      <c r="J116" s="6"/>
      <c r="K116" s="102"/>
      <c r="L116" s="16"/>
    </row>
    <row r="117" spans="1:12" s="104" customFormat="1" ht="20.5" thickBot="1" x14ac:dyDescent="0.4">
      <c r="A117" s="72" t="s">
        <v>8</v>
      </c>
      <c r="B117" s="17"/>
      <c r="C117" s="14"/>
      <c r="D117" s="14"/>
      <c r="E117" s="14"/>
      <c r="F117" s="113" t="s">
        <v>289</v>
      </c>
      <c r="G117" s="7"/>
      <c r="H117" s="7"/>
      <c r="I117" s="7"/>
      <c r="J117" s="7"/>
      <c r="K117" s="103"/>
      <c r="L117" s="18"/>
    </row>
    <row r="118" spans="1:12" s="104" customFormat="1" ht="20.5" thickBot="1" x14ac:dyDescent="0.4">
      <c r="A118" s="72" t="s">
        <v>6</v>
      </c>
      <c r="B118" s="78">
        <f>1+MAX($B$13:B117)</f>
        <v>27</v>
      </c>
      <c r="C118" s="59" t="s">
        <v>196</v>
      </c>
      <c r="D118" s="79"/>
      <c r="E118" s="59" t="s">
        <v>145</v>
      </c>
      <c r="F118" s="111" t="s">
        <v>197</v>
      </c>
      <c r="G118" s="59" t="s">
        <v>142</v>
      </c>
      <c r="H118" s="60">
        <v>2</v>
      </c>
      <c r="I118" s="83"/>
      <c r="J118" s="61" t="str">
        <f>IF(ISNUMBER(I118),ROUND(H118*I118,3),"")</f>
        <v/>
      </c>
      <c r="K118" s="101"/>
      <c r="L118" s="77">
        <f>ROUND(H118*K118,2)</f>
        <v>0</v>
      </c>
    </row>
    <row r="119" spans="1:12" s="104" customFormat="1" x14ac:dyDescent="0.35">
      <c r="A119" s="72" t="s">
        <v>5</v>
      </c>
      <c r="B119" s="15"/>
      <c r="C119" s="12"/>
      <c r="D119" s="12"/>
      <c r="E119" s="12"/>
      <c r="F119" s="81"/>
      <c r="G119" s="6"/>
      <c r="H119" s="6"/>
      <c r="I119" s="6"/>
      <c r="J119" s="6"/>
      <c r="K119" s="102"/>
      <c r="L119" s="16"/>
    </row>
    <row r="120" spans="1:12" s="104" customFormat="1" x14ac:dyDescent="0.35">
      <c r="A120" s="72" t="s">
        <v>7</v>
      </c>
      <c r="B120" s="15"/>
      <c r="C120" s="12"/>
      <c r="D120" s="12"/>
      <c r="E120" s="12"/>
      <c r="F120" s="112" t="s">
        <v>143</v>
      </c>
      <c r="G120" s="6"/>
      <c r="H120" s="6"/>
      <c r="I120" s="6"/>
      <c r="J120" s="6"/>
      <c r="K120" s="102"/>
      <c r="L120" s="16"/>
    </row>
    <row r="121" spans="1:12" s="104" customFormat="1" ht="10.5" thickBot="1" x14ac:dyDescent="0.4">
      <c r="A121" s="72" t="s">
        <v>8</v>
      </c>
      <c r="B121" s="17"/>
      <c r="C121" s="14"/>
      <c r="D121" s="14"/>
      <c r="E121" s="14"/>
      <c r="F121" s="113" t="s">
        <v>131</v>
      </c>
      <c r="G121" s="7"/>
      <c r="H121" s="7"/>
      <c r="I121" s="7"/>
      <c r="J121" s="7"/>
      <c r="K121" s="103"/>
      <c r="L121" s="18"/>
    </row>
    <row r="122" spans="1:12" s="104" customFormat="1" ht="11" thickBot="1" x14ac:dyDescent="0.4">
      <c r="A122" s="72" t="s">
        <v>6</v>
      </c>
      <c r="B122" s="78">
        <f>1+MAX($B$13:B121)</f>
        <v>28</v>
      </c>
      <c r="C122" s="59" t="s">
        <v>198</v>
      </c>
      <c r="D122" s="79"/>
      <c r="E122" s="59" t="s">
        <v>145</v>
      </c>
      <c r="F122" s="111" t="s">
        <v>199</v>
      </c>
      <c r="G122" s="59" t="s">
        <v>142</v>
      </c>
      <c r="H122" s="60">
        <v>158</v>
      </c>
      <c r="I122" s="83"/>
      <c r="J122" s="61" t="str">
        <f>IF(ISNUMBER(I122),ROUND(H122*I122,3),"")</f>
        <v/>
      </c>
      <c r="K122" s="101"/>
      <c r="L122" s="77">
        <f>ROUND(H122*K122,2)</f>
        <v>0</v>
      </c>
    </row>
    <row r="123" spans="1:12" s="104" customFormat="1" x14ac:dyDescent="0.35">
      <c r="A123" s="72" t="s">
        <v>5</v>
      </c>
      <c r="B123" s="15"/>
      <c r="C123" s="12"/>
      <c r="D123" s="12"/>
      <c r="E123" s="12"/>
      <c r="F123" s="81"/>
      <c r="G123" s="6"/>
      <c r="H123" s="6"/>
      <c r="I123" s="6"/>
      <c r="J123" s="6"/>
      <c r="K123" s="102"/>
      <c r="L123" s="16"/>
    </row>
    <row r="124" spans="1:12" s="104" customFormat="1" x14ac:dyDescent="0.35">
      <c r="A124" s="72" t="s">
        <v>7</v>
      </c>
      <c r="B124" s="15"/>
      <c r="C124" s="12"/>
      <c r="D124" s="12"/>
      <c r="E124" s="12"/>
      <c r="F124" s="112" t="s">
        <v>143</v>
      </c>
      <c r="G124" s="6"/>
      <c r="H124" s="6"/>
      <c r="I124" s="6"/>
      <c r="J124" s="6"/>
      <c r="K124" s="102"/>
      <c r="L124" s="16"/>
    </row>
    <row r="125" spans="1:12" s="104" customFormat="1" ht="10.5" thickBot="1" x14ac:dyDescent="0.4">
      <c r="A125" s="72" t="s">
        <v>8</v>
      </c>
      <c r="B125" s="17"/>
      <c r="C125" s="14"/>
      <c r="D125" s="14"/>
      <c r="E125" s="14"/>
      <c r="F125" s="113" t="s">
        <v>131</v>
      </c>
      <c r="G125" s="7"/>
      <c r="H125" s="7"/>
      <c r="I125" s="7"/>
      <c r="J125" s="7"/>
      <c r="K125" s="103"/>
      <c r="L125" s="18"/>
    </row>
    <row r="126" spans="1:12" s="104" customFormat="1" ht="11" thickBot="1" x14ac:dyDescent="0.4">
      <c r="A126" s="72" t="s">
        <v>6</v>
      </c>
      <c r="B126" s="78">
        <f>1+MAX($B$13:B125)</f>
        <v>29</v>
      </c>
      <c r="C126" s="59" t="s">
        <v>200</v>
      </c>
      <c r="D126" s="79"/>
      <c r="E126" s="59" t="s">
        <v>145</v>
      </c>
      <c r="F126" s="111" t="s">
        <v>201</v>
      </c>
      <c r="G126" s="59" t="s">
        <v>142</v>
      </c>
      <c r="H126" s="60">
        <v>144</v>
      </c>
      <c r="I126" s="83"/>
      <c r="J126" s="61" t="str">
        <f>IF(ISNUMBER(I126),ROUND(H126*I126,3),"")</f>
        <v/>
      </c>
      <c r="K126" s="101"/>
      <c r="L126" s="77">
        <f>ROUND(H126*K126,2)</f>
        <v>0</v>
      </c>
    </row>
    <row r="127" spans="1:12" s="104" customFormat="1" x14ac:dyDescent="0.35">
      <c r="A127" s="72" t="s">
        <v>5</v>
      </c>
      <c r="B127" s="15"/>
      <c r="C127" s="12"/>
      <c r="D127" s="12"/>
      <c r="E127" s="12"/>
      <c r="F127" s="81"/>
      <c r="G127" s="6"/>
      <c r="H127" s="6"/>
      <c r="I127" s="6"/>
      <c r="J127" s="6"/>
      <c r="K127" s="102"/>
      <c r="L127" s="16"/>
    </row>
    <row r="128" spans="1:12" s="104" customFormat="1" x14ac:dyDescent="0.35">
      <c r="A128" s="72" t="s">
        <v>7</v>
      </c>
      <c r="B128" s="15"/>
      <c r="C128" s="12"/>
      <c r="D128" s="12"/>
      <c r="E128" s="12"/>
      <c r="F128" s="112" t="s">
        <v>143</v>
      </c>
      <c r="G128" s="6"/>
      <c r="H128" s="6"/>
      <c r="I128" s="6"/>
      <c r="J128" s="6"/>
      <c r="K128" s="102"/>
      <c r="L128" s="16"/>
    </row>
    <row r="129" spans="1:12" s="104" customFormat="1" ht="10.5" thickBot="1" x14ac:dyDescent="0.4">
      <c r="A129" s="72" t="s">
        <v>8</v>
      </c>
      <c r="B129" s="17"/>
      <c r="C129" s="14"/>
      <c r="D129" s="14"/>
      <c r="E129" s="14"/>
      <c r="F129" s="113" t="s">
        <v>131</v>
      </c>
      <c r="G129" s="7"/>
      <c r="H129" s="7"/>
      <c r="I129" s="7"/>
      <c r="J129" s="7"/>
      <c r="K129" s="103"/>
      <c r="L129" s="18"/>
    </row>
    <row r="130" spans="1:12" s="104" customFormat="1" ht="11" thickBot="1" x14ac:dyDescent="0.4">
      <c r="A130" s="72" t="s">
        <v>6</v>
      </c>
      <c r="B130" s="78">
        <f>1+MAX($B$13:B129)</f>
        <v>30</v>
      </c>
      <c r="C130" s="59" t="s">
        <v>202</v>
      </c>
      <c r="D130" s="79"/>
      <c r="E130" s="59" t="s">
        <v>145</v>
      </c>
      <c r="F130" s="111" t="s">
        <v>203</v>
      </c>
      <c r="G130" s="59" t="s">
        <v>142</v>
      </c>
      <c r="H130" s="60">
        <v>132</v>
      </c>
      <c r="I130" s="83"/>
      <c r="J130" s="61" t="str">
        <f>IF(ISNUMBER(I130),ROUND(H130*I130,3),"")</f>
        <v/>
      </c>
      <c r="K130" s="101"/>
      <c r="L130" s="77">
        <f>ROUND(H130*K130,2)</f>
        <v>0</v>
      </c>
    </row>
    <row r="131" spans="1:12" s="104" customFormat="1" x14ac:dyDescent="0.35">
      <c r="A131" s="72" t="s">
        <v>5</v>
      </c>
      <c r="B131" s="15"/>
      <c r="C131" s="12"/>
      <c r="D131" s="12"/>
      <c r="E131" s="12"/>
      <c r="F131" s="81"/>
      <c r="G131" s="6"/>
      <c r="H131" s="6"/>
      <c r="I131" s="6"/>
      <c r="J131" s="6"/>
      <c r="K131" s="102"/>
      <c r="L131" s="16"/>
    </row>
    <row r="132" spans="1:12" s="104" customFormat="1" x14ac:dyDescent="0.35">
      <c r="A132" s="72" t="s">
        <v>7</v>
      </c>
      <c r="B132" s="15"/>
      <c r="C132" s="12"/>
      <c r="D132" s="12"/>
      <c r="E132" s="12"/>
      <c r="F132" s="112" t="s">
        <v>143</v>
      </c>
      <c r="G132" s="6"/>
      <c r="H132" s="6"/>
      <c r="I132" s="6"/>
      <c r="J132" s="6"/>
      <c r="K132" s="102"/>
      <c r="L132" s="16"/>
    </row>
    <row r="133" spans="1:12" s="104" customFormat="1" ht="10.5" thickBot="1" x14ac:dyDescent="0.4">
      <c r="A133" s="72" t="s">
        <v>8</v>
      </c>
      <c r="B133" s="17"/>
      <c r="C133" s="14"/>
      <c r="D133" s="14"/>
      <c r="E133" s="14"/>
      <c r="F133" s="113" t="s">
        <v>131</v>
      </c>
      <c r="G133" s="7"/>
      <c r="H133" s="7"/>
      <c r="I133" s="7"/>
      <c r="J133" s="7"/>
      <c r="K133" s="103"/>
      <c r="L133" s="18"/>
    </row>
    <row r="134" spans="1:12" s="104" customFormat="1" ht="11" thickBot="1" x14ac:dyDescent="0.4">
      <c r="A134" s="72" t="s">
        <v>6</v>
      </c>
      <c r="B134" s="78">
        <f>1+MAX($B$13:B133)</f>
        <v>31</v>
      </c>
      <c r="C134" s="59" t="s">
        <v>204</v>
      </c>
      <c r="D134" s="79"/>
      <c r="E134" s="59" t="s">
        <v>145</v>
      </c>
      <c r="F134" s="111" t="s">
        <v>205</v>
      </c>
      <c r="G134" s="59" t="s">
        <v>142</v>
      </c>
      <c r="H134" s="60">
        <v>26</v>
      </c>
      <c r="I134" s="83"/>
      <c r="J134" s="61" t="str">
        <f>IF(ISNUMBER(I134),ROUND(H134*I134,3),"")</f>
        <v/>
      </c>
      <c r="K134" s="101"/>
      <c r="L134" s="77">
        <f>ROUND(H134*K134,2)</f>
        <v>0</v>
      </c>
    </row>
    <row r="135" spans="1:12" s="104" customFormat="1" x14ac:dyDescent="0.35">
      <c r="A135" s="72" t="s">
        <v>5</v>
      </c>
      <c r="B135" s="15"/>
      <c r="C135" s="12"/>
      <c r="D135" s="12"/>
      <c r="E135" s="12"/>
      <c r="F135" s="81"/>
      <c r="G135" s="6"/>
      <c r="H135" s="6"/>
      <c r="I135" s="6"/>
      <c r="J135" s="6"/>
      <c r="K135" s="102"/>
      <c r="L135" s="16"/>
    </row>
    <row r="136" spans="1:12" s="104" customFormat="1" x14ac:dyDescent="0.35">
      <c r="A136" s="72" t="s">
        <v>7</v>
      </c>
      <c r="B136" s="15"/>
      <c r="C136" s="12"/>
      <c r="D136" s="12"/>
      <c r="E136" s="12"/>
      <c r="F136" s="112" t="s">
        <v>143</v>
      </c>
      <c r="G136" s="6"/>
      <c r="H136" s="6"/>
      <c r="I136" s="6"/>
      <c r="J136" s="6"/>
      <c r="K136" s="102"/>
      <c r="L136" s="16"/>
    </row>
    <row r="137" spans="1:12" s="104" customFormat="1" ht="10.5" thickBot="1" x14ac:dyDescent="0.4">
      <c r="A137" s="72" t="s">
        <v>8</v>
      </c>
      <c r="B137" s="17"/>
      <c r="C137" s="14"/>
      <c r="D137" s="14"/>
      <c r="E137" s="14"/>
      <c r="F137" s="113" t="s">
        <v>131</v>
      </c>
      <c r="G137" s="7"/>
      <c r="H137" s="7"/>
      <c r="I137" s="7"/>
      <c r="J137" s="7"/>
      <c r="K137" s="103"/>
      <c r="L137" s="18"/>
    </row>
    <row r="138" spans="1:12" s="104" customFormat="1" ht="11" thickBot="1" x14ac:dyDescent="0.4">
      <c r="A138" s="72" t="s">
        <v>6</v>
      </c>
      <c r="B138" s="78">
        <f>1+MAX($B$13:B137)</f>
        <v>32</v>
      </c>
      <c r="C138" s="59" t="s">
        <v>206</v>
      </c>
      <c r="D138" s="79"/>
      <c r="E138" s="59" t="s">
        <v>145</v>
      </c>
      <c r="F138" s="111" t="s">
        <v>207</v>
      </c>
      <c r="G138" s="59" t="s">
        <v>174</v>
      </c>
      <c r="H138" s="60">
        <v>231</v>
      </c>
      <c r="I138" s="83"/>
      <c r="J138" s="61" t="str">
        <f>IF(ISNUMBER(I138),ROUND(H138*I138,3),"")</f>
        <v/>
      </c>
      <c r="K138" s="101"/>
      <c r="L138" s="77">
        <f>ROUND(H138*K138,2)</f>
        <v>0</v>
      </c>
    </row>
    <row r="139" spans="1:12" s="104" customFormat="1" x14ac:dyDescent="0.35">
      <c r="A139" s="72" t="s">
        <v>5</v>
      </c>
      <c r="B139" s="15"/>
      <c r="C139" s="12"/>
      <c r="D139" s="12"/>
      <c r="E139" s="12"/>
      <c r="F139" s="81"/>
      <c r="G139" s="6"/>
      <c r="H139" s="6"/>
      <c r="I139" s="6"/>
      <c r="J139" s="6"/>
      <c r="K139" s="102"/>
      <c r="L139" s="16"/>
    </row>
    <row r="140" spans="1:12" s="104" customFormat="1" x14ac:dyDescent="0.35">
      <c r="A140" s="72" t="s">
        <v>7</v>
      </c>
      <c r="B140" s="15"/>
      <c r="C140" s="12"/>
      <c r="D140" s="12"/>
      <c r="E140" s="12"/>
      <c r="F140" s="112" t="s">
        <v>143</v>
      </c>
      <c r="G140" s="6"/>
      <c r="H140" s="6"/>
      <c r="I140" s="6"/>
      <c r="J140" s="6"/>
      <c r="K140" s="102"/>
      <c r="L140" s="16"/>
    </row>
    <row r="141" spans="1:12" s="104" customFormat="1" ht="10.5" thickBot="1" x14ac:dyDescent="0.4">
      <c r="A141" s="72" t="s">
        <v>8</v>
      </c>
      <c r="B141" s="17"/>
      <c r="C141" s="14"/>
      <c r="D141" s="14"/>
      <c r="E141" s="14"/>
      <c r="F141" s="113" t="s">
        <v>131</v>
      </c>
      <c r="G141" s="7"/>
      <c r="H141" s="7"/>
      <c r="I141" s="7"/>
      <c r="J141" s="7"/>
      <c r="K141" s="103"/>
      <c r="L141" s="18"/>
    </row>
    <row r="142" spans="1:12" s="104" customFormat="1" ht="11" thickBot="1" x14ac:dyDescent="0.4">
      <c r="A142" s="72" t="s">
        <v>6</v>
      </c>
      <c r="B142" s="78">
        <f>1+MAX($B$13:B141)</f>
        <v>33</v>
      </c>
      <c r="C142" s="59" t="s">
        <v>208</v>
      </c>
      <c r="D142" s="79"/>
      <c r="E142" s="59" t="s">
        <v>145</v>
      </c>
      <c r="F142" s="111" t="s">
        <v>209</v>
      </c>
      <c r="G142" s="59" t="s">
        <v>174</v>
      </c>
      <c r="H142" s="60">
        <v>13145</v>
      </c>
      <c r="I142" s="83"/>
      <c r="J142" s="61" t="str">
        <f>IF(ISNUMBER(I142),ROUND(H142*I142,3),"")</f>
        <v/>
      </c>
      <c r="K142" s="101"/>
      <c r="L142" s="77">
        <f>ROUND(H142*K142,2)</f>
        <v>0</v>
      </c>
    </row>
    <row r="143" spans="1:12" s="104" customFormat="1" x14ac:dyDescent="0.35">
      <c r="A143" s="72" t="s">
        <v>5</v>
      </c>
      <c r="B143" s="15"/>
      <c r="C143" s="12"/>
      <c r="D143" s="12"/>
      <c r="E143" s="12"/>
      <c r="F143" s="81"/>
      <c r="G143" s="6"/>
      <c r="H143" s="6"/>
      <c r="I143" s="6"/>
      <c r="J143" s="6"/>
      <c r="K143" s="102"/>
      <c r="L143" s="16"/>
    </row>
    <row r="144" spans="1:12" s="104" customFormat="1" x14ac:dyDescent="0.35">
      <c r="A144" s="72" t="s">
        <v>7</v>
      </c>
      <c r="B144" s="15"/>
      <c r="C144" s="12"/>
      <c r="D144" s="12"/>
      <c r="E144" s="12"/>
      <c r="F144" s="112" t="s">
        <v>143</v>
      </c>
      <c r="G144" s="6"/>
      <c r="H144" s="6"/>
      <c r="I144" s="6"/>
      <c r="J144" s="6"/>
      <c r="K144" s="102"/>
      <c r="L144" s="16"/>
    </row>
    <row r="145" spans="1:12" s="104" customFormat="1" ht="10.5" thickBot="1" x14ac:dyDescent="0.4">
      <c r="A145" s="72" t="s">
        <v>8</v>
      </c>
      <c r="B145" s="17"/>
      <c r="C145" s="14"/>
      <c r="D145" s="14"/>
      <c r="E145" s="14"/>
      <c r="F145" s="113" t="s">
        <v>131</v>
      </c>
      <c r="G145" s="7"/>
      <c r="H145" s="7"/>
      <c r="I145" s="7"/>
      <c r="J145" s="7"/>
      <c r="K145" s="103"/>
      <c r="L145" s="18"/>
    </row>
    <row r="146" spans="1:12" s="104" customFormat="1" ht="11" thickBot="1" x14ac:dyDescent="0.4">
      <c r="A146" s="72" t="s">
        <v>6</v>
      </c>
      <c r="B146" s="78">
        <f>1+MAX($B$13:B145)</f>
        <v>34</v>
      </c>
      <c r="C146" s="59" t="s">
        <v>210</v>
      </c>
      <c r="D146" s="79"/>
      <c r="E146" s="59" t="s">
        <v>145</v>
      </c>
      <c r="F146" s="111" t="s">
        <v>211</v>
      </c>
      <c r="G146" s="59" t="s">
        <v>142</v>
      </c>
      <c r="H146" s="124">
        <v>462</v>
      </c>
      <c r="I146" s="83"/>
      <c r="J146" s="61" t="str">
        <f>IF(ISNUMBER(I146),ROUND(H146*I146,3),"")</f>
        <v/>
      </c>
      <c r="K146" s="101"/>
      <c r="L146" s="77">
        <f>ROUND(H146*K146,2)</f>
        <v>0</v>
      </c>
    </row>
    <row r="147" spans="1:12" s="104" customFormat="1" x14ac:dyDescent="0.35">
      <c r="A147" s="72" t="s">
        <v>5</v>
      </c>
      <c r="B147" s="15"/>
      <c r="C147" s="12"/>
      <c r="D147" s="12"/>
      <c r="E147" s="12"/>
      <c r="F147" s="81"/>
      <c r="G147" s="6"/>
      <c r="H147" s="6"/>
      <c r="I147" s="6"/>
      <c r="J147" s="6"/>
      <c r="K147" s="102"/>
      <c r="L147" s="16"/>
    </row>
    <row r="148" spans="1:12" s="104" customFormat="1" x14ac:dyDescent="0.35">
      <c r="A148" s="72" t="s">
        <v>7</v>
      </c>
      <c r="B148" s="15"/>
      <c r="C148" s="12"/>
      <c r="D148" s="12"/>
      <c r="E148" s="12"/>
      <c r="F148" s="112" t="s">
        <v>143</v>
      </c>
      <c r="G148" s="6"/>
      <c r="H148" s="6"/>
      <c r="I148" s="6"/>
      <c r="J148" s="6"/>
      <c r="K148" s="102"/>
      <c r="L148" s="16"/>
    </row>
    <row r="149" spans="1:12" s="104" customFormat="1" ht="10.5" thickBot="1" x14ac:dyDescent="0.4">
      <c r="A149" s="72" t="s">
        <v>8</v>
      </c>
      <c r="B149" s="17"/>
      <c r="C149" s="14"/>
      <c r="D149" s="14"/>
      <c r="E149" s="14"/>
      <c r="F149" s="113" t="s">
        <v>131</v>
      </c>
      <c r="G149" s="7"/>
      <c r="H149" s="7"/>
      <c r="I149" s="7"/>
      <c r="J149" s="7"/>
      <c r="K149" s="103"/>
      <c r="L149" s="18"/>
    </row>
    <row r="150" spans="1:12" s="104" customFormat="1" ht="11" thickBot="1" x14ac:dyDescent="0.4">
      <c r="A150" s="72" t="s">
        <v>6</v>
      </c>
      <c r="B150" s="78">
        <f>1+MAX($B$13:B149)</f>
        <v>35</v>
      </c>
      <c r="C150" s="59" t="s">
        <v>212</v>
      </c>
      <c r="D150" s="79"/>
      <c r="E150" s="59" t="s">
        <v>145</v>
      </c>
      <c r="F150" s="111" t="s">
        <v>213</v>
      </c>
      <c r="G150" s="59" t="s">
        <v>142</v>
      </c>
      <c r="H150" s="60">
        <v>70</v>
      </c>
      <c r="I150" s="83"/>
      <c r="J150" s="61" t="str">
        <f>IF(ISNUMBER(I150),ROUND(H150*I150,3),"")</f>
        <v/>
      </c>
      <c r="K150" s="101"/>
      <c r="L150" s="77">
        <f>ROUND(H150*K150,2)</f>
        <v>0</v>
      </c>
    </row>
    <row r="151" spans="1:12" s="104" customFormat="1" x14ac:dyDescent="0.35">
      <c r="A151" s="72" t="s">
        <v>5</v>
      </c>
      <c r="B151" s="15"/>
      <c r="C151" s="12"/>
      <c r="D151" s="12"/>
      <c r="E151" s="12"/>
      <c r="F151" s="81"/>
      <c r="G151" s="6"/>
      <c r="H151" s="6"/>
      <c r="I151" s="6"/>
      <c r="J151" s="6"/>
      <c r="K151" s="102"/>
      <c r="L151" s="16"/>
    </row>
    <row r="152" spans="1:12" s="104" customFormat="1" x14ac:dyDescent="0.35">
      <c r="A152" s="72" t="s">
        <v>7</v>
      </c>
      <c r="B152" s="15"/>
      <c r="C152" s="12"/>
      <c r="D152" s="12"/>
      <c r="E152" s="12"/>
      <c r="F152" s="112" t="s">
        <v>143</v>
      </c>
      <c r="G152" s="6"/>
      <c r="H152" s="6"/>
      <c r="I152" s="6"/>
      <c r="J152" s="6"/>
      <c r="K152" s="102"/>
      <c r="L152" s="16"/>
    </row>
    <row r="153" spans="1:12" s="104" customFormat="1" ht="10.5" thickBot="1" x14ac:dyDescent="0.4">
      <c r="A153" s="72" t="s">
        <v>8</v>
      </c>
      <c r="B153" s="17"/>
      <c r="C153" s="14"/>
      <c r="D153" s="14"/>
      <c r="E153" s="14"/>
      <c r="F153" s="113" t="s">
        <v>131</v>
      </c>
      <c r="G153" s="7"/>
      <c r="H153" s="7"/>
      <c r="I153" s="7"/>
      <c r="J153" s="7"/>
      <c r="K153" s="103"/>
      <c r="L153" s="18"/>
    </row>
    <row r="154" spans="1:12" s="104" customFormat="1" ht="11" thickBot="1" x14ac:dyDescent="0.4">
      <c r="A154" s="72" t="s">
        <v>6</v>
      </c>
      <c r="B154" s="78">
        <f>1+MAX($B$13:B153)</f>
        <v>36</v>
      </c>
      <c r="C154" s="59" t="s">
        <v>214</v>
      </c>
      <c r="D154" s="79"/>
      <c r="E154" s="59" t="s">
        <v>145</v>
      </c>
      <c r="F154" s="111" t="s">
        <v>215</v>
      </c>
      <c r="G154" s="59" t="s">
        <v>142</v>
      </c>
      <c r="H154" s="60">
        <v>24</v>
      </c>
      <c r="I154" s="83"/>
      <c r="J154" s="61" t="str">
        <f>IF(ISNUMBER(I154),ROUND(H154*I154,3),"")</f>
        <v/>
      </c>
      <c r="K154" s="101"/>
      <c r="L154" s="77">
        <f>ROUND(H154*K154,2)</f>
        <v>0</v>
      </c>
    </row>
    <row r="155" spans="1:12" s="104" customFormat="1" x14ac:dyDescent="0.35">
      <c r="A155" s="72" t="s">
        <v>5</v>
      </c>
      <c r="B155" s="15"/>
      <c r="C155" s="12"/>
      <c r="D155" s="12"/>
      <c r="E155" s="12"/>
      <c r="F155" s="81"/>
      <c r="G155" s="6"/>
      <c r="H155" s="6"/>
      <c r="I155" s="6"/>
      <c r="J155" s="6"/>
      <c r="K155" s="102"/>
      <c r="L155" s="16"/>
    </row>
    <row r="156" spans="1:12" s="104" customFormat="1" x14ac:dyDescent="0.35">
      <c r="A156" s="72" t="s">
        <v>7</v>
      </c>
      <c r="B156" s="15"/>
      <c r="C156" s="12"/>
      <c r="D156" s="12"/>
      <c r="E156" s="12"/>
      <c r="F156" s="112" t="s">
        <v>143</v>
      </c>
      <c r="G156" s="6"/>
      <c r="H156" s="6"/>
      <c r="I156" s="6"/>
      <c r="J156" s="6"/>
      <c r="K156" s="102"/>
      <c r="L156" s="16"/>
    </row>
    <row r="157" spans="1:12" s="104" customFormat="1" ht="10.5" thickBot="1" x14ac:dyDescent="0.4">
      <c r="A157" s="72" t="s">
        <v>8</v>
      </c>
      <c r="B157" s="17"/>
      <c r="C157" s="14"/>
      <c r="D157" s="14"/>
      <c r="E157" s="14"/>
      <c r="F157" s="113" t="s">
        <v>131</v>
      </c>
      <c r="G157" s="7"/>
      <c r="H157" s="7"/>
      <c r="I157" s="7"/>
      <c r="J157" s="7"/>
      <c r="K157" s="103"/>
      <c r="L157" s="18"/>
    </row>
    <row r="158" spans="1:12" s="104" customFormat="1" ht="11" thickBot="1" x14ac:dyDescent="0.4">
      <c r="A158" s="72" t="s">
        <v>6</v>
      </c>
      <c r="B158" s="78">
        <f>1+MAX($B$13:B157)</f>
        <v>37</v>
      </c>
      <c r="C158" s="59" t="s">
        <v>216</v>
      </c>
      <c r="D158" s="79"/>
      <c r="E158" s="59" t="s">
        <v>145</v>
      </c>
      <c r="F158" s="111" t="s">
        <v>217</v>
      </c>
      <c r="G158" s="59" t="s">
        <v>174</v>
      </c>
      <c r="H158" s="60">
        <v>68</v>
      </c>
      <c r="I158" s="83"/>
      <c r="J158" s="61" t="str">
        <f>IF(ISNUMBER(I158),ROUND(H158*I158,3),"")</f>
        <v/>
      </c>
      <c r="K158" s="101"/>
      <c r="L158" s="77">
        <f>ROUND(H158*K158,2)</f>
        <v>0</v>
      </c>
    </row>
    <row r="159" spans="1:12" s="104" customFormat="1" x14ac:dyDescent="0.35">
      <c r="A159" s="72" t="s">
        <v>5</v>
      </c>
      <c r="B159" s="15"/>
      <c r="C159" s="12"/>
      <c r="D159" s="12"/>
      <c r="E159" s="12"/>
      <c r="F159" s="81"/>
      <c r="G159" s="6"/>
      <c r="H159" s="6"/>
      <c r="I159" s="6"/>
      <c r="J159" s="6"/>
      <c r="K159" s="102"/>
      <c r="L159" s="16"/>
    </row>
    <row r="160" spans="1:12" s="104" customFormat="1" x14ac:dyDescent="0.35">
      <c r="A160" s="72" t="s">
        <v>7</v>
      </c>
      <c r="B160" s="15"/>
      <c r="C160" s="12"/>
      <c r="D160" s="12"/>
      <c r="E160" s="12"/>
      <c r="F160" s="112" t="s">
        <v>143</v>
      </c>
      <c r="G160" s="6"/>
      <c r="H160" s="6"/>
      <c r="I160" s="6"/>
      <c r="J160" s="6"/>
      <c r="K160" s="102"/>
      <c r="L160" s="16"/>
    </row>
    <row r="161" spans="1:12" s="104" customFormat="1" ht="10.5" thickBot="1" x14ac:dyDescent="0.4">
      <c r="A161" s="72" t="s">
        <v>8</v>
      </c>
      <c r="B161" s="17"/>
      <c r="C161" s="14"/>
      <c r="D161" s="14"/>
      <c r="E161" s="14"/>
      <c r="F161" s="113" t="s">
        <v>131</v>
      </c>
      <c r="G161" s="7"/>
      <c r="H161" s="7"/>
      <c r="I161" s="7"/>
      <c r="J161" s="7"/>
      <c r="K161" s="103"/>
      <c r="L161" s="18"/>
    </row>
    <row r="162" spans="1:12" s="104" customFormat="1" ht="11" thickBot="1" x14ac:dyDescent="0.4">
      <c r="A162" s="72" t="s">
        <v>6</v>
      </c>
      <c r="B162" s="78">
        <f>1+MAX($B$13:B161)</f>
        <v>38</v>
      </c>
      <c r="C162" s="59" t="s">
        <v>218</v>
      </c>
      <c r="D162" s="79"/>
      <c r="E162" s="59" t="s">
        <v>145</v>
      </c>
      <c r="F162" s="111" t="s">
        <v>219</v>
      </c>
      <c r="G162" s="59" t="s">
        <v>142</v>
      </c>
      <c r="H162" s="60">
        <v>136</v>
      </c>
      <c r="I162" s="83"/>
      <c r="J162" s="61" t="str">
        <f>IF(ISNUMBER(I162),ROUND(H162*I162,3),"")</f>
        <v/>
      </c>
      <c r="K162" s="101"/>
      <c r="L162" s="77">
        <f>ROUND(H162*K162,2)</f>
        <v>0</v>
      </c>
    </row>
    <row r="163" spans="1:12" s="104" customFormat="1" x14ac:dyDescent="0.35">
      <c r="A163" s="72" t="s">
        <v>5</v>
      </c>
      <c r="B163" s="15"/>
      <c r="C163" s="12"/>
      <c r="D163" s="12"/>
      <c r="E163" s="12"/>
      <c r="F163" s="81"/>
      <c r="G163" s="6"/>
      <c r="H163" s="6"/>
      <c r="I163" s="6"/>
      <c r="J163" s="6"/>
      <c r="K163" s="102"/>
      <c r="L163" s="16"/>
    </row>
    <row r="164" spans="1:12" s="104" customFormat="1" x14ac:dyDescent="0.35">
      <c r="A164" s="72" t="s">
        <v>7</v>
      </c>
      <c r="B164" s="15"/>
      <c r="C164" s="12"/>
      <c r="D164" s="12"/>
      <c r="E164" s="12"/>
      <c r="F164" s="112" t="s">
        <v>143</v>
      </c>
      <c r="G164" s="6"/>
      <c r="H164" s="6"/>
      <c r="I164" s="6"/>
      <c r="J164" s="6"/>
      <c r="K164" s="102"/>
      <c r="L164" s="16"/>
    </row>
    <row r="165" spans="1:12" s="104" customFormat="1" ht="10.5" thickBot="1" x14ac:dyDescent="0.4">
      <c r="A165" s="72" t="s">
        <v>8</v>
      </c>
      <c r="B165" s="17"/>
      <c r="C165" s="14"/>
      <c r="D165" s="14"/>
      <c r="E165" s="14"/>
      <c r="F165" s="113" t="s">
        <v>131</v>
      </c>
      <c r="G165" s="7"/>
      <c r="H165" s="7"/>
      <c r="I165" s="7"/>
      <c r="J165" s="7"/>
      <c r="K165" s="103"/>
      <c r="L165" s="18"/>
    </row>
    <row r="166" spans="1:12" s="104" customFormat="1" ht="11" thickBot="1" x14ac:dyDescent="0.4">
      <c r="A166" s="72" t="s">
        <v>6</v>
      </c>
      <c r="B166" s="78">
        <f>1+MAX($B$13:B165)</f>
        <v>39</v>
      </c>
      <c r="C166" s="59" t="s">
        <v>220</v>
      </c>
      <c r="D166" s="79"/>
      <c r="E166" s="59" t="s">
        <v>145</v>
      </c>
      <c r="F166" s="111" t="s">
        <v>221</v>
      </c>
      <c r="G166" s="59" t="s">
        <v>142</v>
      </c>
      <c r="H166" s="60">
        <v>56</v>
      </c>
      <c r="I166" s="83"/>
      <c r="J166" s="61" t="str">
        <f>IF(ISNUMBER(I166),ROUND(H166*I166,3),"")</f>
        <v/>
      </c>
      <c r="K166" s="101"/>
      <c r="L166" s="77">
        <f>ROUND(H166*K166,2)</f>
        <v>0</v>
      </c>
    </row>
    <row r="167" spans="1:12" s="104" customFormat="1" x14ac:dyDescent="0.35">
      <c r="A167" s="72" t="s">
        <v>5</v>
      </c>
      <c r="B167" s="15"/>
      <c r="C167" s="12"/>
      <c r="D167" s="12"/>
      <c r="E167" s="12"/>
      <c r="F167" s="81"/>
      <c r="G167" s="6"/>
      <c r="H167" s="6"/>
      <c r="I167" s="6"/>
      <c r="J167" s="6"/>
      <c r="K167" s="102"/>
      <c r="L167" s="16"/>
    </row>
    <row r="168" spans="1:12" s="104" customFormat="1" x14ac:dyDescent="0.35">
      <c r="A168" s="72" t="s">
        <v>7</v>
      </c>
      <c r="B168" s="15"/>
      <c r="C168" s="12"/>
      <c r="D168" s="12"/>
      <c r="E168" s="12"/>
      <c r="F168" s="112" t="s">
        <v>143</v>
      </c>
      <c r="G168" s="6"/>
      <c r="H168" s="6"/>
      <c r="I168" s="6"/>
      <c r="J168" s="6"/>
      <c r="K168" s="102"/>
      <c r="L168" s="16"/>
    </row>
    <row r="169" spans="1:12" s="104" customFormat="1" ht="10.5" thickBot="1" x14ac:dyDescent="0.4">
      <c r="A169" s="72" t="s">
        <v>8</v>
      </c>
      <c r="B169" s="17"/>
      <c r="C169" s="14"/>
      <c r="D169" s="14"/>
      <c r="E169" s="14"/>
      <c r="F169" s="113" t="s">
        <v>131</v>
      </c>
      <c r="G169" s="7"/>
      <c r="H169" s="7"/>
      <c r="I169" s="7"/>
      <c r="J169" s="7"/>
      <c r="K169" s="103"/>
      <c r="L169" s="18"/>
    </row>
    <row r="170" spans="1:12" s="104" customFormat="1" ht="20.5" thickBot="1" x14ac:dyDescent="0.4">
      <c r="A170" s="72" t="s">
        <v>6</v>
      </c>
      <c r="B170" s="78">
        <f>1+MAX($B$13:B169)</f>
        <v>40</v>
      </c>
      <c r="C170" s="59" t="s">
        <v>278</v>
      </c>
      <c r="D170" s="79"/>
      <c r="E170" s="59" t="s">
        <v>145</v>
      </c>
      <c r="F170" s="111" t="s">
        <v>281</v>
      </c>
      <c r="G170" s="59" t="s">
        <v>142</v>
      </c>
      <c r="H170" s="60">
        <v>1</v>
      </c>
      <c r="I170" s="83"/>
      <c r="J170" s="61" t="str">
        <f>IF(ISNUMBER(I170),ROUND(H170*I170,3),"")</f>
        <v/>
      </c>
      <c r="K170" s="101"/>
      <c r="L170" s="77">
        <f>ROUND(H170*K170,2)</f>
        <v>0</v>
      </c>
    </row>
    <row r="171" spans="1:12" s="104" customFormat="1" x14ac:dyDescent="0.35">
      <c r="A171" s="72" t="s">
        <v>5</v>
      </c>
      <c r="B171" s="15"/>
      <c r="C171" s="12"/>
      <c r="D171" s="12"/>
      <c r="E171" s="12"/>
      <c r="F171" s="81"/>
      <c r="G171" s="6"/>
      <c r="H171" s="6"/>
      <c r="I171" s="6"/>
      <c r="J171" s="6"/>
      <c r="K171" s="102"/>
      <c r="L171" s="16"/>
    </row>
    <row r="172" spans="1:12" s="104" customFormat="1" x14ac:dyDescent="0.35">
      <c r="A172" s="72" t="s">
        <v>7</v>
      </c>
      <c r="B172" s="15"/>
      <c r="C172" s="12"/>
      <c r="D172" s="12"/>
      <c r="E172" s="12"/>
      <c r="F172" s="112" t="s">
        <v>143</v>
      </c>
      <c r="G172" s="6"/>
      <c r="H172" s="6"/>
      <c r="I172" s="6"/>
      <c r="J172" s="6"/>
      <c r="K172" s="102"/>
      <c r="L172" s="16"/>
    </row>
    <row r="173" spans="1:12" s="104" customFormat="1" ht="10.5" thickBot="1" x14ac:dyDescent="0.4">
      <c r="A173" s="72" t="s">
        <v>8</v>
      </c>
      <c r="B173" s="17"/>
      <c r="C173" s="14"/>
      <c r="D173" s="14"/>
      <c r="E173" s="14"/>
      <c r="F173" s="113" t="s">
        <v>131</v>
      </c>
      <c r="G173" s="7"/>
      <c r="H173" s="7"/>
      <c r="I173" s="7"/>
      <c r="J173" s="7"/>
      <c r="K173" s="103"/>
      <c r="L173" s="18"/>
    </row>
    <row r="174" spans="1:12" s="104" customFormat="1" ht="20.5" thickBot="1" x14ac:dyDescent="0.4">
      <c r="A174" s="72" t="s">
        <v>6</v>
      </c>
      <c r="B174" s="78">
        <f>1+MAX($B$13:B173)</f>
        <v>41</v>
      </c>
      <c r="C174" s="59" t="s">
        <v>279</v>
      </c>
      <c r="D174" s="79"/>
      <c r="E174" s="59" t="s">
        <v>145</v>
      </c>
      <c r="F174" s="111" t="s">
        <v>280</v>
      </c>
      <c r="G174" s="59" t="s">
        <v>142</v>
      </c>
      <c r="H174" s="60">
        <v>29</v>
      </c>
      <c r="I174" s="83"/>
      <c r="J174" s="61" t="str">
        <f>IF(ISNUMBER(I174),ROUND(H174*I174,3),"")</f>
        <v/>
      </c>
      <c r="K174" s="101"/>
      <c r="L174" s="77">
        <f>ROUND(H174*K174,2)</f>
        <v>0</v>
      </c>
    </row>
    <row r="175" spans="1:12" s="104" customFormat="1" x14ac:dyDescent="0.35">
      <c r="A175" s="72" t="s">
        <v>5</v>
      </c>
      <c r="B175" s="15"/>
      <c r="C175" s="12"/>
      <c r="D175" s="12"/>
      <c r="E175" s="12"/>
      <c r="F175" s="81"/>
      <c r="G175" s="6"/>
      <c r="H175" s="6"/>
      <c r="I175" s="6"/>
      <c r="J175" s="6"/>
      <c r="K175" s="102"/>
      <c r="L175" s="16"/>
    </row>
    <row r="176" spans="1:12" s="104" customFormat="1" x14ac:dyDescent="0.35">
      <c r="A176" s="72" t="s">
        <v>7</v>
      </c>
      <c r="B176" s="15"/>
      <c r="C176" s="12"/>
      <c r="D176" s="12"/>
      <c r="E176" s="12"/>
      <c r="F176" s="112" t="s">
        <v>143</v>
      </c>
      <c r="G176" s="6"/>
      <c r="H176" s="6"/>
      <c r="I176" s="6"/>
      <c r="J176" s="6"/>
      <c r="K176" s="102"/>
      <c r="L176" s="16"/>
    </row>
    <row r="177" spans="1:12" s="104" customFormat="1" ht="10.5" thickBot="1" x14ac:dyDescent="0.4">
      <c r="A177" s="72" t="s">
        <v>8</v>
      </c>
      <c r="B177" s="17"/>
      <c r="C177" s="14"/>
      <c r="D177" s="14"/>
      <c r="E177" s="14"/>
      <c r="F177" s="113" t="s">
        <v>131</v>
      </c>
      <c r="G177" s="7"/>
      <c r="H177" s="7"/>
      <c r="I177" s="7"/>
      <c r="J177" s="7"/>
      <c r="K177" s="103"/>
      <c r="L177" s="18"/>
    </row>
    <row r="178" spans="1:12" s="104" customFormat="1" ht="11" thickBot="1" x14ac:dyDescent="0.4">
      <c r="A178" s="72" t="s">
        <v>6</v>
      </c>
      <c r="B178" s="78">
        <f>1+MAX($B$13:B177)</f>
        <v>42</v>
      </c>
      <c r="C178" s="59" t="s">
        <v>222</v>
      </c>
      <c r="D178" s="79"/>
      <c r="E178" s="59" t="s">
        <v>145</v>
      </c>
      <c r="F178" s="111" t="s">
        <v>223</v>
      </c>
      <c r="G178" s="59" t="s">
        <v>142</v>
      </c>
      <c r="H178" s="60">
        <v>1</v>
      </c>
      <c r="I178" s="83"/>
      <c r="J178" s="61" t="str">
        <f>IF(ISNUMBER(I178),ROUND(H178*I178,3),"")</f>
        <v/>
      </c>
      <c r="K178" s="101"/>
      <c r="L178" s="77">
        <f>ROUND(H178*K178,2)</f>
        <v>0</v>
      </c>
    </row>
    <row r="179" spans="1:12" s="104" customFormat="1" x14ac:dyDescent="0.35">
      <c r="A179" s="72" t="s">
        <v>5</v>
      </c>
      <c r="B179" s="15"/>
      <c r="C179" s="12"/>
      <c r="D179" s="12"/>
      <c r="E179" s="12"/>
      <c r="F179" s="81"/>
      <c r="G179" s="6"/>
      <c r="H179" s="6"/>
      <c r="I179" s="6"/>
      <c r="J179" s="6"/>
      <c r="K179" s="102"/>
      <c r="L179" s="16"/>
    </row>
    <row r="180" spans="1:12" s="104" customFormat="1" x14ac:dyDescent="0.35">
      <c r="A180" s="72" t="s">
        <v>7</v>
      </c>
      <c r="B180" s="15"/>
      <c r="C180" s="12"/>
      <c r="D180" s="12"/>
      <c r="E180" s="12"/>
      <c r="F180" s="112" t="s">
        <v>143</v>
      </c>
      <c r="G180" s="6"/>
      <c r="H180" s="6"/>
      <c r="I180" s="6"/>
      <c r="J180" s="6"/>
      <c r="K180" s="102"/>
      <c r="L180" s="16"/>
    </row>
    <row r="181" spans="1:12" s="104" customFormat="1" ht="10.5" thickBot="1" x14ac:dyDescent="0.4">
      <c r="A181" s="72" t="s">
        <v>8</v>
      </c>
      <c r="B181" s="17"/>
      <c r="C181" s="14"/>
      <c r="D181" s="14"/>
      <c r="E181" s="14"/>
      <c r="F181" s="113" t="s">
        <v>131</v>
      </c>
      <c r="G181" s="7"/>
      <c r="H181" s="7"/>
      <c r="I181" s="7"/>
      <c r="J181" s="7"/>
      <c r="K181" s="103"/>
      <c r="L181" s="18"/>
    </row>
    <row r="182" spans="1:12" s="104" customFormat="1" ht="11" thickBot="1" x14ac:dyDescent="0.4">
      <c r="A182" s="72" t="s">
        <v>6</v>
      </c>
      <c r="B182" s="78">
        <f>1+MAX($B$13:B181)</f>
        <v>43</v>
      </c>
      <c r="C182" s="59" t="s">
        <v>224</v>
      </c>
      <c r="D182" s="79"/>
      <c r="E182" s="59" t="s">
        <v>145</v>
      </c>
      <c r="F182" s="111" t="s">
        <v>225</v>
      </c>
      <c r="G182" s="59" t="s">
        <v>142</v>
      </c>
      <c r="H182" s="60">
        <v>52</v>
      </c>
      <c r="I182" s="83"/>
      <c r="J182" s="61" t="str">
        <f>IF(ISNUMBER(I182),ROUND(H182*I182,3),"")</f>
        <v/>
      </c>
      <c r="K182" s="101"/>
      <c r="L182" s="77">
        <f>ROUND(H182*K182,2)</f>
        <v>0</v>
      </c>
    </row>
    <row r="183" spans="1:12" s="104" customFormat="1" x14ac:dyDescent="0.35">
      <c r="A183" s="72" t="s">
        <v>5</v>
      </c>
      <c r="B183" s="15"/>
      <c r="C183" s="12"/>
      <c r="D183" s="12"/>
      <c r="E183" s="12"/>
      <c r="F183" s="81"/>
      <c r="G183" s="6"/>
      <c r="H183" s="6"/>
      <c r="I183" s="6"/>
      <c r="J183" s="6"/>
      <c r="K183" s="102"/>
      <c r="L183" s="16"/>
    </row>
    <row r="184" spans="1:12" s="104" customFormat="1" x14ac:dyDescent="0.35">
      <c r="A184" s="72" t="s">
        <v>7</v>
      </c>
      <c r="B184" s="15"/>
      <c r="C184" s="12"/>
      <c r="D184" s="12"/>
      <c r="E184" s="12"/>
      <c r="F184" s="112" t="s">
        <v>143</v>
      </c>
      <c r="G184" s="6"/>
      <c r="H184" s="6"/>
      <c r="I184" s="6"/>
      <c r="J184" s="6"/>
      <c r="K184" s="102"/>
      <c r="L184" s="16"/>
    </row>
    <row r="185" spans="1:12" s="104" customFormat="1" ht="10.5" thickBot="1" x14ac:dyDescent="0.4">
      <c r="A185" s="72" t="s">
        <v>8</v>
      </c>
      <c r="B185" s="17"/>
      <c r="C185" s="14"/>
      <c r="D185" s="14"/>
      <c r="E185" s="14"/>
      <c r="F185" s="113" t="s">
        <v>131</v>
      </c>
      <c r="G185" s="7"/>
      <c r="H185" s="7"/>
      <c r="I185" s="7"/>
      <c r="J185" s="7"/>
      <c r="K185" s="103"/>
      <c r="L185" s="18"/>
    </row>
    <row r="186" spans="1:12" s="104" customFormat="1" ht="11" thickBot="1" x14ac:dyDescent="0.4">
      <c r="A186" s="72" t="s">
        <v>6</v>
      </c>
      <c r="B186" s="78">
        <f>1+MAX($B$13:B185)</f>
        <v>44</v>
      </c>
      <c r="C186" s="59" t="s">
        <v>226</v>
      </c>
      <c r="D186" s="79"/>
      <c r="E186" s="59" t="s">
        <v>145</v>
      </c>
      <c r="F186" s="111" t="s">
        <v>227</v>
      </c>
      <c r="G186" s="59" t="s">
        <v>142</v>
      </c>
      <c r="H186" s="60">
        <v>148</v>
      </c>
      <c r="I186" s="83"/>
      <c r="J186" s="61" t="str">
        <f>IF(ISNUMBER(I186),ROUND(H186*I186,3),"")</f>
        <v/>
      </c>
      <c r="K186" s="101"/>
      <c r="L186" s="77">
        <f>ROUND(H186*K186,2)</f>
        <v>0</v>
      </c>
    </row>
    <row r="187" spans="1:12" s="104" customFormat="1" x14ac:dyDescent="0.35">
      <c r="A187" s="72" t="s">
        <v>5</v>
      </c>
      <c r="B187" s="15"/>
      <c r="C187" s="12"/>
      <c r="D187" s="12"/>
      <c r="E187" s="12"/>
      <c r="F187" s="81"/>
      <c r="G187" s="6"/>
      <c r="H187" s="6"/>
      <c r="I187" s="6"/>
      <c r="J187" s="6"/>
      <c r="K187" s="102"/>
      <c r="L187" s="16"/>
    </row>
    <row r="188" spans="1:12" s="104" customFormat="1" x14ac:dyDescent="0.35">
      <c r="A188" s="72" t="s">
        <v>7</v>
      </c>
      <c r="B188" s="15"/>
      <c r="C188" s="12"/>
      <c r="D188" s="12"/>
      <c r="E188" s="12"/>
      <c r="F188" s="112" t="s">
        <v>143</v>
      </c>
      <c r="G188" s="6"/>
      <c r="H188" s="6"/>
      <c r="I188" s="6"/>
      <c r="J188" s="6"/>
      <c r="K188" s="102"/>
      <c r="L188" s="16"/>
    </row>
    <row r="189" spans="1:12" s="104" customFormat="1" ht="10.5" thickBot="1" x14ac:dyDescent="0.4">
      <c r="A189" s="72" t="s">
        <v>8</v>
      </c>
      <c r="B189" s="17"/>
      <c r="C189" s="14"/>
      <c r="D189" s="14"/>
      <c r="E189" s="14"/>
      <c r="F189" s="113" t="s">
        <v>131</v>
      </c>
      <c r="G189" s="7"/>
      <c r="H189" s="7"/>
      <c r="I189" s="7"/>
      <c r="J189" s="7"/>
      <c r="K189" s="103"/>
      <c r="L189" s="18"/>
    </row>
    <row r="190" spans="1:12" s="104" customFormat="1" ht="11" thickBot="1" x14ac:dyDescent="0.4">
      <c r="A190" s="72" t="s">
        <v>6</v>
      </c>
      <c r="B190" s="78">
        <f>1+MAX($B$13:B189)</f>
        <v>45</v>
      </c>
      <c r="C190" s="59" t="s">
        <v>228</v>
      </c>
      <c r="D190" s="79"/>
      <c r="E190" s="59" t="s">
        <v>145</v>
      </c>
      <c r="F190" s="111" t="s">
        <v>229</v>
      </c>
      <c r="G190" s="59" t="s">
        <v>142</v>
      </c>
      <c r="H190" s="60">
        <v>13</v>
      </c>
      <c r="I190" s="83"/>
      <c r="J190" s="61" t="str">
        <f>IF(ISNUMBER(I190),ROUND(H190*I190,3),"")</f>
        <v/>
      </c>
      <c r="K190" s="101"/>
      <c r="L190" s="77">
        <f>ROUND(H190*K190,2)</f>
        <v>0</v>
      </c>
    </row>
    <row r="191" spans="1:12" s="104" customFormat="1" x14ac:dyDescent="0.35">
      <c r="A191" s="72" t="s">
        <v>5</v>
      </c>
      <c r="B191" s="15"/>
      <c r="C191" s="12"/>
      <c r="D191" s="12"/>
      <c r="E191" s="12"/>
      <c r="F191" s="81"/>
      <c r="G191" s="6"/>
      <c r="H191" s="6"/>
      <c r="I191" s="6"/>
      <c r="J191" s="6"/>
      <c r="K191" s="102"/>
      <c r="L191" s="16"/>
    </row>
    <row r="192" spans="1:12" s="104" customFormat="1" x14ac:dyDescent="0.35">
      <c r="A192" s="72" t="s">
        <v>7</v>
      </c>
      <c r="B192" s="15"/>
      <c r="C192" s="12"/>
      <c r="D192" s="12"/>
      <c r="E192" s="12"/>
      <c r="F192" s="112" t="s">
        <v>143</v>
      </c>
      <c r="G192" s="6"/>
      <c r="H192" s="6"/>
      <c r="I192" s="6"/>
      <c r="J192" s="6"/>
      <c r="K192" s="102"/>
      <c r="L192" s="16"/>
    </row>
    <row r="193" spans="1:12" s="104" customFormat="1" ht="10.5" thickBot="1" x14ac:dyDescent="0.4">
      <c r="A193" s="72" t="s">
        <v>8</v>
      </c>
      <c r="B193" s="17"/>
      <c r="C193" s="14"/>
      <c r="D193" s="14"/>
      <c r="E193" s="14"/>
      <c r="F193" s="113" t="s">
        <v>131</v>
      </c>
      <c r="G193" s="7"/>
      <c r="H193" s="7"/>
      <c r="I193" s="7"/>
      <c r="J193" s="7"/>
      <c r="K193" s="103"/>
      <c r="L193" s="18"/>
    </row>
    <row r="194" spans="1:12" s="104" customFormat="1" ht="11" thickBot="1" x14ac:dyDescent="0.4">
      <c r="A194" s="72" t="s">
        <v>6</v>
      </c>
      <c r="B194" s="78">
        <f>1+MAX($B$13:B193)</f>
        <v>46</v>
      </c>
      <c r="C194" s="59" t="s">
        <v>230</v>
      </c>
      <c r="D194" s="79"/>
      <c r="E194" s="59" t="s">
        <v>145</v>
      </c>
      <c r="F194" s="111" t="s">
        <v>231</v>
      </c>
      <c r="G194" s="59" t="s">
        <v>142</v>
      </c>
      <c r="H194" s="60">
        <v>1</v>
      </c>
      <c r="I194" s="83"/>
      <c r="J194" s="61" t="str">
        <f>IF(ISNUMBER(I194),ROUND(H194*I194,3),"")</f>
        <v/>
      </c>
      <c r="K194" s="101"/>
      <c r="L194" s="77">
        <f>ROUND(H194*K194,2)</f>
        <v>0</v>
      </c>
    </row>
    <row r="195" spans="1:12" s="104" customFormat="1" x14ac:dyDescent="0.35">
      <c r="A195" s="72" t="s">
        <v>5</v>
      </c>
      <c r="B195" s="15"/>
      <c r="C195" s="12"/>
      <c r="D195" s="12"/>
      <c r="E195" s="12"/>
      <c r="F195" s="81"/>
      <c r="G195" s="6"/>
      <c r="H195" s="6"/>
      <c r="I195" s="6"/>
      <c r="J195" s="6"/>
      <c r="K195" s="102"/>
      <c r="L195" s="16"/>
    </row>
    <row r="196" spans="1:12" s="104" customFormat="1" x14ac:dyDescent="0.35">
      <c r="A196" s="72" t="s">
        <v>7</v>
      </c>
      <c r="B196" s="15"/>
      <c r="C196" s="12"/>
      <c r="D196" s="12"/>
      <c r="E196" s="12"/>
      <c r="F196" s="112" t="s">
        <v>143</v>
      </c>
      <c r="G196" s="6"/>
      <c r="H196" s="6"/>
      <c r="I196" s="6"/>
      <c r="J196" s="6"/>
      <c r="K196" s="102"/>
      <c r="L196" s="16"/>
    </row>
    <row r="197" spans="1:12" s="104" customFormat="1" ht="10.5" thickBot="1" x14ac:dyDescent="0.4">
      <c r="A197" s="72" t="s">
        <v>8</v>
      </c>
      <c r="B197" s="17"/>
      <c r="C197" s="14"/>
      <c r="D197" s="14"/>
      <c r="E197" s="14"/>
      <c r="F197" s="113" t="s">
        <v>131</v>
      </c>
      <c r="G197" s="7"/>
      <c r="H197" s="7"/>
      <c r="I197" s="7"/>
      <c r="J197" s="7"/>
      <c r="K197" s="103"/>
      <c r="L197" s="18"/>
    </row>
    <row r="198" spans="1:12" s="104" customFormat="1" ht="11" thickBot="1" x14ac:dyDescent="0.4">
      <c r="A198" s="72" t="s">
        <v>6</v>
      </c>
      <c r="B198" s="78">
        <f>1+MAX($B$13:B197)</f>
        <v>47</v>
      </c>
      <c r="C198" s="59" t="s">
        <v>232</v>
      </c>
      <c r="D198" s="79"/>
      <c r="E198" s="59" t="s">
        <v>145</v>
      </c>
      <c r="F198" s="111" t="s">
        <v>233</v>
      </c>
      <c r="G198" s="59" t="s">
        <v>234</v>
      </c>
      <c r="H198" s="60">
        <v>40</v>
      </c>
      <c r="I198" s="83"/>
      <c r="J198" s="61" t="str">
        <f>IF(ISNUMBER(I198),ROUND(H198*I198,3),"")</f>
        <v/>
      </c>
      <c r="K198" s="101"/>
      <c r="L198" s="77">
        <f>ROUND(H198*K198,2)</f>
        <v>0</v>
      </c>
    </row>
    <row r="199" spans="1:12" s="104" customFormat="1" x14ac:dyDescent="0.35">
      <c r="A199" s="72" t="s">
        <v>5</v>
      </c>
      <c r="B199" s="15"/>
      <c r="C199" s="12"/>
      <c r="D199" s="12"/>
      <c r="E199" s="12"/>
      <c r="F199" s="81"/>
      <c r="G199" s="6"/>
      <c r="H199" s="6"/>
      <c r="I199" s="6"/>
      <c r="J199" s="6"/>
      <c r="K199" s="102"/>
      <c r="L199" s="16"/>
    </row>
    <row r="200" spans="1:12" s="104" customFormat="1" x14ac:dyDescent="0.35">
      <c r="A200" s="72" t="s">
        <v>7</v>
      </c>
      <c r="B200" s="15"/>
      <c r="C200" s="12"/>
      <c r="D200" s="12"/>
      <c r="E200" s="12"/>
      <c r="F200" s="112" t="s">
        <v>143</v>
      </c>
      <c r="G200" s="6"/>
      <c r="H200" s="6"/>
      <c r="I200" s="6"/>
      <c r="J200" s="6"/>
      <c r="K200" s="102"/>
      <c r="L200" s="16"/>
    </row>
    <row r="201" spans="1:12" s="104" customFormat="1" ht="10.5" thickBot="1" x14ac:dyDescent="0.4">
      <c r="A201" s="72" t="s">
        <v>8</v>
      </c>
      <c r="B201" s="17"/>
      <c r="C201" s="14"/>
      <c r="D201" s="14"/>
      <c r="E201" s="14"/>
      <c r="F201" s="113" t="s">
        <v>131</v>
      </c>
      <c r="G201" s="7"/>
      <c r="H201" s="7"/>
      <c r="I201" s="7"/>
      <c r="J201" s="7"/>
      <c r="K201" s="103"/>
      <c r="L201" s="18"/>
    </row>
    <row r="202" spans="1:12" s="104" customFormat="1" ht="11" thickBot="1" x14ac:dyDescent="0.4">
      <c r="A202" s="72" t="s">
        <v>6</v>
      </c>
      <c r="B202" s="78">
        <f>1+MAX($B$13:B201)</f>
        <v>48</v>
      </c>
      <c r="C202" s="59" t="s">
        <v>235</v>
      </c>
      <c r="D202" s="79"/>
      <c r="E202" s="59" t="s">
        <v>145</v>
      </c>
      <c r="F202" s="111" t="s">
        <v>236</v>
      </c>
      <c r="G202" s="59" t="s">
        <v>234</v>
      </c>
      <c r="H202" s="60">
        <v>40</v>
      </c>
      <c r="I202" s="83"/>
      <c r="J202" s="61" t="str">
        <f>IF(ISNUMBER(I202),ROUND(H202*I202,3),"")</f>
        <v/>
      </c>
      <c r="K202" s="101"/>
      <c r="L202" s="77">
        <f>ROUND(H202*K202,2)</f>
        <v>0</v>
      </c>
    </row>
    <row r="203" spans="1:12" s="104" customFormat="1" x14ac:dyDescent="0.35">
      <c r="A203" s="72" t="s">
        <v>5</v>
      </c>
      <c r="B203" s="15"/>
      <c r="C203" s="12"/>
      <c r="D203" s="12"/>
      <c r="E203" s="12"/>
      <c r="F203" s="81"/>
      <c r="G203" s="6"/>
      <c r="H203" s="6"/>
      <c r="I203" s="6"/>
      <c r="J203" s="6"/>
      <c r="K203" s="102"/>
      <c r="L203" s="16"/>
    </row>
    <row r="204" spans="1:12" s="104" customFormat="1" x14ac:dyDescent="0.35">
      <c r="A204" s="72" t="s">
        <v>7</v>
      </c>
      <c r="B204" s="15"/>
      <c r="C204" s="12"/>
      <c r="D204" s="12"/>
      <c r="E204" s="12"/>
      <c r="F204" s="112" t="s">
        <v>143</v>
      </c>
      <c r="G204" s="6"/>
      <c r="H204" s="6"/>
      <c r="I204" s="6"/>
      <c r="J204" s="6"/>
      <c r="K204" s="102"/>
      <c r="L204" s="16"/>
    </row>
    <row r="205" spans="1:12" s="104" customFormat="1" ht="10.5" thickBot="1" x14ac:dyDescent="0.4">
      <c r="A205" s="72" t="s">
        <v>8</v>
      </c>
      <c r="B205" s="17"/>
      <c r="C205" s="14"/>
      <c r="D205" s="14"/>
      <c r="E205" s="14"/>
      <c r="F205" s="113" t="s">
        <v>131</v>
      </c>
      <c r="G205" s="7"/>
      <c r="H205" s="7"/>
      <c r="I205" s="7"/>
      <c r="J205" s="7"/>
      <c r="K205" s="103"/>
      <c r="L205" s="18"/>
    </row>
    <row r="206" spans="1:12" s="104" customFormat="1" ht="11" thickBot="1" x14ac:dyDescent="0.4">
      <c r="A206" s="72" t="s">
        <v>6</v>
      </c>
      <c r="B206" s="78">
        <f>1+MAX($B$13:B205)</f>
        <v>49</v>
      </c>
      <c r="C206" s="59" t="s">
        <v>237</v>
      </c>
      <c r="D206" s="79"/>
      <c r="E206" s="59" t="s">
        <v>145</v>
      </c>
      <c r="F206" s="111" t="s">
        <v>238</v>
      </c>
      <c r="G206" s="59" t="s">
        <v>234</v>
      </c>
      <c r="H206" s="60">
        <v>40</v>
      </c>
      <c r="I206" s="83"/>
      <c r="J206" s="61" t="str">
        <f>IF(ISNUMBER(I206),ROUND(H206*I206,3),"")</f>
        <v/>
      </c>
      <c r="K206" s="101"/>
      <c r="L206" s="77">
        <f>ROUND(H206*K206,2)</f>
        <v>0</v>
      </c>
    </row>
    <row r="207" spans="1:12" s="104" customFormat="1" x14ac:dyDescent="0.35">
      <c r="A207" s="72" t="s">
        <v>5</v>
      </c>
      <c r="B207" s="15"/>
      <c r="C207" s="12"/>
      <c r="D207" s="12"/>
      <c r="E207" s="12"/>
      <c r="F207" s="81"/>
      <c r="G207" s="6"/>
      <c r="H207" s="6"/>
      <c r="I207" s="6"/>
      <c r="J207" s="6"/>
      <c r="K207" s="102"/>
      <c r="L207" s="16"/>
    </row>
    <row r="208" spans="1:12" s="104" customFormat="1" x14ac:dyDescent="0.35">
      <c r="A208" s="72" t="s">
        <v>7</v>
      </c>
      <c r="B208" s="15"/>
      <c r="C208" s="12"/>
      <c r="D208" s="12"/>
      <c r="E208" s="12"/>
      <c r="F208" s="112" t="s">
        <v>143</v>
      </c>
      <c r="G208" s="6"/>
      <c r="H208" s="6"/>
      <c r="I208" s="6"/>
      <c r="J208" s="6"/>
      <c r="K208" s="102"/>
      <c r="L208" s="16"/>
    </row>
    <row r="209" spans="1:12" s="104" customFormat="1" ht="10.5" thickBot="1" x14ac:dyDescent="0.4">
      <c r="A209" s="72" t="s">
        <v>8</v>
      </c>
      <c r="B209" s="17"/>
      <c r="C209" s="14"/>
      <c r="D209" s="14"/>
      <c r="E209" s="14"/>
      <c r="F209" s="113" t="s">
        <v>131</v>
      </c>
      <c r="G209" s="7"/>
      <c r="H209" s="7"/>
      <c r="I209" s="7"/>
      <c r="J209" s="7"/>
      <c r="K209" s="103"/>
      <c r="L209" s="18"/>
    </row>
    <row r="210" spans="1:12" s="104" customFormat="1" ht="11" thickBot="1" x14ac:dyDescent="0.4">
      <c r="A210" s="72" t="s">
        <v>6</v>
      </c>
      <c r="B210" s="78">
        <f>1+MAX($B$13:B209)</f>
        <v>50</v>
      </c>
      <c r="C210" s="59" t="s">
        <v>239</v>
      </c>
      <c r="D210" s="79"/>
      <c r="E210" s="59" t="s">
        <v>145</v>
      </c>
      <c r="F210" s="111" t="s">
        <v>240</v>
      </c>
      <c r="G210" s="59" t="s">
        <v>234</v>
      </c>
      <c r="H210" s="60">
        <v>80</v>
      </c>
      <c r="I210" s="83"/>
      <c r="J210" s="61" t="str">
        <f>IF(ISNUMBER(I210),ROUND(H210*I210,3),"")</f>
        <v/>
      </c>
      <c r="K210" s="101"/>
      <c r="L210" s="77">
        <f>ROUND(H210*K210,2)</f>
        <v>0</v>
      </c>
    </row>
    <row r="211" spans="1:12" s="104" customFormat="1" x14ac:dyDescent="0.35">
      <c r="A211" s="72" t="s">
        <v>5</v>
      </c>
      <c r="B211" s="15"/>
      <c r="C211" s="12"/>
      <c r="D211" s="12"/>
      <c r="E211" s="12"/>
      <c r="F211" s="81"/>
      <c r="G211" s="6"/>
      <c r="H211" s="6"/>
      <c r="I211" s="6"/>
      <c r="J211" s="6"/>
      <c r="K211" s="102"/>
      <c r="L211" s="16"/>
    </row>
    <row r="212" spans="1:12" s="104" customFormat="1" x14ac:dyDescent="0.35">
      <c r="A212" s="72" t="s">
        <v>7</v>
      </c>
      <c r="B212" s="15"/>
      <c r="C212" s="12"/>
      <c r="D212" s="12"/>
      <c r="E212" s="12"/>
      <c r="F212" s="112" t="s">
        <v>143</v>
      </c>
      <c r="G212" s="6"/>
      <c r="H212" s="6"/>
      <c r="I212" s="6"/>
      <c r="J212" s="6"/>
      <c r="K212" s="102"/>
      <c r="L212" s="16"/>
    </row>
    <row r="213" spans="1:12" s="104" customFormat="1" ht="10.5" thickBot="1" x14ac:dyDescent="0.4">
      <c r="A213" s="72" t="s">
        <v>8</v>
      </c>
      <c r="B213" s="17"/>
      <c r="C213" s="14"/>
      <c r="D213" s="14"/>
      <c r="E213" s="14"/>
      <c r="F213" s="113" t="s">
        <v>131</v>
      </c>
      <c r="G213" s="7"/>
      <c r="H213" s="7"/>
      <c r="I213" s="7"/>
      <c r="J213" s="7"/>
      <c r="K213" s="103"/>
      <c r="L213" s="18"/>
    </row>
    <row r="214" spans="1:12" s="104" customFormat="1" ht="11" thickBot="1" x14ac:dyDescent="0.4">
      <c r="A214" s="72" t="s">
        <v>6</v>
      </c>
      <c r="B214" s="78">
        <f>1+MAX($B$13:B213)</f>
        <v>51</v>
      </c>
      <c r="C214" s="59" t="s">
        <v>241</v>
      </c>
      <c r="D214" s="79"/>
      <c r="E214" s="59" t="s">
        <v>145</v>
      </c>
      <c r="F214" s="111" t="s">
        <v>242</v>
      </c>
      <c r="G214" s="59" t="s">
        <v>142</v>
      </c>
      <c r="H214" s="60">
        <v>3</v>
      </c>
      <c r="I214" s="83"/>
      <c r="J214" s="61" t="str">
        <f>IF(ISNUMBER(I214),ROUND(H214*I214,3),"")</f>
        <v/>
      </c>
      <c r="K214" s="101"/>
      <c r="L214" s="77">
        <f>ROUND(H214*K214,2)</f>
        <v>0</v>
      </c>
    </row>
    <row r="215" spans="1:12" s="104" customFormat="1" x14ac:dyDescent="0.35">
      <c r="A215" s="72" t="s">
        <v>5</v>
      </c>
      <c r="B215" s="15"/>
      <c r="C215" s="12"/>
      <c r="D215" s="12"/>
      <c r="E215" s="12"/>
      <c r="F215" s="81"/>
      <c r="G215" s="6"/>
      <c r="H215" s="6"/>
      <c r="I215" s="6"/>
      <c r="J215" s="6"/>
      <c r="K215" s="102"/>
      <c r="L215" s="16"/>
    </row>
    <row r="216" spans="1:12" s="104" customFormat="1" x14ac:dyDescent="0.35">
      <c r="A216" s="72" t="s">
        <v>7</v>
      </c>
      <c r="B216" s="15"/>
      <c r="C216" s="12"/>
      <c r="D216" s="12"/>
      <c r="E216" s="12"/>
      <c r="F216" s="112" t="s">
        <v>143</v>
      </c>
      <c r="G216" s="6"/>
      <c r="H216" s="6"/>
      <c r="I216" s="6"/>
      <c r="J216" s="6"/>
      <c r="K216" s="102"/>
      <c r="L216" s="16"/>
    </row>
    <row r="217" spans="1:12" s="104" customFormat="1" ht="10.5" thickBot="1" x14ac:dyDescent="0.4">
      <c r="A217" s="72" t="s">
        <v>8</v>
      </c>
      <c r="B217" s="17"/>
      <c r="C217" s="14"/>
      <c r="D217" s="14"/>
      <c r="E217" s="14"/>
      <c r="F217" s="113" t="s">
        <v>131</v>
      </c>
      <c r="G217" s="7"/>
      <c r="H217" s="7"/>
      <c r="I217" s="7"/>
      <c r="J217" s="7"/>
      <c r="K217" s="103"/>
      <c r="L217" s="18"/>
    </row>
    <row r="218" spans="1:12" s="104" customFormat="1" ht="11" thickBot="1" x14ac:dyDescent="0.4">
      <c r="A218" s="72" t="s">
        <v>6</v>
      </c>
      <c r="B218" s="78">
        <f>1+MAX($B$13:B217)</f>
        <v>52</v>
      </c>
      <c r="C218" s="59" t="s">
        <v>243</v>
      </c>
      <c r="D218" s="79"/>
      <c r="E218" s="59" t="s">
        <v>145</v>
      </c>
      <c r="F218" s="111" t="s">
        <v>244</v>
      </c>
      <c r="G218" s="59" t="s">
        <v>142</v>
      </c>
      <c r="H218" s="60">
        <v>120</v>
      </c>
      <c r="I218" s="83"/>
      <c r="J218" s="61" t="str">
        <f>IF(ISNUMBER(I218),ROUND(H218*I218,3),"")</f>
        <v/>
      </c>
      <c r="K218" s="101"/>
      <c r="L218" s="77">
        <f>ROUND(H218*K218,2)</f>
        <v>0</v>
      </c>
    </row>
    <row r="219" spans="1:12" s="104" customFormat="1" x14ac:dyDescent="0.35">
      <c r="A219" s="72" t="s">
        <v>5</v>
      </c>
      <c r="B219" s="15"/>
      <c r="C219" s="12"/>
      <c r="D219" s="12"/>
      <c r="E219" s="12"/>
      <c r="F219" s="81"/>
      <c r="G219" s="6"/>
      <c r="H219" s="6"/>
      <c r="I219" s="6"/>
      <c r="J219" s="6"/>
      <c r="K219" s="102"/>
      <c r="L219" s="16"/>
    </row>
    <row r="220" spans="1:12" s="104" customFormat="1" x14ac:dyDescent="0.35">
      <c r="A220" s="72" t="s">
        <v>7</v>
      </c>
      <c r="B220" s="15"/>
      <c r="C220" s="12"/>
      <c r="D220" s="12"/>
      <c r="E220" s="12"/>
      <c r="F220" s="112" t="s">
        <v>143</v>
      </c>
      <c r="G220" s="6"/>
      <c r="H220" s="6"/>
      <c r="I220" s="6"/>
      <c r="J220" s="6"/>
      <c r="K220" s="102"/>
      <c r="L220" s="16"/>
    </row>
    <row r="221" spans="1:12" s="104" customFormat="1" ht="10.5" thickBot="1" x14ac:dyDescent="0.4">
      <c r="A221" s="72" t="s">
        <v>8</v>
      </c>
      <c r="B221" s="17"/>
      <c r="C221" s="14"/>
      <c r="D221" s="14"/>
      <c r="E221" s="14"/>
      <c r="F221" s="113" t="s">
        <v>131</v>
      </c>
      <c r="G221" s="7"/>
      <c r="H221" s="7"/>
      <c r="I221" s="7"/>
      <c r="J221" s="7"/>
      <c r="K221" s="103"/>
      <c r="L221" s="18"/>
    </row>
    <row r="222" spans="1:12" s="104" customFormat="1" ht="11" thickBot="1" x14ac:dyDescent="0.4">
      <c r="A222" s="72" t="s">
        <v>6</v>
      </c>
      <c r="B222" s="78">
        <f>1+MAX($B$13:B221)</f>
        <v>53</v>
      </c>
      <c r="C222" s="59" t="s">
        <v>245</v>
      </c>
      <c r="D222" s="79"/>
      <c r="E222" s="59" t="s">
        <v>145</v>
      </c>
      <c r="F222" s="111" t="s">
        <v>246</v>
      </c>
      <c r="G222" s="59" t="s">
        <v>142</v>
      </c>
      <c r="H222" s="60">
        <v>1</v>
      </c>
      <c r="I222" s="83"/>
      <c r="J222" s="61" t="str">
        <f>IF(ISNUMBER(I222),ROUND(H222*I222,3),"")</f>
        <v/>
      </c>
      <c r="K222" s="101"/>
      <c r="L222" s="77">
        <f>ROUND(H222*K222,2)</f>
        <v>0</v>
      </c>
    </row>
    <row r="223" spans="1:12" s="104" customFormat="1" x14ac:dyDescent="0.35">
      <c r="A223" s="72" t="s">
        <v>5</v>
      </c>
      <c r="B223" s="15"/>
      <c r="C223" s="12"/>
      <c r="D223" s="12"/>
      <c r="E223" s="12"/>
      <c r="F223" s="81"/>
      <c r="G223" s="6"/>
      <c r="H223" s="6"/>
      <c r="I223" s="6"/>
      <c r="J223" s="6"/>
      <c r="K223" s="102"/>
      <c r="L223" s="16"/>
    </row>
    <row r="224" spans="1:12" s="104" customFormat="1" x14ac:dyDescent="0.35">
      <c r="A224" s="72" t="s">
        <v>7</v>
      </c>
      <c r="B224" s="15"/>
      <c r="C224" s="12"/>
      <c r="D224" s="12"/>
      <c r="E224" s="12"/>
      <c r="F224" s="112" t="s">
        <v>143</v>
      </c>
      <c r="G224" s="6"/>
      <c r="H224" s="6"/>
      <c r="I224" s="6"/>
      <c r="J224" s="6"/>
      <c r="K224" s="102"/>
      <c r="L224" s="16"/>
    </row>
    <row r="225" spans="1:12" s="104" customFormat="1" ht="10.5" thickBot="1" x14ac:dyDescent="0.4">
      <c r="A225" s="72" t="s">
        <v>8</v>
      </c>
      <c r="B225" s="17"/>
      <c r="C225" s="14"/>
      <c r="D225" s="14"/>
      <c r="E225" s="14"/>
      <c r="F225" s="113" t="s">
        <v>131</v>
      </c>
      <c r="G225" s="7"/>
      <c r="H225" s="7"/>
      <c r="I225" s="7"/>
      <c r="J225" s="7"/>
      <c r="K225" s="103"/>
      <c r="L225" s="18"/>
    </row>
    <row r="226" spans="1:12" s="104" customFormat="1" ht="11" thickBot="1" x14ac:dyDescent="0.4">
      <c r="A226" s="72" t="s">
        <v>6</v>
      </c>
      <c r="B226" s="78">
        <f>1+MAX($B$13:B225)</f>
        <v>54</v>
      </c>
      <c r="C226" s="59" t="s">
        <v>247</v>
      </c>
      <c r="D226" s="79"/>
      <c r="E226" s="59" t="s">
        <v>145</v>
      </c>
      <c r="F226" s="111" t="s">
        <v>248</v>
      </c>
      <c r="G226" s="59" t="s">
        <v>174</v>
      </c>
      <c r="H226" s="60">
        <v>8500</v>
      </c>
      <c r="I226" s="83"/>
      <c r="J226" s="61" t="str">
        <f>IF(ISNUMBER(I226),ROUND(H226*I226,3),"")</f>
        <v/>
      </c>
      <c r="K226" s="101"/>
      <c r="L226" s="77">
        <f>ROUND(H226*K226,2)</f>
        <v>0</v>
      </c>
    </row>
    <row r="227" spans="1:12" s="104" customFormat="1" x14ac:dyDescent="0.35">
      <c r="A227" s="72" t="s">
        <v>5</v>
      </c>
      <c r="B227" s="15"/>
      <c r="C227" s="12"/>
      <c r="D227" s="12"/>
      <c r="E227" s="12"/>
      <c r="F227" s="81"/>
      <c r="G227" s="6"/>
      <c r="H227" s="6"/>
      <c r="I227" s="6"/>
      <c r="J227" s="6"/>
      <c r="K227" s="102"/>
      <c r="L227" s="16"/>
    </row>
    <row r="228" spans="1:12" s="104" customFormat="1" x14ac:dyDescent="0.35">
      <c r="A228" s="72" t="s">
        <v>7</v>
      </c>
      <c r="B228" s="15"/>
      <c r="C228" s="12"/>
      <c r="D228" s="12"/>
      <c r="E228" s="12"/>
      <c r="F228" s="112" t="s">
        <v>143</v>
      </c>
      <c r="G228" s="6"/>
      <c r="H228" s="6"/>
      <c r="I228" s="6"/>
      <c r="J228" s="6"/>
      <c r="K228" s="102"/>
      <c r="L228" s="16"/>
    </row>
    <row r="229" spans="1:12" s="104" customFormat="1" ht="10.5" thickBot="1" x14ac:dyDescent="0.4">
      <c r="A229" s="72" t="s">
        <v>8</v>
      </c>
      <c r="B229" s="17"/>
      <c r="C229" s="14"/>
      <c r="D229" s="14"/>
      <c r="E229" s="14"/>
      <c r="F229" s="113" t="s">
        <v>131</v>
      </c>
      <c r="G229" s="7"/>
      <c r="H229" s="7"/>
      <c r="I229" s="7"/>
      <c r="J229" s="7"/>
      <c r="K229" s="103"/>
      <c r="L229" s="18"/>
    </row>
    <row r="230" spans="1:12" s="104" customFormat="1" ht="11" thickBot="1" x14ac:dyDescent="0.4">
      <c r="A230" s="72" t="s">
        <v>6</v>
      </c>
      <c r="B230" s="78">
        <f>1+MAX($B$13:B229)</f>
        <v>55</v>
      </c>
      <c r="C230" s="59" t="s">
        <v>249</v>
      </c>
      <c r="D230" s="79"/>
      <c r="E230" s="59" t="s">
        <v>145</v>
      </c>
      <c r="F230" s="111" t="s">
        <v>250</v>
      </c>
      <c r="G230" s="59" t="s">
        <v>174</v>
      </c>
      <c r="H230" s="60">
        <v>280</v>
      </c>
      <c r="I230" s="83"/>
      <c r="J230" s="61" t="str">
        <f>IF(ISNUMBER(I230),ROUND(H230*I230,3),"")</f>
        <v/>
      </c>
      <c r="K230" s="101"/>
      <c r="L230" s="77">
        <f>ROUND(H230*K230,2)</f>
        <v>0</v>
      </c>
    </row>
    <row r="231" spans="1:12" s="104" customFormat="1" x14ac:dyDescent="0.35">
      <c r="A231" s="72" t="s">
        <v>5</v>
      </c>
      <c r="B231" s="15"/>
      <c r="C231" s="12"/>
      <c r="D231" s="12"/>
      <c r="E231" s="12"/>
      <c r="F231" s="81"/>
      <c r="G231" s="6"/>
      <c r="H231" s="6"/>
      <c r="I231" s="6"/>
      <c r="J231" s="6"/>
      <c r="K231" s="102"/>
      <c r="L231" s="16"/>
    </row>
    <row r="232" spans="1:12" s="104" customFormat="1" x14ac:dyDescent="0.35">
      <c r="A232" s="72" t="s">
        <v>7</v>
      </c>
      <c r="B232" s="15"/>
      <c r="C232" s="12"/>
      <c r="D232" s="12"/>
      <c r="E232" s="12"/>
      <c r="F232" s="112" t="s">
        <v>143</v>
      </c>
      <c r="G232" s="6"/>
      <c r="H232" s="6"/>
      <c r="I232" s="6"/>
      <c r="J232" s="6"/>
      <c r="K232" s="102"/>
      <c r="L232" s="16"/>
    </row>
    <row r="233" spans="1:12" s="104" customFormat="1" ht="10.5" thickBot="1" x14ac:dyDescent="0.4">
      <c r="A233" s="72" t="s">
        <v>8</v>
      </c>
      <c r="B233" s="17"/>
      <c r="C233" s="14"/>
      <c r="D233" s="14"/>
      <c r="E233" s="14"/>
      <c r="F233" s="113" t="s">
        <v>131</v>
      </c>
      <c r="G233" s="7"/>
      <c r="H233" s="7"/>
      <c r="I233" s="7"/>
      <c r="J233" s="7"/>
      <c r="K233" s="103"/>
      <c r="L233" s="18"/>
    </row>
    <row r="234" spans="1:12" s="104" customFormat="1" ht="11" thickBot="1" x14ac:dyDescent="0.4">
      <c r="A234" s="72" t="s">
        <v>6</v>
      </c>
      <c r="B234" s="78">
        <f>1+MAX($B$13:B233)</f>
        <v>56</v>
      </c>
      <c r="C234" s="59" t="s">
        <v>251</v>
      </c>
      <c r="D234" s="79"/>
      <c r="E234" s="59" t="s">
        <v>145</v>
      </c>
      <c r="F234" s="111" t="s">
        <v>252</v>
      </c>
      <c r="G234" s="59" t="s">
        <v>142</v>
      </c>
      <c r="H234" s="60">
        <v>2</v>
      </c>
      <c r="I234" s="83"/>
      <c r="J234" s="61" t="str">
        <f>IF(ISNUMBER(I234),ROUND(H234*I234,3),"")</f>
        <v/>
      </c>
      <c r="K234" s="101"/>
      <c r="L234" s="77">
        <f>ROUND(H234*K234,2)</f>
        <v>0</v>
      </c>
    </row>
    <row r="235" spans="1:12" s="104" customFormat="1" x14ac:dyDescent="0.35">
      <c r="A235" s="72" t="s">
        <v>5</v>
      </c>
      <c r="B235" s="15"/>
      <c r="C235" s="12"/>
      <c r="D235" s="12"/>
      <c r="E235" s="12"/>
      <c r="F235" s="81"/>
      <c r="G235" s="6"/>
      <c r="H235" s="6"/>
      <c r="I235" s="6"/>
      <c r="J235" s="6"/>
      <c r="K235" s="102"/>
      <c r="L235" s="16"/>
    </row>
    <row r="236" spans="1:12" s="104" customFormat="1" x14ac:dyDescent="0.35">
      <c r="A236" s="72" t="s">
        <v>7</v>
      </c>
      <c r="B236" s="15"/>
      <c r="C236" s="12"/>
      <c r="D236" s="12"/>
      <c r="E236" s="12"/>
      <c r="F236" s="112" t="s">
        <v>143</v>
      </c>
      <c r="G236" s="6"/>
      <c r="H236" s="6"/>
      <c r="I236" s="6"/>
      <c r="J236" s="6"/>
      <c r="K236" s="102"/>
      <c r="L236" s="16"/>
    </row>
    <row r="237" spans="1:12" s="104" customFormat="1" ht="10.5" thickBot="1" x14ac:dyDescent="0.4">
      <c r="A237" s="72" t="s">
        <v>8</v>
      </c>
      <c r="B237" s="17"/>
      <c r="C237" s="14"/>
      <c r="D237" s="14"/>
      <c r="E237" s="14"/>
      <c r="F237" s="113" t="s">
        <v>131</v>
      </c>
      <c r="G237" s="7"/>
      <c r="H237" s="7"/>
      <c r="I237" s="7"/>
      <c r="J237" s="7"/>
      <c r="K237" s="103"/>
      <c r="L237" s="18"/>
    </row>
    <row r="238" spans="1:12" s="104" customFormat="1" ht="11" thickBot="1" x14ac:dyDescent="0.4">
      <c r="A238" s="72" t="s">
        <v>6</v>
      </c>
      <c r="B238" s="78">
        <f>1+MAX($B$13:B237)</f>
        <v>57</v>
      </c>
      <c r="C238" s="59" t="s">
        <v>253</v>
      </c>
      <c r="D238" s="79"/>
      <c r="E238" s="59" t="s">
        <v>145</v>
      </c>
      <c r="F238" s="111" t="s">
        <v>254</v>
      </c>
      <c r="G238" s="59" t="s">
        <v>142</v>
      </c>
      <c r="H238" s="60">
        <v>4</v>
      </c>
      <c r="I238" s="83"/>
      <c r="J238" s="61" t="str">
        <f>IF(ISNUMBER(I238),ROUND(H238*I238,3),"")</f>
        <v/>
      </c>
      <c r="K238" s="101"/>
      <c r="L238" s="77">
        <f>ROUND(H238*K238,2)</f>
        <v>0</v>
      </c>
    </row>
    <row r="239" spans="1:12" s="104" customFormat="1" x14ac:dyDescent="0.35">
      <c r="A239" s="72" t="s">
        <v>5</v>
      </c>
      <c r="B239" s="15"/>
      <c r="C239" s="12"/>
      <c r="D239" s="12"/>
      <c r="E239" s="12"/>
      <c r="F239" s="81"/>
      <c r="G239" s="6"/>
      <c r="H239" s="6"/>
      <c r="I239" s="6"/>
      <c r="J239" s="6"/>
      <c r="K239" s="102"/>
      <c r="L239" s="16"/>
    </row>
    <row r="240" spans="1:12" s="104" customFormat="1" x14ac:dyDescent="0.35">
      <c r="A240" s="72" t="s">
        <v>7</v>
      </c>
      <c r="B240" s="15"/>
      <c r="C240" s="12"/>
      <c r="D240" s="12"/>
      <c r="E240" s="12"/>
      <c r="F240" s="112" t="s">
        <v>143</v>
      </c>
      <c r="G240" s="6"/>
      <c r="H240" s="6"/>
      <c r="I240" s="6"/>
      <c r="J240" s="6"/>
      <c r="K240" s="102"/>
      <c r="L240" s="16"/>
    </row>
    <row r="241" spans="1:12" s="104" customFormat="1" ht="10.5" thickBot="1" x14ac:dyDescent="0.4">
      <c r="A241" s="72" t="s">
        <v>8</v>
      </c>
      <c r="B241" s="17"/>
      <c r="C241" s="14"/>
      <c r="D241" s="14"/>
      <c r="E241" s="14"/>
      <c r="F241" s="113" t="s">
        <v>131</v>
      </c>
      <c r="G241" s="7"/>
      <c r="H241" s="7"/>
      <c r="I241" s="7"/>
      <c r="J241" s="7"/>
      <c r="K241" s="103"/>
      <c r="L241" s="18"/>
    </row>
    <row r="242" spans="1:12" s="104" customFormat="1" ht="11" thickBot="1" x14ac:dyDescent="0.4">
      <c r="A242" s="72" t="s">
        <v>6</v>
      </c>
      <c r="B242" s="78">
        <f>1+MAX($B$13:B241)</f>
        <v>58</v>
      </c>
      <c r="C242" s="59" t="s">
        <v>255</v>
      </c>
      <c r="D242" s="79"/>
      <c r="E242" s="59" t="s">
        <v>145</v>
      </c>
      <c r="F242" s="111" t="s">
        <v>256</v>
      </c>
      <c r="G242" s="59" t="s">
        <v>142</v>
      </c>
      <c r="H242" s="60">
        <v>7</v>
      </c>
      <c r="I242" s="83"/>
      <c r="J242" s="61" t="str">
        <f>IF(ISNUMBER(I242),ROUND(H242*I242,3),"")</f>
        <v/>
      </c>
      <c r="K242" s="101"/>
      <c r="L242" s="77">
        <f>ROUND(H242*K242,2)</f>
        <v>0</v>
      </c>
    </row>
    <row r="243" spans="1:12" s="104" customFormat="1" x14ac:dyDescent="0.35">
      <c r="A243" s="72" t="s">
        <v>5</v>
      </c>
      <c r="B243" s="15"/>
      <c r="C243" s="12"/>
      <c r="D243" s="12"/>
      <c r="E243" s="12"/>
      <c r="F243" s="81"/>
      <c r="G243" s="6"/>
      <c r="H243" s="6"/>
      <c r="I243" s="6"/>
      <c r="J243" s="6"/>
      <c r="K243" s="102"/>
      <c r="L243" s="16"/>
    </row>
    <row r="244" spans="1:12" s="104" customFormat="1" x14ac:dyDescent="0.35">
      <c r="A244" s="72" t="s">
        <v>7</v>
      </c>
      <c r="B244" s="15"/>
      <c r="C244" s="12"/>
      <c r="D244" s="12"/>
      <c r="E244" s="12"/>
      <c r="F244" s="112" t="s">
        <v>143</v>
      </c>
      <c r="G244" s="6"/>
      <c r="H244" s="6"/>
      <c r="I244" s="6"/>
      <c r="J244" s="6"/>
      <c r="K244" s="102"/>
      <c r="L244" s="16"/>
    </row>
    <row r="245" spans="1:12" s="104" customFormat="1" ht="10.5" thickBot="1" x14ac:dyDescent="0.4">
      <c r="A245" s="72" t="s">
        <v>8</v>
      </c>
      <c r="B245" s="17"/>
      <c r="C245" s="14"/>
      <c r="D245" s="14"/>
      <c r="E245" s="14"/>
      <c r="F245" s="113" t="s">
        <v>131</v>
      </c>
      <c r="G245" s="7"/>
      <c r="H245" s="7"/>
      <c r="I245" s="7"/>
      <c r="J245" s="7"/>
      <c r="K245" s="103"/>
      <c r="L245" s="18"/>
    </row>
    <row r="246" spans="1:12" s="104" customFormat="1" ht="11" thickBot="1" x14ac:dyDescent="0.4">
      <c r="A246" s="72" t="s">
        <v>6</v>
      </c>
      <c r="B246" s="78">
        <f>1+MAX($B$13:B245)</f>
        <v>59</v>
      </c>
      <c r="C246" s="59" t="s">
        <v>257</v>
      </c>
      <c r="D246" s="79"/>
      <c r="E246" s="59" t="s">
        <v>145</v>
      </c>
      <c r="F246" s="111" t="s">
        <v>258</v>
      </c>
      <c r="G246" s="59" t="s">
        <v>174</v>
      </c>
      <c r="H246" s="60">
        <v>160</v>
      </c>
      <c r="I246" s="83"/>
      <c r="J246" s="61" t="str">
        <f>IF(ISNUMBER(I246),ROUND(H246*I246,3),"")</f>
        <v/>
      </c>
      <c r="K246" s="101"/>
      <c r="L246" s="77">
        <f>ROUND(H246*K246,2)</f>
        <v>0</v>
      </c>
    </row>
    <row r="247" spans="1:12" s="104" customFormat="1" x14ac:dyDescent="0.35">
      <c r="A247" s="72" t="s">
        <v>5</v>
      </c>
      <c r="B247" s="15"/>
      <c r="C247" s="12"/>
      <c r="D247" s="12"/>
      <c r="E247" s="12"/>
      <c r="F247" s="81"/>
      <c r="G247" s="6"/>
      <c r="H247" s="6"/>
      <c r="I247" s="6"/>
      <c r="J247" s="6"/>
      <c r="K247" s="102"/>
      <c r="L247" s="16"/>
    </row>
    <row r="248" spans="1:12" s="104" customFormat="1" x14ac:dyDescent="0.35">
      <c r="A248" s="72" t="s">
        <v>7</v>
      </c>
      <c r="B248" s="15"/>
      <c r="C248" s="12"/>
      <c r="D248" s="12"/>
      <c r="E248" s="12"/>
      <c r="F248" s="112" t="s">
        <v>143</v>
      </c>
      <c r="G248" s="6"/>
      <c r="H248" s="6"/>
      <c r="I248" s="6"/>
      <c r="J248" s="6"/>
      <c r="K248" s="102"/>
      <c r="L248" s="16"/>
    </row>
    <row r="249" spans="1:12" s="104" customFormat="1" ht="10.5" thickBot="1" x14ac:dyDescent="0.4">
      <c r="A249" s="72" t="s">
        <v>8</v>
      </c>
      <c r="B249" s="17"/>
      <c r="C249" s="14"/>
      <c r="D249" s="14"/>
      <c r="E249" s="14"/>
      <c r="F249" s="113" t="s">
        <v>131</v>
      </c>
      <c r="G249" s="7"/>
      <c r="H249" s="7"/>
      <c r="I249" s="7"/>
      <c r="J249" s="7"/>
      <c r="K249" s="103"/>
      <c r="L249" s="18"/>
    </row>
    <row r="250" spans="1:12" s="104" customFormat="1" ht="11" thickBot="1" x14ac:dyDescent="0.4">
      <c r="A250" s="72" t="s">
        <v>6</v>
      </c>
      <c r="B250" s="78">
        <f>1+MAX($B$13:B249)</f>
        <v>60</v>
      </c>
      <c r="C250" s="59" t="s">
        <v>259</v>
      </c>
      <c r="D250" s="79"/>
      <c r="E250" s="59" t="s">
        <v>140</v>
      </c>
      <c r="F250" s="111" t="s">
        <v>260</v>
      </c>
      <c r="G250" s="59" t="s">
        <v>174</v>
      </c>
      <c r="H250" s="60">
        <v>800</v>
      </c>
      <c r="I250" s="83"/>
      <c r="J250" s="61" t="str">
        <f>IF(ISNUMBER(I250),ROUND(H250*I250,3),"")</f>
        <v/>
      </c>
      <c r="K250" s="101"/>
      <c r="L250" s="77">
        <f>ROUND(H250*K250,2)</f>
        <v>0</v>
      </c>
    </row>
    <row r="251" spans="1:12" s="104" customFormat="1" x14ac:dyDescent="0.35">
      <c r="A251" s="72" t="s">
        <v>5</v>
      </c>
      <c r="B251" s="15"/>
      <c r="C251" s="12"/>
      <c r="D251" s="12"/>
      <c r="E251" s="12"/>
      <c r="F251" s="81"/>
      <c r="G251" s="6"/>
      <c r="H251" s="6"/>
      <c r="I251" s="6"/>
      <c r="J251" s="6"/>
      <c r="K251" s="102"/>
      <c r="L251" s="16"/>
    </row>
    <row r="252" spans="1:12" s="104" customFormat="1" x14ac:dyDescent="0.35">
      <c r="A252" s="72" t="s">
        <v>7</v>
      </c>
      <c r="B252" s="15"/>
      <c r="C252" s="12"/>
      <c r="D252" s="12"/>
      <c r="E252" s="12"/>
      <c r="F252" s="112" t="s">
        <v>143</v>
      </c>
      <c r="G252" s="6"/>
      <c r="H252" s="6"/>
      <c r="I252" s="6"/>
      <c r="J252" s="6"/>
      <c r="K252" s="102"/>
      <c r="L252" s="16"/>
    </row>
    <row r="253" spans="1:12" s="104" customFormat="1" ht="80.5" thickBot="1" x14ac:dyDescent="0.4">
      <c r="A253" s="72" t="s">
        <v>8</v>
      </c>
      <c r="B253" s="17"/>
      <c r="C253" s="14"/>
      <c r="D253" s="14"/>
      <c r="E253" s="14"/>
      <c r="F253" s="113" t="s">
        <v>290</v>
      </c>
      <c r="G253" s="7"/>
      <c r="H253" s="7"/>
      <c r="I253" s="7"/>
      <c r="J253" s="7"/>
      <c r="K253" s="103"/>
      <c r="L253" s="18"/>
    </row>
    <row r="254" spans="1:12" s="104" customFormat="1" ht="11" thickBot="1" x14ac:dyDescent="0.4">
      <c r="A254" s="72" t="s">
        <v>6</v>
      </c>
      <c r="B254" s="78">
        <f>1+MAX($B$13:B253)</f>
        <v>61</v>
      </c>
      <c r="C254" s="59" t="s">
        <v>261</v>
      </c>
      <c r="D254" s="79"/>
      <c r="E254" s="59" t="s">
        <v>140</v>
      </c>
      <c r="F254" s="111" t="s">
        <v>262</v>
      </c>
      <c r="G254" s="59" t="s">
        <v>263</v>
      </c>
      <c r="H254" s="60">
        <v>1</v>
      </c>
      <c r="I254" s="83"/>
      <c r="J254" s="61" t="str">
        <f>IF(ISNUMBER(I254),ROUND(H254*I254,3),"")</f>
        <v/>
      </c>
      <c r="K254" s="101"/>
      <c r="L254" s="77">
        <f>ROUND(H254*K254,2)</f>
        <v>0</v>
      </c>
    </row>
    <row r="255" spans="1:12" s="104" customFormat="1" x14ac:dyDescent="0.35">
      <c r="A255" s="72" t="s">
        <v>5</v>
      </c>
      <c r="B255" s="15"/>
      <c r="C255" s="12"/>
      <c r="D255" s="12"/>
      <c r="E255" s="12"/>
      <c r="F255" s="81"/>
      <c r="G255" s="6"/>
      <c r="H255" s="6"/>
      <c r="I255" s="6"/>
      <c r="J255" s="6"/>
      <c r="K255" s="102"/>
      <c r="L255" s="16"/>
    </row>
    <row r="256" spans="1:12" s="104" customFormat="1" x14ac:dyDescent="0.35">
      <c r="A256" s="72" t="s">
        <v>7</v>
      </c>
      <c r="B256" s="15"/>
      <c r="C256" s="12"/>
      <c r="D256" s="12"/>
      <c r="E256" s="12"/>
      <c r="F256" s="112" t="s">
        <v>143</v>
      </c>
      <c r="G256" s="6"/>
      <c r="H256" s="6"/>
      <c r="I256" s="6"/>
      <c r="J256" s="6"/>
      <c r="K256" s="102"/>
      <c r="L256" s="16"/>
    </row>
    <row r="257" spans="1:12" s="104" customFormat="1" ht="90.5" thickBot="1" x14ac:dyDescent="0.4">
      <c r="A257" s="72" t="s">
        <v>8</v>
      </c>
      <c r="B257" s="17"/>
      <c r="C257" s="14"/>
      <c r="D257" s="14"/>
      <c r="E257" s="14"/>
      <c r="F257" s="113" t="s">
        <v>291</v>
      </c>
      <c r="G257" s="7"/>
      <c r="H257" s="7"/>
      <c r="I257" s="7"/>
      <c r="J257" s="7"/>
      <c r="K257" s="103"/>
      <c r="L257" s="18"/>
    </row>
    <row r="258" spans="1:12" s="104" customFormat="1" ht="20.5" thickBot="1" x14ac:dyDescent="0.4">
      <c r="A258" s="72" t="s">
        <v>6</v>
      </c>
      <c r="B258" s="78">
        <f>1+MAX($B$13:B257)</f>
        <v>62</v>
      </c>
      <c r="C258" s="59" t="s">
        <v>264</v>
      </c>
      <c r="D258" s="79"/>
      <c r="E258" s="59" t="s">
        <v>145</v>
      </c>
      <c r="F258" s="111" t="s">
        <v>265</v>
      </c>
      <c r="G258" s="59" t="s">
        <v>266</v>
      </c>
      <c r="H258" s="60">
        <v>5.000000074505806E-2</v>
      </c>
      <c r="I258" s="83"/>
      <c r="J258" s="61" t="str">
        <f>IF(ISNUMBER(I258),ROUND(H258*I258,3),"")</f>
        <v/>
      </c>
      <c r="K258" s="101"/>
      <c r="L258" s="77">
        <f>ROUND(H258*K258,2)</f>
        <v>0</v>
      </c>
    </row>
    <row r="259" spans="1:12" s="104" customFormat="1" x14ac:dyDescent="0.35">
      <c r="A259" s="72" t="s">
        <v>5</v>
      </c>
      <c r="B259" s="15"/>
      <c r="C259" s="12"/>
      <c r="D259" s="12"/>
      <c r="E259" s="12"/>
      <c r="F259" s="81"/>
      <c r="G259" s="6"/>
      <c r="H259" s="6"/>
      <c r="I259" s="6"/>
      <c r="J259" s="6"/>
      <c r="K259" s="102"/>
      <c r="L259" s="16"/>
    </row>
    <row r="260" spans="1:12" s="104" customFormat="1" x14ac:dyDescent="0.35">
      <c r="A260" s="72" t="s">
        <v>7</v>
      </c>
      <c r="B260" s="15"/>
      <c r="C260" s="12"/>
      <c r="D260" s="12"/>
      <c r="E260" s="12"/>
      <c r="F260" s="112" t="s">
        <v>143</v>
      </c>
      <c r="G260" s="6"/>
      <c r="H260" s="6"/>
      <c r="I260" s="6"/>
      <c r="J260" s="6"/>
      <c r="K260" s="102"/>
      <c r="L260" s="16"/>
    </row>
    <row r="261" spans="1:12" s="104" customFormat="1" ht="10.5" thickBot="1" x14ac:dyDescent="0.4">
      <c r="A261" s="72" t="s">
        <v>8</v>
      </c>
      <c r="B261" s="17"/>
      <c r="C261" s="14"/>
      <c r="D261" s="14"/>
      <c r="E261" s="14"/>
      <c r="F261" s="113" t="s">
        <v>131</v>
      </c>
      <c r="G261" s="7"/>
      <c r="H261" s="7"/>
      <c r="I261" s="7"/>
      <c r="J261" s="7"/>
      <c r="K261" s="103"/>
      <c r="L261" s="18"/>
    </row>
    <row r="262" spans="1:12" s="104" customFormat="1" ht="20.5" thickBot="1" x14ac:dyDescent="0.4">
      <c r="A262" s="72" t="s">
        <v>6</v>
      </c>
      <c r="B262" s="78">
        <f>1+MAX($B$13:B261)</f>
        <v>63</v>
      </c>
      <c r="C262" s="59" t="s">
        <v>267</v>
      </c>
      <c r="D262" s="79"/>
      <c r="E262" s="59" t="s">
        <v>145</v>
      </c>
      <c r="F262" s="111" t="s">
        <v>268</v>
      </c>
      <c r="G262" s="59" t="s">
        <v>266</v>
      </c>
      <c r="H262" s="60">
        <v>0.15000000596046448</v>
      </c>
      <c r="I262" s="83"/>
      <c r="J262" s="61" t="str">
        <f>IF(ISNUMBER(I262),ROUND(H262*I262,3),"")</f>
        <v/>
      </c>
      <c r="K262" s="101"/>
      <c r="L262" s="77">
        <f>ROUND(H262*K262,2)</f>
        <v>0</v>
      </c>
    </row>
    <row r="263" spans="1:12" s="104" customFormat="1" x14ac:dyDescent="0.35">
      <c r="A263" s="72" t="s">
        <v>5</v>
      </c>
      <c r="B263" s="15"/>
      <c r="C263" s="12"/>
      <c r="D263" s="12"/>
      <c r="E263" s="12"/>
      <c r="F263" s="81"/>
      <c r="G263" s="6"/>
      <c r="H263" s="6"/>
      <c r="I263" s="6"/>
      <c r="J263" s="6"/>
      <c r="K263" s="102"/>
      <c r="L263" s="16"/>
    </row>
    <row r="264" spans="1:12" s="104" customFormat="1" x14ac:dyDescent="0.35">
      <c r="A264" s="72" t="s">
        <v>7</v>
      </c>
      <c r="B264" s="15"/>
      <c r="C264" s="12"/>
      <c r="D264" s="12"/>
      <c r="E264" s="12"/>
      <c r="F264" s="112" t="s">
        <v>143</v>
      </c>
      <c r="G264" s="6"/>
      <c r="H264" s="6"/>
      <c r="I264" s="6"/>
      <c r="J264" s="6"/>
      <c r="K264" s="102"/>
      <c r="L264" s="16"/>
    </row>
    <row r="265" spans="1:12" s="104" customFormat="1" ht="10.5" thickBot="1" x14ac:dyDescent="0.4">
      <c r="A265" s="72" t="s">
        <v>8</v>
      </c>
      <c r="B265" s="17"/>
      <c r="C265" s="14"/>
      <c r="D265" s="14"/>
      <c r="E265" s="14"/>
      <c r="F265" s="113" t="s">
        <v>131</v>
      </c>
      <c r="G265" s="7"/>
      <c r="H265" s="7"/>
      <c r="I265" s="7"/>
      <c r="J265" s="7"/>
      <c r="K265" s="103"/>
      <c r="L265" s="18"/>
    </row>
    <row r="266" spans="1:12" s="104" customFormat="1" ht="11" thickBot="1" x14ac:dyDescent="0.4">
      <c r="A266" s="72" t="s">
        <v>6</v>
      </c>
      <c r="B266" s="78">
        <f>1+MAX($B$13:B265)</f>
        <v>64</v>
      </c>
      <c r="C266" s="59" t="s">
        <v>269</v>
      </c>
      <c r="D266" s="79"/>
      <c r="E266" s="59" t="s">
        <v>145</v>
      </c>
      <c r="F266" s="111" t="s">
        <v>270</v>
      </c>
      <c r="G266" s="59" t="s">
        <v>266</v>
      </c>
      <c r="H266" s="60">
        <v>1.5</v>
      </c>
      <c r="I266" s="83"/>
      <c r="J266" s="61" t="str">
        <f>IF(ISNUMBER(I266),ROUND(H266*I266,3),"")</f>
        <v/>
      </c>
      <c r="K266" s="101"/>
      <c r="L266" s="77">
        <f>ROUND(H266*K266,2)</f>
        <v>0</v>
      </c>
    </row>
    <row r="267" spans="1:12" s="104" customFormat="1" x14ac:dyDescent="0.35">
      <c r="A267" s="72" t="s">
        <v>5</v>
      </c>
      <c r="B267" s="15"/>
      <c r="C267" s="12"/>
      <c r="D267" s="12"/>
      <c r="E267" s="12"/>
      <c r="F267" s="81"/>
      <c r="G267" s="6"/>
      <c r="H267" s="6"/>
      <c r="I267" s="6"/>
      <c r="J267" s="6"/>
      <c r="K267" s="102"/>
      <c r="L267" s="16"/>
    </row>
    <row r="268" spans="1:12" s="104" customFormat="1" x14ac:dyDescent="0.35">
      <c r="A268" s="72" t="s">
        <v>7</v>
      </c>
      <c r="B268" s="15"/>
      <c r="C268" s="12"/>
      <c r="D268" s="12"/>
      <c r="E268" s="12"/>
      <c r="F268" s="112" t="s">
        <v>143</v>
      </c>
      <c r="G268" s="6"/>
      <c r="H268" s="6"/>
      <c r="I268" s="6"/>
      <c r="J268" s="6"/>
      <c r="K268" s="102"/>
      <c r="L268" s="16"/>
    </row>
    <row r="269" spans="1:12" s="104" customFormat="1" ht="10.5" thickBot="1" x14ac:dyDescent="0.4">
      <c r="A269" s="72" t="s">
        <v>8</v>
      </c>
      <c r="B269" s="17"/>
      <c r="C269" s="14"/>
      <c r="D269" s="14"/>
      <c r="E269" s="14"/>
      <c r="F269" s="113" t="s">
        <v>131</v>
      </c>
      <c r="G269" s="7"/>
      <c r="H269" s="7"/>
      <c r="I269" s="7"/>
      <c r="J269" s="7"/>
      <c r="K269" s="103"/>
      <c r="L269" s="18"/>
    </row>
    <row r="270" spans="1:12" s="104" customFormat="1" ht="20.5" thickBot="1" x14ac:dyDescent="0.4">
      <c r="A270" s="72" t="s">
        <v>6</v>
      </c>
      <c r="B270" s="78">
        <f>1+MAX($B$13:B269)</f>
        <v>65</v>
      </c>
      <c r="C270" s="59" t="s">
        <v>271</v>
      </c>
      <c r="D270" s="79"/>
      <c r="E270" s="59" t="s">
        <v>145</v>
      </c>
      <c r="F270" s="111" t="s">
        <v>272</v>
      </c>
      <c r="G270" s="59" t="s">
        <v>266</v>
      </c>
      <c r="H270" s="60">
        <v>0.5</v>
      </c>
      <c r="I270" s="83"/>
      <c r="J270" s="61" t="str">
        <f>IF(ISNUMBER(I270),ROUND(H270*I270,3),"")</f>
        <v/>
      </c>
      <c r="K270" s="101"/>
      <c r="L270" s="77">
        <f>ROUND(H270*K270,2)</f>
        <v>0</v>
      </c>
    </row>
    <row r="271" spans="1:12" s="104" customFormat="1" x14ac:dyDescent="0.35">
      <c r="A271" s="72" t="s">
        <v>5</v>
      </c>
      <c r="B271" s="15"/>
      <c r="C271" s="12"/>
      <c r="D271" s="12"/>
      <c r="E271" s="12"/>
      <c r="F271" s="81"/>
      <c r="G271" s="6"/>
      <c r="H271" s="6"/>
      <c r="I271" s="6"/>
      <c r="J271" s="6"/>
      <c r="K271" s="102"/>
      <c r="L271" s="16"/>
    </row>
    <row r="272" spans="1:12" s="104" customFormat="1" x14ac:dyDescent="0.35">
      <c r="A272" s="72" t="s">
        <v>7</v>
      </c>
      <c r="B272" s="15"/>
      <c r="C272" s="12"/>
      <c r="D272" s="12"/>
      <c r="E272" s="12"/>
      <c r="F272" s="112" t="s">
        <v>143</v>
      </c>
      <c r="G272" s="6"/>
      <c r="H272" s="6"/>
      <c r="I272" s="6"/>
      <c r="J272" s="6"/>
      <c r="K272" s="102"/>
      <c r="L272" s="16"/>
    </row>
    <row r="273" spans="1:12" s="104" customFormat="1" ht="10.5" thickBot="1" x14ac:dyDescent="0.4">
      <c r="A273" s="72" t="s">
        <v>8</v>
      </c>
      <c r="B273" s="17"/>
      <c r="C273" s="14"/>
      <c r="D273" s="14"/>
      <c r="E273" s="14"/>
      <c r="F273" s="113" t="s">
        <v>131</v>
      </c>
      <c r="G273" s="7"/>
      <c r="H273" s="7"/>
      <c r="I273" s="7"/>
      <c r="J273" s="7"/>
      <c r="K273" s="103"/>
      <c r="L273" s="18"/>
    </row>
    <row r="274" spans="1:12" s="104" customFormat="1" ht="13" x14ac:dyDescent="0.35">
      <c r="A274" s="116" t="s">
        <v>83</v>
      </c>
      <c r="B274" s="117" t="s">
        <v>273</v>
      </c>
      <c r="C274" s="123" t="str">
        <f xml:space="preserve"> CONCATENATE("za Díl ",C13)</f>
        <v>za Díl 1</v>
      </c>
      <c r="D274" s="119"/>
      <c r="E274" s="119"/>
      <c r="F274" s="118" t="s">
        <v>138</v>
      </c>
      <c r="G274" s="120"/>
      <c r="H274" s="120"/>
      <c r="I274" s="120"/>
      <c r="J274" s="121"/>
      <c r="K274" s="120"/>
      <c r="L274" s="122">
        <f>SUM(L14:L273)</f>
        <v>0</v>
      </c>
    </row>
  </sheetData>
  <sheetProtection formatCells="0" formatColumns="0" formatRows="0" insertColumns="0" insertRows="0" deleteColumns="0" deleteRows="0" sort="0" autoFilter="0"/>
  <autoFilter ref="A10:L274" xr:uid="{00000000-0009-0000-0000-000000000000}">
    <filterColumn colId="10" showButton="0"/>
  </autoFilter>
  <mergeCells count="29">
    <mergeCell ref="K3:L3"/>
    <mergeCell ref="I6:J6"/>
    <mergeCell ref="F6:H6"/>
    <mergeCell ref="F7:H7"/>
    <mergeCell ref="B8:D8"/>
    <mergeCell ref="G8:H8"/>
    <mergeCell ref="D3:E3"/>
    <mergeCell ref="B1:C1"/>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G10:G12"/>
    <mergeCell ref="E10:E12"/>
    <mergeCell ref="I8:J8"/>
    <mergeCell ref="B2:C2"/>
    <mergeCell ref="I2:J2"/>
    <mergeCell ref="F10:F12"/>
  </mergeCells>
  <conditionalFormatting sqref="F6">
    <cfRule type="expression" dxfId="121" priority="1728">
      <formula>$E$5="Ostatní"</formula>
    </cfRule>
    <cfRule type="expression" dxfId="120" priority="1730">
      <formula>$E$6="Ostatní"</formula>
    </cfRule>
  </conditionalFormatting>
  <conditionalFormatting sqref="F2">
    <cfRule type="expression" dxfId="119" priority="1726">
      <formula>IF($F$2="Název stavby","Vybarvit",IF($F$2="","Vybarvit",""))="Vybarvit"</formula>
    </cfRule>
  </conditionalFormatting>
  <conditionalFormatting sqref="D3">
    <cfRule type="expression" dxfId="118" priority="1725">
      <formula>IF($D$3="SO XX-XX-XX","Vybarvit",IF($D$3="","Vybarvit",""))="Vybarvit"</formula>
    </cfRule>
  </conditionalFormatting>
  <conditionalFormatting sqref="F3">
    <cfRule type="expression" dxfId="117" priority="1724">
      <formula>IF($F$3="Název SO/PS","Vybarvit",IF($F$3="","Vybarvit",""))="Vybarvit"</formula>
    </cfRule>
  </conditionalFormatting>
  <conditionalFormatting sqref="F8">
    <cfRule type="expression" dxfId="116" priority="1723">
      <formula>IF($F$8="Obchodní název firmy/společnosti, v případě fyzické osoby podnikající  IČO","Vybarvit",IF($F$8="","Vybarvit",""))="Vybarvit"</formula>
    </cfRule>
  </conditionalFormatting>
  <conditionalFormatting sqref="G8:H8">
    <cfRule type="expression" dxfId="115" priority="1722">
      <formula>IF($G$8="Titul Jméno Příjmení","Vybarvit",IF($G$8="","Vybarvit",""))="Vybarvit"</formula>
    </cfRule>
  </conditionalFormatting>
  <conditionalFormatting sqref="K8">
    <cfRule type="expression" dxfId="114" priority="1697">
      <formula>$K$8=""</formula>
    </cfRule>
  </conditionalFormatting>
  <conditionalFormatting sqref="K7">
    <cfRule type="expression" dxfId="113" priority="1696">
      <formula>$K$7=""</formula>
    </cfRule>
  </conditionalFormatting>
  <conditionalFormatting sqref="K5">
    <cfRule type="expression" dxfId="112" priority="1694">
      <formula>$K$5=""</formula>
    </cfRule>
  </conditionalFormatting>
  <conditionalFormatting sqref="K4">
    <cfRule type="expression" dxfId="111" priority="1693">
      <formula>$K$4=""</formula>
    </cfRule>
  </conditionalFormatting>
  <conditionalFormatting sqref="L4">
    <cfRule type="expression" dxfId="110" priority="1692">
      <formula>$L$4=""</formula>
    </cfRule>
  </conditionalFormatting>
  <conditionalFormatting sqref="E8">
    <cfRule type="expression" dxfId="109" priority="1691">
      <formula>$E$8=""</formula>
    </cfRule>
  </conditionalFormatting>
  <conditionalFormatting sqref="E7">
    <cfRule type="expression" dxfId="108" priority="1690">
      <formula>$E$7=""</formula>
    </cfRule>
  </conditionalFormatting>
  <conditionalFormatting sqref="E6">
    <cfRule type="expression" dxfId="107" priority="1689">
      <formula>$E$6=""</formula>
    </cfRule>
  </conditionalFormatting>
  <conditionalFormatting sqref="E5">
    <cfRule type="expression" dxfId="106" priority="1688">
      <formula>$E$5=""</formula>
    </cfRule>
  </conditionalFormatting>
  <conditionalFormatting sqref="E4">
    <cfRule type="expression" dxfId="105" priority="1686">
      <formula>$E$4=""</formula>
    </cfRule>
  </conditionalFormatting>
  <conditionalFormatting sqref="Q3">
    <cfRule type="cellIs" dxfId="104" priority="262" operator="notEqual">
      <formula>0</formula>
    </cfRule>
  </conditionalFormatting>
  <conditionalFormatting sqref="K6">
    <cfRule type="expression" dxfId="103" priority="205">
      <formula>$K$6=""</formula>
    </cfRule>
  </conditionalFormatting>
  <conditionalFormatting sqref="F13">
    <cfRule type="expression" dxfId="102" priority="123">
      <formula>F13="Název dílu"</formula>
    </cfRule>
  </conditionalFormatting>
  <conditionalFormatting sqref="C13">
    <cfRule type="expression" dxfId="101" priority="122">
      <formula>C13="Kód dílu"</formula>
    </cfRule>
  </conditionalFormatting>
  <conditionalFormatting sqref="K30 K34 K38 K42 K46 K50 K54 K58 K62 K66 K70 K74 K78 K82 K86 K90 K94 K98 K102 K106 K110 K114 K118 K122 K126 K130 K134 K138 K142 K146 K150 K154 K158 K162 K166 K178 K182 K186 K190 K194 K198 K202 K206 K210 K214 K218 K222 K226 K230 K234 K238 K242 K246 K250 K254 K258 K262 K266 K270">
    <cfRule type="expression" dxfId="100" priority="53">
      <formula>K30=""</formula>
    </cfRule>
  </conditionalFormatting>
  <conditionalFormatting sqref="F30 F34 F38 F42 F46 F50 F54 F58 F62 F66 F70 F74 F78 F82 F86 F90 F94 F98 F102 F106 F110 F114 F118 F122 F126 F130 F134 F138 F142 F146 F150 F154 F158 F162 F166 F178 F182 F186 F190 F194 F198 F202 F206 F210 F214 F218 F222 F226 F230 F234 F238 F242 F246 F250 F254 F258 F262 F266 F270">
    <cfRule type="expression" dxfId="99" priority="61">
      <formula>F30=""</formula>
    </cfRule>
  </conditionalFormatting>
  <conditionalFormatting sqref="F31 F35 F39 F43 F47 F51 F55 F59 F63 F67 F71 F75 F79 F83 F87 F91 F95 F99 F103 F107 F111 F115 F119 F123 F127 F131 F135 F139 F143 F147 F151 F155 F159 F163 F167 F179 F183 F187 F191 F195 F199 F203 F207 F211 F215 F219 F223 F227 F231 F235 F239 F243 F247 F251 F255 F259 F263 F267 F271">
    <cfRule type="expression" dxfId="98" priority="60">
      <formula>F31=""</formula>
    </cfRule>
  </conditionalFormatting>
  <conditionalFormatting sqref="F32 F36 F40 F44 F48 F52 F56 F60 F64 F68 F72 F76 F80 F84 F88 F92 F96 F100 F104 F108 F112 F116 F120 F124 F128 F132 F136 F140 F144 F148 F152 F156 F160 F164 F168 F180 F184 F188 F192 F196 F200 F204 F208 F212 F216 F220 F224 F228 F232 F236 F240 F244 F248 F252 F256 F260 F264 F268 F272">
    <cfRule type="expression" dxfId="97" priority="59">
      <formula>F32=""</formula>
    </cfRule>
  </conditionalFormatting>
  <conditionalFormatting sqref="F33 F37 F41 F45 F49 F53 F57 F61 F65 F69 F73 F77 F81 F85 F89 F93 F97 F101 F105 F109 F113 F117 F121 F125 F129 F133 F137 F141 F145 F149 F153 F157 F161 F165 F169 F181 F185 F189 F193 F197 F201 F205 F209 F213 F217 F221 F225 F229 F233 F237 F241 F245 F249 F253 F257 F261 F265 F269 F273">
    <cfRule type="expression" dxfId="96" priority="58">
      <formula>F33=""</formula>
    </cfRule>
  </conditionalFormatting>
  <conditionalFormatting sqref="G30 G34 G38 G42 G46 G50 G54 G58 G62 G66 G70 G74 G78 G82 G86 G90 G94 G98 G102 G106 G110 G114 G118 G122 G126 G130 G134 G138 G142 G146 G150 G154 G158 G162 G166 G178 G182 G186 G190 G194 G198 G202 G206 G210 G214 G218 G222 G226 G230 G234 G238 G242 G246 G250 G254 G258 G262 G266 G270">
    <cfRule type="expression" dxfId="95" priority="57">
      <formula>G30=""</formula>
    </cfRule>
  </conditionalFormatting>
  <conditionalFormatting sqref="H30 H34 H38 H42 H46 H50 H54 H58 H62 H66 H70 H74 H78 H82 H86 H90 H94 H98 H102 H106 H110 H114 H118 H122 H126 H130 H134 H138 H142 H146 H150 H154 H158 H162 H166 H178 H182 H186 H190 H194 H198 H202 H206 H210 H214 H218 H222 H226 H230 H234 H238 H242 H246 H250 H254 H258 H262 H266 H270">
    <cfRule type="expression" dxfId="94" priority="56">
      <formula>H30=""</formula>
    </cfRule>
  </conditionalFormatting>
  <conditionalFormatting sqref="I30 I34 I38 I42 I46 I50 I54 I58 I62 I66 I70 I74 I78 I82 I86 I90 I94 I98 I102 I106 I110 I114 I118 I122 I126 I130 I134 I138 I142 I146 I150 I154 I158 I162 I166 I178 I182 I186 I190 I194 I198 I202 I206 I210 I214 I218 I222 I226 I230 I234 I238 I242 I246 I250 I254 I258 I262 I266 I270">
    <cfRule type="expression" dxfId="93" priority="55">
      <formula>I30=""</formula>
    </cfRule>
  </conditionalFormatting>
  <conditionalFormatting sqref="D30 D34 D38 D42 D46 D50 D54 D58 D62 D66 D70 D74 D78 D82 D86 D90 D94 D98 D102 D106 D110 D114 D118 D122 D126 D130 D134 D138 D142 D146 D150 D154 D158 D162 D166 D178 D182 D186 D190 D194 D198 D202 D206 D210 D214 D218 D222 D226 D230 D234 D238 D242 D246 D250 D254 D258 D262 D266 D270">
    <cfRule type="expression" dxfId="92" priority="54">
      <formula>D30=""</formula>
    </cfRule>
  </conditionalFormatting>
  <conditionalFormatting sqref="J14">
    <cfRule type="expression" dxfId="91" priority="112">
      <formula>J14=""</formula>
    </cfRule>
  </conditionalFormatting>
  <conditionalFormatting sqref="C14">
    <cfRule type="expression" dxfId="90" priority="111">
      <formula>C14=""</formula>
    </cfRule>
  </conditionalFormatting>
  <conditionalFormatting sqref="E14">
    <cfRule type="expression" dxfId="89" priority="110">
      <formula>E14=""</formula>
    </cfRule>
  </conditionalFormatting>
  <conditionalFormatting sqref="F14">
    <cfRule type="expression" dxfId="88" priority="109">
      <formula>F14=""</formula>
    </cfRule>
  </conditionalFormatting>
  <conditionalFormatting sqref="F15">
    <cfRule type="expression" dxfId="87" priority="108">
      <formula>F15=""</formula>
    </cfRule>
  </conditionalFormatting>
  <conditionalFormatting sqref="F16">
    <cfRule type="expression" dxfId="86" priority="107">
      <formula>F16=""</formula>
    </cfRule>
  </conditionalFormatting>
  <conditionalFormatting sqref="F17">
    <cfRule type="expression" dxfId="85" priority="106">
      <formula>F17=""</formula>
    </cfRule>
  </conditionalFormatting>
  <conditionalFormatting sqref="G14">
    <cfRule type="expression" dxfId="84" priority="105">
      <formula>G14=""</formula>
    </cfRule>
  </conditionalFormatting>
  <conditionalFormatting sqref="H14">
    <cfRule type="expression" dxfId="83" priority="104">
      <formula>H14=""</formula>
    </cfRule>
  </conditionalFormatting>
  <conditionalFormatting sqref="I14">
    <cfRule type="expression" dxfId="82" priority="103">
      <formula>I14=""</formula>
    </cfRule>
  </conditionalFormatting>
  <conditionalFormatting sqref="D14">
    <cfRule type="expression" dxfId="81" priority="102">
      <formula>D14=""</formula>
    </cfRule>
  </conditionalFormatting>
  <conditionalFormatting sqref="K14">
    <cfRule type="expression" dxfId="80" priority="101">
      <formula>K14=""</formula>
    </cfRule>
  </conditionalFormatting>
  <conditionalFormatting sqref="J18">
    <cfRule type="expression" dxfId="79" priority="100">
      <formula>J18=""</formula>
    </cfRule>
  </conditionalFormatting>
  <conditionalFormatting sqref="C18">
    <cfRule type="expression" dxfId="78" priority="99">
      <formula>C18=""</formula>
    </cfRule>
  </conditionalFormatting>
  <conditionalFormatting sqref="E18">
    <cfRule type="expression" dxfId="77" priority="98">
      <formula>E18=""</formula>
    </cfRule>
  </conditionalFormatting>
  <conditionalFormatting sqref="F18">
    <cfRule type="expression" dxfId="76" priority="97">
      <formula>F18=""</formula>
    </cfRule>
  </conditionalFormatting>
  <conditionalFormatting sqref="F19">
    <cfRule type="expression" dxfId="75" priority="96">
      <formula>F19=""</formula>
    </cfRule>
  </conditionalFormatting>
  <conditionalFormatting sqref="F20">
    <cfRule type="expression" dxfId="74" priority="95">
      <formula>F20=""</formula>
    </cfRule>
  </conditionalFormatting>
  <conditionalFormatting sqref="F21">
    <cfRule type="expression" dxfId="73" priority="94">
      <formula>F21=""</formula>
    </cfRule>
  </conditionalFormatting>
  <conditionalFormatting sqref="G18">
    <cfRule type="expression" dxfId="72" priority="93">
      <formula>G18=""</formula>
    </cfRule>
  </conditionalFormatting>
  <conditionalFormatting sqref="H18">
    <cfRule type="expression" dxfId="71" priority="92">
      <formula>H18=""</formula>
    </cfRule>
  </conditionalFormatting>
  <conditionalFormatting sqref="I18">
    <cfRule type="expression" dxfId="70" priority="91">
      <formula>I18=""</formula>
    </cfRule>
  </conditionalFormatting>
  <conditionalFormatting sqref="D18">
    <cfRule type="expression" dxfId="69" priority="90">
      <formula>D18=""</formula>
    </cfRule>
  </conditionalFormatting>
  <conditionalFormatting sqref="K18">
    <cfRule type="expression" dxfId="68" priority="89">
      <formula>K18=""</formula>
    </cfRule>
  </conditionalFormatting>
  <conditionalFormatting sqref="J22">
    <cfRule type="expression" dxfId="67" priority="88">
      <formula>J22=""</formula>
    </cfRule>
  </conditionalFormatting>
  <conditionalFormatting sqref="C22">
    <cfRule type="expression" dxfId="66" priority="87">
      <formula>C22=""</formula>
    </cfRule>
  </conditionalFormatting>
  <conditionalFormatting sqref="E22">
    <cfRule type="expression" dxfId="65" priority="86">
      <formula>E22=""</formula>
    </cfRule>
  </conditionalFormatting>
  <conditionalFormatting sqref="F22">
    <cfRule type="expression" dxfId="64" priority="85">
      <formula>F22=""</formula>
    </cfRule>
  </conditionalFormatting>
  <conditionalFormatting sqref="F23">
    <cfRule type="expression" dxfId="63" priority="84">
      <formula>F23=""</formula>
    </cfRule>
  </conditionalFormatting>
  <conditionalFormatting sqref="F24">
    <cfRule type="expression" dxfId="62" priority="83">
      <formula>F24=""</formula>
    </cfRule>
  </conditionalFormatting>
  <conditionalFormatting sqref="F25">
    <cfRule type="expression" dxfId="61" priority="82">
      <formula>F25=""</formula>
    </cfRule>
  </conditionalFormatting>
  <conditionalFormatting sqref="G22">
    <cfRule type="expression" dxfId="60" priority="81">
      <formula>G22=""</formula>
    </cfRule>
  </conditionalFormatting>
  <conditionalFormatting sqref="H22">
    <cfRule type="expression" dxfId="59" priority="80">
      <formula>H22=""</formula>
    </cfRule>
  </conditionalFormatting>
  <conditionalFormatting sqref="I22">
    <cfRule type="expression" dxfId="58" priority="79">
      <formula>I22=""</formula>
    </cfRule>
  </conditionalFormatting>
  <conditionalFormatting sqref="D22">
    <cfRule type="expression" dxfId="57" priority="78">
      <formula>D22=""</formula>
    </cfRule>
  </conditionalFormatting>
  <conditionalFormatting sqref="K22">
    <cfRule type="expression" dxfId="56" priority="77">
      <formula>K22=""</formula>
    </cfRule>
  </conditionalFormatting>
  <conditionalFormatting sqref="J26">
    <cfRule type="expression" dxfId="55" priority="76">
      <formula>J26=""</formula>
    </cfRule>
  </conditionalFormatting>
  <conditionalFormatting sqref="C26">
    <cfRule type="expression" dxfId="54" priority="75">
      <formula>C26=""</formula>
    </cfRule>
  </conditionalFormatting>
  <conditionalFormatting sqref="E26">
    <cfRule type="expression" dxfId="53" priority="74">
      <formula>E26=""</formula>
    </cfRule>
  </conditionalFormatting>
  <conditionalFormatting sqref="F26">
    <cfRule type="expression" dxfId="52" priority="73">
      <formula>F26=""</formula>
    </cfRule>
  </conditionalFormatting>
  <conditionalFormatting sqref="F27">
    <cfRule type="expression" dxfId="51" priority="72">
      <formula>F27=""</formula>
    </cfRule>
  </conditionalFormatting>
  <conditionalFormatting sqref="F28">
    <cfRule type="expression" dxfId="50" priority="71">
      <formula>F28=""</formula>
    </cfRule>
  </conditionalFormatting>
  <conditionalFormatting sqref="F29">
    <cfRule type="expression" dxfId="49" priority="70">
      <formula>F29=""</formula>
    </cfRule>
  </conditionalFormatting>
  <conditionalFormatting sqref="G26">
    <cfRule type="expression" dxfId="48" priority="69">
      <formula>G26=""</formula>
    </cfRule>
  </conditionalFormatting>
  <conditionalFormatting sqref="H26">
    <cfRule type="expression" dxfId="47" priority="68">
      <formula>H26=""</formula>
    </cfRule>
  </conditionalFormatting>
  <conditionalFormatting sqref="I26">
    <cfRule type="expression" dxfId="46" priority="67">
      <formula>I26=""</formula>
    </cfRule>
  </conditionalFormatting>
  <conditionalFormatting sqref="D26">
    <cfRule type="expression" dxfId="45" priority="66">
      <formula>D26=""</formula>
    </cfRule>
  </conditionalFormatting>
  <conditionalFormatting sqref="K26">
    <cfRule type="expression" dxfId="44" priority="65">
      <formula>K26=""</formula>
    </cfRule>
  </conditionalFormatting>
  <conditionalFormatting sqref="J30 J34 J38 J42 J46 J50 J54 J58 J62 J66 J70 J74 J78 J82 J86 J90 J94 J98 J102 J106 J110 J114 J118 J122 J126 J130 J134 J138 J142 J146 J150 J154 J158 J162 J166 J178 J182 J186 J190 J194 J198 J202 J206 J210 J214 J218 J222 J226 J230 J234 J238 J242 J246 J250 J254 J258 J262 J266 J270">
    <cfRule type="expression" dxfId="43" priority="64">
      <formula>J30=""</formula>
    </cfRule>
  </conditionalFormatting>
  <conditionalFormatting sqref="C30 C34 C38 C42 C46 C50 C54 C58 C62 C66 C70 C74 C78 C82 C86 C90 C94 C98 C102 C106 C110 C114 C118 C122 C126 C130 C134 C138 C142 C146 C150 C154 C158 C162 C166 C178 C182 C186 C190 C194 C198 C202 C206 C210 C214 C218 C222 C226 C230 C234 C238 C242 C246 C250 C254 C258 C262 C266 C270">
    <cfRule type="expression" dxfId="42" priority="63">
      <formula>C30=""</formula>
    </cfRule>
  </conditionalFormatting>
  <conditionalFormatting sqref="E30 E34 E38 E42 E46 E50 E54 E58 E62 E66 E70 E74 E78 E82 E86 E90 E94 E98 E102 E106 E110 E114 E118 E122 E126 E130 E134 E138 E142 E146 E150 E154 E158 E162 E166 E178 E182 E186 E190 E194 E198 E202 E206 E210 E214 E218 E222 E226 E230 E234 E238 E242 E246 E250 E254 E258 E262 E266 E270">
    <cfRule type="expression" dxfId="41" priority="62">
      <formula>E30=""</formula>
    </cfRule>
  </conditionalFormatting>
  <conditionalFormatting sqref="F274">
    <cfRule type="expression" dxfId="40" priority="26">
      <formula>F274="Název dílu"</formula>
    </cfRule>
  </conditionalFormatting>
  <conditionalFormatting sqref="C274">
    <cfRule type="expression" dxfId="39" priority="25">
      <formula>C274="Kód dílu"</formula>
    </cfRule>
  </conditionalFormatting>
  <conditionalFormatting sqref="K170">
    <cfRule type="expression" dxfId="38" priority="13">
      <formula>K170=""</formula>
    </cfRule>
  </conditionalFormatting>
  <conditionalFormatting sqref="F170">
    <cfRule type="expression" dxfId="37" priority="21">
      <formula>F170=""</formula>
    </cfRule>
  </conditionalFormatting>
  <conditionalFormatting sqref="F171">
    <cfRule type="expression" dxfId="36" priority="20">
      <formula>F171=""</formula>
    </cfRule>
  </conditionalFormatting>
  <conditionalFormatting sqref="F172">
    <cfRule type="expression" dxfId="35" priority="19">
      <formula>F172=""</formula>
    </cfRule>
  </conditionalFormatting>
  <conditionalFormatting sqref="F173">
    <cfRule type="expression" dxfId="34" priority="18">
      <formula>F173=""</formula>
    </cfRule>
  </conditionalFormatting>
  <conditionalFormatting sqref="G170">
    <cfRule type="expression" dxfId="33" priority="17">
      <formula>G170=""</formula>
    </cfRule>
  </conditionalFormatting>
  <conditionalFormatting sqref="H170">
    <cfRule type="expression" dxfId="32" priority="16">
      <formula>H170=""</formula>
    </cfRule>
  </conditionalFormatting>
  <conditionalFormatting sqref="I170">
    <cfRule type="expression" dxfId="31" priority="15">
      <formula>I170=""</formula>
    </cfRule>
  </conditionalFormatting>
  <conditionalFormatting sqref="D170">
    <cfRule type="expression" dxfId="30" priority="14">
      <formula>D170=""</formula>
    </cfRule>
  </conditionalFormatting>
  <conditionalFormatting sqref="J170">
    <cfRule type="expression" dxfId="29" priority="24">
      <formula>J170=""</formula>
    </cfRule>
  </conditionalFormatting>
  <conditionalFormatting sqref="C170">
    <cfRule type="expression" dxfId="28" priority="23">
      <formula>C170=""</formula>
    </cfRule>
  </conditionalFormatting>
  <conditionalFormatting sqref="E170">
    <cfRule type="expression" dxfId="27" priority="22">
      <formula>E170=""</formula>
    </cfRule>
  </conditionalFormatting>
  <conditionalFormatting sqref="K174">
    <cfRule type="expression" dxfId="26" priority="1">
      <formula>K174=""</formula>
    </cfRule>
  </conditionalFormatting>
  <conditionalFormatting sqref="F174">
    <cfRule type="expression" dxfId="25" priority="9">
      <formula>F174=""</formula>
    </cfRule>
  </conditionalFormatting>
  <conditionalFormatting sqref="F175">
    <cfRule type="expression" dxfId="24" priority="8">
      <formula>F175=""</formula>
    </cfRule>
  </conditionalFormatting>
  <conditionalFormatting sqref="F176">
    <cfRule type="expression" dxfId="23" priority="7">
      <formula>F176=""</formula>
    </cfRule>
  </conditionalFormatting>
  <conditionalFormatting sqref="F177">
    <cfRule type="expression" dxfId="22" priority="6">
      <formula>F177=""</formula>
    </cfRule>
  </conditionalFormatting>
  <conditionalFormatting sqref="G174">
    <cfRule type="expression" dxfId="21" priority="5">
      <formula>G174=""</formula>
    </cfRule>
  </conditionalFormatting>
  <conditionalFormatting sqref="H174">
    <cfRule type="expression" dxfId="20" priority="4">
      <formula>H174=""</formula>
    </cfRule>
  </conditionalFormatting>
  <conditionalFormatting sqref="I174">
    <cfRule type="expression" dxfId="19" priority="3">
      <formula>I174=""</formula>
    </cfRule>
  </conditionalFormatting>
  <conditionalFormatting sqref="D174">
    <cfRule type="expression" dxfId="18" priority="2">
      <formula>D174=""</formula>
    </cfRule>
  </conditionalFormatting>
  <conditionalFormatting sqref="J174">
    <cfRule type="expression" dxfId="17" priority="12">
      <formula>J174=""</formula>
    </cfRule>
  </conditionalFormatting>
  <conditionalFormatting sqref="C174">
    <cfRule type="expression" dxfId="16" priority="11">
      <formula>C174=""</formula>
    </cfRule>
  </conditionalFormatting>
  <conditionalFormatting sqref="E174">
    <cfRule type="expression" dxfId="15" priority="10">
      <formula>E174=""</formula>
    </cfRule>
  </conditionalFormatting>
  <dataValidations xWindow="760" yWindow="211" count="15">
    <dataValidation type="list" allowBlank="1" showInputMessage="1" showErrorMessage="1" errorTitle="Špatné označení majetku" error="_x000a_Nutno vybrat dle předvolby!_x000a_SŽDC nebo Ostatní." promptTitle="Výběr dle předvolby:" prompt="_x000a_SŽDC s.o._x000a_Ostatní" sqref="E6" xr:uid="{00000000-0002-0000-0000-000000000000}">
      <formula1>"SŽDC s.o., Ostatní"</formula1>
    </dataValidation>
    <dataValidation type="date" allowBlank="1" showInputMessage="1" showErrorMessage="1" sqref="L8" xr:uid="{00000000-0002-0000-0000-000001000000}">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xr:uid="{00000000-0002-0000-0000-000002000000}">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000-000003000000}">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xr:uid="{00000000-0002-0000-0000-000004000000}">
      <formula1>42370</formula1>
      <formula2>55153</formula2>
    </dataValidation>
    <dataValidation allowBlank="1" showInputMessage="1" showErrorMessage="1" promptTitle="S-kód" prompt="Číslo pod kterým je stavba evidovaná v systému SŽDC." sqref="K6" xr:uid="{00000000-0002-0000-0000-000005000000}"/>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xr:uid="{00000000-0002-0000-0000-000006000000}">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xr:uid="{00000000-0002-0000-0000-000007000000}">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000-000008000000}"/>
    <dataValidation type="date" allowBlank="1" showInputMessage="1" showErrorMessage="1" error="Rozmezí let 2017 - 2050" promptTitle="Vložit rok" prompt="ve formátu:_x000a_rrrr" sqref="K7" xr:uid="{00000000-0002-0000-0000-000009000000}">
      <formula1>2017</formula1>
      <formula2>2050</formula2>
    </dataValidation>
    <dataValidation allowBlank="1" showInputMessage="1" showErrorMessage="1" promptTitle="Název položky" prompt="Přesný název položky dle cenové soustavy, nebo vlastní název v případě položky mimo cenovou soustavu." sqref="F18 F22 F26 F30 F34 F38 F42 F46 F50 F54 F58 F62 F66 F70 F74 F78 F82 F86 F90 F94 F98 F102 F106 F110 F114 F118 F122 F126 F130 F134 F138 F142 F146 F150 F154 F158 F162 F166 F178 F182 F186 F190 F194 F198 F202 F206 F210 F214 F218 F222 F226 F230 F234 F238 F242 F246 F250 F254 F258 F262 F266 F270 F174 F170" xr:uid="{00000000-0002-0000-0000-00000A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9 F23 F27 F31 F35 F39 F43 F47 F51 F55 F59 F63 F67 F71 F75 F79 F83 F87 F91 F95 F99 F103 F107 F111 F115 F119 F123 F127 F131 F135 F139 F143 F147 F151 F155 F159 F163 F167 F179 F183 F187 F191 F195 F199 F203 F207 F211 F215 F219 F223 F227 F231 F235 F239 F243 F247 F251 F255 F259 F263 F267 F271 F175 F171" xr:uid="{00000000-0002-0000-0000-00000B000000}"/>
    <dataValidation allowBlank="1" showInputMessage="1" showErrorMessage="1" promptTitle="Výkaz výměr:" prompt="způsob stanovení množství položky, nebo odkaz na příslušnou přílohu dokumentace." sqref="F20 F24 F28 F32 F36 F40 F44 F48 F52 F56 F60 F64 F68 F72 F76 F80 F84 F88 F92 F96 F100 F104 F108 F112 F116 F120 F124 F128 F132 F136 F140 F144 F148 F152 F156 F160 F164 F168 F180 F184 F188 F192 F196 F200 F204 F208 F212 F216 F220 F224 F228 F232 F236 F240 F244 F248 F252 F256 F260 F264 F268 F272 F176 F172" xr:uid="{00000000-0002-0000-0000-00000C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21 F25 F29 F33 F37 F41 F45 F49 F53 F57 F61 F65 F69 F73 F77 F81 F85 F89 F93 F97 F101 F105 F109 F113 F117 F121 F125 F129 F133 F137 F141 F145 F149 F153 F157 F161 F165 F273 F181 F185 F189 F193 F197 F201 F205 F209 F213 F217 F221 F225 F229 F233 F237 F241 F245 F249 F253 F257 F261 F265 F269 F177 F169 F173" xr:uid="{00000000-0002-0000-0000-00000D000000}"/>
    <dataValidation type="list" allowBlank="1" showInputMessage="1" showErrorMessage="1" sqref="D174 D170" xr:uid="{FF194BC3-9C81-43B9-BBD6-EE0947746322}">
      <formula1>"1,2,3,4,5,6,7,8,9,10"</formula1>
    </dataValidation>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 xml:space="preserve">&amp;L&amp;"Arial,Tučné"&amp;10FORMULÁŘ SO/PS
</oddHeader>
    <oddFooter>&amp;L&amp;"Arial,Obyčejné"&amp;10&amp;A&amp;R&amp;"Arial,Obyčejné"&amp;10&amp;P/&amp;N</oddFooter>
  </headerFooter>
  <rowBreaks count="4" manualBreakCount="4">
    <brk id="29" min="1" max="11" man="1"/>
    <brk id="65" min="1" max="11" man="1"/>
    <brk id="117" min="1" max="11" man="1"/>
    <brk id="177" min="1" max="11" man="1"/>
  </rowBreaks>
  <drawing r:id="rId2"/>
  <legacyDrawing r:id="rId3"/>
  <extLst>
    <ext xmlns:x14="http://schemas.microsoft.com/office/spreadsheetml/2009/9/main" uri="{CCE6A557-97BC-4b89-ADB6-D9C93CAAB3DF}">
      <x14:dataValidations xmlns:xm="http://schemas.microsoft.com/office/excel/2006/main" xWindow="760" yWindow="211" count="1">
        <x14:dataValidation type="list" allowBlank="1" showInputMessage="1" showErrorMessage="1" xr:uid="{00000000-0002-0000-0000-00000F000000}">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dimension ref="A1:C26"/>
  <sheetViews>
    <sheetView workbookViewId="0"/>
  </sheetViews>
  <sheetFormatPr defaultRowHeight="14.5" x14ac:dyDescent="0.35"/>
  <cols>
    <col min="1" max="1" width="13.81640625" customWidth="1"/>
    <col min="2" max="2" width="53.81640625" customWidth="1"/>
    <col min="3" max="3" width="9.1796875" style="37"/>
  </cols>
  <sheetData>
    <row r="1" spans="1:3" ht="15" thickTop="1" x14ac:dyDescent="0.35">
      <c r="A1" s="30" t="s">
        <v>36</v>
      </c>
      <c r="B1" s="31" t="s">
        <v>32</v>
      </c>
      <c r="C1" s="36"/>
    </row>
    <row r="2" spans="1:3" x14ac:dyDescent="0.35">
      <c r="A2" s="32" t="s">
        <v>37</v>
      </c>
      <c r="B2" s="33" t="s">
        <v>33</v>
      </c>
      <c r="C2" s="36"/>
    </row>
    <row r="3" spans="1:3" x14ac:dyDescent="0.35">
      <c r="A3" s="32" t="s">
        <v>38</v>
      </c>
      <c r="B3" s="33" t="s">
        <v>34</v>
      </c>
      <c r="C3" s="36"/>
    </row>
    <row r="4" spans="1:3" x14ac:dyDescent="0.35">
      <c r="A4" s="32" t="s">
        <v>39</v>
      </c>
      <c r="B4" s="33" t="s">
        <v>35</v>
      </c>
      <c r="C4" s="36"/>
    </row>
    <row r="5" spans="1:3" x14ac:dyDescent="0.35">
      <c r="A5" s="32" t="s">
        <v>40</v>
      </c>
      <c r="B5" s="33" t="s">
        <v>41</v>
      </c>
      <c r="C5" s="36"/>
    </row>
    <row r="6" spans="1:3" x14ac:dyDescent="0.35">
      <c r="A6" s="32" t="s">
        <v>42</v>
      </c>
      <c r="B6" s="33" t="s">
        <v>43</v>
      </c>
      <c r="C6" s="36"/>
    </row>
    <row r="7" spans="1:3" x14ac:dyDescent="0.35">
      <c r="A7" s="32" t="s">
        <v>44</v>
      </c>
      <c r="B7" s="33" t="s">
        <v>45</v>
      </c>
      <c r="C7" s="36"/>
    </row>
    <row r="8" spans="1:3" x14ac:dyDescent="0.35">
      <c r="A8" s="32" t="s">
        <v>46</v>
      </c>
      <c r="B8" s="33" t="s">
        <v>47</v>
      </c>
      <c r="C8" s="36"/>
    </row>
    <row r="9" spans="1:3" x14ac:dyDescent="0.35">
      <c r="A9" s="32" t="s">
        <v>48</v>
      </c>
      <c r="B9" s="33" t="s">
        <v>49</v>
      </c>
      <c r="C9" s="36"/>
    </row>
    <row r="10" spans="1:3" x14ac:dyDescent="0.35">
      <c r="A10" s="32" t="s">
        <v>50</v>
      </c>
      <c r="B10" s="33" t="s">
        <v>51</v>
      </c>
      <c r="C10" s="36"/>
    </row>
    <row r="11" spans="1:3" x14ac:dyDescent="0.35">
      <c r="A11" s="32" t="s">
        <v>52</v>
      </c>
      <c r="B11" s="33" t="s">
        <v>53</v>
      </c>
      <c r="C11" s="36"/>
    </row>
    <row r="12" spans="1:3" x14ac:dyDescent="0.35">
      <c r="A12" s="32" t="s">
        <v>54</v>
      </c>
      <c r="B12" s="33" t="s">
        <v>55</v>
      </c>
      <c r="C12" s="36"/>
    </row>
    <row r="13" spans="1:3" x14ac:dyDescent="0.35">
      <c r="A13" s="32" t="s">
        <v>56</v>
      </c>
      <c r="B13" s="33" t="s">
        <v>57</v>
      </c>
      <c r="C13" s="36"/>
    </row>
    <row r="14" spans="1:3" ht="25" x14ac:dyDescent="0.35">
      <c r="A14" s="32" t="s">
        <v>58</v>
      </c>
      <c r="B14" s="33" t="s">
        <v>59</v>
      </c>
      <c r="C14" s="36"/>
    </row>
    <row r="15" spans="1:3" x14ac:dyDescent="0.35">
      <c r="A15" s="32" t="s">
        <v>60</v>
      </c>
      <c r="B15" s="33" t="s">
        <v>61</v>
      </c>
      <c r="C15" s="36"/>
    </row>
    <row r="16" spans="1:3" x14ac:dyDescent="0.35">
      <c r="A16" s="32" t="s">
        <v>62</v>
      </c>
      <c r="B16" s="33" t="s">
        <v>63</v>
      </c>
      <c r="C16" s="36"/>
    </row>
    <row r="17" spans="1:3" x14ac:dyDescent="0.35">
      <c r="A17" s="32" t="s">
        <v>64</v>
      </c>
      <c r="B17" s="33" t="s">
        <v>65</v>
      </c>
      <c r="C17" s="36"/>
    </row>
    <row r="18" spans="1:3" x14ac:dyDescent="0.35">
      <c r="A18" s="32" t="s">
        <v>66</v>
      </c>
      <c r="B18" s="33" t="s">
        <v>67</v>
      </c>
      <c r="C18" s="36"/>
    </row>
    <row r="19" spans="1:3" x14ac:dyDescent="0.35">
      <c r="A19" s="32" t="s">
        <v>68</v>
      </c>
      <c r="B19" s="33" t="s">
        <v>69</v>
      </c>
      <c r="C19" s="36"/>
    </row>
    <row r="20" spans="1:3" x14ac:dyDescent="0.35">
      <c r="A20" s="32" t="s">
        <v>70</v>
      </c>
      <c r="B20" s="33" t="s">
        <v>71</v>
      </c>
      <c r="C20" s="36"/>
    </row>
    <row r="21" spans="1:3" x14ac:dyDescent="0.35">
      <c r="A21" s="32" t="s">
        <v>72</v>
      </c>
      <c r="B21" s="33" t="s">
        <v>73</v>
      </c>
      <c r="C21" s="36"/>
    </row>
    <row r="22" spans="1:3" x14ac:dyDescent="0.35">
      <c r="A22" s="32" t="s">
        <v>74</v>
      </c>
      <c r="B22" s="33" t="s">
        <v>75</v>
      </c>
      <c r="C22" s="36"/>
    </row>
    <row r="23" spans="1:3" x14ac:dyDescent="0.35">
      <c r="A23" s="32" t="s">
        <v>76</v>
      </c>
      <c r="B23" s="33" t="s">
        <v>77</v>
      </c>
      <c r="C23" s="36"/>
    </row>
    <row r="24" spans="1:3" x14ac:dyDescent="0.35">
      <c r="A24" s="32" t="s">
        <v>78</v>
      </c>
      <c r="B24" s="33" t="s">
        <v>79</v>
      </c>
      <c r="C24" s="36"/>
    </row>
    <row r="25" spans="1:3" ht="15" thickBot="1" x14ac:dyDescent="0.4">
      <c r="A25" s="34" t="s">
        <v>80</v>
      </c>
      <c r="B25" s="35" t="s">
        <v>81</v>
      </c>
      <c r="C25" s="36"/>
    </row>
    <row r="26" spans="1:3" ht="15" thickTop="1" x14ac:dyDescent="0.3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dimension ref="A1:M39"/>
  <sheetViews>
    <sheetView topLeftCell="A16" workbookViewId="0">
      <selection activeCell="D41" sqref="D41"/>
    </sheetView>
  </sheetViews>
  <sheetFormatPr defaultRowHeight="14.5" x14ac:dyDescent="0.35"/>
  <cols>
    <col min="1" max="1" width="11.81640625" customWidth="1"/>
  </cols>
  <sheetData>
    <row r="1" spans="1:13" x14ac:dyDescent="0.35">
      <c r="A1" t="s">
        <v>114</v>
      </c>
    </row>
    <row r="2" spans="1:13" x14ac:dyDescent="0.35">
      <c r="C2" t="s">
        <v>105</v>
      </c>
    </row>
    <row r="3" spans="1:13" x14ac:dyDescent="0.35">
      <c r="B3" t="s">
        <v>102</v>
      </c>
    </row>
    <row r="4" spans="1:13" x14ac:dyDescent="0.35">
      <c r="B4" t="s">
        <v>104</v>
      </c>
    </row>
    <row r="5" spans="1:13" x14ac:dyDescent="0.35">
      <c r="C5" t="s">
        <v>103</v>
      </c>
    </row>
    <row r="6" spans="1:13" x14ac:dyDescent="0.35">
      <c r="B6" t="s">
        <v>111</v>
      </c>
    </row>
    <row r="7" spans="1:13" x14ac:dyDescent="0.35">
      <c r="A7" t="s">
        <v>106</v>
      </c>
    </row>
    <row r="8" spans="1:13" x14ac:dyDescent="0.35">
      <c r="A8" s="90" t="s">
        <v>119</v>
      </c>
      <c r="B8" s="90"/>
      <c r="C8" s="90"/>
      <c r="D8" s="90"/>
      <c r="E8" s="90"/>
      <c r="F8" s="90"/>
      <c r="G8" s="90"/>
      <c r="H8" s="90"/>
      <c r="I8" s="90"/>
      <c r="J8" s="90"/>
      <c r="K8" s="90"/>
      <c r="L8" s="90"/>
      <c r="M8" s="90"/>
    </row>
    <row r="10" spans="1:13" x14ac:dyDescent="0.35">
      <c r="A10" t="s">
        <v>85</v>
      </c>
    </row>
    <row r="11" spans="1:13" x14ac:dyDescent="0.35">
      <c r="A11" s="86">
        <v>43405</v>
      </c>
      <c r="B11" t="s">
        <v>86</v>
      </c>
    </row>
    <row r="12" spans="1:13" x14ac:dyDescent="0.35">
      <c r="C12" t="s">
        <v>96</v>
      </c>
    </row>
    <row r="13" spans="1:13" x14ac:dyDescent="0.35">
      <c r="C13" t="s">
        <v>94</v>
      </c>
    </row>
    <row r="14" spans="1:13" x14ac:dyDescent="0.35">
      <c r="C14" t="s">
        <v>95</v>
      </c>
    </row>
    <row r="15" spans="1:13" x14ac:dyDescent="0.35">
      <c r="B15" t="s">
        <v>87</v>
      </c>
    </row>
    <row r="16" spans="1:13" x14ac:dyDescent="0.35">
      <c r="B16" s="89" t="s">
        <v>112</v>
      </c>
      <c r="C16" s="89"/>
      <c r="D16" s="89"/>
      <c r="E16" s="89"/>
      <c r="F16" s="89"/>
    </row>
    <row r="17" spans="1:6" x14ac:dyDescent="0.35">
      <c r="C17" t="s">
        <v>107</v>
      </c>
    </row>
    <row r="18" spans="1:6" x14ac:dyDescent="0.35">
      <c r="D18" t="s">
        <v>108</v>
      </c>
    </row>
    <row r="19" spans="1:6" x14ac:dyDescent="0.35">
      <c r="C19" t="s">
        <v>109</v>
      </c>
    </row>
    <row r="20" spans="1:6" x14ac:dyDescent="0.35">
      <c r="B20" t="s">
        <v>88</v>
      </c>
    </row>
    <row r="21" spans="1:6" x14ac:dyDescent="0.35">
      <c r="B21" t="s">
        <v>113</v>
      </c>
    </row>
    <row r="22" spans="1:6" x14ac:dyDescent="0.35">
      <c r="C22" t="s">
        <v>89</v>
      </c>
    </row>
    <row r="23" spans="1:6" x14ac:dyDescent="0.35">
      <c r="B23" t="s">
        <v>93</v>
      </c>
    </row>
    <row r="24" spans="1:6" x14ac:dyDescent="0.35">
      <c r="B24" t="s">
        <v>92</v>
      </c>
    </row>
    <row r="25" spans="1:6" x14ac:dyDescent="0.35">
      <c r="B25" t="s">
        <v>97</v>
      </c>
    </row>
    <row r="26" spans="1:6" x14ac:dyDescent="0.35">
      <c r="B26" t="s">
        <v>110</v>
      </c>
    </row>
    <row r="27" spans="1:6" x14ac:dyDescent="0.35">
      <c r="A27" s="86">
        <v>43409</v>
      </c>
      <c r="B27" t="s">
        <v>115</v>
      </c>
    </row>
    <row r="28" spans="1:6" x14ac:dyDescent="0.35">
      <c r="A28" s="86">
        <v>43418</v>
      </c>
      <c r="B28" t="s">
        <v>116</v>
      </c>
    </row>
    <row r="29" spans="1:6" x14ac:dyDescent="0.35">
      <c r="C29" t="s">
        <v>117</v>
      </c>
    </row>
    <row r="30" spans="1:6" x14ac:dyDescent="0.35">
      <c r="B30" s="90"/>
      <c r="C30" s="90"/>
      <c r="D30" s="90"/>
      <c r="E30" s="90"/>
      <c r="F30" s="90"/>
    </row>
    <row r="31" spans="1:6" x14ac:dyDescent="0.35">
      <c r="B31" t="s">
        <v>125</v>
      </c>
    </row>
    <row r="32" spans="1:6" x14ac:dyDescent="0.35">
      <c r="B32" t="s">
        <v>118</v>
      </c>
    </row>
    <row r="33" spans="1:6" x14ac:dyDescent="0.35">
      <c r="B33" s="90"/>
      <c r="C33" s="90"/>
      <c r="D33" s="90"/>
      <c r="E33" s="90"/>
      <c r="F33" s="90"/>
    </row>
    <row r="34" spans="1:6" x14ac:dyDescent="0.35">
      <c r="B34" s="90"/>
      <c r="C34" s="90"/>
      <c r="D34" s="90"/>
      <c r="E34" s="90"/>
      <c r="F34" s="90"/>
    </row>
    <row r="35" spans="1:6" x14ac:dyDescent="0.35">
      <c r="A35" s="86">
        <v>43420</v>
      </c>
      <c r="B35" t="s">
        <v>129</v>
      </c>
    </row>
    <row r="36" spans="1:6" x14ac:dyDescent="0.35">
      <c r="C36" t="s">
        <v>128</v>
      </c>
    </row>
    <row r="37" spans="1:6" x14ac:dyDescent="0.35">
      <c r="A37" s="86">
        <v>43423</v>
      </c>
      <c r="B37" t="s">
        <v>130</v>
      </c>
    </row>
    <row r="38" spans="1:6" x14ac:dyDescent="0.35">
      <c r="B38" t="s">
        <v>132</v>
      </c>
    </row>
    <row r="39" spans="1:6" x14ac:dyDescent="0.35">
      <c r="A39" s="86">
        <v>43425</v>
      </c>
      <c r="B39" t="s">
        <v>133</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3">
    <pageSetUpPr fitToPage="1"/>
  </sheetPr>
  <dimension ref="A1:L22"/>
  <sheetViews>
    <sheetView workbookViewId="0">
      <selection sqref="A1:L4"/>
    </sheetView>
  </sheetViews>
  <sheetFormatPr defaultColWidth="9.1796875" defaultRowHeight="10" x14ac:dyDescent="0.2"/>
  <cols>
    <col min="1" max="1" width="3.54296875" style="27" customWidth="1"/>
    <col min="2" max="2" width="4.453125" style="8" customWidth="1"/>
    <col min="3" max="3" width="10.54296875" style="8" customWidth="1"/>
    <col min="4" max="5" width="10" style="8" customWidth="1"/>
    <col min="6" max="6" width="74.1796875" style="8" customWidth="1"/>
    <col min="7" max="7" width="9" style="9" customWidth="1"/>
    <col min="8" max="8" width="13" style="9" customWidth="1"/>
    <col min="9" max="10" width="9" style="9" customWidth="1"/>
    <col min="11" max="12" width="12.81640625" style="9" customWidth="1"/>
    <col min="13" max="16384" width="9.1796875" style="8"/>
  </cols>
  <sheetData>
    <row r="1" spans="1:12" s="1" customFormat="1" ht="13.5" customHeight="1" thickBot="1" x14ac:dyDescent="0.4">
      <c r="A1" s="72" t="s">
        <v>6</v>
      </c>
      <c r="B1" s="78"/>
      <c r="C1" s="59"/>
      <c r="D1" s="79"/>
      <c r="E1" s="59"/>
      <c r="F1" s="80"/>
      <c r="G1" s="59"/>
      <c r="H1" s="60"/>
      <c r="I1" s="83"/>
      <c r="J1" s="60" t="str">
        <f>IF(I1=0,"",I1*H1)</f>
        <v/>
      </c>
      <c r="K1" s="62"/>
      <c r="L1" s="77">
        <f>ROUND((ROUND(H1,3))*(ROUND(K1,2)),2)</f>
        <v>0</v>
      </c>
    </row>
    <row r="2" spans="1:12" s="1" customFormat="1" ht="12.75" customHeight="1" x14ac:dyDescent="0.35">
      <c r="A2" s="72" t="s">
        <v>5</v>
      </c>
      <c r="B2" s="15"/>
      <c r="C2" s="12"/>
      <c r="D2" s="12"/>
      <c r="E2" s="12"/>
      <c r="F2" s="81"/>
      <c r="G2" s="6"/>
      <c r="H2" s="6"/>
      <c r="I2" s="6"/>
      <c r="J2" s="6"/>
      <c r="K2" s="6"/>
      <c r="L2" s="16"/>
    </row>
    <row r="3" spans="1:12" s="1" customFormat="1" ht="12.75" customHeight="1" x14ac:dyDescent="0.35">
      <c r="A3" s="72" t="s">
        <v>7</v>
      </c>
      <c r="B3" s="15"/>
      <c r="C3" s="12"/>
      <c r="D3" s="12"/>
      <c r="E3" s="12"/>
      <c r="F3" s="82"/>
      <c r="G3" s="6"/>
      <c r="H3" s="6"/>
      <c r="I3" s="6"/>
      <c r="J3" s="6"/>
      <c r="K3" s="6"/>
      <c r="L3" s="16"/>
    </row>
    <row r="4" spans="1:12" s="1" customFormat="1" ht="18" customHeight="1" thickBot="1" x14ac:dyDescent="0.4">
      <c r="A4" s="72" t="s">
        <v>8</v>
      </c>
      <c r="B4" s="17"/>
      <c r="C4" s="14"/>
      <c r="D4" s="14"/>
      <c r="E4" s="14"/>
      <c r="F4" s="113" t="s">
        <v>131</v>
      </c>
      <c r="G4" s="7"/>
      <c r="H4" s="7"/>
      <c r="I4" s="7"/>
      <c r="J4" s="7"/>
      <c r="K4" s="7"/>
      <c r="L4" s="18"/>
    </row>
    <row r="5" spans="1:12" s="1" customFormat="1" ht="48" customHeight="1" thickBot="1" x14ac:dyDescent="0.4">
      <c r="A5" s="5"/>
      <c r="B5" s="12"/>
      <c r="C5" s="12"/>
      <c r="D5" s="12"/>
      <c r="E5" s="12"/>
      <c r="F5" s="22"/>
      <c r="G5" s="6"/>
      <c r="H5" s="6"/>
      <c r="I5" s="6"/>
      <c r="J5" s="6"/>
      <c r="K5" s="6"/>
      <c r="L5" s="7"/>
    </row>
    <row r="6" spans="1:12" s="5" customFormat="1" ht="13.5" thickBot="1" x14ac:dyDescent="0.4">
      <c r="A6" s="5" t="s">
        <v>83</v>
      </c>
      <c r="B6" s="23" t="s">
        <v>84</v>
      </c>
      <c r="C6" s="24"/>
      <c r="D6" s="3"/>
      <c r="E6" s="3"/>
      <c r="F6" s="70" t="s">
        <v>29</v>
      </c>
      <c r="G6" s="24"/>
      <c r="H6" s="24"/>
      <c r="I6" s="24"/>
      <c r="J6" s="24"/>
      <c r="K6" s="24"/>
      <c r="L6" s="84"/>
    </row>
    <row r="7" spans="1:12" s="5" customFormat="1" ht="10.5" thickBot="1" x14ac:dyDescent="0.4">
      <c r="G7" s="25"/>
      <c r="H7" s="25"/>
      <c r="I7" s="25"/>
      <c r="J7" s="25"/>
      <c r="K7" s="25"/>
      <c r="L7" s="25"/>
    </row>
    <row r="8" spans="1:12" s="1" customFormat="1" ht="15" customHeight="1" thickBot="1" x14ac:dyDescent="0.4">
      <c r="A8" s="1" t="s">
        <v>30</v>
      </c>
      <c r="B8" s="57" t="s">
        <v>19</v>
      </c>
      <c r="C8" s="4"/>
      <c r="D8" s="2"/>
      <c r="E8" s="2"/>
      <c r="F8" s="70" t="s">
        <v>29</v>
      </c>
      <c r="G8" s="4"/>
      <c r="H8" s="4"/>
      <c r="I8" s="4"/>
      <c r="J8" s="4"/>
      <c r="K8" s="4"/>
      <c r="L8" s="85"/>
    </row>
    <row r="9" spans="1:12" s="1" customFormat="1" x14ac:dyDescent="0.35">
      <c r="A9" s="5"/>
      <c r="G9" s="26"/>
      <c r="H9" s="26"/>
      <c r="I9" s="26"/>
      <c r="J9" s="26"/>
      <c r="K9" s="26"/>
      <c r="L9" s="26"/>
    </row>
    <row r="10" spans="1:12" s="1" customFormat="1" x14ac:dyDescent="0.35">
      <c r="A10" s="5"/>
      <c r="G10" s="26"/>
      <c r="H10" s="26"/>
      <c r="I10" s="26"/>
      <c r="J10" s="26"/>
      <c r="K10" s="26"/>
      <c r="L10" s="26"/>
    </row>
    <row r="11" spans="1:12" s="1" customFormat="1" x14ac:dyDescent="0.35">
      <c r="A11" s="5"/>
      <c r="G11" s="26"/>
      <c r="H11" s="26"/>
      <c r="I11" s="26"/>
      <c r="J11" s="26"/>
      <c r="K11" s="26"/>
      <c r="L11" s="26"/>
    </row>
    <row r="12" spans="1:12" s="1" customFormat="1" x14ac:dyDescent="0.35">
      <c r="A12" s="5"/>
      <c r="G12" s="26"/>
      <c r="H12" s="26"/>
      <c r="I12" s="26"/>
      <c r="J12" s="26"/>
      <c r="K12" s="26"/>
      <c r="L12" s="26"/>
    </row>
    <row r="13" spans="1:12" s="1" customFormat="1" x14ac:dyDescent="0.35">
      <c r="A13" s="5"/>
      <c r="G13" s="26"/>
      <c r="H13" s="26"/>
      <c r="I13" s="26"/>
      <c r="J13" s="26"/>
      <c r="K13" s="26"/>
      <c r="L13" s="26"/>
    </row>
    <row r="14" spans="1:12" s="1" customFormat="1" x14ac:dyDescent="0.35">
      <c r="A14" s="5"/>
      <c r="G14" s="26"/>
      <c r="H14" s="26"/>
      <c r="I14" s="26"/>
      <c r="J14" s="26"/>
      <c r="K14" s="26"/>
      <c r="L14" s="26"/>
    </row>
    <row r="15" spans="1:12" s="1" customFormat="1" x14ac:dyDescent="0.35">
      <c r="A15" s="5"/>
      <c r="G15" s="26"/>
      <c r="H15" s="26"/>
      <c r="I15" s="26"/>
      <c r="J15" s="26"/>
      <c r="K15" s="26"/>
      <c r="L15" s="26"/>
    </row>
    <row r="16" spans="1:12" s="1" customFormat="1" x14ac:dyDescent="0.35">
      <c r="A16" s="5"/>
      <c r="G16" s="26"/>
      <c r="H16" s="26"/>
      <c r="I16" s="26"/>
      <c r="J16" s="26"/>
      <c r="K16" s="26"/>
      <c r="L16" s="26"/>
    </row>
    <row r="17" spans="1:12" s="1" customFormat="1" x14ac:dyDescent="0.35">
      <c r="A17" s="5"/>
      <c r="G17" s="26"/>
      <c r="H17" s="26"/>
      <c r="I17" s="26"/>
      <c r="J17" s="26"/>
      <c r="K17" s="26"/>
      <c r="L17" s="26"/>
    </row>
    <row r="18" spans="1:12" s="1" customFormat="1" x14ac:dyDescent="0.35">
      <c r="A18" s="5"/>
      <c r="G18" s="26"/>
      <c r="H18" s="26"/>
      <c r="I18" s="26"/>
      <c r="J18" s="26"/>
      <c r="K18" s="26"/>
      <c r="L18" s="26"/>
    </row>
    <row r="19" spans="1:12" s="1" customFormat="1" x14ac:dyDescent="0.35">
      <c r="A19" s="5"/>
      <c r="G19" s="26"/>
      <c r="H19" s="26"/>
      <c r="I19" s="26"/>
      <c r="J19" s="26"/>
      <c r="K19" s="26"/>
      <c r="L19" s="26"/>
    </row>
    <row r="20" spans="1:12" s="1" customFormat="1" x14ac:dyDescent="0.35">
      <c r="A20" s="5"/>
      <c r="G20" s="26"/>
      <c r="H20" s="26"/>
      <c r="I20" s="26"/>
      <c r="J20" s="26"/>
      <c r="K20" s="26"/>
      <c r="L20" s="26"/>
    </row>
    <row r="21" spans="1:12" s="1" customFormat="1" x14ac:dyDescent="0.35">
      <c r="A21" s="5"/>
      <c r="G21" s="26"/>
      <c r="H21" s="26"/>
      <c r="I21" s="26"/>
      <c r="J21" s="26"/>
      <c r="K21" s="26"/>
      <c r="L21" s="26"/>
    </row>
    <row r="22" spans="1:12" s="1" customFormat="1" x14ac:dyDescent="0.35">
      <c r="A22" s="5"/>
      <c r="G22" s="26"/>
      <c r="H22" s="26"/>
      <c r="I22" s="26"/>
      <c r="J22" s="26"/>
      <c r="K22" s="26"/>
      <c r="L22" s="26"/>
    </row>
  </sheetData>
  <conditionalFormatting sqref="C1">
    <cfRule type="expression" dxfId="14" priority="15">
      <formula>C1=""</formula>
    </cfRule>
  </conditionalFormatting>
  <conditionalFormatting sqref="E1">
    <cfRule type="expression" dxfId="13" priority="14">
      <formula>E1=""</formula>
    </cfRule>
  </conditionalFormatting>
  <conditionalFormatting sqref="F1">
    <cfRule type="expression" dxfId="12" priority="13">
      <formula>F1=""</formula>
    </cfRule>
  </conditionalFormatting>
  <conditionalFormatting sqref="F2">
    <cfRule type="expression" dxfId="11" priority="12">
      <formula>F2=""</formula>
    </cfRule>
  </conditionalFormatting>
  <conditionalFormatting sqref="F3">
    <cfRule type="expression" dxfId="10" priority="11">
      <formula>F3=""</formula>
    </cfRule>
  </conditionalFormatting>
  <conditionalFormatting sqref="F4">
    <cfRule type="expression" dxfId="9" priority="10">
      <formula>F4=""</formula>
    </cfRule>
  </conditionalFormatting>
  <conditionalFormatting sqref="G1">
    <cfRule type="expression" dxfId="8" priority="9">
      <formula>G1=""</formula>
    </cfRule>
  </conditionalFormatting>
  <conditionalFormatting sqref="H1">
    <cfRule type="expression" dxfId="7" priority="8">
      <formula>H1=""</formula>
    </cfRule>
  </conditionalFormatting>
  <conditionalFormatting sqref="I1">
    <cfRule type="expression" dxfId="6" priority="7">
      <formula>I1=""</formula>
    </cfRule>
  </conditionalFormatting>
  <conditionalFormatting sqref="J1">
    <cfRule type="expression" dxfId="5" priority="6">
      <formula>J1=""</formula>
    </cfRule>
  </conditionalFormatting>
  <conditionalFormatting sqref="K1">
    <cfRule type="expression" dxfId="4" priority="5">
      <formula>K1=""</formula>
    </cfRule>
  </conditionalFormatting>
  <conditionalFormatting sqref="C8">
    <cfRule type="expression" dxfId="3" priority="4">
      <formula>$C$8=""</formula>
    </cfRule>
  </conditionalFormatting>
  <conditionalFormatting sqref="F8">
    <cfRule type="expression" dxfId="2" priority="3">
      <formula>F8="Název dílu"</formula>
    </cfRule>
  </conditionalFormatting>
  <conditionalFormatting sqref="D1">
    <cfRule type="expression" dxfId="1" priority="2">
      <formula>D1=""</formula>
    </cfRule>
  </conditionalFormatting>
  <conditionalFormatting sqref="F6">
    <cfRule type="expression" dxfId="0" priority="1">
      <formula>F6="Název dílu"</formula>
    </cfRule>
  </conditionalFormatting>
  <dataValidations xWindow="467" yWindow="320" count="5">
    <dataValidation allowBlank="1" showInputMessage="1" showErrorMessage="1" promptTitle="Název položky" prompt="Přesný název položky dle cenové soustavy, nebo vlastní název v případě položky mimo cenovou soustavu." sqref="F1" xr:uid="{00000000-0002-0000-0300-000000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xr:uid="{00000000-0002-0000-0300-000001000000}"/>
    <dataValidation allowBlank="1" showInputMessage="1" showErrorMessage="1" promptTitle="Výkaz výměr:" prompt="způsob stanovení množství položky, nebo odkaz na příslušnou přílohu dokumentace." sqref="F3" xr:uid="{00000000-0002-0000-0300-000002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xr:uid="{00000000-0002-0000-0300-000003000000}"/>
    <dataValidation type="list" allowBlank="1" showInputMessage="1" showErrorMessage="1" sqref="D1" xr:uid="{00000000-0002-0000-0300-000004000000}">
      <formula1>"1,2,3,4,5,6,7,8,9,10"</formula1>
    </dataValidation>
  </dataValidations>
  <pageMargins left="0" right="0" top="0" bottom="0" header="0.51181102362204722" footer="0.51181102362204722"/>
  <pageSetup paperSize="9" scale="8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PS 322</vt:lpstr>
      <vt:lpstr>Kategorie monitoringu</vt:lpstr>
      <vt:lpstr>změny</vt:lpstr>
      <vt:lpstr>hide</vt:lpstr>
      <vt:lpstr>'PS 322'!Názvy_tisku</vt:lpstr>
      <vt:lpstr>'PS 322'!Oblast_tisku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Nezkusil Miroslav Ing.</cp:lastModifiedBy>
  <cp:lastPrinted>2019-03-08T11:04:57Z</cp:lastPrinted>
  <dcterms:created xsi:type="dcterms:W3CDTF">2015-03-16T09:47:49Z</dcterms:created>
  <dcterms:modified xsi:type="dcterms:W3CDTF">2019-03-08T11:26:35Z</dcterms:modified>
</cp:coreProperties>
</file>