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6871F7A7-A193-4AE2-980E-5FCA0AD0BDCE}"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SOPS!$B$1:$L$46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2" i="1" l="1"/>
  <c r="J42" i="1"/>
  <c r="L38" i="1"/>
  <c r="J38" i="1"/>
  <c r="L34" i="1"/>
  <c r="J34" i="1"/>
  <c r="L30" i="1"/>
  <c r="J30" i="1"/>
  <c r="C46" i="1"/>
  <c r="L46" i="1" l="1"/>
  <c r="L24" i="1"/>
  <c r="L28" i="1" s="1"/>
  <c r="J24" i="1"/>
  <c r="C28" i="1"/>
  <c r="L18" i="1"/>
  <c r="J18" i="1"/>
  <c r="L14" i="1"/>
  <c r="J14" i="1"/>
  <c r="B14" i="1"/>
  <c r="C22" i="1"/>
  <c r="B18" i="1" l="1"/>
  <c r="B24" i="1"/>
  <c r="L22" i="1"/>
  <c r="J1" i="4"/>
  <c r="B30" i="1" l="1"/>
  <c r="L1" i="4"/>
  <c r="B34" i="1" l="1"/>
  <c r="B38" i="1" s="1"/>
  <c r="B42" i="1" s="1"/>
  <c r="L9" i="1"/>
  <c r="B9" i="1"/>
  <c r="L1" i="1" l="1"/>
  <c r="F4" i="1"/>
  <c r="K9" i="1" l="1"/>
  <c r="F5" i="1" l="1"/>
  <c r="Q2" i="1"/>
  <c r="K2" i="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<sst xmlns="http://schemas.openxmlformats.org/spreadsheetml/2006/main" count="227" uniqueCount="163">
  <si>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</si>
  <si>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</si>
  <si>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</si>
  <si>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</si>
  <si>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</si>
  <si>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</si>
  <si>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</si>
  <si>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</si>
  <si>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</si>
  <si>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</si>
  <si>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</si>
  <si>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</si>
  <si>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</si>
  <si>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</si>
  <si>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</si>
  <si>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</si>
  <si>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</si>
  <si>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</si>
  <si>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</si>
  <si>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</si>
  <si>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</si>
  <si>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</si>
  <si>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</si>
  <si>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</si>
  <si>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</si>
  <si>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</si>
  <si>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</si>
  <si>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</si>
  <si>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</si>
  <si>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</si>
  <si>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</si>
  <si>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</si>
  <si>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</si>
  <si>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</si>
  <si>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</si>
  <si>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</si>
  <si>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</si>
  <si>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</si>
  <si>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</si>
  <si>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</si>
  <si>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</si>
  <si>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</si>
  <si>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</si>
  <si>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</si>
  <si>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</si>
  <si>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</si>
  <si>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</si>
  <si>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</si>
  <si>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</si>
  <si>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</si>
  <si>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</si>
  <si>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</si>
  <si>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</si>
  <si>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</si>
  <si>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</si>
  <si>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</si>
  <si>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</si>
  <si>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</si>
  <si>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</si>
  <si>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</si>
  <si>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</si>
  <si>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</si>
  <si>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</si>
  <si>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</si>
  <si>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</si>
  <si>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</si>
  <si>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</si>
  <si>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</si>
  <si>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</si>
  <si>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</si>
  <si>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</si>
  <si>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</si>
  <si>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</si>
  <si>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</si>
  <si>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</si>
  <si>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</si>
  <si>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</si>
  <si>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</si>
  <si>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</si>
  <si>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</si>
  <si>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</si>
  <si>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</si>
  <si>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</si>
  <si>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</si>
  <si>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</si>
  <si>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</si>
  <si>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</si>
  <si>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</si>
  <si>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</si>
  <si>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</si>
  <si>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</si>
  <si>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</si>
  <si>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</si>
  <si>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</si>
  <si>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</si>
  <si>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</si>
  <si>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</si>
  <si>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</si>
  <si>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</si>
  <si>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</si>
  <si>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</si>
  <si>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</si>
  <si>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</si>
  <si>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</si>
  <si>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</si>
  <si>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</si>
  <si>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</si>
  <si>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</si>
  <si>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</si>
  <si>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</si>
  <si>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</si>
  <si>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</si>
  <si>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</si>
  <si>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</si>
  <si>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</si>
  <si>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</si>
  <si>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</si>
  <si>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</si>
  <si>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</si>
  <si>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</si>
  <si>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</si>
  <si>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</si>
  <si>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</si>
  <si>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</si>
  <si>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</si>
  <si>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</si>
  <si>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</si>
  <si>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</si>
  <si>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</si>
  <si>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Kód dílu</t>
  </si>
  <si>
    <t>výkaz výměr</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</si>
  <si>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</si>
  <si>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</si>
  <si>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</si>
  <si>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</si>
  <si>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</si>
  <si>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</si>
  <si>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</si>
  <si>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</si>
  <si>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SO 370</t>
  </si>
  <si>
    <t>Týniště nad Orlicí, ukolejnění vodivých konstrukcí</t>
  </si>
  <si>
    <t>74C923</t>
  </si>
  <si>
    <t>OTSKP</t>
  </si>
  <si>
    <t>Nepřímé ukolejnění konstrukce všech typů (včetně výztužných dvojic) - 1 vodič</t>
  </si>
  <si>
    <t>kus</t>
  </si>
  <si>
    <t>74C976</t>
  </si>
  <si>
    <t>Zpracování KSUaTP pro účely zavedení do provozu za 100m zprovozňované skupiny</t>
  </si>
  <si>
    <t>Týniště nad Orlicí - definitivní stav</t>
  </si>
  <si>
    <t>Součet</t>
  </si>
  <si>
    <t>74F459</t>
  </si>
  <si>
    <t>Demontáž ukolejnění konstrukcí a podpěr včetně uchycení a vodiče</t>
  </si>
  <si>
    <t>Týniště nad Orlicí - provizorní stav</t>
  </si>
  <si>
    <t>Revize, zkoušky, měření a technická pomoc TV</t>
  </si>
  <si>
    <t>74F331</t>
  </si>
  <si>
    <t>Technická pomoc při výstavbě TV</t>
  </si>
  <si>
    <t>hod</t>
  </si>
  <si>
    <t>74F314</t>
  </si>
  <si>
    <t>Měření dotykového napětí u vodivé konstrukce</t>
  </si>
  <si>
    <t>74F322</t>
  </si>
  <si>
    <t>Revizní zpráva</t>
  </si>
  <si>
    <t>74F332</t>
  </si>
  <si>
    <t>Výkon organizačních jednotek správce</t>
  </si>
  <si>
    <t>Ing. David Zrůst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</si>
</sst>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8">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xf numFmtId="0" fontId="4" fillId="0" borderId="0">
      <alignment vertical="center"/>
    </xf>
    <xf numFmtId="0" fontId="4" fillId="0" borderId="0">
      <alignment vertical="center"/>
    </xf>
  </cellStyleXfs>
  <cellXfs count="208">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 fontId="9" fillId="0" borderId="5" xfId="2" applyNumberFormat="1" applyFont="1" applyFill="1" applyBorder="1" applyAlignment="1" applyProtection="1">
      <alignment horizontal="right" vertical="center"/>
      <protection locked="0"/>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0" fillId="14" borderId="62" xfId="0" applyNumberFormat="1" applyFont="1" applyFill="1" applyBorder="1" applyAlignment="1" applyProtection="1">
      <alignment horizontal="lef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5" applyNumberFormat="1" applyFont="1" applyFill="1" applyBorder="1" applyAlignment="1" applyProtection="1">
      <alignment vertical="center" wrapText="1"/>
      <protection locked="0"/>
    </xf>
    <xf numFmtId="4" fontId="10" fillId="14" borderId="63" xfId="0" applyNumberFormat="1" applyFont="1" applyFill="1" applyBorder="1" applyAlignment="1" applyProtection="1">
      <alignment horizontal="right" vertical="center"/>
      <protection locked="0"/>
    </xf>
    <xf numFmtId="165" fontId="10" fillId="14" borderId="62" xfId="0" applyNumberFormat="1" applyFont="1" applyFill="1" applyBorder="1" applyAlignment="1" applyProtection="1">
      <alignment horizontal="righ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7" applyNumberFormat="1" applyFont="1" applyFill="1" applyBorder="1" applyAlignment="1" applyProtection="1">
      <alignment vertical="center" wrapText="1"/>
      <protection locked="0"/>
    </xf>
    <xf numFmtId="0" fontId="1" fillId="14" borderId="0" xfId="0" applyFont="1" applyFill="1" applyAlignment="1" applyProtection="1">
      <alignmen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7" applyNumberFormat="1" applyFont="1" applyFill="1" applyBorder="1" applyAlignment="1" applyProtection="1">
      <alignment vertical="center" wrapText="1"/>
      <protection locked="0"/>
    </xf>
    <xf numFmtId="0" fontId="1" fillId="14" borderId="0" xfId="0" applyFont="1" applyFill="1" applyAlignment="1" applyProtection="1">
      <alignmen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7" applyNumberFormat="1" applyFont="1" applyFill="1" applyBorder="1" applyAlignment="1" applyProtection="1">
      <alignment vertical="center" wrapText="1"/>
      <protection locked="0"/>
    </xf>
    <xf numFmtId="49" fontId="1" fillId="3" borderId="5" xfId="0" applyNumberFormat="1" applyFont="1" applyFill="1" applyBorder="1" applyAlignment="1" applyProtection="1">
      <alignment horizontal="center" vertical="center"/>
      <protection locked="0"/>
    </xf>
    <xf numFmtId="49" fontId="8" fillId="3" borderId="5" xfId="7" applyNumberFormat="1" applyFont="1" applyFill="1" applyBorder="1" applyAlignment="1" applyProtection="1">
      <alignment vertical="center" wrapText="1"/>
      <protection locked="0"/>
    </xf>
    <xf numFmtId="49" fontId="1" fillId="3" borderId="5" xfId="0" applyNumberFormat="1" applyFont="1" applyFill="1" applyBorder="1" applyAlignment="1" applyProtection="1">
      <alignment horizontal="center" vertical="center"/>
      <protection locked="0"/>
    </xf>
    <xf numFmtId="49" fontId="8" fillId="3" borderId="5" xfId="7" applyNumberFormat="1" applyFont="1" applyFill="1" applyBorder="1" applyAlignment="1" applyProtection="1">
      <alignment vertical="center" wrapText="1"/>
      <protection locked="0"/>
    </xf>
    <xf numFmtId="49" fontId="1" fillId="3" borderId="5" xfId="0" applyNumberFormat="1" applyFont="1" applyFill="1" applyBorder="1" applyAlignment="1" applyProtection="1">
      <alignment horizontal="center" vertical="center"/>
      <protection locked="0"/>
    </xf>
    <xf numFmtId="49" fontId="8" fillId="3" borderId="5" xfId="7" applyNumberFormat="1" applyFont="1" applyFill="1" applyBorder="1" applyAlignment="1" applyProtection="1">
      <alignment vertical="center" wrapText="1"/>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8">
    <cellStyle name="Normální" xfId="0" builtinId="0"/>
    <cellStyle name="Normální 2" xfId="1" xr:uid="{00000000-0005-0000-0000-000001000000}"/>
    <cellStyle name="Normální 3" xfId="2" xr:uid="{00000000-0005-0000-0000-000002000000}"/>
    <cellStyle name="Normální 3 2" xfId="7" xr:uid="{00000000-0005-0000-0000-000003000000}"/>
    <cellStyle name="Normální 3 3" xfId="6" xr:uid="{00000000-0005-0000-0000-000004000000}"/>
    <cellStyle name="Normální 3 4" xfId="5" xr:uid="{00000000-0005-0000-0000-000005000000}"/>
    <cellStyle name="normální_POL.XLS" xfId="4" xr:uid="{00000000-0005-0000-0000-000006000000}"/>
    <cellStyle name="normální_SOxxxxxx" xfId="3" xr:uid="{00000000-0005-0000-0000-000007000000}"/>
  </cellStyles>
  <dxfs count="13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46"/>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M51" sqref="M51"/>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7" t="s">
        <v>90</v>
      </c>
      <c r="B1" s="180" t="s">
        <v>135</v>
      </c>
      <c r="C1" s="181"/>
      <c r="D1" s="74"/>
      <c r="E1" s="74"/>
      <c r="F1" s="76" t="s">
        <v>81</v>
      </c>
      <c r="G1" s="74"/>
      <c r="H1" s="75"/>
      <c r="I1" s="41"/>
      <c r="J1" s="42"/>
      <c r="K1" s="42"/>
      <c r="L1" s="43" t="str">
        <f>D3</f>
        <v>SO 370</v>
      </c>
      <c r="M1" s="91" t="s">
        <v>119</v>
      </c>
      <c r="N1" s="92">
        <v>1</v>
      </c>
      <c r="O1" s="93">
        <f>K2/N1</f>
        <v>0</v>
      </c>
      <c r="P1" s="94"/>
      <c r="Q1" s="95" t="s">
        <v>123</v>
      </c>
      <c r="R1" s="95"/>
    </row>
    <row r="2" spans="1:19" s="13" customFormat="1" ht="57" customHeight="1" thickTop="1" thickBot="1" x14ac:dyDescent="0.4">
      <c r="B2" s="204" t="s">
        <v>9</v>
      </c>
      <c r="C2" s="205"/>
      <c r="D2" s="45"/>
      <c r="E2" s="46"/>
      <c r="F2" s="88" t="s">
        <v>136</v>
      </c>
      <c r="G2" s="44"/>
      <c r="H2" s="73"/>
      <c r="I2" s="206" t="s">
        <v>24</v>
      </c>
      <c r="J2" s="207"/>
      <c r="K2" s="182">
        <f>SUMIFS(L:L,B:B,"SOUČET")</f>
        <v>0</v>
      </c>
      <c r="L2" s="183"/>
      <c r="M2" s="96" t="s">
        <v>120</v>
      </c>
      <c r="N2" s="97" t="s">
        <v>121</v>
      </c>
      <c r="O2" s="98" t="s">
        <v>122</v>
      </c>
      <c r="Q2" s="99">
        <f>SUMIFS(L:L,A:A,"P")</f>
        <v>0</v>
      </c>
      <c r="R2" s="99"/>
      <c r="S2" s="94"/>
    </row>
    <row r="3" spans="1:19" s="13" customFormat="1" ht="42.75" customHeight="1" thickTop="1" thickBot="1" x14ac:dyDescent="0.4">
      <c r="B3" s="28" t="s">
        <v>30</v>
      </c>
      <c r="C3" s="29"/>
      <c r="D3" s="179" t="s">
        <v>139</v>
      </c>
      <c r="E3" s="179"/>
      <c r="F3" s="113" t="s">
        <v>140</v>
      </c>
      <c r="G3" s="47"/>
      <c r="H3" s="48"/>
      <c r="I3" s="56"/>
      <c r="J3" s="55"/>
      <c r="K3" s="166"/>
      <c r="L3" s="167"/>
      <c r="Q3" s="100">
        <f>$K$2-Q2</f>
        <v>0</v>
      </c>
      <c r="R3" s="100"/>
      <c r="S3" s="94" t="s">
        <v>125</v>
      </c>
    </row>
    <row r="4" spans="1:19" s="13" customFormat="1" ht="18" customHeight="1" thickTop="1" x14ac:dyDescent="0.35">
      <c r="B4" s="188" t="s">
        <v>18</v>
      </c>
      <c r="C4" s="189"/>
      <c r="D4" s="169"/>
      <c r="E4" s="67" t="s">
        <v>67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Ukolejnění kovových konstrukcí</v>
      </c>
      <c r="G4" s="38"/>
      <c r="H4" s="39"/>
      <c r="I4" s="201" t="s">
        <v>26</v>
      </c>
      <c r="J4" s="202"/>
      <c r="K4" s="65"/>
      <c r="L4" s="66"/>
      <c r="Q4" s="13" t="s">
        <v>126</v>
      </c>
    </row>
    <row r="5" spans="1:19" s="13" customFormat="1" ht="18" customHeight="1" x14ac:dyDescent="0.35">
      <c r="B5" s="11" t="s">
        <v>25</v>
      </c>
      <c r="C5" s="10"/>
      <c r="D5" s="10"/>
      <c r="E5" s="67" t="s">
        <v>99</v>
      </c>
      <c r="F5" s="190" t="str">
        <f>IF((E5="Stádium 2"),"  Dokumentace pro územní řízení - DUR",(IF((E5="Stádium 3"),"  Projektová dokumentace (DOS/DSP)","")))</f>
        <v xml:space="preserve">  Projektová dokumentace (DOS/DSP)</v>
      </c>
      <c r="G5" s="190"/>
      <c r="H5" s="191"/>
      <c r="I5" s="168" t="s">
        <v>100</v>
      </c>
      <c r="J5" s="169"/>
      <c r="K5" s="64" t="s">
        <v>138</v>
      </c>
      <c r="L5" s="49"/>
    </row>
    <row r="6" spans="1:19" s="13" customFormat="1" ht="18" customHeight="1" x14ac:dyDescent="0.3">
      <c r="B6" s="11" t="s">
        <v>17</v>
      </c>
      <c r="C6" s="10"/>
      <c r="D6" s="10"/>
      <c r="E6" s="64" t="s">
        <v>97</v>
      </c>
      <c r="F6" s="170"/>
      <c r="G6" s="170"/>
      <c r="H6" s="171"/>
      <c r="I6" s="168" t="s">
        <v>20</v>
      </c>
      <c r="J6" s="169"/>
      <c r="K6" s="64" t="s">
        <v>137</v>
      </c>
      <c r="L6" s="49"/>
      <c r="O6" s="53"/>
    </row>
    <row r="7" spans="1:19" s="13" customFormat="1" ht="18" customHeight="1" x14ac:dyDescent="0.25">
      <c r="B7" s="192" t="s">
        <v>21</v>
      </c>
      <c r="C7" s="193"/>
      <c r="D7" s="193"/>
      <c r="E7" s="68">
        <v>43586</v>
      </c>
      <c r="F7" s="172" t="s">
        <v>16</v>
      </c>
      <c r="G7" s="173"/>
      <c r="H7" s="174"/>
      <c r="I7" s="200" t="s">
        <v>23</v>
      </c>
      <c r="J7" s="189"/>
      <c r="K7" s="63">
        <v>2018</v>
      </c>
      <c r="L7" s="50"/>
      <c r="O7" s="54"/>
    </row>
    <row r="8" spans="1:19" s="13" customFormat="1" ht="19.5" customHeight="1" thickBot="1" x14ac:dyDescent="0.4">
      <c r="B8" s="175" t="s">
        <v>22</v>
      </c>
      <c r="C8" s="176"/>
      <c r="D8" s="176"/>
      <c r="E8" s="69">
        <v>44180</v>
      </c>
      <c r="F8" s="58" t="s">
        <v>98</v>
      </c>
      <c r="G8" s="177" t="s">
        <v>162</v>
      </c>
      <c r="H8" s="178"/>
      <c r="I8" s="203" t="s">
        <v>15</v>
      </c>
      <c r="J8" s="193"/>
      <c r="K8" s="114">
        <v>43490</v>
      </c>
      <c r="L8" s="51"/>
    </row>
    <row r="9" spans="1:19" s="13" customFormat="1" ht="9.75" customHeight="1" x14ac:dyDescent="0.35">
      <c r="B9" s="198" t="str">
        <f>F2</f>
        <v>Modernizace TNS Týniště nad Orlicí (Voklik)</v>
      </c>
      <c r="C9" s="199"/>
      <c r="D9" s="199"/>
      <c r="E9" s="199"/>
      <c r="F9" s="199"/>
      <c r="G9" s="199"/>
      <c r="H9" s="199"/>
      <c r="I9" s="199"/>
      <c r="J9" s="199"/>
      <c r="K9" s="19" t="str">
        <f>$I$5</f>
        <v>ISPROFOND:</v>
      </c>
      <c r="L9" s="52" t="str">
        <f>K5</f>
        <v>5523720005</v>
      </c>
    </row>
    <row r="10" spans="1:19" s="13" customFormat="1" ht="15" customHeight="1" x14ac:dyDescent="0.35">
      <c r="B10" s="194" t="s">
        <v>10</v>
      </c>
      <c r="C10" s="186" t="s">
        <v>0</v>
      </c>
      <c r="D10" s="186" t="s">
        <v>1</v>
      </c>
      <c r="E10" s="186" t="s">
        <v>11</v>
      </c>
      <c r="F10" s="196" t="s">
        <v>27</v>
      </c>
      <c r="G10" s="196" t="s">
        <v>2</v>
      </c>
      <c r="H10" s="196" t="s">
        <v>3</v>
      </c>
      <c r="I10" s="186" t="s">
        <v>12</v>
      </c>
      <c r="J10" s="186" t="s">
        <v>13</v>
      </c>
      <c r="K10" s="184" t="s">
        <v>89</v>
      </c>
      <c r="L10" s="185"/>
    </row>
    <row r="11" spans="1:19" s="13" customFormat="1" ht="15" customHeight="1" x14ac:dyDescent="0.35">
      <c r="B11" s="194"/>
      <c r="C11" s="186"/>
      <c r="D11" s="186"/>
      <c r="E11" s="186"/>
      <c r="F11" s="196"/>
      <c r="G11" s="196"/>
      <c r="H11" s="196"/>
      <c r="I11" s="186"/>
      <c r="J11" s="186"/>
      <c r="K11" s="184"/>
      <c r="L11" s="185"/>
    </row>
    <row r="12" spans="1:19" s="13" customFormat="1" ht="12.75" customHeight="1" thickBot="1" x14ac:dyDescent="0.4">
      <c r="B12" s="195"/>
      <c r="C12" s="187"/>
      <c r="D12" s="187"/>
      <c r="E12" s="187"/>
      <c r="F12" s="197"/>
      <c r="G12" s="197"/>
      <c r="H12" s="197"/>
      <c r="I12" s="187"/>
      <c r="J12" s="187"/>
      <c r="K12" s="20" t="s">
        <v>14</v>
      </c>
      <c r="L12" s="21" t="s">
        <v>4</v>
      </c>
    </row>
    <row r="13" spans="1:19" s="1" customFormat="1" ht="13.5" thickBot="1" x14ac:dyDescent="0.4">
      <c r="A13" s="71" t="s">
        <v>29</v>
      </c>
      <c r="B13" s="105" t="s">
        <v>19</v>
      </c>
      <c r="C13" s="106" t="s">
        <v>129</v>
      </c>
      <c r="D13" s="107"/>
      <c r="E13" s="107"/>
      <c r="F13" s="106" t="s">
        <v>147</v>
      </c>
      <c r="G13" s="108"/>
      <c r="H13" s="108"/>
      <c r="I13" s="108"/>
      <c r="J13" s="109"/>
      <c r="K13" s="108"/>
      <c r="L13" s="110"/>
    </row>
    <row r="14" spans="1:19" s="104" customFormat="1" ht="11" thickBot="1" x14ac:dyDescent="0.4">
      <c r="A14" s="72" t="s">
        <v>6</v>
      </c>
      <c r="B14" s="78">
        <f>1+MAX($B$13:B13)</f>
        <v>1</v>
      </c>
      <c r="C14" s="124" t="s">
        <v>141</v>
      </c>
      <c r="D14" s="124"/>
      <c r="E14" s="124" t="s">
        <v>142</v>
      </c>
      <c r="F14" s="125" t="s">
        <v>143</v>
      </c>
      <c r="G14" s="124" t="s">
        <v>144</v>
      </c>
      <c r="H14" s="60">
        <v>1</v>
      </c>
      <c r="I14" s="83"/>
      <c r="J14" s="61" t="str">
        <f>IF(ISNUMBER(I14),ROUND(H14*I14,3),"")</f>
        <v/>
      </c>
      <c r="K14" s="101"/>
      <c r="L14" s="77">
        <f>ROUND(H14*K14,2)</f>
        <v>0</v>
      </c>
    </row>
    <row r="15" spans="1:19" s="104" customFormat="1" x14ac:dyDescent="0.35">
      <c r="A15" s="72" t="s">
        <v>5</v>
      </c>
      <c r="B15" s="15"/>
      <c r="C15" s="12"/>
      <c r="D15" s="12"/>
      <c r="E15" s="12"/>
      <c r="F15" s="81"/>
      <c r="G15" s="6"/>
      <c r="H15" s="6"/>
      <c r="I15" s="6"/>
      <c r="J15" s="6"/>
      <c r="K15" s="102"/>
      <c r="L15" s="16"/>
    </row>
    <row r="16" spans="1:19" s="104" customFormat="1" x14ac:dyDescent="0.35">
      <c r="A16" s="72" t="s">
        <v>7</v>
      </c>
      <c r="B16" s="15"/>
      <c r="C16" s="12"/>
      <c r="D16" s="12"/>
      <c r="E16" s="12"/>
      <c r="F16" s="111" t="s">
        <v>130</v>
      </c>
      <c r="G16" s="6"/>
      <c r="H16" s="6"/>
      <c r="I16" s="6"/>
      <c r="J16" s="6"/>
      <c r="K16" s="102"/>
      <c r="L16" s="16"/>
    </row>
    <row r="17" spans="1:12" s="104" customFormat="1" ht="10.5" thickBot="1" x14ac:dyDescent="0.4">
      <c r="A17" s="72" t="s">
        <v>8</v>
      </c>
      <c r="B17" s="17"/>
      <c r="C17" s="14"/>
      <c r="D17" s="14"/>
      <c r="E17" s="14"/>
      <c r="F17" s="112" t="s">
        <v>132</v>
      </c>
      <c r="G17" s="7"/>
      <c r="H17" s="7"/>
      <c r="I17" s="7"/>
      <c r="J17" s="7"/>
      <c r="K17" s="103"/>
      <c r="L17" s="18"/>
    </row>
    <row r="18" spans="1:12" s="104" customFormat="1" ht="11" thickBot="1" x14ac:dyDescent="0.4">
      <c r="A18" s="72" t="s">
        <v>6</v>
      </c>
      <c r="B18" s="78">
        <f>1+MAX($B$13:B17)</f>
        <v>2</v>
      </c>
      <c r="C18" s="139" t="s">
        <v>145</v>
      </c>
      <c r="D18" s="139"/>
      <c r="E18" s="139" t="s">
        <v>142</v>
      </c>
      <c r="F18" s="140" t="s">
        <v>146</v>
      </c>
      <c r="G18" s="139" t="s">
        <v>144</v>
      </c>
      <c r="H18" s="60">
        <v>53</v>
      </c>
      <c r="I18" s="83"/>
      <c r="J18" s="60" t="str">
        <f>IF(ISNUMBER(I18),ROUND(H18*I18,3),"")</f>
        <v/>
      </c>
      <c r="K18" s="62"/>
      <c r="L18" s="77">
        <f>ROUND(H18*K18,2)</f>
        <v>0</v>
      </c>
    </row>
    <row r="19" spans="1:12" s="104" customFormat="1" x14ac:dyDescent="0.35">
      <c r="A19" s="72" t="s">
        <v>5</v>
      </c>
      <c r="B19" s="120"/>
      <c r="C19" s="118"/>
      <c r="D19" s="118"/>
      <c r="E19" s="118"/>
      <c r="F19" s="81"/>
      <c r="G19" s="116"/>
      <c r="H19" s="116"/>
      <c r="I19" s="116"/>
      <c r="J19" s="116"/>
      <c r="K19" s="116"/>
      <c r="L19" s="121"/>
    </row>
    <row r="20" spans="1:12" s="104" customFormat="1" x14ac:dyDescent="0.35">
      <c r="A20" s="72" t="s">
        <v>7</v>
      </c>
      <c r="B20" s="120"/>
      <c r="C20" s="118"/>
      <c r="D20" s="118"/>
      <c r="E20" s="118"/>
      <c r="F20" s="82"/>
      <c r="G20" s="116"/>
      <c r="H20" s="116"/>
      <c r="I20" s="116"/>
      <c r="J20" s="116"/>
      <c r="K20" s="116"/>
      <c r="L20" s="121"/>
    </row>
    <row r="21" spans="1:12" s="104" customFormat="1" ht="10.5" thickBot="1" x14ac:dyDescent="0.4">
      <c r="A21" s="72" t="s">
        <v>8</v>
      </c>
      <c r="B21" s="122"/>
      <c r="C21" s="119"/>
      <c r="D21" s="119"/>
      <c r="E21" s="119"/>
      <c r="F21" s="112" t="s">
        <v>132</v>
      </c>
      <c r="G21" s="117"/>
      <c r="H21" s="117"/>
      <c r="I21" s="117"/>
      <c r="J21" s="117"/>
      <c r="K21" s="117"/>
      <c r="L21" s="123"/>
    </row>
    <row r="22" spans="1:12" ht="13.5" thickBot="1" x14ac:dyDescent="0.25">
      <c r="A22" s="141" t="s">
        <v>82</v>
      </c>
      <c r="B22" s="128" t="s">
        <v>148</v>
      </c>
      <c r="C22" s="115" t="str">
        <f xml:space="preserve"> CONCATENATE("za Díl ",C13)</f>
        <v>za Díl Kód dílu</v>
      </c>
      <c r="D22" s="142"/>
      <c r="E22" s="142"/>
      <c r="F22" s="129" t="s">
        <v>147</v>
      </c>
      <c r="G22" s="143"/>
      <c r="H22" s="143"/>
      <c r="I22" s="143"/>
      <c r="J22" s="127"/>
      <c r="K22" s="143"/>
      <c r="L22" s="126">
        <f>SUM(L14:L21)</f>
        <v>0</v>
      </c>
    </row>
    <row r="23" spans="1:12" ht="13.5" thickBot="1" x14ac:dyDescent="0.25">
      <c r="A23" s="71" t="s">
        <v>29</v>
      </c>
      <c r="B23" s="105" t="s">
        <v>19</v>
      </c>
      <c r="C23" s="106" t="s">
        <v>129</v>
      </c>
      <c r="D23" s="107"/>
      <c r="E23" s="107"/>
      <c r="F23" s="106" t="s">
        <v>151</v>
      </c>
      <c r="G23" s="108"/>
      <c r="H23" s="108"/>
      <c r="I23" s="108"/>
      <c r="J23" s="109"/>
      <c r="K23" s="108"/>
      <c r="L23" s="110"/>
    </row>
    <row r="24" spans="1:12" s="132" customFormat="1" ht="11" thickBot="1" x14ac:dyDescent="0.25">
      <c r="A24" s="72" t="s">
        <v>6</v>
      </c>
      <c r="B24" s="78">
        <f>1+MAX($B$13:B23)</f>
        <v>3</v>
      </c>
      <c r="C24" s="153" t="s">
        <v>149</v>
      </c>
      <c r="D24" s="153"/>
      <c r="E24" s="153" t="s">
        <v>142</v>
      </c>
      <c r="F24" s="154" t="s">
        <v>150</v>
      </c>
      <c r="G24" s="153" t="s">
        <v>144</v>
      </c>
      <c r="H24" s="60">
        <v>1</v>
      </c>
      <c r="I24" s="83"/>
      <c r="J24" s="60" t="str">
        <f>IF(ISNUMBER(I24),ROUND(H24*I24,3),"")</f>
        <v/>
      </c>
      <c r="K24" s="62"/>
      <c r="L24" s="77">
        <f>ROUND(H24*K24,2)</f>
        <v>0</v>
      </c>
    </row>
    <row r="25" spans="1:12" s="132" customFormat="1" x14ac:dyDescent="0.2">
      <c r="A25" s="72" t="s">
        <v>5</v>
      </c>
      <c r="B25" s="135"/>
      <c r="C25" s="133"/>
      <c r="D25" s="133"/>
      <c r="E25" s="133"/>
      <c r="F25" s="81"/>
      <c r="G25" s="130"/>
      <c r="H25" s="130"/>
      <c r="I25" s="130"/>
      <c r="J25" s="130"/>
      <c r="K25" s="130"/>
      <c r="L25" s="136"/>
    </row>
    <row r="26" spans="1:12" s="132" customFormat="1" x14ac:dyDescent="0.2">
      <c r="A26" s="72" t="s">
        <v>7</v>
      </c>
      <c r="B26" s="135"/>
      <c r="C26" s="133"/>
      <c r="D26" s="133"/>
      <c r="E26" s="133"/>
      <c r="F26" s="82"/>
      <c r="G26" s="130"/>
      <c r="H26" s="130"/>
      <c r="I26" s="130"/>
      <c r="J26" s="130"/>
      <c r="K26" s="130"/>
      <c r="L26" s="136"/>
    </row>
    <row r="27" spans="1:12" s="132" customFormat="1" ht="10.5" thickBot="1" x14ac:dyDescent="0.25">
      <c r="A27" s="72" t="s">
        <v>8</v>
      </c>
      <c r="B27" s="137"/>
      <c r="C27" s="134"/>
      <c r="D27" s="134"/>
      <c r="E27" s="134"/>
      <c r="F27" s="112" t="s">
        <v>132</v>
      </c>
      <c r="G27" s="131"/>
      <c r="H27" s="131"/>
      <c r="I27" s="131"/>
      <c r="J27" s="131"/>
      <c r="K27" s="131"/>
      <c r="L27" s="138"/>
    </row>
    <row r="28" spans="1:12" ht="13.5" thickBot="1" x14ac:dyDescent="0.25">
      <c r="A28" s="155" t="s">
        <v>82</v>
      </c>
      <c r="B28" s="128" t="s">
        <v>148</v>
      </c>
      <c r="C28" s="115" t="str">
        <f xml:space="preserve"> CONCATENATE("za Díl ",C23)</f>
        <v>za Díl Kód dílu</v>
      </c>
      <c r="D28" s="156"/>
      <c r="E28" s="156"/>
      <c r="F28" s="129" t="s">
        <v>151</v>
      </c>
      <c r="G28" s="157"/>
      <c r="H28" s="157"/>
      <c r="I28" s="157"/>
      <c r="J28" s="127"/>
      <c r="K28" s="157"/>
      <c r="L28" s="126">
        <f>SUM(L24:L27)</f>
        <v>0</v>
      </c>
    </row>
    <row r="29" spans="1:12" ht="13.5" thickBot="1" x14ac:dyDescent="0.25">
      <c r="A29" s="71" t="s">
        <v>29</v>
      </c>
      <c r="B29" s="105" t="s">
        <v>19</v>
      </c>
      <c r="C29" s="106" t="s">
        <v>129</v>
      </c>
      <c r="D29" s="107"/>
      <c r="E29" s="107"/>
      <c r="F29" s="106" t="s">
        <v>152</v>
      </c>
      <c r="G29" s="108"/>
      <c r="H29" s="108"/>
      <c r="I29" s="108"/>
      <c r="J29" s="109"/>
      <c r="K29" s="108"/>
      <c r="L29" s="110"/>
    </row>
    <row r="30" spans="1:12" s="146" customFormat="1" ht="11" thickBot="1" x14ac:dyDescent="0.25">
      <c r="A30" s="72" t="s">
        <v>6</v>
      </c>
      <c r="B30" s="78">
        <f>1+MAX($B$13:B29)</f>
        <v>4</v>
      </c>
      <c r="C30" s="158" t="s">
        <v>153</v>
      </c>
      <c r="D30" s="158"/>
      <c r="E30" s="158" t="s">
        <v>142</v>
      </c>
      <c r="F30" s="159" t="s">
        <v>154</v>
      </c>
      <c r="G30" s="158" t="s">
        <v>155</v>
      </c>
      <c r="H30" s="60">
        <v>8</v>
      </c>
      <c r="I30" s="83"/>
      <c r="J30" s="60" t="str">
        <f>IF(ISNUMBER(I30),ROUND(H30*I30,3),"")</f>
        <v/>
      </c>
      <c r="K30" s="62"/>
      <c r="L30" s="77">
        <f>ROUND(H30*K30,2)</f>
        <v>0</v>
      </c>
    </row>
    <row r="31" spans="1:12" s="146" customFormat="1" x14ac:dyDescent="0.2">
      <c r="A31" s="72" t="s">
        <v>5</v>
      </c>
      <c r="B31" s="149"/>
      <c r="C31" s="147"/>
      <c r="D31" s="147"/>
      <c r="E31" s="147"/>
      <c r="F31" s="81"/>
      <c r="G31" s="144"/>
      <c r="H31" s="144"/>
      <c r="I31" s="144"/>
      <c r="J31" s="144"/>
      <c r="K31" s="144"/>
      <c r="L31" s="150"/>
    </row>
    <row r="32" spans="1:12" s="146" customFormat="1" x14ac:dyDescent="0.2">
      <c r="A32" s="72" t="s">
        <v>7</v>
      </c>
      <c r="B32" s="149"/>
      <c r="C32" s="147"/>
      <c r="D32" s="147"/>
      <c r="E32" s="147"/>
      <c r="F32" s="82"/>
      <c r="G32" s="144"/>
      <c r="H32" s="144"/>
      <c r="I32" s="144"/>
      <c r="J32" s="144"/>
      <c r="K32" s="144"/>
      <c r="L32" s="150"/>
    </row>
    <row r="33" spans="1:12" s="146" customFormat="1" ht="10.5" thickBot="1" x14ac:dyDescent="0.25">
      <c r="A33" s="72" t="s">
        <v>8</v>
      </c>
      <c r="B33" s="151"/>
      <c r="C33" s="148"/>
      <c r="D33" s="148"/>
      <c r="E33" s="148"/>
      <c r="F33" s="112" t="s">
        <v>132</v>
      </c>
      <c r="G33" s="145"/>
      <c r="H33" s="145"/>
      <c r="I33" s="145"/>
      <c r="J33" s="145"/>
      <c r="K33" s="145"/>
      <c r="L33" s="152"/>
    </row>
    <row r="34" spans="1:12" s="146" customFormat="1" ht="11" thickBot="1" x14ac:dyDescent="0.25">
      <c r="A34" s="72" t="s">
        <v>6</v>
      </c>
      <c r="B34" s="78">
        <f>1+MAX($B$13:B33)</f>
        <v>5</v>
      </c>
      <c r="C34" s="160" t="s">
        <v>156</v>
      </c>
      <c r="D34" s="160"/>
      <c r="E34" s="160" t="s">
        <v>142</v>
      </c>
      <c r="F34" s="161" t="s">
        <v>157</v>
      </c>
      <c r="G34" s="160" t="s">
        <v>144</v>
      </c>
      <c r="H34" s="60">
        <v>1</v>
      </c>
      <c r="I34" s="83"/>
      <c r="J34" s="60" t="str">
        <f>IF(ISNUMBER(I34),ROUND(H34*I34,3),"")</f>
        <v/>
      </c>
      <c r="K34" s="62"/>
      <c r="L34" s="77">
        <f>ROUND(H34*K34,2)</f>
        <v>0</v>
      </c>
    </row>
    <row r="35" spans="1:12" s="146" customFormat="1" x14ac:dyDescent="0.2">
      <c r="A35" s="72" t="s">
        <v>5</v>
      </c>
      <c r="B35" s="149"/>
      <c r="C35" s="147"/>
      <c r="D35" s="147"/>
      <c r="E35" s="147"/>
      <c r="F35" s="81"/>
      <c r="G35" s="144"/>
      <c r="H35" s="144"/>
      <c r="I35" s="144"/>
      <c r="J35" s="144"/>
      <c r="K35" s="144"/>
      <c r="L35" s="150"/>
    </row>
    <row r="36" spans="1:12" s="146" customFormat="1" x14ac:dyDescent="0.2">
      <c r="A36" s="72" t="s">
        <v>7</v>
      </c>
      <c r="B36" s="149"/>
      <c r="C36" s="147"/>
      <c r="D36" s="147"/>
      <c r="E36" s="147"/>
      <c r="F36" s="82"/>
      <c r="G36" s="144"/>
      <c r="H36" s="144"/>
      <c r="I36" s="144"/>
      <c r="J36" s="144"/>
      <c r="K36" s="144"/>
      <c r="L36" s="150"/>
    </row>
    <row r="37" spans="1:12" s="146" customFormat="1" ht="10.5" thickBot="1" x14ac:dyDescent="0.25">
      <c r="A37" s="72" t="s">
        <v>8</v>
      </c>
      <c r="B37" s="151"/>
      <c r="C37" s="148"/>
      <c r="D37" s="148"/>
      <c r="E37" s="148"/>
      <c r="F37" s="112" t="s">
        <v>132</v>
      </c>
      <c r="G37" s="145"/>
      <c r="H37" s="145"/>
      <c r="I37" s="145"/>
      <c r="J37" s="145"/>
      <c r="K37" s="145"/>
      <c r="L37" s="152"/>
    </row>
    <row r="38" spans="1:12" s="146" customFormat="1" ht="11" thickBot="1" x14ac:dyDescent="0.25">
      <c r="A38" s="72" t="s">
        <v>6</v>
      </c>
      <c r="B38" s="78">
        <f>1+MAX($B$13:B37)</f>
        <v>6</v>
      </c>
      <c r="C38" s="162" t="s">
        <v>158</v>
      </c>
      <c r="D38" s="162"/>
      <c r="E38" s="162" t="s">
        <v>142</v>
      </c>
      <c r="F38" s="163" t="s">
        <v>159</v>
      </c>
      <c r="G38" s="162" t="s">
        <v>144</v>
      </c>
      <c r="H38" s="60">
        <v>1</v>
      </c>
      <c r="I38" s="83"/>
      <c r="J38" s="60" t="str">
        <f>IF(ISNUMBER(I38),ROUND(H38*I38,3),"")</f>
        <v/>
      </c>
      <c r="K38" s="62"/>
      <c r="L38" s="77">
        <f>ROUND(H38*K38,2)</f>
        <v>0</v>
      </c>
    </row>
    <row r="39" spans="1:12" s="146" customFormat="1" x14ac:dyDescent="0.2">
      <c r="A39" s="72" t="s">
        <v>5</v>
      </c>
      <c r="B39" s="149"/>
      <c r="C39" s="147"/>
      <c r="D39" s="147"/>
      <c r="E39" s="147"/>
      <c r="F39" s="81"/>
      <c r="G39" s="144"/>
      <c r="H39" s="144"/>
      <c r="I39" s="144"/>
      <c r="J39" s="144"/>
      <c r="K39" s="144"/>
      <c r="L39" s="150"/>
    </row>
    <row r="40" spans="1:12" s="146" customFormat="1" x14ac:dyDescent="0.2">
      <c r="A40" s="72" t="s">
        <v>7</v>
      </c>
      <c r="B40" s="149"/>
      <c r="C40" s="147"/>
      <c r="D40" s="147"/>
      <c r="E40" s="147"/>
      <c r="F40" s="82"/>
      <c r="G40" s="144"/>
      <c r="H40" s="144"/>
      <c r="I40" s="144"/>
      <c r="J40" s="144"/>
      <c r="K40" s="144"/>
      <c r="L40" s="150"/>
    </row>
    <row r="41" spans="1:12" s="146" customFormat="1" ht="10.5" thickBot="1" x14ac:dyDescent="0.25">
      <c r="A41" s="72" t="s">
        <v>8</v>
      </c>
      <c r="B41" s="151"/>
      <c r="C41" s="148"/>
      <c r="D41" s="148"/>
      <c r="E41" s="148"/>
      <c r="F41" s="112" t="s">
        <v>132</v>
      </c>
      <c r="G41" s="145"/>
      <c r="H41" s="145"/>
      <c r="I41" s="145"/>
      <c r="J41" s="145"/>
      <c r="K41" s="145"/>
      <c r="L41" s="152"/>
    </row>
    <row r="42" spans="1:12" s="146" customFormat="1" ht="11" thickBot="1" x14ac:dyDescent="0.25">
      <c r="A42" s="72" t="s">
        <v>6</v>
      </c>
      <c r="B42" s="78">
        <f>1+MAX($B$13:B41)</f>
        <v>7</v>
      </c>
      <c r="C42" s="164" t="s">
        <v>160</v>
      </c>
      <c r="D42" s="164"/>
      <c r="E42" s="164" t="s">
        <v>142</v>
      </c>
      <c r="F42" s="165" t="s">
        <v>161</v>
      </c>
      <c r="G42" s="164" t="s">
        <v>155</v>
      </c>
      <c r="H42" s="60">
        <v>8</v>
      </c>
      <c r="I42" s="83"/>
      <c r="J42" s="60" t="str">
        <f>IF(ISNUMBER(I42),ROUND(H42*I42,3),"")</f>
        <v/>
      </c>
      <c r="K42" s="62"/>
      <c r="L42" s="77">
        <f>ROUND(H42*K42,2)</f>
        <v>0</v>
      </c>
    </row>
    <row r="43" spans="1:12" s="146" customFormat="1" x14ac:dyDescent="0.2">
      <c r="A43" s="72" t="s">
        <v>5</v>
      </c>
      <c r="B43" s="149"/>
      <c r="C43" s="147"/>
      <c r="D43" s="147"/>
      <c r="E43" s="147"/>
      <c r="F43" s="81"/>
      <c r="G43" s="144"/>
      <c r="H43" s="144"/>
      <c r="I43" s="144"/>
      <c r="J43" s="144"/>
      <c r="K43" s="144"/>
      <c r="L43" s="150"/>
    </row>
    <row r="44" spans="1:12" s="146" customFormat="1" x14ac:dyDescent="0.2">
      <c r="A44" s="72" t="s">
        <v>7</v>
      </c>
      <c r="B44" s="149"/>
      <c r="C44" s="147"/>
      <c r="D44" s="147"/>
      <c r="E44" s="147"/>
      <c r="F44" s="82"/>
      <c r="G44" s="144"/>
      <c r="H44" s="144"/>
      <c r="I44" s="144"/>
      <c r="J44" s="144"/>
      <c r="K44" s="144"/>
      <c r="L44" s="150"/>
    </row>
    <row r="45" spans="1:12" s="146" customFormat="1" ht="10.5" thickBot="1" x14ac:dyDescent="0.25">
      <c r="A45" s="72" t="s">
        <v>8</v>
      </c>
      <c r="B45" s="151"/>
      <c r="C45" s="148"/>
      <c r="D45" s="148"/>
      <c r="E45" s="148"/>
      <c r="F45" s="112" t="s">
        <v>132</v>
      </c>
      <c r="G45" s="145"/>
      <c r="H45" s="145"/>
      <c r="I45" s="145"/>
      <c r="J45" s="145"/>
      <c r="K45" s="145"/>
      <c r="L45" s="152"/>
    </row>
    <row r="46" spans="1:12" ht="13" x14ac:dyDescent="0.2">
      <c r="A46" s="155" t="s">
        <v>82</v>
      </c>
      <c r="B46" s="128" t="s">
        <v>148</v>
      </c>
      <c r="C46" s="115" t="str">
        <f xml:space="preserve"> CONCATENATE("za Díl ",C29)</f>
        <v>za Díl Kód dílu</v>
      </c>
      <c r="D46" s="156"/>
      <c r="E46" s="156"/>
      <c r="F46" s="129" t="s">
        <v>152</v>
      </c>
      <c r="G46" s="157"/>
      <c r="H46" s="157"/>
      <c r="I46" s="157"/>
      <c r="J46" s="127"/>
      <c r="K46" s="157"/>
      <c r="L46" s="126">
        <f>SUM(L30:L45)</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129" priority="1688">
      <formula>$E$5="Ostatní"</formula>
    </cfRule>
    <cfRule type="expression" dxfId="128" priority="1690">
      <formula>$E$6="Ostatní"</formula>
    </cfRule>
  </conditionalFormatting>
  <conditionalFormatting sqref="F2">
    <cfRule type="expression" dxfId="127" priority="1686">
      <formula>IF($F$2="Název stavby","Vybarvit",IF($F$2="","Vybarvit",""))="Vybarvit"</formula>
    </cfRule>
  </conditionalFormatting>
  <conditionalFormatting sqref="D3">
    <cfRule type="expression" dxfId="126" priority="1685">
      <formula>IF($D$3="SO XX-XX-XX","Vybarvit",IF($D$3="","Vybarvit",""))="Vybarvit"</formula>
    </cfRule>
  </conditionalFormatting>
  <conditionalFormatting sqref="F3">
    <cfRule type="expression" dxfId="125" priority="1684">
      <formula>IF($F$3="Název SO/PS","Vybarvit",IF($F$3="","Vybarvit",""))="Vybarvit"</formula>
    </cfRule>
  </conditionalFormatting>
  <conditionalFormatting sqref="F8">
    <cfRule type="expression" dxfId="124" priority="1683">
      <formula>IF($F$8="Obchodní název firmy/společnosti, v případě fyzické osoby podnikající  IČO","Vybarvit",IF($F$8="","Vybarvit",""))="Vybarvit"</formula>
    </cfRule>
  </conditionalFormatting>
  <conditionalFormatting sqref="G8:H8">
    <cfRule type="expression" dxfId="123" priority="1682">
      <formula>IF($G$8="Titul Jméno Příjmení","Vybarvit",IF($G$8="","Vybarvit",""))="Vybarvit"</formula>
    </cfRule>
  </conditionalFormatting>
  <conditionalFormatting sqref="K8">
    <cfRule type="expression" dxfId="122" priority="1657">
      <formula>$K$8=""</formula>
    </cfRule>
  </conditionalFormatting>
  <conditionalFormatting sqref="K7">
    <cfRule type="expression" dxfId="121" priority="1656">
      <formula>$K$7=""</formula>
    </cfRule>
  </conditionalFormatting>
  <conditionalFormatting sqref="K5">
    <cfRule type="expression" dxfId="120" priority="1654">
      <formula>$K$5=""</formula>
    </cfRule>
  </conditionalFormatting>
  <conditionalFormatting sqref="K4">
    <cfRule type="expression" dxfId="119" priority="1653">
      <formula>$K$4=""</formula>
    </cfRule>
  </conditionalFormatting>
  <conditionalFormatting sqref="L4">
    <cfRule type="expression" dxfId="118" priority="1652">
      <formula>$L$4=""</formula>
    </cfRule>
  </conditionalFormatting>
  <conditionalFormatting sqref="E8">
    <cfRule type="expression" dxfId="117" priority="1651">
      <formula>$E$8=""</formula>
    </cfRule>
  </conditionalFormatting>
  <conditionalFormatting sqref="E7">
    <cfRule type="expression" dxfId="116" priority="1650">
      <formula>$E$7=""</formula>
    </cfRule>
  </conditionalFormatting>
  <conditionalFormatting sqref="E6">
    <cfRule type="expression" dxfId="115" priority="1649">
      <formula>$E$6=""</formula>
    </cfRule>
  </conditionalFormatting>
  <conditionalFormatting sqref="E5">
    <cfRule type="expression" dxfId="114" priority="1648">
      <formula>$E$5=""</formula>
    </cfRule>
  </conditionalFormatting>
  <conditionalFormatting sqref="E4">
    <cfRule type="expression" dxfId="113" priority="1646">
      <formula>$E$4=""</formula>
    </cfRule>
  </conditionalFormatting>
  <conditionalFormatting sqref="F13">
    <cfRule type="expression" dxfId="112" priority="223">
      <formula>F13="Název dílu"</formula>
    </cfRule>
  </conditionalFormatting>
  <conditionalFormatting sqref="Q3">
    <cfRule type="cellIs" dxfId="111" priority="222" operator="notEqual">
      <formula>0</formula>
    </cfRule>
  </conditionalFormatting>
  <conditionalFormatting sqref="C13">
    <cfRule type="expression" dxfId="110" priority="221">
      <formula>C13="Kód dílu"</formula>
    </cfRule>
  </conditionalFormatting>
  <conditionalFormatting sqref="K6">
    <cfRule type="expression" dxfId="109" priority="165">
      <formula>$K$6=""</formula>
    </cfRule>
  </conditionalFormatting>
  <conditionalFormatting sqref="J14">
    <cfRule type="expression" dxfId="108" priority="140">
      <formula>J14=""</formula>
    </cfRule>
  </conditionalFormatting>
  <conditionalFormatting sqref="C14">
    <cfRule type="expression" dxfId="107" priority="139">
      <formula>C14=""</formula>
    </cfRule>
  </conditionalFormatting>
  <conditionalFormatting sqref="E14">
    <cfRule type="expression" dxfId="106" priority="138">
      <formula>E14=""</formula>
    </cfRule>
  </conditionalFormatting>
  <conditionalFormatting sqref="F14">
    <cfRule type="expression" dxfId="105" priority="137">
      <formula>F14=""</formula>
    </cfRule>
  </conditionalFormatting>
  <conditionalFormatting sqref="F15">
    <cfRule type="expression" dxfId="104" priority="136">
      <formula>F15=""</formula>
    </cfRule>
  </conditionalFormatting>
  <conditionalFormatting sqref="F16">
    <cfRule type="expression" dxfId="103" priority="135">
      <formula>F16=""</formula>
    </cfRule>
  </conditionalFormatting>
  <conditionalFormatting sqref="F17">
    <cfRule type="expression" dxfId="102" priority="134">
      <formula>F17=""</formula>
    </cfRule>
  </conditionalFormatting>
  <conditionalFormatting sqref="G14">
    <cfRule type="expression" dxfId="101" priority="133">
      <formula>G14=""</formula>
    </cfRule>
  </conditionalFormatting>
  <conditionalFormatting sqref="H14">
    <cfRule type="expression" dxfId="100" priority="132">
      <formula>H14=""</formula>
    </cfRule>
  </conditionalFormatting>
  <conditionalFormatting sqref="I14">
    <cfRule type="expression" dxfId="99" priority="131">
      <formula>I14=""</formula>
    </cfRule>
  </conditionalFormatting>
  <conditionalFormatting sqref="D14">
    <cfRule type="expression" dxfId="98" priority="130">
      <formula>D14=""</formula>
    </cfRule>
  </conditionalFormatting>
  <conditionalFormatting sqref="K14">
    <cfRule type="expression" dxfId="97" priority="129">
      <formula>K14=""</formula>
    </cfRule>
  </conditionalFormatting>
  <conditionalFormatting sqref="C18">
    <cfRule type="expression" dxfId="96" priority="83">
      <formula>C18=""</formula>
    </cfRule>
  </conditionalFormatting>
  <conditionalFormatting sqref="E18">
    <cfRule type="expression" dxfId="95" priority="82">
      <formula>E18=""</formula>
    </cfRule>
  </conditionalFormatting>
  <conditionalFormatting sqref="F18">
    <cfRule type="expression" dxfId="94" priority="81">
      <formula>F18=""</formula>
    </cfRule>
  </conditionalFormatting>
  <conditionalFormatting sqref="F19">
    <cfRule type="expression" dxfId="93" priority="80">
      <formula>F19=""</formula>
    </cfRule>
  </conditionalFormatting>
  <conditionalFormatting sqref="F20">
    <cfRule type="expression" dxfId="92" priority="79">
      <formula>F20=""</formula>
    </cfRule>
  </conditionalFormatting>
  <conditionalFormatting sqref="F21">
    <cfRule type="expression" dxfId="91" priority="78">
      <formula>F21=""</formula>
    </cfRule>
  </conditionalFormatting>
  <conditionalFormatting sqref="G18">
    <cfRule type="expression" dxfId="90" priority="77">
      <formula>G18=""</formula>
    </cfRule>
  </conditionalFormatting>
  <conditionalFormatting sqref="H18">
    <cfRule type="expression" dxfId="89" priority="76">
      <formula>H18=""</formula>
    </cfRule>
  </conditionalFormatting>
  <conditionalFormatting sqref="I18">
    <cfRule type="expression" dxfId="88" priority="75">
      <formula>I18=""</formula>
    </cfRule>
  </conditionalFormatting>
  <conditionalFormatting sqref="J18">
    <cfRule type="expression" dxfId="87" priority="74">
      <formula>J18=""</formula>
    </cfRule>
  </conditionalFormatting>
  <conditionalFormatting sqref="K18">
    <cfRule type="expression" dxfId="86" priority="73">
      <formula>K18=""</formula>
    </cfRule>
  </conditionalFormatting>
  <conditionalFormatting sqref="D18">
    <cfRule type="expression" dxfId="85" priority="72">
      <formula>D18=""</formula>
    </cfRule>
  </conditionalFormatting>
  <conditionalFormatting sqref="F22">
    <cfRule type="expression" dxfId="84" priority="71">
      <formula>F22="Název dílu"</formula>
    </cfRule>
  </conditionalFormatting>
  <conditionalFormatting sqref="C22">
    <cfRule type="expression" dxfId="83" priority="70">
      <formula>C22="Kód dílu"</formula>
    </cfRule>
  </conditionalFormatting>
  <conditionalFormatting sqref="C23">
    <cfRule type="expression" dxfId="82" priority="68">
      <formula>C23="Kód dílu"</formula>
    </cfRule>
  </conditionalFormatting>
  <conditionalFormatting sqref="C24">
    <cfRule type="expression" dxfId="81" priority="67">
      <formula>C24=""</formula>
    </cfRule>
  </conditionalFormatting>
  <conditionalFormatting sqref="E24">
    <cfRule type="expression" dxfId="80" priority="66">
      <formula>E24=""</formula>
    </cfRule>
  </conditionalFormatting>
  <conditionalFormatting sqref="F24">
    <cfRule type="expression" dxfId="79" priority="65">
      <formula>F24=""</formula>
    </cfRule>
  </conditionalFormatting>
  <conditionalFormatting sqref="F25">
    <cfRule type="expression" dxfId="78" priority="64">
      <formula>F25=""</formula>
    </cfRule>
  </conditionalFormatting>
  <conditionalFormatting sqref="F26">
    <cfRule type="expression" dxfId="77" priority="63">
      <formula>F26=""</formula>
    </cfRule>
  </conditionalFormatting>
  <conditionalFormatting sqref="F27">
    <cfRule type="expression" dxfId="76" priority="62">
      <formula>F27=""</formula>
    </cfRule>
  </conditionalFormatting>
  <conditionalFormatting sqref="G24">
    <cfRule type="expression" dxfId="75" priority="61">
      <formula>G24=""</formula>
    </cfRule>
  </conditionalFormatting>
  <conditionalFormatting sqref="H24">
    <cfRule type="expression" dxfId="74" priority="60">
      <formula>H24=""</formula>
    </cfRule>
  </conditionalFormatting>
  <conditionalFormatting sqref="I24">
    <cfRule type="expression" dxfId="73" priority="59">
      <formula>I24=""</formula>
    </cfRule>
  </conditionalFormatting>
  <conditionalFormatting sqref="J24">
    <cfRule type="expression" dxfId="72" priority="58">
      <formula>J24=""</formula>
    </cfRule>
  </conditionalFormatting>
  <conditionalFormatting sqref="K24">
    <cfRule type="expression" dxfId="71" priority="57">
      <formula>K24=""</formula>
    </cfRule>
  </conditionalFormatting>
  <conditionalFormatting sqref="D24">
    <cfRule type="expression" dxfId="70" priority="56">
      <formula>D24=""</formula>
    </cfRule>
  </conditionalFormatting>
  <conditionalFormatting sqref="F28">
    <cfRule type="expression" dxfId="69" priority="55">
      <formula>F28="Název dílu"</formula>
    </cfRule>
  </conditionalFormatting>
  <conditionalFormatting sqref="C28">
    <cfRule type="expression" dxfId="68" priority="54">
      <formula>C28="Kód dílu"</formula>
    </cfRule>
  </conditionalFormatting>
  <conditionalFormatting sqref="F29">
    <cfRule type="expression" dxfId="67" priority="53">
      <formula>F29="Název dílu"</formula>
    </cfRule>
  </conditionalFormatting>
  <conditionalFormatting sqref="C29">
    <cfRule type="expression" dxfId="66" priority="52">
      <formula>C29="Kód dílu"</formula>
    </cfRule>
  </conditionalFormatting>
  <conditionalFormatting sqref="F23">
    <cfRule type="expression" dxfId="65" priority="51">
      <formula>F23="Název dílu"</formula>
    </cfRule>
  </conditionalFormatting>
  <conditionalFormatting sqref="C30">
    <cfRule type="expression" dxfId="64" priority="50">
      <formula>C30=""</formula>
    </cfRule>
  </conditionalFormatting>
  <conditionalFormatting sqref="E30">
    <cfRule type="expression" dxfId="63" priority="49">
      <formula>E30=""</formula>
    </cfRule>
  </conditionalFormatting>
  <conditionalFormatting sqref="F30">
    <cfRule type="expression" dxfId="62" priority="48">
      <formula>F30=""</formula>
    </cfRule>
  </conditionalFormatting>
  <conditionalFormatting sqref="F31">
    <cfRule type="expression" dxfId="61" priority="47">
      <formula>F31=""</formula>
    </cfRule>
  </conditionalFormatting>
  <conditionalFormatting sqref="F32">
    <cfRule type="expression" dxfId="60" priority="46">
      <formula>F32=""</formula>
    </cfRule>
  </conditionalFormatting>
  <conditionalFormatting sqref="F33">
    <cfRule type="expression" dxfId="59" priority="45">
      <formula>F33=""</formula>
    </cfRule>
  </conditionalFormatting>
  <conditionalFormatting sqref="G30">
    <cfRule type="expression" dxfId="58" priority="44">
      <formula>G30=""</formula>
    </cfRule>
  </conditionalFormatting>
  <conditionalFormatting sqref="H30">
    <cfRule type="expression" dxfId="57" priority="43">
      <formula>H30=""</formula>
    </cfRule>
  </conditionalFormatting>
  <conditionalFormatting sqref="I30">
    <cfRule type="expression" dxfId="56" priority="42">
      <formula>I30=""</formula>
    </cfRule>
  </conditionalFormatting>
  <conditionalFormatting sqref="J30">
    <cfRule type="expression" dxfId="55" priority="41">
      <formula>J30=""</formula>
    </cfRule>
  </conditionalFormatting>
  <conditionalFormatting sqref="K30">
    <cfRule type="expression" dxfId="54" priority="40">
      <formula>K30=""</formula>
    </cfRule>
  </conditionalFormatting>
  <conditionalFormatting sqref="D30">
    <cfRule type="expression" dxfId="53" priority="39">
      <formula>D30=""</formula>
    </cfRule>
  </conditionalFormatting>
  <conditionalFormatting sqref="C34">
    <cfRule type="expression" dxfId="52" priority="38">
      <formula>C34=""</formula>
    </cfRule>
  </conditionalFormatting>
  <conditionalFormatting sqref="E34">
    <cfRule type="expression" dxfId="51" priority="37">
      <formula>E34=""</formula>
    </cfRule>
  </conditionalFormatting>
  <conditionalFormatting sqref="F34">
    <cfRule type="expression" dxfId="50" priority="36">
      <formula>F34=""</formula>
    </cfRule>
  </conditionalFormatting>
  <conditionalFormatting sqref="F35">
    <cfRule type="expression" dxfId="49" priority="35">
      <formula>F35=""</formula>
    </cfRule>
  </conditionalFormatting>
  <conditionalFormatting sqref="F36">
    <cfRule type="expression" dxfId="48" priority="34">
      <formula>F36=""</formula>
    </cfRule>
  </conditionalFormatting>
  <conditionalFormatting sqref="F37">
    <cfRule type="expression" dxfId="47" priority="33">
      <formula>F37=""</formula>
    </cfRule>
  </conditionalFormatting>
  <conditionalFormatting sqref="G34">
    <cfRule type="expression" dxfId="46" priority="32">
      <formula>G34=""</formula>
    </cfRule>
  </conditionalFormatting>
  <conditionalFormatting sqref="H34">
    <cfRule type="expression" dxfId="45" priority="31">
      <formula>H34=""</formula>
    </cfRule>
  </conditionalFormatting>
  <conditionalFormatting sqref="I34">
    <cfRule type="expression" dxfId="44" priority="30">
      <formula>I34=""</formula>
    </cfRule>
  </conditionalFormatting>
  <conditionalFormatting sqref="J34">
    <cfRule type="expression" dxfId="43" priority="29">
      <formula>J34=""</formula>
    </cfRule>
  </conditionalFormatting>
  <conditionalFormatting sqref="K34">
    <cfRule type="expression" dxfId="42" priority="28">
      <formula>K34=""</formula>
    </cfRule>
  </conditionalFormatting>
  <conditionalFormatting sqref="D34">
    <cfRule type="expression" dxfId="41" priority="27">
      <formula>D34=""</formula>
    </cfRule>
  </conditionalFormatting>
  <conditionalFormatting sqref="C38">
    <cfRule type="expression" dxfId="40" priority="26">
      <formula>C38=""</formula>
    </cfRule>
  </conditionalFormatting>
  <conditionalFormatting sqref="E38">
    <cfRule type="expression" dxfId="39" priority="25">
      <formula>E38=""</formula>
    </cfRule>
  </conditionalFormatting>
  <conditionalFormatting sqref="F38">
    <cfRule type="expression" dxfId="38" priority="24">
      <formula>F38=""</formula>
    </cfRule>
  </conditionalFormatting>
  <conditionalFormatting sqref="F39">
    <cfRule type="expression" dxfId="37" priority="23">
      <formula>F39=""</formula>
    </cfRule>
  </conditionalFormatting>
  <conditionalFormatting sqref="F40">
    <cfRule type="expression" dxfId="36" priority="22">
      <formula>F40=""</formula>
    </cfRule>
  </conditionalFormatting>
  <conditionalFormatting sqref="F41">
    <cfRule type="expression" dxfId="35" priority="21">
      <formula>F41=""</formula>
    </cfRule>
  </conditionalFormatting>
  <conditionalFormatting sqref="G38">
    <cfRule type="expression" dxfId="34" priority="20">
      <formula>G38=""</formula>
    </cfRule>
  </conditionalFormatting>
  <conditionalFormatting sqref="H38">
    <cfRule type="expression" dxfId="33" priority="19">
      <formula>H38=""</formula>
    </cfRule>
  </conditionalFormatting>
  <conditionalFormatting sqref="I38">
    <cfRule type="expression" dxfId="32" priority="18">
      <formula>I38=""</formula>
    </cfRule>
  </conditionalFormatting>
  <conditionalFormatting sqref="J38">
    <cfRule type="expression" dxfId="31" priority="17">
      <formula>J38=""</formula>
    </cfRule>
  </conditionalFormatting>
  <conditionalFormatting sqref="K38">
    <cfRule type="expression" dxfId="30" priority="16">
      <formula>K38=""</formula>
    </cfRule>
  </conditionalFormatting>
  <conditionalFormatting sqref="D38">
    <cfRule type="expression" dxfId="29" priority="15">
      <formula>D38=""</formula>
    </cfRule>
  </conditionalFormatting>
  <conditionalFormatting sqref="C42">
    <cfRule type="expression" dxfId="28" priority="14">
      <formula>C42=""</formula>
    </cfRule>
  </conditionalFormatting>
  <conditionalFormatting sqref="E42">
    <cfRule type="expression" dxfId="27" priority="13">
      <formula>E42=""</formula>
    </cfRule>
  </conditionalFormatting>
  <conditionalFormatting sqref="F42">
    <cfRule type="expression" dxfId="26" priority="12">
      <formula>F42=""</formula>
    </cfRule>
  </conditionalFormatting>
  <conditionalFormatting sqref="F43">
    <cfRule type="expression" dxfId="25" priority="11">
      <formula>F43=""</formula>
    </cfRule>
  </conditionalFormatting>
  <conditionalFormatting sqref="F44">
    <cfRule type="expression" dxfId="24" priority="10">
      <formula>F44=""</formula>
    </cfRule>
  </conditionalFormatting>
  <conditionalFormatting sqref="F45">
    <cfRule type="expression" dxfId="23" priority="9">
      <formula>F45=""</formula>
    </cfRule>
  </conditionalFormatting>
  <conditionalFormatting sqref="G42">
    <cfRule type="expression" dxfId="22" priority="8">
      <formula>G42=""</formula>
    </cfRule>
  </conditionalFormatting>
  <conditionalFormatting sqref="H42">
    <cfRule type="expression" dxfId="21" priority="7">
      <formula>H42=""</formula>
    </cfRule>
  </conditionalFormatting>
  <conditionalFormatting sqref="I42">
    <cfRule type="expression" dxfId="20" priority="6">
      <formula>I42=""</formula>
    </cfRule>
  </conditionalFormatting>
  <conditionalFormatting sqref="J42">
    <cfRule type="expression" dxfId="19" priority="5">
      <formula>J42=""</formula>
    </cfRule>
  </conditionalFormatting>
  <conditionalFormatting sqref="K42">
    <cfRule type="expression" dxfId="18" priority="4">
      <formula>K42=""</formula>
    </cfRule>
  </conditionalFormatting>
  <conditionalFormatting sqref="D42">
    <cfRule type="expression" dxfId="17" priority="3">
      <formula>D42=""</formula>
    </cfRule>
  </conditionalFormatting>
  <conditionalFormatting sqref="F46">
    <cfRule type="expression" dxfId="16" priority="2">
      <formula>F46="Název dílu"</formula>
    </cfRule>
  </conditionalFormatting>
  <conditionalFormatting sqref="C46">
    <cfRule type="expression" dxfId="15" priority="1">
      <formula>C46="Kód dílu"</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4 F30 F34 F38 F42"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5 F31 F35 F39 F43" xr:uid="{00000000-0002-0000-0000-00000B000000}"/>
    <dataValidation allowBlank="1" showInputMessage="1" showErrorMessage="1" promptTitle="Výkaz výměr:" prompt="způsob stanovení množství položky, nebo odkaz na příslušnou přílohu dokumentace." sqref="F16 F20 F26 F32 F36 F40 F44"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7 F33 F37 F41 F45" xr:uid="{00000000-0002-0000-0000-00000D000000}"/>
    <dataValidation type="list" allowBlank="1" showInputMessage="1" showErrorMessage="1" sqref="D14 D18 D24 D30 D34 D38 D42"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90" t="s">
        <v>118</v>
      </c>
      <c r="B8" s="90"/>
      <c r="C8" s="90"/>
      <c r="D8" s="90"/>
      <c r="E8" s="90"/>
      <c r="F8" s="90"/>
      <c r="G8" s="90"/>
      <c r="H8" s="90"/>
      <c r="I8" s="90"/>
      <c r="J8" s="90"/>
      <c r="K8" s="90"/>
      <c r="L8" s="90"/>
      <c r="M8" s="90"/>
    </row>
    <row r="10" spans="1:13" x14ac:dyDescent="0.35">
      <c r="A10" t="s">
        <v>84</v>
      </c>
    </row>
    <row r="11" spans="1:13" x14ac:dyDescent="0.35">
      <c r="A11" s="86">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9" t="s">
        <v>111</v>
      </c>
      <c r="C16" s="89"/>
      <c r="D16" s="89"/>
      <c r="E16" s="89"/>
      <c r="F16" s="89"/>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6">
        <v>43409</v>
      </c>
      <c r="B27" t="s">
        <v>114</v>
      </c>
    </row>
    <row r="28" spans="1:6" x14ac:dyDescent="0.35">
      <c r="A28" s="86">
        <v>43418</v>
      </c>
      <c r="B28" t="s">
        <v>115</v>
      </c>
    </row>
    <row r="29" spans="1:6" x14ac:dyDescent="0.35">
      <c r="C29" t="s">
        <v>116</v>
      </c>
    </row>
    <row r="30" spans="1:6" x14ac:dyDescent="0.35">
      <c r="B30" s="90"/>
      <c r="C30" s="90"/>
      <c r="D30" s="90"/>
      <c r="E30" s="90"/>
      <c r="F30" s="90"/>
    </row>
    <row r="31" spans="1:6" x14ac:dyDescent="0.35">
      <c r="B31" t="s">
        <v>124</v>
      </c>
    </row>
    <row r="32" spans="1:6" x14ac:dyDescent="0.35">
      <c r="B32" t="s">
        <v>117</v>
      </c>
    </row>
    <row r="33" spans="1:6" x14ac:dyDescent="0.35">
      <c r="B33" s="90"/>
      <c r="C33" s="90"/>
      <c r="D33" s="90"/>
      <c r="E33" s="90"/>
      <c r="F33" s="90"/>
    </row>
    <row r="34" spans="1:6" x14ac:dyDescent="0.35">
      <c r="B34" s="90"/>
      <c r="C34" s="90"/>
      <c r="D34" s="90"/>
      <c r="E34" s="90"/>
      <c r="F34" s="90"/>
    </row>
    <row r="35" spans="1:6" x14ac:dyDescent="0.35">
      <c r="A35" s="86">
        <v>43420</v>
      </c>
      <c r="B35" t="s">
        <v>128</v>
      </c>
    </row>
    <row r="36" spans="1:6" x14ac:dyDescent="0.35">
      <c r="C36" t="s">
        <v>127</v>
      </c>
    </row>
    <row r="37" spans="1:6" x14ac:dyDescent="0.35">
      <c r="A37" s="86">
        <v>43423</v>
      </c>
      <c r="B37" t="s">
        <v>131</v>
      </c>
    </row>
    <row r="38" spans="1:6" x14ac:dyDescent="0.35">
      <c r="B38" t="s">
        <v>133</v>
      </c>
    </row>
    <row r="39" spans="1:6" x14ac:dyDescent="0.35">
      <c r="A39" s="86">
        <v>43425</v>
      </c>
      <c r="B39" t="s">
        <v>134</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2" t="s">
        <v>6</v>
      </c>
      <c r="B1" s="78"/>
      <c r="C1" s="59"/>
      <c r="D1" s="79"/>
      <c r="E1" s="59"/>
      <c r="F1" s="80"/>
      <c r="G1" s="59"/>
      <c r="H1" s="60"/>
      <c r="I1" s="83"/>
      <c r="J1" s="60" t="str">
        <f>IF(I1=0,"",I1*H1)</f>
        <v/>
      </c>
      <c r="K1" s="62"/>
      <c r="L1" s="77">
        <f>ROUND((ROUND(H1,3))*(ROUND(K1,2)),2)</f>
        <v>0</v>
      </c>
    </row>
    <row r="2" spans="1:12" s="1" customFormat="1" ht="12.75" customHeight="1" x14ac:dyDescent="0.35">
      <c r="A2" s="72" t="s">
        <v>5</v>
      </c>
      <c r="B2" s="15"/>
      <c r="C2" s="12"/>
      <c r="D2" s="12"/>
      <c r="E2" s="12"/>
      <c r="F2" s="81"/>
      <c r="G2" s="6"/>
      <c r="H2" s="6"/>
      <c r="I2" s="6"/>
      <c r="J2" s="6"/>
      <c r="K2" s="6"/>
      <c r="L2" s="16"/>
    </row>
    <row r="3" spans="1:12" s="1" customFormat="1" ht="12.75" customHeight="1" x14ac:dyDescent="0.35">
      <c r="A3" s="72" t="s">
        <v>7</v>
      </c>
      <c r="B3" s="15"/>
      <c r="C3" s="12"/>
      <c r="D3" s="12"/>
      <c r="E3" s="12"/>
      <c r="F3" s="82"/>
      <c r="G3" s="6"/>
      <c r="H3" s="6"/>
      <c r="I3" s="6"/>
      <c r="J3" s="6"/>
      <c r="K3" s="6"/>
      <c r="L3" s="16"/>
    </row>
    <row r="4" spans="1:12" s="1" customFormat="1" ht="18" customHeight="1" thickBot="1" x14ac:dyDescent="0.4">
      <c r="A4" s="72" t="s">
        <v>8</v>
      </c>
      <c r="B4" s="17"/>
      <c r="C4" s="14"/>
      <c r="D4" s="14"/>
      <c r="E4" s="14"/>
      <c r="F4" s="112" t="s">
        <v>132</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70" t="s">
        <v>28</v>
      </c>
      <c r="G6" s="24"/>
      <c r="H6" s="24"/>
      <c r="I6" s="24"/>
      <c r="J6" s="24"/>
      <c r="K6" s="24"/>
      <c r="L6" s="84"/>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70" t="s">
        <v>28</v>
      </c>
      <c r="G8" s="4"/>
      <c r="H8" s="4"/>
      <c r="I8" s="4"/>
      <c r="J8" s="4"/>
      <c r="K8" s="4"/>
      <c r="L8" s="85"/>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2019-03-08T11:42:00Z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d:\pw_data\david.zrust\</vt:lpwstr>
  </property>
</Properties>
</file>