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15" windowWidth="28395" windowHeight="1252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Položky!$A$1:$K$214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G213" i="3"/>
  <c r="BF213" i="3"/>
  <c r="BE213" i="3"/>
  <c r="BD213" i="3"/>
  <c r="BC213" i="3"/>
  <c r="K213" i="3"/>
  <c r="I213" i="3"/>
  <c r="G213" i="3"/>
  <c r="BG212" i="3"/>
  <c r="BF212" i="3"/>
  <c r="BE212" i="3"/>
  <c r="BD212" i="3"/>
  <c r="BC212" i="3"/>
  <c r="K212" i="3"/>
  <c r="I212" i="3"/>
  <c r="G212" i="3"/>
  <c r="BG211" i="3"/>
  <c r="BG214" i="3" s="1"/>
  <c r="I18" i="2" s="1"/>
  <c r="BF211" i="3"/>
  <c r="BE211" i="3"/>
  <c r="BE214" i="3" s="1"/>
  <c r="G18" i="2" s="1"/>
  <c r="BD211" i="3"/>
  <c r="BC211" i="3"/>
  <c r="BC214" i="3" s="1"/>
  <c r="E18" i="2" s="1"/>
  <c r="K211" i="3"/>
  <c r="K214" i="3" s="1"/>
  <c r="I211" i="3"/>
  <c r="I214" i="3" s="1"/>
  <c r="G211" i="3"/>
  <c r="B18" i="2"/>
  <c r="A18" i="2"/>
  <c r="BF214" i="3"/>
  <c r="H18" i="2" s="1"/>
  <c r="BD214" i="3"/>
  <c r="F18" i="2" s="1"/>
  <c r="G214" i="3"/>
  <c r="C214" i="3"/>
  <c r="BG208" i="3"/>
  <c r="BF208" i="3"/>
  <c r="BE208" i="3"/>
  <c r="BC208" i="3"/>
  <c r="K208" i="3"/>
  <c r="I208" i="3"/>
  <c r="G208" i="3"/>
  <c r="BD208" i="3" s="1"/>
  <c r="BG207" i="3"/>
  <c r="BF207" i="3"/>
  <c r="BE207" i="3"/>
  <c r="BC207" i="3"/>
  <c r="K207" i="3"/>
  <c r="I207" i="3"/>
  <c r="G207" i="3"/>
  <c r="BD207" i="3" s="1"/>
  <c r="BG206" i="3"/>
  <c r="BF206" i="3"/>
  <c r="BE206" i="3"/>
  <c r="BC206" i="3"/>
  <c r="K206" i="3"/>
  <c r="K209" i="3" s="1"/>
  <c r="I206" i="3"/>
  <c r="I209" i="3" s="1"/>
  <c r="G206" i="3"/>
  <c r="BD206" i="3" s="1"/>
  <c r="BG197" i="3"/>
  <c r="BF197" i="3"/>
  <c r="BE197" i="3"/>
  <c r="BC197" i="3"/>
  <c r="K197" i="3"/>
  <c r="I197" i="3"/>
  <c r="G197" i="3"/>
  <c r="BD197" i="3" s="1"/>
  <c r="BG188" i="3"/>
  <c r="BF188" i="3"/>
  <c r="BE188" i="3"/>
  <c r="BC188" i="3"/>
  <c r="K188" i="3"/>
  <c r="I188" i="3"/>
  <c r="G188" i="3"/>
  <c r="BD188" i="3" s="1"/>
  <c r="B17" i="2"/>
  <c r="A17" i="2"/>
  <c r="C209" i="3"/>
  <c r="BG185" i="3"/>
  <c r="BF185" i="3"/>
  <c r="BF186" i="3" s="1"/>
  <c r="H16" i="2" s="1"/>
  <c r="BE185" i="3"/>
  <c r="BE186" i="3" s="1"/>
  <c r="G16" i="2" s="1"/>
  <c r="BD185" i="3"/>
  <c r="BD186" i="3" s="1"/>
  <c r="F16" i="2" s="1"/>
  <c r="K185" i="3"/>
  <c r="I185" i="3"/>
  <c r="I186" i="3" s="1"/>
  <c r="G185" i="3"/>
  <c r="BC185" i="3" s="1"/>
  <c r="BC186" i="3" s="1"/>
  <c r="E16" i="2" s="1"/>
  <c r="B16" i="2"/>
  <c r="A16" i="2"/>
  <c r="BG186" i="3"/>
  <c r="I16" i="2" s="1"/>
  <c r="K186" i="3"/>
  <c r="C186" i="3"/>
  <c r="BG181" i="3"/>
  <c r="BF181" i="3"/>
  <c r="BE181" i="3"/>
  <c r="BD181" i="3"/>
  <c r="K181" i="3"/>
  <c r="I181" i="3"/>
  <c r="G181" i="3"/>
  <c r="BC181" i="3" s="1"/>
  <c r="BG178" i="3"/>
  <c r="BF178" i="3"/>
  <c r="BE178" i="3"/>
  <c r="BD178" i="3"/>
  <c r="K178" i="3"/>
  <c r="I178" i="3"/>
  <c r="G178" i="3"/>
  <c r="BC178" i="3" s="1"/>
  <c r="BG176" i="3"/>
  <c r="BF176" i="3"/>
  <c r="BE176" i="3"/>
  <c r="BD176" i="3"/>
  <c r="K176" i="3"/>
  <c r="I176" i="3"/>
  <c r="I183" i="3" s="1"/>
  <c r="G176" i="3"/>
  <c r="BC176" i="3" s="1"/>
  <c r="BG174" i="3"/>
  <c r="BF174" i="3"/>
  <c r="BE174" i="3"/>
  <c r="BD174" i="3"/>
  <c r="K174" i="3"/>
  <c r="I174" i="3"/>
  <c r="G174" i="3"/>
  <c r="BC174" i="3" s="1"/>
  <c r="BG172" i="3"/>
  <c r="BG183" i="3" s="1"/>
  <c r="I15" i="2" s="1"/>
  <c r="BF172" i="3"/>
  <c r="BE172" i="3"/>
  <c r="BD172" i="3"/>
  <c r="K172" i="3"/>
  <c r="K183" i="3" s="1"/>
  <c r="I172" i="3"/>
  <c r="G172" i="3"/>
  <c r="BC172" i="3" s="1"/>
  <c r="B15" i="2"/>
  <c r="A15" i="2"/>
  <c r="BD183" i="3"/>
  <c r="F15" i="2" s="1"/>
  <c r="C183" i="3"/>
  <c r="BG169" i="3"/>
  <c r="BF169" i="3"/>
  <c r="BE169" i="3"/>
  <c r="BD169" i="3"/>
  <c r="K169" i="3"/>
  <c r="I169" i="3"/>
  <c r="G169" i="3"/>
  <c r="BC169" i="3" s="1"/>
  <c r="BG168" i="3"/>
  <c r="BG170" i="3" s="1"/>
  <c r="I14" i="2" s="1"/>
  <c r="BF168" i="3"/>
  <c r="BE168" i="3"/>
  <c r="BD168" i="3"/>
  <c r="K168" i="3"/>
  <c r="K170" i="3" s="1"/>
  <c r="I168" i="3"/>
  <c r="G168" i="3"/>
  <c r="BC168" i="3" s="1"/>
  <c r="B14" i="2"/>
  <c r="A14" i="2"/>
  <c r="BF170" i="3"/>
  <c r="H14" i="2" s="1"/>
  <c r="BE170" i="3"/>
  <c r="G14" i="2" s="1"/>
  <c r="BD170" i="3"/>
  <c r="F14" i="2" s="1"/>
  <c r="I170" i="3"/>
  <c r="G170" i="3"/>
  <c r="C170" i="3"/>
  <c r="BG165" i="3"/>
  <c r="BF165" i="3"/>
  <c r="BE165" i="3"/>
  <c r="BD165" i="3"/>
  <c r="K165" i="3"/>
  <c r="I165" i="3"/>
  <c r="G165" i="3"/>
  <c r="BC165" i="3" s="1"/>
  <c r="BG164" i="3"/>
  <c r="BF164" i="3"/>
  <c r="BE164" i="3"/>
  <c r="BD164" i="3"/>
  <c r="K164" i="3"/>
  <c r="K166" i="3" s="1"/>
  <c r="I164" i="3"/>
  <c r="G164" i="3"/>
  <c r="BC164" i="3" s="1"/>
  <c r="BG163" i="3"/>
  <c r="BF163" i="3"/>
  <c r="BE163" i="3"/>
  <c r="BD163" i="3"/>
  <c r="K163" i="3"/>
  <c r="I163" i="3"/>
  <c r="G163" i="3"/>
  <c r="BC163" i="3" s="1"/>
  <c r="BG161" i="3"/>
  <c r="BF161" i="3"/>
  <c r="BE161" i="3"/>
  <c r="BE166" i="3" s="1"/>
  <c r="G13" i="2" s="1"/>
  <c r="BD161" i="3"/>
  <c r="K161" i="3"/>
  <c r="I161" i="3"/>
  <c r="G161" i="3"/>
  <c r="BC161" i="3" s="1"/>
  <c r="BC166" i="3" s="1"/>
  <c r="E13" i="2" s="1"/>
  <c r="B13" i="2"/>
  <c r="A13" i="2"/>
  <c r="BF166" i="3"/>
  <c r="H13" i="2" s="1"/>
  <c r="I166" i="3"/>
  <c r="C166" i="3"/>
  <c r="BG158" i="3"/>
  <c r="BF158" i="3"/>
  <c r="BE158" i="3"/>
  <c r="BD158" i="3"/>
  <c r="K158" i="3"/>
  <c r="I158" i="3"/>
  <c r="G158" i="3"/>
  <c r="BC158" i="3" s="1"/>
  <c r="BG157" i="3"/>
  <c r="BG159" i="3" s="1"/>
  <c r="I12" i="2" s="1"/>
  <c r="BF157" i="3"/>
  <c r="BE157" i="3"/>
  <c r="BE159" i="3" s="1"/>
  <c r="G12" i="2" s="1"/>
  <c r="BD157" i="3"/>
  <c r="K157" i="3"/>
  <c r="K159" i="3" s="1"/>
  <c r="I157" i="3"/>
  <c r="G157" i="3"/>
  <c r="BC157" i="3" s="1"/>
  <c r="BC159" i="3" s="1"/>
  <c r="E12" i="2" s="1"/>
  <c r="B12" i="2"/>
  <c r="A12" i="2"/>
  <c r="BF159" i="3"/>
  <c r="H12" i="2" s="1"/>
  <c r="BD159" i="3"/>
  <c r="F12" i="2" s="1"/>
  <c r="I159" i="3"/>
  <c r="C159" i="3"/>
  <c r="BG154" i="3"/>
  <c r="BF154" i="3"/>
  <c r="BE154" i="3"/>
  <c r="BD154" i="3"/>
  <c r="K154" i="3"/>
  <c r="I154" i="3"/>
  <c r="G154" i="3"/>
  <c r="BC154" i="3" s="1"/>
  <c r="BG153" i="3"/>
  <c r="BF153" i="3"/>
  <c r="BE153" i="3"/>
  <c r="BD153" i="3"/>
  <c r="K153" i="3"/>
  <c r="I153" i="3"/>
  <c r="G153" i="3"/>
  <c r="BC153" i="3" s="1"/>
  <c r="BG152" i="3"/>
  <c r="BG155" i="3" s="1"/>
  <c r="I11" i="2" s="1"/>
  <c r="BF152" i="3"/>
  <c r="BF155" i="3" s="1"/>
  <c r="H11" i="2" s="1"/>
  <c r="BE152" i="3"/>
  <c r="BD152" i="3"/>
  <c r="BD155" i="3" s="1"/>
  <c r="F11" i="2" s="1"/>
  <c r="K152" i="3"/>
  <c r="I152" i="3"/>
  <c r="I155" i="3" s="1"/>
  <c r="G152" i="3"/>
  <c r="BC152" i="3" s="1"/>
  <c r="B11" i="2"/>
  <c r="A11" i="2"/>
  <c r="BE155" i="3"/>
  <c r="G11" i="2" s="1"/>
  <c r="K155" i="3"/>
  <c r="G155" i="3"/>
  <c r="C155" i="3"/>
  <c r="BG146" i="3"/>
  <c r="BF146" i="3"/>
  <c r="BE146" i="3"/>
  <c r="BD146" i="3"/>
  <c r="K146" i="3"/>
  <c r="I146" i="3"/>
  <c r="G146" i="3"/>
  <c r="BC146" i="3" s="1"/>
  <c r="BG144" i="3"/>
  <c r="BF144" i="3"/>
  <c r="BE144" i="3"/>
  <c r="BD144" i="3"/>
  <c r="K144" i="3"/>
  <c r="I144" i="3"/>
  <c r="I150" i="3" s="1"/>
  <c r="G144" i="3"/>
  <c r="BC144" i="3" s="1"/>
  <c r="BG141" i="3"/>
  <c r="BF141" i="3"/>
  <c r="BE141" i="3"/>
  <c r="BD141" i="3"/>
  <c r="K141" i="3"/>
  <c r="I141" i="3"/>
  <c r="G141" i="3"/>
  <c r="BC141" i="3" s="1"/>
  <c r="BG140" i="3"/>
  <c r="BF140" i="3"/>
  <c r="BE140" i="3"/>
  <c r="BD140" i="3"/>
  <c r="K140" i="3"/>
  <c r="I140" i="3"/>
  <c r="G140" i="3"/>
  <c r="BC140" i="3" s="1"/>
  <c r="BG138" i="3"/>
  <c r="BG150" i="3" s="1"/>
  <c r="I10" i="2" s="1"/>
  <c r="BF138" i="3"/>
  <c r="BE138" i="3"/>
  <c r="BE150" i="3" s="1"/>
  <c r="G10" i="2" s="1"/>
  <c r="BD138" i="3"/>
  <c r="BD150" i="3" s="1"/>
  <c r="F10" i="2" s="1"/>
  <c r="K138" i="3"/>
  <c r="K150" i="3" s="1"/>
  <c r="I138" i="3"/>
  <c r="G138" i="3"/>
  <c r="BC138" i="3" s="1"/>
  <c r="B10" i="2"/>
  <c r="A10" i="2"/>
  <c r="C150" i="3"/>
  <c r="BG135" i="3"/>
  <c r="BF135" i="3"/>
  <c r="BE135" i="3"/>
  <c r="BD135" i="3"/>
  <c r="K135" i="3"/>
  <c r="I135" i="3"/>
  <c r="G135" i="3"/>
  <c r="BC135" i="3" s="1"/>
  <c r="BG134" i="3"/>
  <c r="BF134" i="3"/>
  <c r="BE134" i="3"/>
  <c r="BD134" i="3"/>
  <c r="K134" i="3"/>
  <c r="I134" i="3"/>
  <c r="G134" i="3"/>
  <c r="BC134" i="3" s="1"/>
  <c r="BG132" i="3"/>
  <c r="BF132" i="3"/>
  <c r="BE132" i="3"/>
  <c r="BD132" i="3"/>
  <c r="K132" i="3"/>
  <c r="I132" i="3"/>
  <c r="G132" i="3"/>
  <c r="BC132" i="3" s="1"/>
  <c r="BG129" i="3"/>
  <c r="BF129" i="3"/>
  <c r="BE129" i="3"/>
  <c r="BD129" i="3"/>
  <c r="K129" i="3"/>
  <c r="I129" i="3"/>
  <c r="G129" i="3"/>
  <c r="BC129" i="3" s="1"/>
  <c r="BG126" i="3"/>
  <c r="BF126" i="3"/>
  <c r="BE126" i="3"/>
  <c r="BD126" i="3"/>
  <c r="K126" i="3"/>
  <c r="I126" i="3"/>
  <c r="G126" i="3"/>
  <c r="BC126" i="3" s="1"/>
  <c r="BG116" i="3"/>
  <c r="BF116" i="3"/>
  <c r="BE116" i="3"/>
  <c r="BD116" i="3"/>
  <c r="BC116" i="3"/>
  <c r="K116" i="3"/>
  <c r="I116" i="3"/>
  <c r="G116" i="3"/>
  <c r="BG106" i="3"/>
  <c r="BF106" i="3"/>
  <c r="BE106" i="3"/>
  <c r="BD106" i="3"/>
  <c r="K106" i="3"/>
  <c r="I106" i="3"/>
  <c r="G106" i="3"/>
  <c r="BC106" i="3" s="1"/>
  <c r="BG102" i="3"/>
  <c r="BF102" i="3"/>
  <c r="BE102" i="3"/>
  <c r="BD102" i="3"/>
  <c r="K102" i="3"/>
  <c r="I102" i="3"/>
  <c r="G102" i="3"/>
  <c r="BC102" i="3" s="1"/>
  <c r="BG89" i="3"/>
  <c r="BF89" i="3"/>
  <c r="BE89" i="3"/>
  <c r="BD89" i="3"/>
  <c r="K89" i="3"/>
  <c r="I89" i="3"/>
  <c r="G89" i="3"/>
  <c r="BC89" i="3" s="1"/>
  <c r="BG88" i="3"/>
  <c r="BF88" i="3"/>
  <c r="BE88" i="3"/>
  <c r="BD88" i="3"/>
  <c r="K88" i="3"/>
  <c r="I88" i="3"/>
  <c r="G88" i="3"/>
  <c r="BC88" i="3" s="1"/>
  <c r="BG83" i="3"/>
  <c r="BF83" i="3"/>
  <c r="BE83" i="3"/>
  <c r="BD83" i="3"/>
  <c r="K83" i="3"/>
  <c r="I83" i="3"/>
  <c r="G83" i="3"/>
  <c r="BC83" i="3" s="1"/>
  <c r="BG78" i="3"/>
  <c r="BF78" i="3"/>
  <c r="BE78" i="3"/>
  <c r="BD78" i="3"/>
  <c r="K78" i="3"/>
  <c r="I78" i="3"/>
  <c r="G78" i="3"/>
  <c r="BC78" i="3" s="1"/>
  <c r="BG74" i="3"/>
  <c r="BF74" i="3"/>
  <c r="BE74" i="3"/>
  <c r="BD74" i="3"/>
  <c r="K74" i="3"/>
  <c r="I74" i="3"/>
  <c r="G74" i="3"/>
  <c r="BC74" i="3" s="1"/>
  <c r="BG73" i="3"/>
  <c r="BG136" i="3" s="1"/>
  <c r="I9" i="2" s="1"/>
  <c r="BF73" i="3"/>
  <c r="BE73" i="3"/>
  <c r="BE136" i="3" s="1"/>
  <c r="G9" i="2" s="1"/>
  <c r="BD73" i="3"/>
  <c r="K73" i="3"/>
  <c r="K136" i="3" s="1"/>
  <c r="I73" i="3"/>
  <c r="G73" i="3"/>
  <c r="BC73" i="3" s="1"/>
  <c r="B9" i="2"/>
  <c r="A9" i="2"/>
  <c r="BF136" i="3"/>
  <c r="H9" i="2" s="1"/>
  <c r="I136" i="3"/>
  <c r="C136" i="3"/>
  <c r="BG63" i="3"/>
  <c r="BF63" i="3"/>
  <c r="BE63" i="3"/>
  <c r="BD63" i="3"/>
  <c r="K63" i="3"/>
  <c r="I63" i="3"/>
  <c r="G63" i="3"/>
  <c r="BC63" i="3" s="1"/>
  <c r="BG55" i="3"/>
  <c r="BF55" i="3"/>
  <c r="BE55" i="3"/>
  <c r="BD55" i="3"/>
  <c r="K55" i="3"/>
  <c r="I55" i="3"/>
  <c r="G55" i="3"/>
  <c r="BC55" i="3" s="1"/>
  <c r="BG51" i="3"/>
  <c r="BF51" i="3"/>
  <c r="BE51" i="3"/>
  <c r="BD51" i="3"/>
  <c r="K51" i="3"/>
  <c r="I51" i="3"/>
  <c r="G51" i="3"/>
  <c r="BC51" i="3" s="1"/>
  <c r="BG49" i="3"/>
  <c r="BF49" i="3"/>
  <c r="BE49" i="3"/>
  <c r="BD49" i="3"/>
  <c r="K49" i="3"/>
  <c r="I49" i="3"/>
  <c r="G49" i="3"/>
  <c r="BC49" i="3" s="1"/>
  <c r="BG47" i="3"/>
  <c r="BF47" i="3"/>
  <c r="BE47" i="3"/>
  <c r="BD47" i="3"/>
  <c r="K47" i="3"/>
  <c r="I47" i="3"/>
  <c r="G47" i="3"/>
  <c r="BC47" i="3" s="1"/>
  <c r="BG45" i="3"/>
  <c r="BF45" i="3"/>
  <c r="BE45" i="3"/>
  <c r="BD45" i="3"/>
  <c r="BC45" i="3"/>
  <c r="K45" i="3"/>
  <c r="I45" i="3"/>
  <c r="G45" i="3"/>
  <c r="BG43" i="3"/>
  <c r="BF43" i="3"/>
  <c r="BE43" i="3"/>
  <c r="BD43" i="3"/>
  <c r="BC43" i="3"/>
  <c r="K43" i="3"/>
  <c r="I43" i="3"/>
  <c r="G43" i="3"/>
  <c r="BG41" i="3"/>
  <c r="BG71" i="3" s="1"/>
  <c r="I8" i="2" s="1"/>
  <c r="BF41" i="3"/>
  <c r="BE41" i="3"/>
  <c r="BE71" i="3" s="1"/>
  <c r="G8" i="2" s="1"/>
  <c r="BD41" i="3"/>
  <c r="K41" i="3"/>
  <c r="K71" i="3" s="1"/>
  <c r="I41" i="3"/>
  <c r="G41" i="3"/>
  <c r="BC41" i="3" s="1"/>
  <c r="BC71" i="3" s="1"/>
  <c r="E8" i="2" s="1"/>
  <c r="B8" i="2"/>
  <c r="A8" i="2"/>
  <c r="BF71" i="3"/>
  <c r="H8" i="2" s="1"/>
  <c r="I71" i="3"/>
  <c r="C71" i="3"/>
  <c r="BG35" i="3"/>
  <c r="BF35" i="3"/>
  <c r="BE35" i="3"/>
  <c r="BD35" i="3"/>
  <c r="K35" i="3"/>
  <c r="I35" i="3"/>
  <c r="G35" i="3"/>
  <c r="BC35" i="3" s="1"/>
  <c r="BG34" i="3"/>
  <c r="BF34" i="3"/>
  <c r="BE34" i="3"/>
  <c r="BD34" i="3"/>
  <c r="K34" i="3"/>
  <c r="I34" i="3"/>
  <c r="G34" i="3"/>
  <c r="BC34" i="3" s="1"/>
  <c r="BG33" i="3"/>
  <c r="BF33" i="3"/>
  <c r="BE33" i="3"/>
  <c r="BD33" i="3"/>
  <c r="K33" i="3"/>
  <c r="I33" i="3"/>
  <c r="G33" i="3"/>
  <c r="BC33" i="3" s="1"/>
  <c r="BG29" i="3"/>
  <c r="BF29" i="3"/>
  <c r="BE29" i="3"/>
  <c r="BD29" i="3"/>
  <c r="K29" i="3"/>
  <c r="I29" i="3"/>
  <c r="G29" i="3"/>
  <c r="BC29" i="3" s="1"/>
  <c r="BG28" i="3"/>
  <c r="BF28" i="3"/>
  <c r="BE28" i="3"/>
  <c r="BD28" i="3"/>
  <c r="K28" i="3"/>
  <c r="I28" i="3"/>
  <c r="G28" i="3"/>
  <c r="BC28" i="3" s="1"/>
  <c r="BG26" i="3"/>
  <c r="BF26" i="3"/>
  <c r="BE26" i="3"/>
  <c r="BD26" i="3"/>
  <c r="K26" i="3"/>
  <c r="I26" i="3"/>
  <c r="G26" i="3"/>
  <c r="BC26" i="3" s="1"/>
  <c r="BG23" i="3"/>
  <c r="BF23" i="3"/>
  <c r="BE23" i="3"/>
  <c r="BD23" i="3"/>
  <c r="K23" i="3"/>
  <c r="I23" i="3"/>
  <c r="G23" i="3"/>
  <c r="BC23" i="3" s="1"/>
  <c r="BG21" i="3"/>
  <c r="BF21" i="3"/>
  <c r="BE21" i="3"/>
  <c r="BD21" i="3"/>
  <c r="K21" i="3"/>
  <c r="I21" i="3"/>
  <c r="G21" i="3"/>
  <c r="BC21" i="3" s="1"/>
  <c r="BG19" i="3"/>
  <c r="BF19" i="3"/>
  <c r="BE19" i="3"/>
  <c r="BD19" i="3"/>
  <c r="K19" i="3"/>
  <c r="I19" i="3"/>
  <c r="G19" i="3"/>
  <c r="BC19" i="3" s="1"/>
  <c r="BG14" i="3"/>
  <c r="BF14" i="3"/>
  <c r="BE14" i="3"/>
  <c r="BD14" i="3"/>
  <c r="K14" i="3"/>
  <c r="I14" i="3"/>
  <c r="G14" i="3"/>
  <c r="BC14" i="3" s="1"/>
  <c r="BG12" i="3"/>
  <c r="BF12" i="3"/>
  <c r="BE12" i="3"/>
  <c r="BD12" i="3"/>
  <c r="K12" i="3"/>
  <c r="I12" i="3"/>
  <c r="G12" i="3"/>
  <c r="BC12" i="3" s="1"/>
  <c r="BG9" i="3"/>
  <c r="BF9" i="3"/>
  <c r="BE9" i="3"/>
  <c r="BD9" i="3"/>
  <c r="K9" i="3"/>
  <c r="I9" i="3"/>
  <c r="G9" i="3"/>
  <c r="BC9" i="3" s="1"/>
  <c r="BG8" i="3"/>
  <c r="BF8" i="3"/>
  <c r="BF39" i="3" s="1"/>
  <c r="H7" i="2" s="1"/>
  <c r="BE8" i="3"/>
  <c r="BD8" i="3"/>
  <c r="K8" i="3"/>
  <c r="I8" i="3"/>
  <c r="I39" i="3" s="1"/>
  <c r="G8" i="3"/>
  <c r="BC8" i="3" s="1"/>
  <c r="B7" i="2"/>
  <c r="A7" i="2"/>
  <c r="BG39" i="3"/>
  <c r="I7" i="2" s="1"/>
  <c r="K39" i="3"/>
  <c r="C3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E209" i="3" l="1"/>
  <c r="G17" i="2" s="1"/>
  <c r="G209" i="3"/>
  <c r="BC209" i="3"/>
  <c r="E17" i="2" s="1"/>
  <c r="BG209" i="3"/>
  <c r="I17" i="2" s="1"/>
  <c r="BF209" i="3"/>
  <c r="H17" i="2" s="1"/>
  <c r="H19" i="2" s="1"/>
  <c r="C17" i="1" s="1"/>
  <c r="BE183" i="3"/>
  <c r="G15" i="2" s="1"/>
  <c r="G19" i="2" s="1"/>
  <c r="C18" i="1" s="1"/>
  <c r="BF183" i="3"/>
  <c r="H15" i="2" s="1"/>
  <c r="BG166" i="3"/>
  <c r="I13" i="2" s="1"/>
  <c r="BD166" i="3"/>
  <c r="F13" i="2" s="1"/>
  <c r="BF150" i="3"/>
  <c r="H10" i="2" s="1"/>
  <c r="BD136" i="3"/>
  <c r="F9" i="2" s="1"/>
  <c r="BD71" i="3"/>
  <c r="F8" i="2" s="1"/>
  <c r="BE39" i="3"/>
  <c r="G7" i="2" s="1"/>
  <c r="BD39" i="3"/>
  <c r="F7" i="2" s="1"/>
  <c r="G150" i="3"/>
  <c r="G159" i="3"/>
  <c r="G166" i="3"/>
  <c r="G39" i="3"/>
  <c r="BC150" i="3"/>
  <c r="E10" i="2" s="1"/>
  <c r="G71" i="3"/>
  <c r="G136" i="3"/>
  <c r="G183" i="3"/>
  <c r="I19" i="2"/>
  <c r="C21" i="1" s="1"/>
  <c r="BC136" i="3"/>
  <c r="E9" i="2" s="1"/>
  <c r="BC170" i="3"/>
  <c r="E14" i="2" s="1"/>
  <c r="G186" i="3"/>
  <c r="BC183" i="3"/>
  <c r="E15" i="2" s="1"/>
  <c r="BD209" i="3"/>
  <c r="F17" i="2" s="1"/>
  <c r="BC39" i="3"/>
  <c r="E7" i="2" s="1"/>
  <c r="BC155" i="3"/>
  <c r="E11" i="2" s="1"/>
  <c r="F19" i="2" l="1"/>
  <c r="C16" i="1" s="1"/>
  <c r="E19" i="2"/>
  <c r="C15" i="1" l="1"/>
  <c r="C19" i="1" s="1"/>
  <c r="C22" i="1" s="1"/>
  <c r="G31" i="2"/>
  <c r="I31" i="2" s="1"/>
  <c r="G30" i="2"/>
  <c r="I30" i="2" s="1"/>
  <c r="G21" i="1" s="1"/>
  <c r="G29" i="2"/>
  <c r="I29" i="2" s="1"/>
  <c r="G20" i="1" s="1"/>
  <c r="G28" i="2"/>
  <c r="I28" i="2" s="1"/>
  <c r="G19" i="1" s="1"/>
  <c r="G27" i="2"/>
  <c r="I27" i="2" s="1"/>
  <c r="G18" i="1" s="1"/>
  <c r="G26" i="2"/>
  <c r="I26" i="2" s="1"/>
  <c r="G17" i="1" s="1"/>
  <c r="G25" i="2"/>
  <c r="I25" i="2" s="1"/>
  <c r="G16" i="1" s="1"/>
  <c r="G24" i="2"/>
  <c r="I24" i="2" s="1"/>
  <c r="G15" i="1" l="1"/>
  <c r="H32" i="2"/>
  <c r="G23" i="1" s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<sst xmlns="http://schemas.openxmlformats.org/spreadsheetml/2006/main" count="593" uniqueCount="329">
  <si>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</si>
  <si>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</si>
  <si>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</si>
  <si>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</si>
  <si>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</si>
  <si>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</si>
  <si>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</si>
  <si>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</si>
  <si>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</si>
  <si>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</si>
  <si>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</si>
  <si>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</si>
  <si>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</si>
  <si>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</si>
  <si>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</si>
  <si>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</si>
  <si>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</si>
  <si>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</si>
  <si>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</si>
  <si>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</si>
  <si>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</si>
  <si>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</si>
  <si>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</si>
  <si>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</si>
  <si>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</si>
  <si>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</si>
  <si>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</si>
  <si>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</si>
  <si>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</si>
  <si>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</si>
  <si>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</si>
  <si>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</si>
  <si>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</si>
  <si>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</si>
  <si>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</si>
  <si>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</si>
  <si>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</si>
  <si>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</si>
  <si>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</si>
  <si>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</si>
  <si>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</si>
  <si>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</si>
  <si>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</si>
  <si>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</si>
  <si>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</si>
  <si>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</si>
  <si>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</si>
  <si>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</si>
  <si>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</si>
  <si>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</si>
  <si>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</si>
  <si>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</si>
  <si>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</si>
  <si>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</si>
  <si>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</si>
  <si>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</si>
  <si>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</si>
  <si>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</si>
  <si>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</si>
  <si>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</si>
  <si>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</si>
  <si>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</si>
  <si>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</si>
  <si>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</si>
  <si>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</si>
  <si>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</si>
  <si>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</si>
  <si>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</si>
  <si>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</si>
  <si>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</si>
  <si>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</si>
  <si>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</si>
  <si>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</si>
  <si>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</si>
  <si>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</si>
  <si>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</si>
  <si>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</si>
  <si>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</si>
  <si>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</si>
  <si>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</si>
  <si>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</si>
  <si>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ks</t>
  </si>
  <si>
    <t>Celkem za</t>
  </si>
  <si>
    <t>11</t>
  </si>
  <si>
    <t>REKONSTRUKCE PZS VČETNĚ POVRCHU V KM 13,922</t>
  </si>
  <si>
    <t>SO 04</t>
  </si>
  <si>
    <t>Rekonstrukce propustku ekm 13,928</t>
  </si>
  <si>
    <t>115101201R00</t>
  </si>
  <si>
    <t>Čerpání vody na výšku do 10 m, přítok do 500 l</t>
  </si>
  <si>
    <t>hod</t>
  </si>
  <si>
    <t>131201101R00</t>
  </si>
  <si>
    <t>Hloubení nezapažených jam v hor.3 do 100 m3</t>
  </si>
  <si>
    <t>m3</t>
  </si>
  <si>
    <t>(2,0+5,3)*1/2*1,6*4,30</t>
  </si>
  <si>
    <t>2,0*0,15*4,3</t>
  </si>
  <si>
    <t>132301101R00</t>
  </si>
  <si>
    <t>Hloubení rýh šířky do 60 cm v hor.4 do 100 m3</t>
  </si>
  <si>
    <t>0,8*0,4*3,0</t>
  </si>
  <si>
    <t>132301201R00</t>
  </si>
  <si>
    <t>Hloubení rýh šířky do 200 cm v hor.4 do 100 m3</t>
  </si>
  <si>
    <t>1,3*1,2*3,5</t>
  </si>
  <si>
    <t>1,3*1,2*3,0</t>
  </si>
  <si>
    <t>1,5*1,9*2,1</t>
  </si>
  <si>
    <t>1,5*1,5*(1,75+3,75)</t>
  </si>
  <si>
    <t>151101111R00</t>
  </si>
  <si>
    <t>Odstranění paženi stěn rýh - příložné - hl. do 2 m</t>
  </si>
  <si>
    <t>m2</t>
  </si>
  <si>
    <t>(1,75+3,5)*2</t>
  </si>
  <si>
    <t>162701105R00</t>
  </si>
  <si>
    <t>Vodorovné přemístění výkopku z hor.1-4 do 10000 m</t>
  </si>
  <si>
    <t>26,402+28,5+0,96</t>
  </si>
  <si>
    <t>28*0,4*0,4</t>
  </si>
  <si>
    <t>162701109R00</t>
  </si>
  <si>
    <t>Příplatek k vod. přemístění hor.1-4 za další 1 km</t>
  </si>
  <si>
    <t>60,342*10</t>
  </si>
  <si>
    <t>167101101R00</t>
  </si>
  <si>
    <t>Nakládání výkopku z hor.1-4 v množství do 100 m3</t>
  </si>
  <si>
    <t>171101101R00</t>
  </si>
  <si>
    <t>Uložení sypaniny do násypů zhutněných na 95% PS</t>
  </si>
  <si>
    <t>(5,3+2,0)*1/2*1,65*4,3</t>
  </si>
  <si>
    <t>-Pi*0,57*0,57*4,6</t>
  </si>
  <si>
    <t>-0,25*1,8*4,3</t>
  </si>
  <si>
    <t>171201201R00</t>
  </si>
  <si>
    <t>Uložení sypaniny na skládku</t>
  </si>
  <si>
    <t>938902203R00</t>
  </si>
  <si>
    <t>Čištění příkopů š. do 40 cm, objem do 0,50 m3/m</t>
  </si>
  <si>
    <t>m</t>
  </si>
  <si>
    <t>583415004</t>
  </si>
  <si>
    <t>Kamenivo drcené frakce  8/16  B Jihomor. kraj</t>
  </si>
  <si>
    <t>T</t>
  </si>
  <si>
    <t>2</t>
  </si>
  <si>
    <t>Základy a zvláštní zakládání</t>
  </si>
  <si>
    <t>271531111R00</t>
  </si>
  <si>
    <t>Polštář základu z kameniva hr. drceného 16-63 mm</t>
  </si>
  <si>
    <t>2,0*4,3*0,15</t>
  </si>
  <si>
    <t>272354111R00</t>
  </si>
  <si>
    <t>Bednění základových kleneb - zřízení</t>
  </si>
  <si>
    <t>2*0,3*4,3</t>
  </si>
  <si>
    <t>272354211R00</t>
  </si>
  <si>
    <t>Bednění základových kleneb - odstranění</t>
  </si>
  <si>
    <t>273321118R00</t>
  </si>
  <si>
    <t>Železobeton zákl. desek z cem. portladských B 35 vtoková a výtoková jímka</t>
  </si>
  <si>
    <t>1,5*2,1*0,3</t>
  </si>
  <si>
    <t>273361411R00</t>
  </si>
  <si>
    <t>Výztuž základových desek ze svařovaných sítí</t>
  </si>
  <si>
    <t>t</t>
  </si>
  <si>
    <t>2*4,3*2*7,99/1000</t>
  </si>
  <si>
    <t>274311117R00</t>
  </si>
  <si>
    <t>Beton základ. pasů prostý z cem. portland. B 30</t>
  </si>
  <si>
    <t>1,3*0,9*3,5+1,3*0,9*3,0</t>
  </si>
  <si>
    <t>1,15*1,64*0,9</t>
  </si>
  <si>
    <t>1,15*3,75*0,9</t>
  </si>
  <si>
    <t>274354111R00</t>
  </si>
  <si>
    <t>Bednění základových pasů zřízení</t>
  </si>
  <si>
    <t>(0,9+0,9)*3,5+1,3*0,9</t>
  </si>
  <si>
    <t>(1,2+1,2)*3,0</t>
  </si>
  <si>
    <t>(3,75+1,15+3,73)*0,9</t>
  </si>
  <si>
    <t>4*1,3*0,9</t>
  </si>
  <si>
    <t>(0,9+0,9)*1,64</t>
  </si>
  <si>
    <t>1,15*0,9*2</t>
  </si>
  <si>
    <t>274354211R00</t>
  </si>
  <si>
    <t>Bednění základových pasů odstranění</t>
  </si>
  <si>
    <t>3</t>
  </si>
  <si>
    <t>Svislé a kompletní konstrukce</t>
  </si>
  <si>
    <t>317171116U00</t>
  </si>
  <si>
    <t>Kotva do vývrtu římsy do mostovky</t>
  </si>
  <si>
    <t>kus</t>
  </si>
  <si>
    <t>317321118R00</t>
  </si>
  <si>
    <t>Římsy ze železového betonu B 35</t>
  </si>
  <si>
    <t>0,4*0,45*3,5</t>
  </si>
  <si>
    <t>0,4*0,45*3,0</t>
  </si>
  <si>
    <t>0,043*0,5*3,0</t>
  </si>
  <si>
    <t>317353121R00</t>
  </si>
  <si>
    <t>Bednění říms jakéhokoliv tvaru - zřízení</t>
  </si>
  <si>
    <t>(0,4+0,1+0,36)*3,5</t>
  </si>
  <si>
    <t>2*0,45*0,4</t>
  </si>
  <si>
    <t>(0,4+0,1+0,4)*3</t>
  </si>
  <si>
    <t>2*0,4*0,4</t>
  </si>
  <si>
    <t>317353221R00</t>
  </si>
  <si>
    <t>Bednění říms jakéhokoliv tvaru - odstranění</t>
  </si>
  <si>
    <t>317361116U00</t>
  </si>
  <si>
    <t>Římsa most výztuž ocel 10505</t>
  </si>
  <si>
    <t>334313117R00</t>
  </si>
  <si>
    <t>Opěry z prostého betonu z cem. portladských B 30</t>
  </si>
  <si>
    <t>1,686*0,9*3,5</t>
  </si>
  <si>
    <t>0,275*0,35*3,5</t>
  </si>
  <si>
    <t>1/2*0,55*0,275*3,5</t>
  </si>
  <si>
    <t>1,35*0,9*3,0</t>
  </si>
  <si>
    <t>0,35*0,6*3,0</t>
  </si>
  <si>
    <t>1/2*0,55*0,6*30</t>
  </si>
  <si>
    <t>-Pi*0,4*0,4*0,9*2</t>
  </si>
  <si>
    <t>1,35*0,9*1,64</t>
  </si>
  <si>
    <t>(0,9+0,4)*1/2*0,25*1,64</t>
  </si>
  <si>
    <t>1,45*0,9*3,75</t>
  </si>
  <si>
    <t>(0,9+0,4)*1/2*0,25*3,75</t>
  </si>
  <si>
    <t>0,3*0,4*3,75</t>
  </si>
  <si>
    <t>334323218R00</t>
  </si>
  <si>
    <t>Stěny z BŽ z cem.portlandských B 35 tl. do 45 cm vtoková jímka</t>
  </si>
  <si>
    <t>1,5*2,1*1,5</t>
  </si>
  <si>
    <t>-1,5*1,2*1,5</t>
  </si>
  <si>
    <t>2,1*1,5*0,3</t>
  </si>
  <si>
    <t>334351111R00</t>
  </si>
  <si>
    <t>Bednění opěr výšky do 20 m, zřízení</t>
  </si>
  <si>
    <t>(1,35+1,9+0,3)*1,64</t>
  </si>
  <si>
    <t>2*0,25*0,9+2*0,4*0,3</t>
  </si>
  <si>
    <t>1,998*3,75+1,4448*3,75</t>
  </si>
  <si>
    <t>0,3*1,99+1,15*1,99</t>
  </si>
  <si>
    <t>(1,68+1,41)*3,5</t>
  </si>
  <si>
    <t>2*1,68*0,9</t>
  </si>
  <si>
    <t>(1,9+1,05)*3,0</t>
  </si>
  <si>
    <t>2*2*0,4*3,14*0,9</t>
  </si>
  <si>
    <t>334351211R00</t>
  </si>
  <si>
    <t>Bednění opěr výšky do 20 m, odstranění</t>
  </si>
  <si>
    <t>334352111R00</t>
  </si>
  <si>
    <t>Bednění stěn do 20 m, tloušťky 45 cm, zřízení</t>
  </si>
  <si>
    <t>(1,5+2,1+1,5)*1,8</t>
  </si>
  <si>
    <t>(1,2+1,5+1,2)*1,5</t>
  </si>
  <si>
    <t>334352211R00</t>
  </si>
  <si>
    <t>Bednění stěn do 20 m, do tloušťky 45 cm,odstranění</t>
  </si>
  <si>
    <t>(2*1,5+2,1)*1,8</t>
  </si>
  <si>
    <t>(2*1,2+1,5)*1,5</t>
  </si>
  <si>
    <t>334361411R00</t>
  </si>
  <si>
    <t>Výztuž jímek</t>
  </si>
  <si>
    <t>0,16379</t>
  </si>
  <si>
    <t>59213345</t>
  </si>
  <si>
    <t>Poklop kab žlabu TK2  AZD 28-50  50x23x4 cm</t>
  </si>
  <si>
    <t>59213395</t>
  </si>
  <si>
    <t>Žlab kabelový železob.AZD 27-100  100x23x19 cm</t>
  </si>
  <si>
    <t>4</t>
  </si>
  <si>
    <t>Vodorovné konstrukce</t>
  </si>
  <si>
    <t>451315113U00</t>
  </si>
  <si>
    <t>Podklad vrstva -10cm beton C8/10</t>
  </si>
  <si>
    <t>2,3*1,6</t>
  </si>
  <si>
    <t>451317777R00</t>
  </si>
  <si>
    <t>Podklad pod dlažbu z betonu B7,5/B10, tl.do 10 cm</t>
  </si>
  <si>
    <t>451475121U00</t>
  </si>
  <si>
    <t>Podkl plastb samonivel 1vrstva 1cm</t>
  </si>
  <si>
    <t>6*0,24*0,24</t>
  </si>
  <si>
    <t>9*0,24*0,24</t>
  </si>
  <si>
    <t>451475122U00</t>
  </si>
  <si>
    <t>Podkl plastb samonivel KD vrst 1cm</t>
  </si>
  <si>
    <t>458501111R00</t>
  </si>
  <si>
    <t>Výplň za opěrami z kameniva drceného/těženého zásyp</t>
  </si>
  <si>
    <t>5</t>
  </si>
  <si>
    <t>Komunikace</t>
  </si>
  <si>
    <t>594511111RT2</t>
  </si>
  <si>
    <t>Dlažba z lomového kamene,lože z B 7,5 do 5 cm včetně dodávky kamene tl.20cm, třída 1</t>
  </si>
  <si>
    <t>597101111RT1</t>
  </si>
  <si>
    <t>Kladení kabelového žlabu včetně betonového lože B 15</t>
  </si>
  <si>
    <t>599632111R00</t>
  </si>
  <si>
    <t>Výplň spár dlažby z lomového kamene MC se zatřením</t>
  </si>
  <si>
    <t>8</t>
  </si>
  <si>
    <t>Trubní vedení</t>
  </si>
  <si>
    <t>919521111R00</t>
  </si>
  <si>
    <t>Zřízení propustku z trub betonových/ŽB DN 80 cm</t>
  </si>
  <si>
    <t>Předběžná cena</t>
  </si>
  <si>
    <t>Patková trouba DN 800 - přímá JKPOV 592211719011</t>
  </si>
  <si>
    <t>9</t>
  </si>
  <si>
    <t>Ostatní konstrukce, bourání</t>
  </si>
  <si>
    <t>120901123R00</t>
  </si>
  <si>
    <t>Bourání konstrukcí ze železobetonu</t>
  </si>
  <si>
    <t>4*0,5*0,2*2,5</t>
  </si>
  <si>
    <t>979095111R00</t>
  </si>
  <si>
    <t>Doprava hmot, jízda motorového vozíku MUV</t>
  </si>
  <si>
    <t>km</t>
  </si>
  <si>
    <t>Tabulka roku stavby</t>
  </si>
  <si>
    <t>Geodetické značky</t>
  </si>
  <si>
    <t>93</t>
  </si>
  <si>
    <t>Dokončovací práce inženýrskách staveb</t>
  </si>
  <si>
    <t>935112211R00</t>
  </si>
  <si>
    <t>Osazení přík.žlabu do B10 tl.10 cm z tvárnic 80 cm</t>
  </si>
  <si>
    <t>59227515</t>
  </si>
  <si>
    <t>Žlabovka TBZ  50/65/16</t>
  </si>
  <si>
    <t>96</t>
  </si>
  <si>
    <t>Bourání konstrukcí</t>
  </si>
  <si>
    <t>961041211R00</t>
  </si>
  <si>
    <t>Bourání mostních základů z betonu prostého</t>
  </si>
  <si>
    <t>4*2,5*0,9*1,0</t>
  </si>
  <si>
    <t>962041211R00</t>
  </si>
  <si>
    <t>Bourání mostních zdí a pilířů z betonu prostého</t>
  </si>
  <si>
    <t>4*1,15*0,8*2,5</t>
  </si>
  <si>
    <t>966008112R00</t>
  </si>
  <si>
    <t>Bourání trubního propustku z trub DN do 50 cm</t>
  </si>
  <si>
    <t>6,5+5,7</t>
  </si>
  <si>
    <t>Skládkovné suti</t>
  </si>
  <si>
    <t>(9,0+9,2)*2,3</t>
  </si>
  <si>
    <t>1,0*2,4</t>
  </si>
  <si>
    <t>Skládkovné zeminy</t>
  </si>
  <si>
    <t>60,342*1,9</t>
  </si>
  <si>
    <t>99</t>
  </si>
  <si>
    <t>Staveništní přesun hmot</t>
  </si>
  <si>
    <t>998212111R00</t>
  </si>
  <si>
    <t xml:space="preserve">Přesun hmot, mosty zděné, monolitické do 20 m </t>
  </si>
  <si>
    <t>711</t>
  </si>
  <si>
    <t>Izolace proti vodě</t>
  </si>
  <si>
    <t>711112001R00</t>
  </si>
  <si>
    <t>Izolace proti vlhkosti svis. nátěr ALP, za studena</t>
  </si>
  <si>
    <t>(0,28+0,12+0,33)*3,5</t>
  </si>
  <si>
    <t>(0,34+0,605)*3,0</t>
  </si>
  <si>
    <t>2*0,9*1,68+2*0,9*1,35</t>
  </si>
  <si>
    <t>2*(0,35+0,9)*1/2*0,55</t>
  </si>
  <si>
    <t>(1,35+0,55+0,3)*1,64</t>
  </si>
  <si>
    <t>1,35*0,9+0,3*0,4+1/2*0,5*0,25</t>
  </si>
  <si>
    <t>(1,45+0,55+0,3)*3,28</t>
  </si>
  <si>
    <t>1,45*0,9+0,55*0,4+1/2*0,25*0,5</t>
  </si>
  <si>
    <t>711122131R00</t>
  </si>
  <si>
    <t>Izolace proti vlhkosti svis.nátěr asfalt. za horka</t>
  </si>
  <si>
    <t>11161220</t>
  </si>
  <si>
    <t>Asfalt PARABIT H70/80-tvrdý prům.-bubny B2/190kg</t>
  </si>
  <si>
    <t>11163110</t>
  </si>
  <si>
    <t>Lak asfaltový izolační ALP-PENETRAL  ŽC, AC</t>
  </si>
  <si>
    <t>998711101R00</t>
  </si>
  <si>
    <t xml:space="preserve">Přesun hmot pro izolace proti vodě, výšky do 6 m </t>
  </si>
  <si>
    <t>D96</t>
  </si>
  <si>
    <t>Přesuny suti a vybouraných hmot</t>
  </si>
  <si>
    <t>979082119R00</t>
  </si>
  <si>
    <t xml:space="preserve">Příplatek k přesunu suti za každých dalších 1000 m </t>
  </si>
  <si>
    <t>979082219R00</t>
  </si>
  <si>
    <t xml:space="preserve">Příplatek za dopravu suti po suchu za další 1 km </t>
  </si>
  <si>
    <t>979084113R00</t>
  </si>
  <si>
    <t xml:space="preserve">Vodorovná doprava hmot po suchu do 1000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</si>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</sst>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7" formatCode="#,##0.00000"/>
  </numFmts>
  <fonts count="20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3" fillId="0" borderId="0" xfId="0" applyFont="1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3" fillId="0" borderId="0" xfId="0" applyNumberFormat="1" applyFont="1" applyBorder="1"/>
    <xf numFmtId="0" fontId="3" fillId="0" borderId="0" xfId="0" applyNumberFormat="1" applyFont="1"/>
    <xf numFmtId="0" fontId="5" fillId="0" borderId="16" xfId="0" applyFont="1" applyBorder="1" applyAlignment="1">
      <alignment horizontal="left"/>
    </xf>
    <xf numFmtId="0" fontId="3" fillId="0" borderId="0" xfId="0" applyFont="1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3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3" fillId="0" borderId="0" xfId="0" applyNumberFormat="1" applyFon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7" fillId="0" borderId="0" xfId="0" applyFont="1"/>
    <xf numFmtId="0" fontId="3" fillId="0" borderId="0" xfId="0" applyFont="1" applyAlignment="1"/>
    <xf numFmtId="0" fontId="3" fillId="0" borderId="0" xfId="0" applyFont="1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4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5" fillId="0" borderId="0" xfId="0" applyNumberFormat="1" applyFont="1"/>
    <xf numFmtId="4" fontId="5" fillId="0" borderId="0" xfId="0" applyNumberFormat="1" applyFont="1"/>
    <xf numFmtId="4" fontId="3" fillId="0" borderId="0" xfId="0" applyNumberFormat="1" applyFont="1"/>
    <xf numFmtId="0" fontId="3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 wrapText="1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9" xfId="1" applyNumberFormat="1" applyFont="1" applyBorder="1"/>
    <xf numFmtId="0" fontId="8" fillId="0" borderId="9" xfId="1" applyNumberFormat="1" applyFont="1" applyBorder="1"/>
    <xf numFmtId="0" fontId="8" fillId="0" borderId="8" xfId="1" applyNumberFormat="1" applyFont="1" applyBorder="1"/>
    <xf numFmtId="0" fontId="12" fillId="0" borderId="0" xfId="1" applyFont="1"/>
    <xf numFmtId="0" fontId="8" fillId="0" borderId="59" xfId="1" applyFont="1" applyBorder="1" applyAlignment="1">
      <alignment horizontal="center" vertical="top"/>
    </xf>
    <xf numFmtId="49" fontId="8" fillId="0" borderId="59" xfId="1" applyNumberFormat="1" applyFont="1" applyBorder="1" applyAlignment="1">
      <alignment horizontal="left" vertical="top"/>
    </xf>
    <xf numFmtId="0" fontId="8" fillId="0" borderId="59" xfId="1" applyFont="1" applyBorder="1" applyAlignment="1">
      <alignment vertical="top" wrapText="1"/>
    </xf>
    <xf numFmtId="49" fontId="8" fillId="0" borderId="59" xfId="1" applyNumberFormat="1" applyFont="1" applyBorder="1" applyAlignment="1">
      <alignment horizontal="center" shrinkToFit="1"/>
    </xf>
    <xf numFmtId="4" fontId="8" fillId="0" borderId="59" xfId="1" applyNumberFormat="1" applyFont="1" applyBorder="1" applyAlignment="1">
      <alignment horizontal="right"/>
    </xf>
    <xf numFmtId="4" fontId="8" fillId="0" borderId="59" xfId="1" applyNumberFormat="1" applyFont="1" applyBorder="1"/>
    <xf numFmtId="167" fontId="8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3" fillId="0" borderId="0" xfId="1" applyFont="1" applyBorder="1"/>
    <xf numFmtId="0" fontId="3" fillId="0" borderId="13" xfId="1" applyFont="1" applyBorder="1"/>
    <xf numFmtId="0" fontId="3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3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3" fillId="0" borderId="0" xfId="1" applyFont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3" fillId="0" borderId="0" xfId="0" applyFont="1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" workbookViewId="0"/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1</v>
      </c>
      <c r="B2" s="5"/>
      <c r="C2" s="6">
        <f>Rekapitulace!H1</f>
        <v>0</v>
      </c>
      <c r="D2" s="6">
        <f>Rekapitulace!G2</f>
        <v>0</v>
      </c>
      <c r="E2" s="5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 x14ac:dyDescent="0.2">
      <c r="A5" s="16" t="s">
        <v>85</v>
      </c>
      <c r="B5" s="17"/>
      <c r="C5" s="18" t="s">
        <v>86</v>
      </c>
      <c r="D5" s="19"/>
      <c r="E5" s="20"/>
      <c r="F5" s="12" t="s">
        <v>7</v>
      </c>
      <c r="G5" s="13"/>
    </row>
    <row r="6" spans="1:57" ht="12.95" customHeight="1" x14ac:dyDescent="0.2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 x14ac:dyDescent="0.2">
      <c r="A7" s="24" t="s">
        <v>83</v>
      </c>
      <c r="B7" s="25"/>
      <c r="C7" s="26" t="s">
        <v>84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2"/>
      <c r="C8" s="209"/>
      <c r="D8" s="209"/>
      <c r="E8" s="210"/>
      <c r="F8" s="30" t="s">
        <v>13</v>
      </c>
      <c r="G8" s="31"/>
      <c r="H8" s="32"/>
      <c r="I8" s="33"/>
    </row>
    <row r="9" spans="1:57" x14ac:dyDescent="0.2">
      <c r="A9" s="29" t="s">
        <v>14</v>
      </c>
      <c r="B9" s="12"/>
      <c r="C9" s="209">
        <f>Projektant</f>
        <v>0</v>
      </c>
      <c r="D9" s="209"/>
      <c r="E9" s="210"/>
      <c r="F9" s="12"/>
      <c r="G9" s="34"/>
      <c r="H9" s="35"/>
    </row>
    <row r="10" spans="1:57" x14ac:dyDescent="0.2">
      <c r="A10" s="29" t="s">
        <v>15</v>
      </c>
      <c r="B10" s="12"/>
      <c r="C10" s="209"/>
      <c r="D10" s="209"/>
      <c r="E10" s="209"/>
      <c r="F10" s="36"/>
      <c r="G10" s="37"/>
      <c r="H10" s="38"/>
    </row>
    <row r="11" spans="1:57" ht="13.5" customHeight="1" x14ac:dyDescent="0.2">
      <c r="A11" s="29" t="s">
        <v>16</v>
      </c>
      <c r="B11" s="12"/>
      <c r="C11" s="209"/>
      <c r="D11" s="209"/>
      <c r="E11" s="209"/>
      <c r="F11" s="39" t="s">
        <v>17</v>
      </c>
      <c r="G11" s="40">
        <v>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11"/>
      <c r="D12" s="211"/>
      <c r="E12" s="211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Rekapitulace!A24</f>
        <v>Ztížené výrobní podmínky</v>
      </c>
      <c r="E15" s="58"/>
      <c r="F15" s="59"/>
      <c r="G15" s="56">
        <f>Rekapitulace!I24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Rekapitulace!A25</f>
        <v>Oborová přirážka</v>
      </c>
      <c r="E16" s="60"/>
      <c r="F16" s="61"/>
      <c r="G16" s="56">
        <f>Rekapitulace!I25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Rekapitulace!A26</f>
        <v>Přesun stavebních kapacit</v>
      </c>
      <c r="E17" s="60"/>
      <c r="F17" s="61"/>
      <c r="G17" s="56">
        <f>Rekapitulace!I26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Rekapitulace!A27</f>
        <v>Mimostaveništní doprava</v>
      </c>
      <c r="E18" s="60"/>
      <c r="F18" s="61"/>
      <c r="G18" s="56">
        <f>Rekapitulace!I27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Rekapitulace!A28</f>
        <v>Zařízení staveniště</v>
      </c>
      <c r="E19" s="60"/>
      <c r="F19" s="61"/>
      <c r="G19" s="56">
        <f>Rekapitulace!I28</f>
        <v>0</v>
      </c>
    </row>
    <row r="20" spans="1:7" ht="15.95" customHeight="1" x14ac:dyDescent="0.2">
      <c r="A20" s="64"/>
      <c r="B20" s="55"/>
      <c r="C20" s="56"/>
      <c r="D20" s="9" t="str">
        <f>Rekapitulace!A29</f>
        <v>Provoz investora</v>
      </c>
      <c r="E20" s="60"/>
      <c r="F20" s="61"/>
      <c r="G20" s="56">
        <f>Rekapitulace!I29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Rekapitulace!A30</f>
        <v>Kompletační činnost (IČD)</v>
      </c>
      <c r="E21" s="60"/>
      <c r="F21" s="61"/>
      <c r="G21" s="56">
        <f>Rekapitulace!I30</f>
        <v>0</v>
      </c>
    </row>
    <row r="22" spans="1:7" ht="15.95" customHeight="1" x14ac:dyDescent="0.2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2" t="s">
        <v>34</v>
      </c>
      <c r="B23" s="213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 x14ac:dyDescent="0.2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 x14ac:dyDescent="0.2">
      <c r="A27" s="65"/>
      <c r="B27" s="79"/>
      <c r="C27" s="75"/>
      <c r="D27" s="35"/>
      <c r="F27" s="76"/>
      <c r="G27" s="77"/>
    </row>
    <row r="28" spans="1:7" x14ac:dyDescent="0.2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 x14ac:dyDescent="0.2">
      <c r="A29" s="65"/>
      <c r="B29" s="35"/>
      <c r="C29" s="81"/>
      <c r="D29" s="82"/>
      <c r="E29" s="81"/>
      <c r="F29" s="35"/>
      <c r="G29" s="77"/>
    </row>
    <row r="30" spans="1:7" x14ac:dyDescent="0.2">
      <c r="A30" s="83" t="s">
        <v>43</v>
      </c>
      <c r="B30" s="84"/>
      <c r="C30" s="85">
        <v>20</v>
      </c>
      <c r="D30" s="84" t="s">
        <v>44</v>
      </c>
      <c r="E30" s="86"/>
      <c r="F30" s="204">
        <f>C23-F32</f>
        <v>0</v>
      </c>
      <c r="G30" s="205"/>
    </row>
    <row r="31" spans="1:7" x14ac:dyDescent="0.2">
      <c r="A31" s="83" t="s">
        <v>45</v>
      </c>
      <c r="B31" s="84"/>
      <c r="C31" s="85">
        <f>SazbaDPH1</f>
        <v>20</v>
      </c>
      <c r="D31" s="84" t="s">
        <v>46</v>
      </c>
      <c r="E31" s="86"/>
      <c r="F31" s="204">
        <f>ROUND(PRODUCT(F30,C31/100),0)</f>
        <v>0</v>
      </c>
      <c r="G31" s="205"/>
    </row>
    <row r="32" spans="1:7" x14ac:dyDescent="0.2">
      <c r="A32" s="83" t="s">
        <v>43</v>
      </c>
      <c r="B32" s="84"/>
      <c r="C32" s="85">
        <v>0</v>
      </c>
      <c r="D32" s="84" t="s">
        <v>46</v>
      </c>
      <c r="E32" s="86"/>
      <c r="F32" s="204">
        <v>0</v>
      </c>
      <c r="G32" s="205"/>
    </row>
    <row r="33" spans="1:8" x14ac:dyDescent="0.2">
      <c r="A33" s="83" t="s">
        <v>45</v>
      </c>
      <c r="B33" s="87"/>
      <c r="C33" s="88">
        <f>SazbaDPH2</f>
        <v>0</v>
      </c>
      <c r="D33" s="84" t="s">
        <v>46</v>
      </c>
      <c r="E33" s="61"/>
      <c r="F33" s="204">
        <f>ROUND(PRODUCT(F32,C33/100),0)</f>
        <v>0</v>
      </c>
      <c r="G33" s="205"/>
    </row>
    <row r="34" spans="1:8" s="92" customFormat="1" ht="19.5" customHeight="1" thickBot="1" x14ac:dyDescent="0.3">
      <c r="A34" s="89" t="s">
        <v>47</v>
      </c>
      <c r="B34" s="90"/>
      <c r="C34" s="90"/>
      <c r="D34" s="90"/>
      <c r="E34" s="91"/>
      <c r="F34" s="206">
        <f>ROUND(SUM(F30:F33),0)</f>
        <v>0</v>
      </c>
      <c r="G34" s="207"/>
    </row>
    <row r="36" spans="1:8" x14ac:dyDescent="0.2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 x14ac:dyDescent="0.2">
      <c r="A37" s="93"/>
      <c r="B37" s="208"/>
      <c r="C37" s="208"/>
      <c r="D37" s="208"/>
      <c r="E37" s="208"/>
      <c r="F37" s="208"/>
      <c r="G37" s="208"/>
      <c r="H37" s="3" t="s">
        <v>6</v>
      </c>
    </row>
    <row r="38" spans="1:8" ht="12.75" customHeight="1" x14ac:dyDescent="0.2">
      <c r="A38" s="94"/>
      <c r="B38" s="208"/>
      <c r="C38" s="208"/>
      <c r="D38" s="208"/>
      <c r="E38" s="208"/>
      <c r="F38" s="208"/>
      <c r="G38" s="208"/>
      <c r="H38" s="3" t="s">
        <v>6</v>
      </c>
    </row>
    <row r="39" spans="1:8" x14ac:dyDescent="0.2">
      <c r="A39" s="94"/>
      <c r="B39" s="208"/>
      <c r="C39" s="208"/>
      <c r="D39" s="208"/>
      <c r="E39" s="208"/>
      <c r="F39" s="208"/>
      <c r="G39" s="208"/>
      <c r="H39" s="3" t="s">
        <v>6</v>
      </c>
    </row>
    <row r="40" spans="1:8" x14ac:dyDescent="0.2">
      <c r="A40" s="94"/>
      <c r="B40" s="208"/>
      <c r="C40" s="208"/>
      <c r="D40" s="208"/>
      <c r="E40" s="208"/>
      <c r="F40" s="208"/>
      <c r="G40" s="208"/>
      <c r="H40" s="3" t="s">
        <v>6</v>
      </c>
    </row>
    <row r="41" spans="1:8" x14ac:dyDescent="0.2">
      <c r="A41" s="94"/>
      <c r="B41" s="208"/>
      <c r="C41" s="208"/>
      <c r="D41" s="208"/>
      <c r="E41" s="208"/>
      <c r="F41" s="208"/>
      <c r="G41" s="208"/>
      <c r="H41" s="3" t="s">
        <v>6</v>
      </c>
    </row>
    <row r="42" spans="1:8" x14ac:dyDescent="0.2">
      <c r="A42" s="94"/>
      <c r="B42" s="208"/>
      <c r="C42" s="208"/>
      <c r="D42" s="208"/>
      <c r="E42" s="208"/>
      <c r="F42" s="208"/>
      <c r="G42" s="208"/>
      <c r="H42" s="3" t="s">
        <v>6</v>
      </c>
    </row>
    <row r="43" spans="1:8" x14ac:dyDescent="0.2">
      <c r="A43" s="94"/>
      <c r="B43" s="208"/>
      <c r="C43" s="208"/>
      <c r="D43" s="208"/>
      <c r="E43" s="208"/>
      <c r="F43" s="208"/>
      <c r="G43" s="208"/>
      <c r="H43" s="3" t="s">
        <v>6</v>
      </c>
    </row>
    <row r="44" spans="1:8" x14ac:dyDescent="0.2">
      <c r="A44" s="94"/>
      <c r="B44" s="208"/>
      <c r="C44" s="208"/>
      <c r="D44" s="208"/>
      <c r="E44" s="208"/>
      <c r="F44" s="208"/>
      <c r="G44" s="208"/>
      <c r="H44" s="3" t="s">
        <v>6</v>
      </c>
    </row>
    <row r="45" spans="1:8" ht="0.75" customHeight="1" x14ac:dyDescent="0.2">
      <c r="A45" s="94"/>
      <c r="B45" s="208"/>
      <c r="C45" s="208"/>
      <c r="D45" s="208"/>
      <c r="E45" s="208"/>
      <c r="F45" s="208"/>
      <c r="G45" s="208"/>
      <c r="H45" s="3" t="s">
        <v>6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3"/>
  <sheetViews>
    <sheetView workbookViewId="0">
      <selection activeCell="Q32" sqref="Q32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 x14ac:dyDescent="0.2">
      <c r="A1" s="214" t="s">
        <v>49</v>
      </c>
      <c r="B1" s="215"/>
      <c r="C1" s="95" t="str">
        <f>CONCATENATE(cislostavby," ",nazevstavby)</f>
        <v>11 REKONSTRUKCE PZS VČETNĚ POVRCHU V KM 13,922</v>
      </c>
      <c r="D1" s="96"/>
      <c r="E1" s="97"/>
      <c r="F1" s="96"/>
      <c r="G1" s="98" t="s">
        <v>50</v>
      </c>
      <c r="H1" s="99"/>
      <c r="I1" s="100"/>
    </row>
    <row r="2" spans="1:9" ht="13.5" thickBot="1" x14ac:dyDescent="0.25">
      <c r="A2" s="216" t="s">
        <v>51</v>
      </c>
      <c r="B2" s="217"/>
      <c r="C2" s="101" t="str">
        <f>CONCATENATE(cisloobjektu," ",nazevobjektu)</f>
        <v>SO 04 Rekonstrukce propustku ekm 13,928</v>
      </c>
      <c r="D2" s="102"/>
      <c r="E2" s="103"/>
      <c r="F2" s="102"/>
      <c r="G2" s="218"/>
      <c r="H2" s="219"/>
      <c r="I2" s="220"/>
    </row>
    <row r="3" spans="1:9" ht="13.5" thickTop="1" x14ac:dyDescent="0.2">
      <c r="F3" s="35"/>
    </row>
    <row r="4" spans="1:9" ht="19.5" customHeight="1" x14ac:dyDescent="0.25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/>
    <row r="6" spans="1:9" s="35" customFormat="1" ht="13.5" thickBot="1" x14ac:dyDescent="0.2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 x14ac:dyDescent="0.2">
      <c r="A7" s="199" t="str">
        <f>Položky!B7</f>
        <v>1</v>
      </c>
      <c r="B7" s="113" t="str">
        <f>Položky!C7</f>
        <v>Zemní práce</v>
      </c>
      <c r="D7" s="114"/>
      <c r="E7" s="200">
        <f>Položky!BC39</f>
        <v>0</v>
      </c>
      <c r="F7" s="201">
        <f>Položky!BD39</f>
        <v>0</v>
      </c>
      <c r="G7" s="201">
        <f>Položky!BE39</f>
        <v>0</v>
      </c>
      <c r="H7" s="201">
        <f>Položky!BF39</f>
        <v>0</v>
      </c>
      <c r="I7" s="202">
        <f>Položky!BG39</f>
        <v>0</v>
      </c>
    </row>
    <row r="8" spans="1:9" s="35" customFormat="1" x14ac:dyDescent="0.2">
      <c r="A8" s="199" t="str">
        <f>Položky!B40</f>
        <v>2</v>
      </c>
      <c r="B8" s="113" t="str">
        <f>Položky!C40</f>
        <v>Základy a zvláštní zakládání</v>
      </c>
      <c r="D8" s="114"/>
      <c r="E8" s="200">
        <f>Položky!BC71</f>
        <v>0</v>
      </c>
      <c r="F8" s="201">
        <f>Položky!BD71</f>
        <v>0</v>
      </c>
      <c r="G8" s="201">
        <f>Položky!BE71</f>
        <v>0</v>
      </c>
      <c r="H8" s="201">
        <f>Položky!BF71</f>
        <v>0</v>
      </c>
      <c r="I8" s="202">
        <f>Položky!BG71</f>
        <v>0</v>
      </c>
    </row>
    <row r="9" spans="1:9" s="35" customFormat="1" x14ac:dyDescent="0.2">
      <c r="A9" s="199" t="str">
        <f>Položky!B72</f>
        <v>3</v>
      </c>
      <c r="B9" s="113" t="str">
        <f>Položky!C72</f>
        <v>Svislé a kompletní konstrukce</v>
      </c>
      <c r="D9" s="114"/>
      <c r="E9" s="200">
        <f>Položky!BC136</f>
        <v>0</v>
      </c>
      <c r="F9" s="201">
        <f>Položky!BD136</f>
        <v>0</v>
      </c>
      <c r="G9" s="201">
        <f>Položky!BE136</f>
        <v>0</v>
      </c>
      <c r="H9" s="201">
        <f>Položky!BF136</f>
        <v>0</v>
      </c>
      <c r="I9" s="202">
        <f>Položky!BG136</f>
        <v>0</v>
      </c>
    </row>
    <row r="10" spans="1:9" s="35" customFormat="1" x14ac:dyDescent="0.2">
      <c r="A10" s="199" t="str">
        <f>Položky!B137</f>
        <v>4</v>
      </c>
      <c r="B10" s="113" t="str">
        <f>Položky!C137</f>
        <v>Vodorovné konstrukce</v>
      </c>
      <c r="D10" s="114"/>
      <c r="E10" s="200">
        <f>Položky!BC150</f>
        <v>0</v>
      </c>
      <c r="F10" s="201">
        <f>Položky!BD150</f>
        <v>0</v>
      </c>
      <c r="G10" s="201">
        <f>Položky!BE150</f>
        <v>0</v>
      </c>
      <c r="H10" s="201">
        <f>Položky!BF150</f>
        <v>0</v>
      </c>
      <c r="I10" s="202">
        <f>Položky!BG150</f>
        <v>0</v>
      </c>
    </row>
    <row r="11" spans="1:9" s="35" customFormat="1" x14ac:dyDescent="0.2">
      <c r="A11" s="199" t="str">
        <f>Položky!B151</f>
        <v>5</v>
      </c>
      <c r="B11" s="113" t="str">
        <f>Položky!C151</f>
        <v>Komunikace</v>
      </c>
      <c r="D11" s="114"/>
      <c r="E11" s="200">
        <f>Položky!BC155</f>
        <v>0</v>
      </c>
      <c r="F11" s="201">
        <f>Položky!BD155</f>
        <v>0</v>
      </c>
      <c r="G11" s="201">
        <f>Položky!BE155</f>
        <v>0</v>
      </c>
      <c r="H11" s="201">
        <f>Položky!BF155</f>
        <v>0</v>
      </c>
      <c r="I11" s="202">
        <f>Položky!BG155</f>
        <v>0</v>
      </c>
    </row>
    <row r="12" spans="1:9" s="35" customFormat="1" x14ac:dyDescent="0.2">
      <c r="A12" s="199" t="str">
        <f>Položky!B156</f>
        <v>8</v>
      </c>
      <c r="B12" s="113" t="str">
        <f>Položky!C156</f>
        <v>Trubní vedení</v>
      </c>
      <c r="D12" s="114"/>
      <c r="E12" s="200">
        <f>Položky!BC159</f>
        <v>0</v>
      </c>
      <c r="F12" s="201">
        <f>Položky!BD159</f>
        <v>0</v>
      </c>
      <c r="G12" s="201">
        <f>Položky!BE159</f>
        <v>0</v>
      </c>
      <c r="H12" s="201">
        <f>Položky!BF159</f>
        <v>0</v>
      </c>
      <c r="I12" s="202">
        <f>Položky!BG159</f>
        <v>0</v>
      </c>
    </row>
    <row r="13" spans="1:9" s="35" customFormat="1" x14ac:dyDescent="0.2">
      <c r="A13" s="199" t="str">
        <f>Položky!B160</f>
        <v>9</v>
      </c>
      <c r="B13" s="113" t="str">
        <f>Položky!C160</f>
        <v>Ostatní konstrukce, bourání</v>
      </c>
      <c r="D13" s="114"/>
      <c r="E13" s="200">
        <f>Položky!BC166</f>
        <v>0</v>
      </c>
      <c r="F13" s="201">
        <f>Položky!BD166</f>
        <v>0</v>
      </c>
      <c r="G13" s="201">
        <f>Položky!BE166</f>
        <v>0</v>
      </c>
      <c r="H13" s="201">
        <f>Položky!BF166</f>
        <v>0</v>
      </c>
      <c r="I13" s="202">
        <f>Položky!BG166</f>
        <v>0</v>
      </c>
    </row>
    <row r="14" spans="1:9" s="35" customFormat="1" x14ac:dyDescent="0.2">
      <c r="A14" s="199" t="str">
        <f>Položky!B167</f>
        <v>93</v>
      </c>
      <c r="B14" s="113" t="str">
        <f>Položky!C167</f>
        <v>Dokončovací práce inženýrskách staveb</v>
      </c>
      <c r="D14" s="114"/>
      <c r="E14" s="200">
        <f>Položky!BC170</f>
        <v>0</v>
      </c>
      <c r="F14" s="201">
        <f>Položky!BD170</f>
        <v>0</v>
      </c>
      <c r="G14" s="201">
        <f>Položky!BE170</f>
        <v>0</v>
      </c>
      <c r="H14" s="201">
        <f>Položky!BF170</f>
        <v>0</v>
      </c>
      <c r="I14" s="202">
        <f>Položky!BG170</f>
        <v>0</v>
      </c>
    </row>
    <row r="15" spans="1:9" s="35" customFormat="1" x14ac:dyDescent="0.2">
      <c r="A15" s="199" t="str">
        <f>Položky!B171</f>
        <v>96</v>
      </c>
      <c r="B15" s="113" t="str">
        <f>Položky!C171</f>
        <v>Bourání konstrukcí</v>
      </c>
      <c r="D15" s="114"/>
      <c r="E15" s="200">
        <f>Položky!BC183</f>
        <v>0</v>
      </c>
      <c r="F15" s="201">
        <f>Položky!BD183</f>
        <v>0</v>
      </c>
      <c r="G15" s="201">
        <f>Položky!BE183</f>
        <v>0</v>
      </c>
      <c r="H15" s="201">
        <f>Položky!BF183</f>
        <v>0</v>
      </c>
      <c r="I15" s="202">
        <f>Položky!BG183</f>
        <v>0</v>
      </c>
    </row>
    <row r="16" spans="1:9" s="35" customFormat="1" x14ac:dyDescent="0.2">
      <c r="A16" s="199" t="str">
        <f>Položky!B184</f>
        <v>99</v>
      </c>
      <c r="B16" s="113" t="str">
        <f>Položky!C184</f>
        <v>Staveništní přesun hmot</v>
      </c>
      <c r="D16" s="114"/>
      <c r="E16" s="200">
        <f>Položky!BC186</f>
        <v>0</v>
      </c>
      <c r="F16" s="201">
        <f>Položky!BD186</f>
        <v>0</v>
      </c>
      <c r="G16" s="201">
        <f>Položky!BE186</f>
        <v>0</v>
      </c>
      <c r="H16" s="201">
        <f>Položky!BF186</f>
        <v>0</v>
      </c>
      <c r="I16" s="202">
        <f>Položky!BG186</f>
        <v>0</v>
      </c>
    </row>
    <row r="17" spans="1:57" s="35" customFormat="1" x14ac:dyDescent="0.2">
      <c r="A17" s="199" t="str">
        <f>Položky!B187</f>
        <v>711</v>
      </c>
      <c r="B17" s="113" t="str">
        <f>Položky!C187</f>
        <v>Izolace proti vodě</v>
      </c>
      <c r="D17" s="114"/>
      <c r="E17" s="200">
        <f>Položky!BC209</f>
        <v>0</v>
      </c>
      <c r="F17" s="201">
        <f>Položky!BD209</f>
        <v>0</v>
      </c>
      <c r="G17" s="201">
        <f>Položky!BE209</f>
        <v>0</v>
      </c>
      <c r="H17" s="201">
        <f>Položky!BF209</f>
        <v>0</v>
      </c>
      <c r="I17" s="202">
        <f>Položky!BG209</f>
        <v>0</v>
      </c>
    </row>
    <row r="18" spans="1:57" s="35" customFormat="1" ht="13.5" thickBot="1" x14ac:dyDescent="0.25">
      <c r="A18" s="199" t="str">
        <f>Položky!B210</f>
        <v>D96</v>
      </c>
      <c r="B18" s="113" t="str">
        <f>Položky!C210</f>
        <v>Přesuny suti a vybouraných hmot</v>
      </c>
      <c r="D18" s="114"/>
      <c r="E18" s="200">
        <f>Položky!BC214</f>
        <v>0</v>
      </c>
      <c r="F18" s="201">
        <f>Položky!BD214</f>
        <v>0</v>
      </c>
      <c r="G18" s="201">
        <f>Položky!BE214</f>
        <v>0</v>
      </c>
      <c r="H18" s="201">
        <f>Položky!BF214</f>
        <v>0</v>
      </c>
      <c r="I18" s="202">
        <f>Položky!BG214</f>
        <v>0</v>
      </c>
    </row>
    <row r="19" spans="1:57" s="121" customFormat="1" ht="13.5" thickBot="1" x14ac:dyDescent="0.25">
      <c r="A19" s="115"/>
      <c r="B19" s="116" t="s">
        <v>58</v>
      </c>
      <c r="C19" s="116"/>
      <c r="D19" s="117"/>
      <c r="E19" s="118">
        <f>SUM(E7:E18)</f>
        <v>0</v>
      </c>
      <c r="F19" s="119">
        <f>SUM(F7:F18)</f>
        <v>0</v>
      </c>
      <c r="G19" s="119">
        <f>SUM(G7:G18)</f>
        <v>0</v>
      </c>
      <c r="H19" s="119">
        <f>SUM(H7:H18)</f>
        <v>0</v>
      </c>
      <c r="I19" s="120">
        <f>SUM(I7:I18)</f>
        <v>0</v>
      </c>
    </row>
    <row r="20" spans="1:57" x14ac:dyDescent="0.2">
      <c r="A20" s="35"/>
      <c r="B20" s="35"/>
      <c r="C20" s="35"/>
      <c r="D20" s="35"/>
      <c r="E20" s="35"/>
      <c r="F20" s="35"/>
      <c r="G20" s="35"/>
      <c r="H20" s="35"/>
      <c r="I20" s="35"/>
    </row>
    <row r="21" spans="1:57" ht="19.5" customHeight="1" x14ac:dyDescent="0.25">
      <c r="A21" s="105" t="s">
        <v>59</v>
      </c>
      <c r="B21" s="105"/>
      <c r="C21" s="105"/>
      <c r="D21" s="105"/>
      <c r="E21" s="105"/>
      <c r="F21" s="105"/>
      <c r="G21" s="122"/>
      <c r="H21" s="105"/>
      <c r="I21" s="105"/>
      <c r="BA21" s="41"/>
      <c r="BB21" s="41"/>
      <c r="BC21" s="41"/>
      <c r="BD21" s="41"/>
      <c r="BE21" s="41"/>
    </row>
    <row r="22" spans="1:57" ht="13.5" thickBot="1" x14ac:dyDescent="0.25"/>
    <row r="23" spans="1:57" x14ac:dyDescent="0.2">
      <c r="A23" s="70" t="s">
        <v>60</v>
      </c>
      <c r="B23" s="71"/>
      <c r="C23" s="71"/>
      <c r="D23" s="123"/>
      <c r="E23" s="124" t="s">
        <v>61</v>
      </c>
      <c r="F23" s="125" t="s">
        <v>62</v>
      </c>
      <c r="G23" s="126" t="s">
        <v>63</v>
      </c>
      <c r="H23" s="127"/>
      <c r="I23" s="128" t="s">
        <v>61</v>
      </c>
    </row>
    <row r="24" spans="1:57" x14ac:dyDescent="0.2">
      <c r="A24" s="64" t="s">
        <v>321</v>
      </c>
      <c r="B24" s="55"/>
      <c r="C24" s="55"/>
      <c r="D24" s="129"/>
      <c r="E24" s="130">
        <v>0</v>
      </c>
      <c r="F24" s="131">
        <v>0</v>
      </c>
      <c r="G24" s="132">
        <f t="shared" ref="G24:G31" si="0">CHOOSE(BA24+1,HSV+PSV,HSV+PSV+Mont,HSV+PSV+Dodavka+Mont,HSV,PSV,Mont,Dodavka,Mont+Dodavka,0)</f>
        <v>0</v>
      </c>
      <c r="H24" s="133"/>
      <c r="I24" s="134">
        <f t="shared" ref="I24:I31" si="1">E24+F24*G24/100</f>
        <v>0</v>
      </c>
      <c r="BA24" s="3">
        <v>0</v>
      </c>
    </row>
    <row r="25" spans="1:57" x14ac:dyDescent="0.2">
      <c r="A25" s="64" t="s">
        <v>322</v>
      </c>
      <c r="B25" s="55"/>
      <c r="C25" s="55"/>
      <c r="D25" s="129"/>
      <c r="E25" s="130">
        <v>0</v>
      </c>
      <c r="F25" s="131">
        <v>0</v>
      </c>
      <c r="G25" s="132">
        <f t="shared" si="0"/>
        <v>0</v>
      </c>
      <c r="H25" s="133"/>
      <c r="I25" s="134">
        <f t="shared" si="1"/>
        <v>0</v>
      </c>
      <c r="BA25" s="3">
        <v>0</v>
      </c>
    </row>
    <row r="26" spans="1:57" x14ac:dyDescent="0.2">
      <c r="A26" s="64" t="s">
        <v>323</v>
      </c>
      <c r="B26" s="55"/>
      <c r="C26" s="55"/>
      <c r="D26" s="129"/>
      <c r="E26" s="130">
        <v>0</v>
      </c>
      <c r="F26" s="131">
        <v>0</v>
      </c>
      <c r="G26" s="132">
        <f t="shared" si="0"/>
        <v>0</v>
      </c>
      <c r="H26" s="133"/>
      <c r="I26" s="134">
        <f t="shared" si="1"/>
        <v>0</v>
      </c>
      <c r="BA26" s="3">
        <v>0</v>
      </c>
    </row>
    <row r="27" spans="1:57" x14ac:dyDescent="0.2">
      <c r="A27" s="64" t="s">
        <v>324</v>
      </c>
      <c r="B27" s="55"/>
      <c r="C27" s="55"/>
      <c r="D27" s="129"/>
      <c r="E27" s="130">
        <v>0</v>
      </c>
      <c r="F27" s="131">
        <v>0</v>
      </c>
      <c r="G27" s="132">
        <f t="shared" si="0"/>
        <v>0</v>
      </c>
      <c r="H27" s="133"/>
      <c r="I27" s="134">
        <f t="shared" si="1"/>
        <v>0</v>
      </c>
      <c r="BA27" s="3">
        <v>0</v>
      </c>
    </row>
    <row r="28" spans="1:57" x14ac:dyDescent="0.2">
      <c r="A28" s="64" t="s">
        <v>325</v>
      </c>
      <c r="B28" s="55"/>
      <c r="C28" s="55"/>
      <c r="D28" s="129"/>
      <c r="E28" s="130">
        <v>0</v>
      </c>
      <c r="F28" s="131">
        <v>2</v>
      </c>
      <c r="G28" s="132">
        <f t="shared" si="0"/>
        <v>0</v>
      </c>
      <c r="H28" s="133"/>
      <c r="I28" s="134">
        <f t="shared" si="1"/>
        <v>0</v>
      </c>
      <c r="BA28" s="3">
        <v>1</v>
      </c>
    </row>
    <row r="29" spans="1:57" x14ac:dyDescent="0.2">
      <c r="A29" s="64" t="s">
        <v>326</v>
      </c>
      <c r="B29" s="55"/>
      <c r="C29" s="55"/>
      <c r="D29" s="129"/>
      <c r="E29" s="130">
        <v>0</v>
      </c>
      <c r="F29" s="131">
        <v>0</v>
      </c>
      <c r="G29" s="132">
        <f t="shared" si="0"/>
        <v>0</v>
      </c>
      <c r="H29" s="133"/>
      <c r="I29" s="134">
        <f t="shared" si="1"/>
        <v>0</v>
      </c>
      <c r="BA29" s="3">
        <v>1</v>
      </c>
    </row>
    <row r="30" spans="1:57" x14ac:dyDescent="0.2">
      <c r="A30" s="64" t="s">
        <v>327</v>
      </c>
      <c r="B30" s="55"/>
      <c r="C30" s="55"/>
      <c r="D30" s="129"/>
      <c r="E30" s="130">
        <v>0</v>
      </c>
      <c r="F30" s="131">
        <v>0</v>
      </c>
      <c r="G30" s="132">
        <f t="shared" si="0"/>
        <v>0</v>
      </c>
      <c r="H30" s="133"/>
      <c r="I30" s="134">
        <f t="shared" si="1"/>
        <v>0</v>
      </c>
      <c r="BA30" s="3">
        <v>2</v>
      </c>
    </row>
    <row r="31" spans="1:57" x14ac:dyDescent="0.2">
      <c r="A31" s="64" t="s">
        <v>328</v>
      </c>
      <c r="B31" s="55"/>
      <c r="C31" s="55"/>
      <c r="D31" s="129"/>
      <c r="E31" s="130">
        <v>0</v>
      </c>
      <c r="F31" s="131">
        <v>0</v>
      </c>
      <c r="G31" s="132">
        <f t="shared" si="0"/>
        <v>0</v>
      </c>
      <c r="H31" s="133"/>
      <c r="I31" s="134">
        <f t="shared" si="1"/>
        <v>0</v>
      </c>
      <c r="BA31" s="3">
        <v>2</v>
      </c>
    </row>
    <row r="32" spans="1:57" ht="13.5" thickBot="1" x14ac:dyDescent="0.25">
      <c r="A32" s="135"/>
      <c r="B32" s="136" t="s">
        <v>64</v>
      </c>
      <c r="C32" s="137"/>
      <c r="D32" s="138"/>
      <c r="E32" s="139"/>
      <c r="F32" s="140"/>
      <c r="G32" s="140"/>
      <c r="H32" s="221">
        <f>SUM(I24:I31)</f>
        <v>0</v>
      </c>
      <c r="I32" s="222"/>
    </row>
    <row r="34" spans="2:9" x14ac:dyDescent="0.2">
      <c r="B34" s="121"/>
      <c r="F34" s="141"/>
      <c r="G34" s="142"/>
      <c r="H34" s="142"/>
      <c r="I34" s="143"/>
    </row>
    <row r="35" spans="2:9" x14ac:dyDescent="0.2">
      <c r="F35" s="141"/>
      <c r="G35" s="142"/>
      <c r="H35" s="142"/>
      <c r="I35" s="143"/>
    </row>
    <row r="36" spans="2:9" x14ac:dyDescent="0.2">
      <c r="F36" s="141"/>
      <c r="G36" s="142"/>
      <c r="H36" s="142"/>
      <c r="I36" s="143"/>
    </row>
    <row r="37" spans="2:9" x14ac:dyDescent="0.2">
      <c r="F37" s="141"/>
      <c r="G37" s="142"/>
      <c r="H37" s="142"/>
      <c r="I37" s="143"/>
    </row>
    <row r="38" spans="2:9" x14ac:dyDescent="0.2">
      <c r="F38" s="141"/>
      <c r="G38" s="142"/>
      <c r="H38" s="142"/>
      <c r="I38" s="143"/>
    </row>
    <row r="39" spans="2:9" x14ac:dyDescent="0.2">
      <c r="F39" s="141"/>
      <c r="G39" s="142"/>
      <c r="H39" s="142"/>
      <c r="I39" s="143"/>
    </row>
    <row r="40" spans="2:9" x14ac:dyDescent="0.2">
      <c r="F40" s="141"/>
      <c r="G40" s="142"/>
      <c r="H40" s="142"/>
      <c r="I40" s="143"/>
    </row>
    <row r="41" spans="2:9" x14ac:dyDescent="0.2">
      <c r="F41" s="141"/>
      <c r="G41" s="142"/>
      <c r="H41" s="142"/>
      <c r="I41" s="143"/>
    </row>
    <row r="42" spans="2:9" x14ac:dyDescent="0.2">
      <c r="F42" s="141"/>
      <c r="G42" s="142"/>
      <c r="H42" s="142"/>
      <c r="I42" s="143"/>
    </row>
    <row r="43" spans="2:9" x14ac:dyDescent="0.2">
      <c r="F43" s="141"/>
      <c r="G43" s="142"/>
      <c r="H43" s="142"/>
      <c r="I43" s="143"/>
    </row>
    <row r="44" spans="2:9" x14ac:dyDescent="0.2">
      <c r="F44" s="141"/>
      <c r="G44" s="142"/>
      <c r="H44" s="142"/>
      <c r="I44" s="143"/>
    </row>
    <row r="45" spans="2:9" x14ac:dyDescent="0.2">
      <c r="F45" s="141"/>
      <c r="G45" s="142"/>
      <c r="H45" s="142"/>
      <c r="I45" s="143"/>
    </row>
    <row r="46" spans="2:9" x14ac:dyDescent="0.2">
      <c r="F46" s="141"/>
      <c r="G46" s="142"/>
      <c r="H46" s="142"/>
      <c r="I46" s="143"/>
    </row>
    <row r="47" spans="2:9" x14ac:dyDescent="0.2">
      <c r="F47" s="141"/>
      <c r="G47" s="142"/>
      <c r="H47" s="142"/>
      <c r="I47" s="143"/>
    </row>
    <row r="48" spans="2:9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  <row r="66" spans="6:9" x14ac:dyDescent="0.2">
      <c r="F66" s="141"/>
      <c r="G66" s="142"/>
      <c r="H66" s="142"/>
      <c r="I66" s="143"/>
    </row>
    <row r="67" spans="6:9" x14ac:dyDescent="0.2">
      <c r="F67" s="141"/>
      <c r="G67" s="142"/>
      <c r="H67" s="142"/>
      <c r="I67" s="143"/>
    </row>
    <row r="68" spans="6:9" x14ac:dyDescent="0.2">
      <c r="F68" s="141"/>
      <c r="G68" s="142"/>
      <c r="H68" s="142"/>
      <c r="I68" s="143"/>
    </row>
    <row r="69" spans="6:9" x14ac:dyDescent="0.2">
      <c r="F69" s="141"/>
      <c r="G69" s="142"/>
      <c r="H69" s="142"/>
      <c r="I69" s="143"/>
    </row>
    <row r="70" spans="6:9" x14ac:dyDescent="0.2">
      <c r="F70" s="141"/>
      <c r="G70" s="142"/>
      <c r="H70" s="142"/>
      <c r="I70" s="143"/>
    </row>
    <row r="71" spans="6:9" x14ac:dyDescent="0.2">
      <c r="F71" s="141"/>
      <c r="G71" s="142"/>
      <c r="H71" s="142"/>
      <c r="I71" s="143"/>
    </row>
    <row r="72" spans="6:9" x14ac:dyDescent="0.2">
      <c r="F72" s="141"/>
      <c r="G72" s="142"/>
      <c r="H72" s="142"/>
      <c r="I72" s="143"/>
    </row>
    <row r="73" spans="6:9" x14ac:dyDescent="0.2">
      <c r="F73" s="141"/>
      <c r="G73" s="142"/>
      <c r="H73" s="142"/>
      <c r="I73" s="143"/>
    </row>
    <row r="74" spans="6:9" x14ac:dyDescent="0.2">
      <c r="F74" s="141"/>
      <c r="G74" s="142"/>
      <c r="H74" s="142"/>
      <c r="I74" s="143"/>
    </row>
    <row r="75" spans="6:9" x14ac:dyDescent="0.2">
      <c r="F75" s="141"/>
      <c r="G75" s="142"/>
      <c r="H75" s="142"/>
      <c r="I75" s="143"/>
    </row>
    <row r="76" spans="6:9" x14ac:dyDescent="0.2">
      <c r="F76" s="141"/>
      <c r="G76" s="142"/>
      <c r="H76" s="142"/>
      <c r="I76" s="143"/>
    </row>
    <row r="77" spans="6:9" x14ac:dyDescent="0.2">
      <c r="F77" s="141"/>
      <c r="G77" s="142"/>
      <c r="H77" s="142"/>
      <c r="I77" s="143"/>
    </row>
    <row r="78" spans="6:9" x14ac:dyDescent="0.2">
      <c r="F78" s="141"/>
      <c r="G78" s="142"/>
      <c r="H78" s="142"/>
      <c r="I78" s="143"/>
    </row>
    <row r="79" spans="6:9" x14ac:dyDescent="0.2">
      <c r="F79" s="141"/>
      <c r="G79" s="142"/>
      <c r="H79" s="142"/>
      <c r="I79" s="143"/>
    </row>
    <row r="80" spans="6:9" x14ac:dyDescent="0.2">
      <c r="F80" s="141"/>
      <c r="G80" s="142"/>
      <c r="H80" s="142"/>
      <c r="I80" s="143"/>
    </row>
    <row r="81" spans="6:9" x14ac:dyDescent="0.2">
      <c r="F81" s="141"/>
      <c r="G81" s="142"/>
      <c r="H81" s="142"/>
      <c r="I81" s="143"/>
    </row>
    <row r="82" spans="6:9" x14ac:dyDescent="0.2">
      <c r="F82" s="141"/>
      <c r="G82" s="142"/>
      <c r="H82" s="142"/>
      <c r="I82" s="143"/>
    </row>
    <row r="83" spans="6:9" x14ac:dyDescent="0.2">
      <c r="F83" s="141"/>
      <c r="G83" s="142"/>
      <c r="H83" s="142"/>
      <c r="I83" s="143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D287"/>
  <sheetViews>
    <sheetView showGridLines="0" showZeros="0" tabSelected="1" zoomScaleNormal="100" workbookViewId="0">
      <selection activeCell="F211" sqref="F211:F213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 x14ac:dyDescent="0.25">
      <c r="A1" s="225" t="s">
        <v>65</v>
      </c>
      <c r="B1" s="225"/>
      <c r="C1" s="225"/>
      <c r="D1" s="225"/>
      <c r="E1" s="225"/>
      <c r="F1" s="225"/>
      <c r="G1" s="225"/>
    </row>
    <row r="2" spans="1:82" ht="14.25" customHeight="1" thickBot="1" x14ac:dyDescent="0.25">
      <c r="B2" s="145"/>
      <c r="C2" s="146"/>
      <c r="D2" s="146"/>
      <c r="E2" s="147"/>
      <c r="F2" s="146"/>
      <c r="G2" s="146"/>
    </row>
    <row r="3" spans="1:82" ht="13.5" thickTop="1" x14ac:dyDescent="0.2">
      <c r="A3" s="214" t="s">
        <v>49</v>
      </c>
      <c r="B3" s="215"/>
      <c r="C3" s="95" t="str">
        <f>CONCATENATE(cislostavby," ",nazevstavby)</f>
        <v>11 REKONSTRUKCE PZS VČETNĚ POVRCHU V KM 13,922</v>
      </c>
      <c r="D3" s="96"/>
      <c r="E3" s="148" t="s">
        <v>66</v>
      </c>
      <c r="F3" s="149">
        <f>Rekapitulace!H1</f>
        <v>0</v>
      </c>
      <c r="G3" s="150"/>
    </row>
    <row r="4" spans="1:82" ht="13.5" thickBot="1" x14ac:dyDescent="0.25">
      <c r="A4" s="226" t="s">
        <v>51</v>
      </c>
      <c r="B4" s="217"/>
      <c r="C4" s="101" t="str">
        <f>CONCATENATE(cisloobjektu," ",nazevobjektu)</f>
        <v>SO 04 Rekonstrukce propustku ekm 13,928</v>
      </c>
      <c r="D4" s="102"/>
      <c r="E4" s="227">
        <f>Rekapitulace!G2</f>
        <v>0</v>
      </c>
      <c r="F4" s="228"/>
      <c r="G4" s="229"/>
    </row>
    <row r="5" spans="1:82" ht="13.5" thickTop="1" x14ac:dyDescent="0.2">
      <c r="A5" s="151"/>
      <c r="G5" s="153"/>
    </row>
    <row r="6" spans="1:82" ht="22.5" x14ac:dyDescent="0.2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 x14ac:dyDescent="0.2">
      <c r="A7" s="159" t="s">
        <v>78</v>
      </c>
      <c r="B7" s="160" t="s">
        <v>79</v>
      </c>
      <c r="C7" s="161" t="s">
        <v>80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x14ac:dyDescent="0.2">
      <c r="A8" s="168">
        <v>1</v>
      </c>
      <c r="B8" s="169" t="s">
        <v>87</v>
      </c>
      <c r="C8" s="170" t="s">
        <v>88</v>
      </c>
      <c r="D8" s="171" t="s">
        <v>89</v>
      </c>
      <c r="E8" s="172">
        <v>40</v>
      </c>
      <c r="F8" s="172"/>
      <c r="G8" s="173">
        <f>E8*F8</f>
        <v>0</v>
      </c>
      <c r="H8" s="174">
        <v>0</v>
      </c>
      <c r="I8" s="174">
        <f>E8*H8</f>
        <v>0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 x14ac:dyDescent="0.2">
      <c r="A9" s="168">
        <v>2</v>
      </c>
      <c r="B9" s="169" t="s">
        <v>90</v>
      </c>
      <c r="C9" s="170" t="s">
        <v>91</v>
      </c>
      <c r="D9" s="171" t="s">
        <v>92</v>
      </c>
      <c r="E9" s="172">
        <v>26.402000000000001</v>
      </c>
      <c r="F9" s="172"/>
      <c r="G9" s="173">
        <f>E9*F9</f>
        <v>0</v>
      </c>
      <c r="H9" s="174">
        <v>0</v>
      </c>
      <c r="I9" s="174">
        <f>E9*H9</f>
        <v>0</v>
      </c>
      <c r="J9" s="174">
        <v>0</v>
      </c>
      <c r="K9" s="174">
        <f>E9*J9</f>
        <v>0</v>
      </c>
      <c r="Q9" s="167">
        <v>2</v>
      </c>
      <c r="AA9" s="144">
        <v>1</v>
      </c>
      <c r="AB9" s="144">
        <v>1</v>
      </c>
      <c r="AC9" s="144">
        <v>1</v>
      </c>
      <c r="BB9" s="144">
        <v>1</v>
      </c>
      <c r="BC9" s="144">
        <f>IF(BB9=1,G9,0)</f>
        <v>0</v>
      </c>
      <c r="BD9" s="144">
        <f>IF(BB9=2,G9,0)</f>
        <v>0</v>
      </c>
      <c r="BE9" s="144">
        <f>IF(BB9=3,G9,0)</f>
        <v>0</v>
      </c>
      <c r="BF9" s="144">
        <f>IF(BB9=4,G9,0)</f>
        <v>0</v>
      </c>
      <c r="BG9" s="144">
        <f>IF(BB9=5,G9,0)</f>
        <v>0</v>
      </c>
      <c r="CA9" s="144">
        <v>1</v>
      </c>
      <c r="CB9" s="144">
        <v>1</v>
      </c>
      <c r="CC9" s="167"/>
      <c r="CD9" s="167"/>
    </row>
    <row r="10" spans="1:82" x14ac:dyDescent="0.2">
      <c r="A10" s="175"/>
      <c r="B10" s="176"/>
      <c r="C10" s="223" t="s">
        <v>93</v>
      </c>
      <c r="D10" s="224"/>
      <c r="E10" s="178">
        <v>25.111999999999998</v>
      </c>
      <c r="F10" s="179"/>
      <c r="G10" s="180"/>
      <c r="H10" s="181"/>
      <c r="I10" s="182"/>
      <c r="J10" s="181"/>
      <c r="K10" s="182"/>
      <c r="M10" s="177" t="s">
        <v>93</v>
      </c>
      <c r="O10" s="177"/>
      <c r="Q10" s="167"/>
    </row>
    <row r="11" spans="1:82" x14ac:dyDescent="0.2">
      <c r="A11" s="175"/>
      <c r="B11" s="176"/>
      <c r="C11" s="223" t="s">
        <v>94</v>
      </c>
      <c r="D11" s="224"/>
      <c r="E11" s="178">
        <v>1.29</v>
      </c>
      <c r="F11" s="179"/>
      <c r="G11" s="180"/>
      <c r="H11" s="181"/>
      <c r="I11" s="182"/>
      <c r="J11" s="181"/>
      <c r="K11" s="182"/>
      <c r="M11" s="177" t="s">
        <v>94</v>
      </c>
      <c r="O11" s="177"/>
      <c r="Q11" s="167"/>
    </row>
    <row r="12" spans="1:82" x14ac:dyDescent="0.2">
      <c r="A12" s="168">
        <v>3</v>
      </c>
      <c r="B12" s="169" t="s">
        <v>95</v>
      </c>
      <c r="C12" s="170" t="s">
        <v>96</v>
      </c>
      <c r="D12" s="171" t="s">
        <v>92</v>
      </c>
      <c r="E12" s="172">
        <v>0.96</v>
      </c>
      <c r="F12" s="172"/>
      <c r="G12" s="173">
        <f>E12*F12</f>
        <v>0</v>
      </c>
      <c r="H12" s="174">
        <v>0</v>
      </c>
      <c r="I12" s="174">
        <f>E12*H12</f>
        <v>0</v>
      </c>
      <c r="J12" s="174">
        <v>0</v>
      </c>
      <c r="K12" s="174">
        <f>E12*J12</f>
        <v>0</v>
      </c>
      <c r="Q12" s="167">
        <v>2</v>
      </c>
      <c r="AA12" s="144">
        <v>1</v>
      </c>
      <c r="AB12" s="144">
        <v>1</v>
      </c>
      <c r="AC12" s="144">
        <v>1</v>
      </c>
      <c r="BB12" s="144">
        <v>1</v>
      </c>
      <c r="BC12" s="144">
        <f>IF(BB12=1,G12,0)</f>
        <v>0</v>
      </c>
      <c r="BD12" s="144">
        <f>IF(BB12=2,G12,0)</f>
        <v>0</v>
      </c>
      <c r="BE12" s="144">
        <f>IF(BB12=3,G12,0)</f>
        <v>0</v>
      </c>
      <c r="BF12" s="144">
        <f>IF(BB12=4,G12,0)</f>
        <v>0</v>
      </c>
      <c r="BG12" s="144">
        <f>IF(BB12=5,G12,0)</f>
        <v>0</v>
      </c>
      <c r="CA12" s="144">
        <v>1</v>
      </c>
      <c r="CB12" s="144">
        <v>1</v>
      </c>
      <c r="CC12" s="167"/>
      <c r="CD12" s="167"/>
    </row>
    <row r="13" spans="1:82" x14ac:dyDescent="0.2">
      <c r="A13" s="175"/>
      <c r="B13" s="176"/>
      <c r="C13" s="223" t="s">
        <v>97</v>
      </c>
      <c r="D13" s="224"/>
      <c r="E13" s="178">
        <v>0.96</v>
      </c>
      <c r="F13" s="179"/>
      <c r="G13" s="180"/>
      <c r="H13" s="181"/>
      <c r="I13" s="182"/>
      <c r="J13" s="181"/>
      <c r="K13" s="182"/>
      <c r="M13" s="177" t="s">
        <v>97</v>
      </c>
      <c r="O13" s="177"/>
      <c r="Q13" s="167"/>
    </row>
    <row r="14" spans="1:82" x14ac:dyDescent="0.2">
      <c r="A14" s="168">
        <v>4</v>
      </c>
      <c r="B14" s="169" t="s">
        <v>98</v>
      </c>
      <c r="C14" s="170" t="s">
        <v>99</v>
      </c>
      <c r="D14" s="171" t="s">
        <v>92</v>
      </c>
      <c r="E14" s="172">
        <v>28.5</v>
      </c>
      <c r="F14" s="172"/>
      <c r="G14" s="173">
        <f>E14*F14</f>
        <v>0</v>
      </c>
      <c r="H14" s="174">
        <v>0</v>
      </c>
      <c r="I14" s="174">
        <f>E14*H14</f>
        <v>0</v>
      </c>
      <c r="J14" s="174">
        <v>0</v>
      </c>
      <c r="K14" s="174">
        <f>E14*J14</f>
        <v>0</v>
      </c>
      <c r="Q14" s="167">
        <v>2</v>
      </c>
      <c r="AA14" s="144">
        <v>1</v>
      </c>
      <c r="AB14" s="144">
        <v>1</v>
      </c>
      <c r="AC14" s="144">
        <v>1</v>
      </c>
      <c r="BB14" s="144">
        <v>1</v>
      </c>
      <c r="BC14" s="144">
        <f>IF(BB14=1,G14,0)</f>
        <v>0</v>
      </c>
      <c r="BD14" s="144">
        <f>IF(BB14=2,G14,0)</f>
        <v>0</v>
      </c>
      <c r="BE14" s="144">
        <f>IF(BB14=3,G14,0)</f>
        <v>0</v>
      </c>
      <c r="BF14" s="144">
        <f>IF(BB14=4,G14,0)</f>
        <v>0</v>
      </c>
      <c r="BG14" s="144">
        <f>IF(BB14=5,G14,0)</f>
        <v>0</v>
      </c>
      <c r="CA14" s="144">
        <v>1</v>
      </c>
      <c r="CB14" s="144">
        <v>1</v>
      </c>
      <c r="CC14" s="167"/>
      <c r="CD14" s="167"/>
    </row>
    <row r="15" spans="1:82" x14ac:dyDescent="0.2">
      <c r="A15" s="175"/>
      <c r="B15" s="176"/>
      <c r="C15" s="223" t="s">
        <v>100</v>
      </c>
      <c r="D15" s="224"/>
      <c r="E15" s="178">
        <v>5.46</v>
      </c>
      <c r="F15" s="179"/>
      <c r="G15" s="180"/>
      <c r="H15" s="181"/>
      <c r="I15" s="182"/>
      <c r="J15" s="181"/>
      <c r="K15" s="182"/>
      <c r="M15" s="177" t="s">
        <v>100</v>
      </c>
      <c r="O15" s="177"/>
      <c r="Q15" s="167"/>
    </row>
    <row r="16" spans="1:82" x14ac:dyDescent="0.2">
      <c r="A16" s="175"/>
      <c r="B16" s="176"/>
      <c r="C16" s="223" t="s">
        <v>101</v>
      </c>
      <c r="D16" s="224"/>
      <c r="E16" s="178">
        <v>4.68</v>
      </c>
      <c r="F16" s="179"/>
      <c r="G16" s="180"/>
      <c r="H16" s="181"/>
      <c r="I16" s="182"/>
      <c r="J16" s="181"/>
      <c r="K16" s="182"/>
      <c r="M16" s="177" t="s">
        <v>101</v>
      </c>
      <c r="O16" s="177"/>
      <c r="Q16" s="167"/>
    </row>
    <row r="17" spans="1:82" x14ac:dyDescent="0.2">
      <c r="A17" s="175"/>
      <c r="B17" s="176"/>
      <c r="C17" s="223" t="s">
        <v>102</v>
      </c>
      <c r="D17" s="224"/>
      <c r="E17" s="178">
        <v>5.9850000000000003</v>
      </c>
      <c r="F17" s="179"/>
      <c r="G17" s="180"/>
      <c r="H17" s="181"/>
      <c r="I17" s="182"/>
      <c r="J17" s="181"/>
      <c r="K17" s="182"/>
      <c r="M17" s="177" t="s">
        <v>102</v>
      </c>
      <c r="O17" s="177"/>
      <c r="Q17" s="167"/>
    </row>
    <row r="18" spans="1:82" x14ac:dyDescent="0.2">
      <c r="A18" s="175"/>
      <c r="B18" s="176"/>
      <c r="C18" s="223" t="s">
        <v>103</v>
      </c>
      <c r="D18" s="224"/>
      <c r="E18" s="178">
        <v>12.375</v>
      </c>
      <c r="F18" s="179"/>
      <c r="G18" s="180"/>
      <c r="H18" s="181"/>
      <c r="I18" s="182"/>
      <c r="J18" s="181"/>
      <c r="K18" s="182"/>
      <c r="M18" s="177" t="s">
        <v>103</v>
      </c>
      <c r="O18" s="177"/>
      <c r="Q18" s="167"/>
    </row>
    <row r="19" spans="1:82" x14ac:dyDescent="0.2">
      <c r="A19" s="168">
        <v>5</v>
      </c>
      <c r="B19" s="169" t="s">
        <v>104</v>
      </c>
      <c r="C19" s="170" t="s">
        <v>105</v>
      </c>
      <c r="D19" s="171" t="s">
        <v>106</v>
      </c>
      <c r="E19" s="172">
        <v>10.5</v>
      </c>
      <c r="F19" s="172"/>
      <c r="G19" s="173">
        <f>E19*F19</f>
        <v>0</v>
      </c>
      <c r="H19" s="174">
        <v>0</v>
      </c>
      <c r="I19" s="174">
        <f>E19*H19</f>
        <v>0</v>
      </c>
      <c r="J19" s="174">
        <v>0</v>
      </c>
      <c r="K19" s="174">
        <f>E19*J19</f>
        <v>0</v>
      </c>
      <c r="Q19" s="167">
        <v>2</v>
      </c>
      <c r="AA19" s="144">
        <v>1</v>
      </c>
      <c r="AB19" s="144">
        <v>1</v>
      </c>
      <c r="AC19" s="144">
        <v>1</v>
      </c>
      <c r="BB19" s="144">
        <v>1</v>
      </c>
      <c r="BC19" s="144">
        <f>IF(BB19=1,G19,0)</f>
        <v>0</v>
      </c>
      <c r="BD19" s="144">
        <f>IF(BB19=2,G19,0)</f>
        <v>0</v>
      </c>
      <c r="BE19" s="144">
        <f>IF(BB19=3,G19,0)</f>
        <v>0</v>
      </c>
      <c r="BF19" s="144">
        <f>IF(BB19=4,G19,0)</f>
        <v>0</v>
      </c>
      <c r="BG19" s="144">
        <f>IF(BB19=5,G19,0)</f>
        <v>0</v>
      </c>
      <c r="CA19" s="144">
        <v>1</v>
      </c>
      <c r="CB19" s="144">
        <v>1</v>
      </c>
      <c r="CC19" s="167"/>
      <c r="CD19" s="167"/>
    </row>
    <row r="20" spans="1:82" x14ac:dyDescent="0.2">
      <c r="A20" s="175"/>
      <c r="B20" s="176"/>
      <c r="C20" s="223" t="s">
        <v>107</v>
      </c>
      <c r="D20" s="224"/>
      <c r="E20" s="178">
        <v>10.5</v>
      </c>
      <c r="F20" s="179"/>
      <c r="G20" s="180"/>
      <c r="H20" s="181"/>
      <c r="I20" s="182"/>
      <c r="J20" s="181"/>
      <c r="K20" s="182"/>
      <c r="M20" s="177" t="s">
        <v>107</v>
      </c>
      <c r="O20" s="177"/>
      <c r="Q20" s="167"/>
    </row>
    <row r="21" spans="1:82" x14ac:dyDescent="0.2">
      <c r="A21" s="168">
        <v>6</v>
      </c>
      <c r="B21" s="169" t="s">
        <v>104</v>
      </c>
      <c r="C21" s="170" t="s">
        <v>105</v>
      </c>
      <c r="D21" s="171" t="s">
        <v>106</v>
      </c>
      <c r="E21" s="172">
        <v>10.5</v>
      </c>
      <c r="F21" s="172"/>
      <c r="G21" s="173">
        <f>E21*F21</f>
        <v>0</v>
      </c>
      <c r="H21" s="174">
        <v>0</v>
      </c>
      <c r="I21" s="174">
        <f>E21*H21</f>
        <v>0</v>
      </c>
      <c r="J21" s="174">
        <v>0</v>
      </c>
      <c r="K21" s="174">
        <f>E21*J21</f>
        <v>0</v>
      </c>
      <c r="Q21" s="167">
        <v>2</v>
      </c>
      <c r="AA21" s="144">
        <v>1</v>
      </c>
      <c r="AB21" s="144">
        <v>1</v>
      </c>
      <c r="AC21" s="144">
        <v>1</v>
      </c>
      <c r="BB21" s="144">
        <v>1</v>
      </c>
      <c r="BC21" s="144">
        <f>IF(BB21=1,G21,0)</f>
        <v>0</v>
      </c>
      <c r="BD21" s="144">
        <f>IF(BB21=2,G21,0)</f>
        <v>0</v>
      </c>
      <c r="BE21" s="144">
        <f>IF(BB21=3,G21,0)</f>
        <v>0</v>
      </c>
      <c r="BF21" s="144">
        <f>IF(BB21=4,G21,0)</f>
        <v>0</v>
      </c>
      <c r="BG21" s="144">
        <f>IF(BB21=5,G21,0)</f>
        <v>0</v>
      </c>
      <c r="CA21" s="144">
        <v>1</v>
      </c>
      <c r="CB21" s="144">
        <v>1</v>
      </c>
      <c r="CC21" s="167"/>
      <c r="CD21" s="167"/>
    </row>
    <row r="22" spans="1:82" x14ac:dyDescent="0.2">
      <c r="A22" s="175"/>
      <c r="B22" s="176"/>
      <c r="C22" s="223" t="s">
        <v>107</v>
      </c>
      <c r="D22" s="224"/>
      <c r="E22" s="178">
        <v>10.5</v>
      </c>
      <c r="F22" s="179"/>
      <c r="G22" s="180"/>
      <c r="H22" s="181"/>
      <c r="I22" s="182"/>
      <c r="J22" s="181"/>
      <c r="K22" s="182"/>
      <c r="M22" s="177" t="s">
        <v>107</v>
      </c>
      <c r="O22" s="177"/>
      <c r="Q22" s="167"/>
    </row>
    <row r="23" spans="1:82" x14ac:dyDescent="0.2">
      <c r="A23" s="168">
        <v>7</v>
      </c>
      <c r="B23" s="169" t="s">
        <v>108</v>
      </c>
      <c r="C23" s="170" t="s">
        <v>109</v>
      </c>
      <c r="D23" s="171" t="s">
        <v>92</v>
      </c>
      <c r="E23" s="172">
        <v>60.341999999999999</v>
      </c>
      <c r="F23" s="172"/>
      <c r="G23" s="173">
        <f>E23*F23</f>
        <v>0</v>
      </c>
      <c r="H23" s="174">
        <v>0</v>
      </c>
      <c r="I23" s="174">
        <f>E23*H23</f>
        <v>0</v>
      </c>
      <c r="J23" s="174">
        <v>0</v>
      </c>
      <c r="K23" s="174">
        <f>E23*J23</f>
        <v>0</v>
      </c>
      <c r="Q23" s="167">
        <v>2</v>
      </c>
      <c r="AA23" s="144">
        <v>1</v>
      </c>
      <c r="AB23" s="144">
        <v>1</v>
      </c>
      <c r="AC23" s="144">
        <v>1</v>
      </c>
      <c r="BB23" s="144">
        <v>1</v>
      </c>
      <c r="BC23" s="144">
        <f>IF(BB23=1,G23,0)</f>
        <v>0</v>
      </c>
      <c r="BD23" s="144">
        <f>IF(BB23=2,G23,0)</f>
        <v>0</v>
      </c>
      <c r="BE23" s="144">
        <f>IF(BB23=3,G23,0)</f>
        <v>0</v>
      </c>
      <c r="BF23" s="144">
        <f>IF(BB23=4,G23,0)</f>
        <v>0</v>
      </c>
      <c r="BG23" s="144">
        <f>IF(BB23=5,G23,0)</f>
        <v>0</v>
      </c>
      <c r="CA23" s="144">
        <v>1</v>
      </c>
      <c r="CB23" s="144">
        <v>1</v>
      </c>
      <c r="CC23" s="167"/>
      <c r="CD23" s="167"/>
    </row>
    <row r="24" spans="1:82" x14ac:dyDescent="0.2">
      <c r="A24" s="175"/>
      <c r="B24" s="176"/>
      <c r="C24" s="223" t="s">
        <v>110</v>
      </c>
      <c r="D24" s="224"/>
      <c r="E24" s="178">
        <v>55.862000000000002</v>
      </c>
      <c r="F24" s="179"/>
      <c r="G24" s="180"/>
      <c r="H24" s="181"/>
      <c r="I24" s="182"/>
      <c r="J24" s="181"/>
      <c r="K24" s="182"/>
      <c r="M24" s="177" t="s">
        <v>110</v>
      </c>
      <c r="O24" s="177"/>
      <c r="Q24" s="167"/>
    </row>
    <row r="25" spans="1:82" x14ac:dyDescent="0.2">
      <c r="A25" s="175"/>
      <c r="B25" s="176"/>
      <c r="C25" s="223" t="s">
        <v>111</v>
      </c>
      <c r="D25" s="224"/>
      <c r="E25" s="178">
        <v>4.4800000000000004</v>
      </c>
      <c r="F25" s="179"/>
      <c r="G25" s="180"/>
      <c r="H25" s="181"/>
      <c r="I25" s="182"/>
      <c r="J25" s="181"/>
      <c r="K25" s="182"/>
      <c r="M25" s="177" t="s">
        <v>111</v>
      </c>
      <c r="O25" s="177"/>
      <c r="Q25" s="167"/>
    </row>
    <row r="26" spans="1:82" x14ac:dyDescent="0.2">
      <c r="A26" s="168">
        <v>8</v>
      </c>
      <c r="B26" s="169" t="s">
        <v>112</v>
      </c>
      <c r="C26" s="170" t="s">
        <v>113</v>
      </c>
      <c r="D26" s="171" t="s">
        <v>92</v>
      </c>
      <c r="E26" s="172">
        <v>603.41999999999996</v>
      </c>
      <c r="F26" s="172"/>
      <c r="G26" s="173">
        <f>E26*F26</f>
        <v>0</v>
      </c>
      <c r="H26" s="174">
        <v>0</v>
      </c>
      <c r="I26" s="174">
        <f>E26*H26</f>
        <v>0</v>
      </c>
      <c r="J26" s="174">
        <v>0</v>
      </c>
      <c r="K26" s="174">
        <f>E26*J26</f>
        <v>0</v>
      </c>
      <c r="Q26" s="167">
        <v>2</v>
      </c>
      <c r="AA26" s="144">
        <v>1</v>
      </c>
      <c r="AB26" s="144">
        <v>1</v>
      </c>
      <c r="AC26" s="144">
        <v>1</v>
      </c>
      <c r="BB26" s="144">
        <v>1</v>
      </c>
      <c r="BC26" s="144">
        <f>IF(BB26=1,G26,0)</f>
        <v>0</v>
      </c>
      <c r="BD26" s="144">
        <f>IF(BB26=2,G26,0)</f>
        <v>0</v>
      </c>
      <c r="BE26" s="144">
        <f>IF(BB26=3,G26,0)</f>
        <v>0</v>
      </c>
      <c r="BF26" s="144">
        <f>IF(BB26=4,G26,0)</f>
        <v>0</v>
      </c>
      <c r="BG26" s="144">
        <f>IF(BB26=5,G26,0)</f>
        <v>0</v>
      </c>
      <c r="CA26" s="144">
        <v>1</v>
      </c>
      <c r="CB26" s="144">
        <v>1</v>
      </c>
      <c r="CC26" s="167"/>
      <c r="CD26" s="167"/>
    </row>
    <row r="27" spans="1:82" x14ac:dyDescent="0.2">
      <c r="A27" s="175"/>
      <c r="B27" s="176"/>
      <c r="C27" s="223" t="s">
        <v>114</v>
      </c>
      <c r="D27" s="224"/>
      <c r="E27" s="178">
        <v>603.41999999999996</v>
      </c>
      <c r="F27" s="179"/>
      <c r="G27" s="180"/>
      <c r="H27" s="181"/>
      <c r="I27" s="182"/>
      <c r="J27" s="181"/>
      <c r="K27" s="182"/>
      <c r="M27" s="177" t="s">
        <v>114</v>
      </c>
      <c r="O27" s="177"/>
      <c r="Q27" s="167"/>
    </row>
    <row r="28" spans="1:82" x14ac:dyDescent="0.2">
      <c r="A28" s="168">
        <v>9</v>
      </c>
      <c r="B28" s="169" t="s">
        <v>115</v>
      </c>
      <c r="C28" s="170" t="s">
        <v>116</v>
      </c>
      <c r="D28" s="171" t="s">
        <v>92</v>
      </c>
      <c r="E28" s="172">
        <v>60.341999999999999</v>
      </c>
      <c r="F28" s="172"/>
      <c r="G28" s="173">
        <f>E28*F28</f>
        <v>0</v>
      </c>
      <c r="H28" s="174">
        <v>0</v>
      </c>
      <c r="I28" s="174">
        <f>E28*H28</f>
        <v>0</v>
      </c>
      <c r="J28" s="174">
        <v>0</v>
      </c>
      <c r="K28" s="174">
        <f>E28*J28</f>
        <v>0</v>
      </c>
      <c r="Q28" s="167">
        <v>2</v>
      </c>
      <c r="AA28" s="144">
        <v>1</v>
      </c>
      <c r="AB28" s="144">
        <v>1</v>
      </c>
      <c r="AC28" s="144">
        <v>1</v>
      </c>
      <c r="BB28" s="144">
        <v>1</v>
      </c>
      <c r="BC28" s="144">
        <f>IF(BB28=1,G28,0)</f>
        <v>0</v>
      </c>
      <c r="BD28" s="144">
        <f>IF(BB28=2,G28,0)</f>
        <v>0</v>
      </c>
      <c r="BE28" s="144">
        <f>IF(BB28=3,G28,0)</f>
        <v>0</v>
      </c>
      <c r="BF28" s="144">
        <f>IF(BB28=4,G28,0)</f>
        <v>0</v>
      </c>
      <c r="BG28" s="144">
        <f>IF(BB28=5,G28,0)</f>
        <v>0</v>
      </c>
      <c r="CA28" s="144">
        <v>1</v>
      </c>
      <c r="CB28" s="144">
        <v>1</v>
      </c>
      <c r="CC28" s="167"/>
      <c r="CD28" s="167"/>
    </row>
    <row r="29" spans="1:82" x14ac:dyDescent="0.2">
      <c r="A29" s="168">
        <v>10</v>
      </c>
      <c r="B29" s="169" t="s">
        <v>117</v>
      </c>
      <c r="C29" s="170" t="s">
        <v>118</v>
      </c>
      <c r="D29" s="171" t="s">
        <v>92</v>
      </c>
      <c r="E29" s="172">
        <v>19.266500000000001</v>
      </c>
      <c r="F29" s="172"/>
      <c r="G29" s="173">
        <f>E29*F29</f>
        <v>0</v>
      </c>
      <c r="H29" s="174">
        <v>0</v>
      </c>
      <c r="I29" s="174">
        <f>E29*H29</f>
        <v>0</v>
      </c>
      <c r="J29" s="174">
        <v>0</v>
      </c>
      <c r="K29" s="174">
        <f>E29*J29</f>
        <v>0</v>
      </c>
      <c r="Q29" s="167">
        <v>2</v>
      </c>
      <c r="AA29" s="144">
        <v>1</v>
      </c>
      <c r="AB29" s="144">
        <v>1</v>
      </c>
      <c r="AC29" s="144">
        <v>1</v>
      </c>
      <c r="BB29" s="144">
        <v>1</v>
      </c>
      <c r="BC29" s="144">
        <f>IF(BB29=1,G29,0)</f>
        <v>0</v>
      </c>
      <c r="BD29" s="144">
        <f>IF(BB29=2,G29,0)</f>
        <v>0</v>
      </c>
      <c r="BE29" s="144">
        <f>IF(BB29=3,G29,0)</f>
        <v>0</v>
      </c>
      <c r="BF29" s="144">
        <f>IF(BB29=4,G29,0)</f>
        <v>0</v>
      </c>
      <c r="BG29" s="144">
        <f>IF(BB29=5,G29,0)</f>
        <v>0</v>
      </c>
      <c r="CA29" s="144">
        <v>1</v>
      </c>
      <c r="CB29" s="144">
        <v>1</v>
      </c>
      <c r="CC29" s="167"/>
      <c r="CD29" s="167"/>
    </row>
    <row r="30" spans="1:82" x14ac:dyDescent="0.2">
      <c r="A30" s="175"/>
      <c r="B30" s="176"/>
      <c r="C30" s="223" t="s">
        <v>119</v>
      </c>
      <c r="D30" s="224"/>
      <c r="E30" s="178">
        <v>25.896699999999999</v>
      </c>
      <c r="F30" s="179"/>
      <c r="G30" s="180"/>
      <c r="H30" s="181"/>
      <c r="I30" s="182"/>
      <c r="J30" s="181"/>
      <c r="K30" s="182"/>
      <c r="M30" s="177" t="s">
        <v>119</v>
      </c>
      <c r="O30" s="177"/>
      <c r="Q30" s="167"/>
    </row>
    <row r="31" spans="1:82" x14ac:dyDescent="0.2">
      <c r="A31" s="175"/>
      <c r="B31" s="176"/>
      <c r="C31" s="223" t="s">
        <v>120</v>
      </c>
      <c r="D31" s="224"/>
      <c r="E31" s="178">
        <v>-4.6951999999999998</v>
      </c>
      <c r="F31" s="179"/>
      <c r="G31" s="180"/>
      <c r="H31" s="181"/>
      <c r="I31" s="182"/>
      <c r="J31" s="181"/>
      <c r="K31" s="182"/>
      <c r="M31" s="177" t="s">
        <v>120</v>
      </c>
      <c r="O31" s="177"/>
      <c r="Q31" s="167"/>
    </row>
    <row r="32" spans="1:82" x14ac:dyDescent="0.2">
      <c r="A32" s="175"/>
      <c r="B32" s="176"/>
      <c r="C32" s="223" t="s">
        <v>121</v>
      </c>
      <c r="D32" s="224"/>
      <c r="E32" s="178">
        <v>-1.9350000000000001</v>
      </c>
      <c r="F32" s="179"/>
      <c r="G32" s="180"/>
      <c r="H32" s="181"/>
      <c r="I32" s="182"/>
      <c r="J32" s="181"/>
      <c r="K32" s="182"/>
      <c r="M32" s="177" t="s">
        <v>121</v>
      </c>
      <c r="O32" s="177"/>
      <c r="Q32" s="167"/>
    </row>
    <row r="33" spans="1:82" x14ac:dyDescent="0.2">
      <c r="A33" s="168">
        <v>11</v>
      </c>
      <c r="B33" s="169" t="s">
        <v>122</v>
      </c>
      <c r="C33" s="170" t="s">
        <v>123</v>
      </c>
      <c r="D33" s="171" t="s">
        <v>92</v>
      </c>
      <c r="E33" s="172">
        <v>60.341999999999999</v>
      </c>
      <c r="F33" s="172"/>
      <c r="G33" s="173">
        <f>E33*F33</f>
        <v>0</v>
      </c>
      <c r="H33" s="174">
        <v>0</v>
      </c>
      <c r="I33" s="174">
        <f>E33*H33</f>
        <v>0</v>
      </c>
      <c r="J33" s="174">
        <v>0</v>
      </c>
      <c r="K33" s="174">
        <f>E33*J33</f>
        <v>0</v>
      </c>
      <c r="Q33" s="167">
        <v>2</v>
      </c>
      <c r="AA33" s="144">
        <v>1</v>
      </c>
      <c r="AB33" s="144">
        <v>1</v>
      </c>
      <c r="AC33" s="144">
        <v>1</v>
      </c>
      <c r="BB33" s="144">
        <v>1</v>
      </c>
      <c r="BC33" s="144">
        <f>IF(BB33=1,G33,0)</f>
        <v>0</v>
      </c>
      <c r="BD33" s="144">
        <f>IF(BB33=2,G33,0)</f>
        <v>0</v>
      </c>
      <c r="BE33" s="144">
        <f>IF(BB33=3,G33,0)</f>
        <v>0</v>
      </c>
      <c r="BF33" s="144">
        <f>IF(BB33=4,G33,0)</f>
        <v>0</v>
      </c>
      <c r="BG33" s="144">
        <f>IF(BB33=5,G33,0)</f>
        <v>0</v>
      </c>
      <c r="CA33" s="144">
        <v>1</v>
      </c>
      <c r="CB33" s="144">
        <v>1</v>
      </c>
      <c r="CC33" s="167"/>
      <c r="CD33" s="167"/>
    </row>
    <row r="34" spans="1:82" x14ac:dyDescent="0.2">
      <c r="A34" s="168">
        <v>12</v>
      </c>
      <c r="B34" s="169" t="s">
        <v>124</v>
      </c>
      <c r="C34" s="170" t="s">
        <v>125</v>
      </c>
      <c r="D34" s="171" t="s">
        <v>126</v>
      </c>
      <c r="E34" s="172">
        <v>28.5</v>
      </c>
      <c r="F34" s="172"/>
      <c r="G34" s="173">
        <f>E34*F34</f>
        <v>0</v>
      </c>
      <c r="H34" s="174">
        <v>0</v>
      </c>
      <c r="I34" s="174">
        <f>E34*H34</f>
        <v>0</v>
      </c>
      <c r="J34" s="174">
        <v>0</v>
      </c>
      <c r="K34" s="174">
        <f>E34*J34</f>
        <v>0</v>
      </c>
      <c r="Q34" s="167">
        <v>2</v>
      </c>
      <c r="AA34" s="144">
        <v>1</v>
      </c>
      <c r="AB34" s="144">
        <v>1</v>
      </c>
      <c r="AC34" s="144">
        <v>1</v>
      </c>
      <c r="BB34" s="144">
        <v>1</v>
      </c>
      <c r="BC34" s="144">
        <f>IF(BB34=1,G34,0)</f>
        <v>0</v>
      </c>
      <c r="BD34" s="144">
        <f>IF(BB34=2,G34,0)</f>
        <v>0</v>
      </c>
      <c r="BE34" s="144">
        <f>IF(BB34=3,G34,0)</f>
        <v>0</v>
      </c>
      <c r="BF34" s="144">
        <f>IF(BB34=4,G34,0)</f>
        <v>0</v>
      </c>
      <c r="BG34" s="144">
        <f>IF(BB34=5,G34,0)</f>
        <v>0</v>
      </c>
      <c r="CA34" s="144">
        <v>1</v>
      </c>
      <c r="CB34" s="144">
        <v>1</v>
      </c>
      <c r="CC34" s="167"/>
      <c r="CD34" s="167"/>
    </row>
    <row r="35" spans="1:82" x14ac:dyDescent="0.2">
      <c r="A35" s="168">
        <v>13</v>
      </c>
      <c r="B35" s="169" t="s">
        <v>127</v>
      </c>
      <c r="C35" s="170" t="s">
        <v>128</v>
      </c>
      <c r="D35" s="171" t="s">
        <v>129</v>
      </c>
      <c r="E35" s="172">
        <v>19.266500000000001</v>
      </c>
      <c r="F35" s="172"/>
      <c r="G35" s="173">
        <f>E35*F35</f>
        <v>0</v>
      </c>
      <c r="H35" s="174">
        <v>1</v>
      </c>
      <c r="I35" s="174">
        <f>E35*H35</f>
        <v>19.266500000000001</v>
      </c>
      <c r="J35" s="174">
        <v>0</v>
      </c>
      <c r="K35" s="174">
        <f>E35*J35</f>
        <v>0</v>
      </c>
      <c r="Q35" s="167">
        <v>2</v>
      </c>
      <c r="AA35" s="144">
        <v>3</v>
      </c>
      <c r="AB35" s="144">
        <v>1</v>
      </c>
      <c r="AC35" s="144">
        <v>583415004</v>
      </c>
      <c r="BB35" s="144">
        <v>1</v>
      </c>
      <c r="BC35" s="144">
        <f>IF(BB35=1,G35,0)</f>
        <v>0</v>
      </c>
      <c r="BD35" s="144">
        <f>IF(BB35=2,G35,0)</f>
        <v>0</v>
      </c>
      <c r="BE35" s="144">
        <f>IF(BB35=3,G35,0)</f>
        <v>0</v>
      </c>
      <c r="BF35" s="144">
        <f>IF(BB35=4,G35,0)</f>
        <v>0</v>
      </c>
      <c r="BG35" s="144">
        <f>IF(BB35=5,G35,0)</f>
        <v>0</v>
      </c>
      <c r="CA35" s="144">
        <v>3</v>
      </c>
      <c r="CB35" s="144">
        <v>1</v>
      </c>
      <c r="CC35" s="167"/>
      <c r="CD35" s="167"/>
    </row>
    <row r="36" spans="1:82" x14ac:dyDescent="0.2">
      <c r="A36" s="175"/>
      <c r="B36" s="176"/>
      <c r="C36" s="223" t="s">
        <v>119</v>
      </c>
      <c r="D36" s="224"/>
      <c r="E36" s="178">
        <v>25.896699999999999</v>
      </c>
      <c r="F36" s="179"/>
      <c r="G36" s="180"/>
      <c r="H36" s="181"/>
      <c r="I36" s="182"/>
      <c r="J36" s="181"/>
      <c r="K36" s="182"/>
      <c r="M36" s="177" t="s">
        <v>119</v>
      </c>
      <c r="O36" s="177"/>
      <c r="Q36" s="167"/>
    </row>
    <row r="37" spans="1:82" x14ac:dyDescent="0.2">
      <c r="A37" s="175"/>
      <c r="B37" s="176"/>
      <c r="C37" s="223" t="s">
        <v>120</v>
      </c>
      <c r="D37" s="224"/>
      <c r="E37" s="178">
        <v>-4.6951999999999998</v>
      </c>
      <c r="F37" s="179"/>
      <c r="G37" s="180"/>
      <c r="H37" s="181"/>
      <c r="I37" s="182"/>
      <c r="J37" s="181"/>
      <c r="K37" s="182"/>
      <c r="M37" s="177" t="s">
        <v>120</v>
      </c>
      <c r="O37" s="177"/>
      <c r="Q37" s="167"/>
    </row>
    <row r="38" spans="1:82" x14ac:dyDescent="0.2">
      <c r="A38" s="175"/>
      <c r="B38" s="176"/>
      <c r="C38" s="223" t="s">
        <v>121</v>
      </c>
      <c r="D38" s="224"/>
      <c r="E38" s="178">
        <v>-1.9350000000000001</v>
      </c>
      <c r="F38" s="179"/>
      <c r="G38" s="180"/>
      <c r="H38" s="181"/>
      <c r="I38" s="182"/>
      <c r="J38" s="181"/>
      <c r="K38" s="182"/>
      <c r="M38" s="177" t="s">
        <v>121</v>
      </c>
      <c r="O38" s="177"/>
      <c r="Q38" s="167"/>
    </row>
    <row r="39" spans="1:82" x14ac:dyDescent="0.2">
      <c r="A39" s="183"/>
      <c r="B39" s="184" t="s">
        <v>82</v>
      </c>
      <c r="C39" s="185" t="str">
        <f>CONCATENATE(B7," ",C7)</f>
        <v>1 Zemní práce</v>
      </c>
      <c r="D39" s="186"/>
      <c r="E39" s="187"/>
      <c r="F39" s="188"/>
      <c r="G39" s="189">
        <f>SUM(G7:G38)</f>
        <v>0</v>
      </c>
      <c r="H39" s="190"/>
      <c r="I39" s="191">
        <f>SUM(I7:I38)</f>
        <v>19.266500000000001</v>
      </c>
      <c r="J39" s="190"/>
      <c r="K39" s="191">
        <f>SUM(K7:K38)</f>
        <v>0</v>
      </c>
      <c r="Q39" s="167">
        <v>4</v>
      </c>
      <c r="BC39" s="192">
        <f>SUM(BC7:BC38)</f>
        <v>0</v>
      </c>
      <c r="BD39" s="192">
        <f>SUM(BD7:BD38)</f>
        <v>0</v>
      </c>
      <c r="BE39" s="192">
        <f>SUM(BE7:BE38)</f>
        <v>0</v>
      </c>
      <c r="BF39" s="192">
        <f>SUM(BF7:BF38)</f>
        <v>0</v>
      </c>
      <c r="BG39" s="192">
        <f>SUM(BG7:BG38)</f>
        <v>0</v>
      </c>
    </row>
    <row r="40" spans="1:82" x14ac:dyDescent="0.2">
      <c r="A40" s="159" t="s">
        <v>78</v>
      </c>
      <c r="B40" s="160" t="s">
        <v>130</v>
      </c>
      <c r="C40" s="161" t="s">
        <v>131</v>
      </c>
      <c r="D40" s="162"/>
      <c r="E40" s="163"/>
      <c r="F40" s="163"/>
      <c r="G40" s="164"/>
      <c r="H40" s="165"/>
      <c r="I40" s="166"/>
      <c r="J40" s="165"/>
      <c r="K40" s="166"/>
      <c r="Q40" s="167">
        <v>1</v>
      </c>
    </row>
    <row r="41" spans="1:82" x14ac:dyDescent="0.2">
      <c r="A41" s="168">
        <v>14</v>
      </c>
      <c r="B41" s="169" t="s">
        <v>132</v>
      </c>
      <c r="C41" s="170" t="s">
        <v>133</v>
      </c>
      <c r="D41" s="171" t="s">
        <v>92</v>
      </c>
      <c r="E41" s="172">
        <v>1.29</v>
      </c>
      <c r="F41" s="172"/>
      <c r="G41" s="173">
        <f>E41*F41</f>
        <v>0</v>
      </c>
      <c r="H41" s="174">
        <v>1.7816399999999999</v>
      </c>
      <c r="I41" s="174">
        <f>E41*H41</f>
        <v>2.2983156</v>
      </c>
      <c r="J41" s="174">
        <v>0</v>
      </c>
      <c r="K41" s="174">
        <f>E41*J41</f>
        <v>0</v>
      </c>
      <c r="Q41" s="167">
        <v>2</v>
      </c>
      <c r="AA41" s="144">
        <v>1</v>
      </c>
      <c r="AB41" s="144">
        <v>1</v>
      </c>
      <c r="AC41" s="144">
        <v>1</v>
      </c>
      <c r="BB41" s="144">
        <v>1</v>
      </c>
      <c r="BC41" s="144">
        <f>IF(BB41=1,G41,0)</f>
        <v>0</v>
      </c>
      <c r="BD41" s="144">
        <f>IF(BB41=2,G41,0)</f>
        <v>0</v>
      </c>
      <c r="BE41" s="144">
        <f>IF(BB41=3,G41,0)</f>
        <v>0</v>
      </c>
      <c r="BF41" s="144">
        <f>IF(BB41=4,G41,0)</f>
        <v>0</v>
      </c>
      <c r="BG41" s="144">
        <f>IF(BB41=5,G41,0)</f>
        <v>0</v>
      </c>
      <c r="CA41" s="144">
        <v>1</v>
      </c>
      <c r="CB41" s="144">
        <v>1</v>
      </c>
      <c r="CC41" s="167"/>
      <c r="CD41" s="167"/>
    </row>
    <row r="42" spans="1:82" x14ac:dyDescent="0.2">
      <c r="A42" s="175"/>
      <c r="B42" s="176"/>
      <c r="C42" s="223" t="s">
        <v>134</v>
      </c>
      <c r="D42" s="224"/>
      <c r="E42" s="178">
        <v>1.29</v>
      </c>
      <c r="F42" s="179"/>
      <c r="G42" s="180"/>
      <c r="H42" s="181"/>
      <c r="I42" s="182"/>
      <c r="J42" s="181"/>
      <c r="K42" s="182"/>
      <c r="M42" s="177" t="s">
        <v>134</v>
      </c>
      <c r="O42" s="177"/>
      <c r="Q42" s="167"/>
    </row>
    <row r="43" spans="1:82" x14ac:dyDescent="0.2">
      <c r="A43" s="168">
        <v>15</v>
      </c>
      <c r="B43" s="169" t="s">
        <v>135</v>
      </c>
      <c r="C43" s="170" t="s">
        <v>136</v>
      </c>
      <c r="D43" s="171" t="s">
        <v>106</v>
      </c>
      <c r="E43" s="172">
        <v>2.58</v>
      </c>
      <c r="F43" s="172"/>
      <c r="G43" s="173">
        <f>E43*F43</f>
        <v>0</v>
      </c>
      <c r="H43" s="174">
        <v>4.7050000000000002E-2</v>
      </c>
      <c r="I43" s="174">
        <f>E43*H43</f>
        <v>0.12138900000000001</v>
      </c>
      <c r="J43" s="174">
        <v>0</v>
      </c>
      <c r="K43" s="174">
        <f>E43*J43</f>
        <v>0</v>
      </c>
      <c r="Q43" s="167">
        <v>2</v>
      </c>
      <c r="AA43" s="144">
        <v>1</v>
      </c>
      <c r="AB43" s="144">
        <v>1</v>
      </c>
      <c r="AC43" s="144">
        <v>1</v>
      </c>
      <c r="BB43" s="144">
        <v>1</v>
      </c>
      <c r="BC43" s="144">
        <f>IF(BB43=1,G43,0)</f>
        <v>0</v>
      </c>
      <c r="BD43" s="144">
        <f>IF(BB43=2,G43,0)</f>
        <v>0</v>
      </c>
      <c r="BE43" s="144">
        <f>IF(BB43=3,G43,0)</f>
        <v>0</v>
      </c>
      <c r="BF43" s="144">
        <f>IF(BB43=4,G43,0)</f>
        <v>0</v>
      </c>
      <c r="BG43" s="144">
        <f>IF(BB43=5,G43,0)</f>
        <v>0</v>
      </c>
      <c r="CA43" s="144">
        <v>1</v>
      </c>
      <c r="CB43" s="144">
        <v>1</v>
      </c>
      <c r="CC43" s="167"/>
      <c r="CD43" s="167"/>
    </row>
    <row r="44" spans="1:82" x14ac:dyDescent="0.2">
      <c r="A44" s="175"/>
      <c r="B44" s="176"/>
      <c r="C44" s="223" t="s">
        <v>137</v>
      </c>
      <c r="D44" s="224"/>
      <c r="E44" s="178">
        <v>2.58</v>
      </c>
      <c r="F44" s="179"/>
      <c r="G44" s="180"/>
      <c r="H44" s="181"/>
      <c r="I44" s="182"/>
      <c r="J44" s="181"/>
      <c r="K44" s="182"/>
      <c r="M44" s="177" t="s">
        <v>137</v>
      </c>
      <c r="O44" s="177"/>
      <c r="Q44" s="167"/>
    </row>
    <row r="45" spans="1:82" x14ac:dyDescent="0.2">
      <c r="A45" s="168">
        <v>16</v>
      </c>
      <c r="B45" s="169" t="s">
        <v>138</v>
      </c>
      <c r="C45" s="170" t="s">
        <v>139</v>
      </c>
      <c r="D45" s="171" t="s">
        <v>106</v>
      </c>
      <c r="E45" s="172">
        <v>2.58</v>
      </c>
      <c r="F45" s="172"/>
      <c r="G45" s="173">
        <f>E45*F45</f>
        <v>0</v>
      </c>
      <c r="H45" s="174">
        <v>0</v>
      </c>
      <c r="I45" s="174">
        <f>E45*H45</f>
        <v>0</v>
      </c>
      <c r="J45" s="174">
        <v>0</v>
      </c>
      <c r="K45" s="174">
        <f>E45*J45</f>
        <v>0</v>
      </c>
      <c r="Q45" s="167">
        <v>2</v>
      </c>
      <c r="AA45" s="144">
        <v>1</v>
      </c>
      <c r="AB45" s="144">
        <v>1</v>
      </c>
      <c r="AC45" s="144">
        <v>1</v>
      </c>
      <c r="BB45" s="144">
        <v>1</v>
      </c>
      <c r="BC45" s="144">
        <f>IF(BB45=1,G45,0)</f>
        <v>0</v>
      </c>
      <c r="BD45" s="144">
        <f>IF(BB45=2,G45,0)</f>
        <v>0</v>
      </c>
      <c r="BE45" s="144">
        <f>IF(BB45=3,G45,0)</f>
        <v>0</v>
      </c>
      <c r="BF45" s="144">
        <f>IF(BB45=4,G45,0)</f>
        <v>0</v>
      </c>
      <c r="BG45" s="144">
        <f>IF(BB45=5,G45,0)</f>
        <v>0</v>
      </c>
      <c r="CA45" s="144">
        <v>1</v>
      </c>
      <c r="CB45" s="144">
        <v>1</v>
      </c>
      <c r="CC45" s="167"/>
      <c r="CD45" s="167"/>
    </row>
    <row r="46" spans="1:82" x14ac:dyDescent="0.2">
      <c r="A46" s="175"/>
      <c r="B46" s="176"/>
      <c r="C46" s="223" t="s">
        <v>137</v>
      </c>
      <c r="D46" s="224"/>
      <c r="E46" s="178">
        <v>2.58</v>
      </c>
      <c r="F46" s="179"/>
      <c r="G46" s="180"/>
      <c r="H46" s="181"/>
      <c r="I46" s="182"/>
      <c r="J46" s="181"/>
      <c r="K46" s="182"/>
      <c r="M46" s="177" t="s">
        <v>137</v>
      </c>
      <c r="O46" s="177"/>
      <c r="Q46" s="167"/>
    </row>
    <row r="47" spans="1:82" ht="22.5" x14ac:dyDescent="0.2">
      <c r="A47" s="168">
        <v>17</v>
      </c>
      <c r="B47" s="169" t="s">
        <v>140</v>
      </c>
      <c r="C47" s="170" t="s">
        <v>141</v>
      </c>
      <c r="D47" s="171" t="s">
        <v>92</v>
      </c>
      <c r="E47" s="172">
        <v>0.94499999999999995</v>
      </c>
      <c r="F47" s="172"/>
      <c r="G47" s="173">
        <f>E47*F47</f>
        <v>0</v>
      </c>
      <c r="H47" s="174">
        <v>2.5209600000000001</v>
      </c>
      <c r="I47" s="174">
        <f>E47*H47</f>
        <v>2.3823072000000001</v>
      </c>
      <c r="J47" s="174">
        <v>0</v>
      </c>
      <c r="K47" s="174">
        <f>E47*J47</f>
        <v>0</v>
      </c>
      <c r="Q47" s="167">
        <v>2</v>
      </c>
      <c r="AA47" s="144">
        <v>1</v>
      </c>
      <c r="AB47" s="144">
        <v>1</v>
      </c>
      <c r="AC47" s="144">
        <v>1</v>
      </c>
      <c r="BB47" s="144">
        <v>1</v>
      </c>
      <c r="BC47" s="144">
        <f>IF(BB47=1,G47,0)</f>
        <v>0</v>
      </c>
      <c r="BD47" s="144">
        <f>IF(BB47=2,G47,0)</f>
        <v>0</v>
      </c>
      <c r="BE47" s="144">
        <f>IF(BB47=3,G47,0)</f>
        <v>0</v>
      </c>
      <c r="BF47" s="144">
        <f>IF(BB47=4,G47,0)</f>
        <v>0</v>
      </c>
      <c r="BG47" s="144">
        <f>IF(BB47=5,G47,0)</f>
        <v>0</v>
      </c>
      <c r="CA47" s="144">
        <v>1</v>
      </c>
      <c r="CB47" s="144">
        <v>1</v>
      </c>
      <c r="CC47" s="167"/>
      <c r="CD47" s="167"/>
    </row>
    <row r="48" spans="1:82" x14ac:dyDescent="0.2">
      <c r="A48" s="175"/>
      <c r="B48" s="176"/>
      <c r="C48" s="223" t="s">
        <v>142</v>
      </c>
      <c r="D48" s="224"/>
      <c r="E48" s="178">
        <v>0.94499999999999995</v>
      </c>
      <c r="F48" s="179"/>
      <c r="G48" s="180"/>
      <c r="H48" s="181"/>
      <c r="I48" s="182"/>
      <c r="J48" s="181"/>
      <c r="K48" s="182"/>
      <c r="M48" s="177" t="s">
        <v>142</v>
      </c>
      <c r="O48" s="177"/>
      <c r="Q48" s="167"/>
    </row>
    <row r="49" spans="1:82" x14ac:dyDescent="0.2">
      <c r="A49" s="168">
        <v>18</v>
      </c>
      <c r="B49" s="169" t="s">
        <v>143</v>
      </c>
      <c r="C49" s="170" t="s">
        <v>144</v>
      </c>
      <c r="D49" s="171" t="s">
        <v>145</v>
      </c>
      <c r="E49" s="172">
        <v>0.13739999999999999</v>
      </c>
      <c r="F49" s="172"/>
      <c r="G49" s="173">
        <f>E49*F49</f>
        <v>0</v>
      </c>
      <c r="H49" s="174">
        <v>1.05294</v>
      </c>
      <c r="I49" s="174">
        <f>E49*H49</f>
        <v>0.14467395599999999</v>
      </c>
      <c r="J49" s="174">
        <v>0</v>
      </c>
      <c r="K49" s="174">
        <f>E49*J49</f>
        <v>0</v>
      </c>
      <c r="Q49" s="167">
        <v>2</v>
      </c>
      <c r="AA49" s="144">
        <v>1</v>
      </c>
      <c r="AB49" s="144">
        <v>1</v>
      </c>
      <c r="AC49" s="144">
        <v>1</v>
      </c>
      <c r="BB49" s="144">
        <v>1</v>
      </c>
      <c r="BC49" s="144">
        <f>IF(BB49=1,G49,0)</f>
        <v>0</v>
      </c>
      <c r="BD49" s="144">
        <f>IF(BB49=2,G49,0)</f>
        <v>0</v>
      </c>
      <c r="BE49" s="144">
        <f>IF(BB49=3,G49,0)</f>
        <v>0</v>
      </c>
      <c r="BF49" s="144">
        <f>IF(BB49=4,G49,0)</f>
        <v>0</v>
      </c>
      <c r="BG49" s="144">
        <f>IF(BB49=5,G49,0)</f>
        <v>0</v>
      </c>
      <c r="CA49" s="144">
        <v>1</v>
      </c>
      <c r="CB49" s="144">
        <v>1</v>
      </c>
      <c r="CC49" s="167"/>
      <c r="CD49" s="167"/>
    </row>
    <row r="50" spans="1:82" x14ac:dyDescent="0.2">
      <c r="A50" s="175"/>
      <c r="B50" s="176"/>
      <c r="C50" s="223" t="s">
        <v>146</v>
      </c>
      <c r="D50" s="224"/>
      <c r="E50" s="178">
        <v>0.13739999999999999</v>
      </c>
      <c r="F50" s="179"/>
      <c r="G50" s="180"/>
      <c r="H50" s="181"/>
      <c r="I50" s="182"/>
      <c r="J50" s="181"/>
      <c r="K50" s="182"/>
      <c r="M50" s="177" t="s">
        <v>146</v>
      </c>
      <c r="O50" s="177"/>
      <c r="Q50" s="167"/>
    </row>
    <row r="51" spans="1:82" x14ac:dyDescent="0.2">
      <c r="A51" s="168">
        <v>19</v>
      </c>
      <c r="B51" s="169" t="s">
        <v>147</v>
      </c>
      <c r="C51" s="170" t="s">
        <v>148</v>
      </c>
      <c r="D51" s="171" t="s">
        <v>92</v>
      </c>
      <c r="E51" s="172">
        <v>13.1837</v>
      </c>
      <c r="F51" s="172"/>
      <c r="G51" s="173">
        <f>E51*F51</f>
        <v>0</v>
      </c>
      <c r="H51" s="174">
        <v>2.5442300000000002</v>
      </c>
      <c r="I51" s="174">
        <f>E51*H51</f>
        <v>33.542365051000004</v>
      </c>
      <c r="J51" s="174">
        <v>0</v>
      </c>
      <c r="K51" s="174">
        <f>E51*J51</f>
        <v>0</v>
      </c>
      <c r="Q51" s="167">
        <v>2</v>
      </c>
      <c r="AA51" s="144">
        <v>1</v>
      </c>
      <c r="AB51" s="144">
        <v>1</v>
      </c>
      <c r="AC51" s="144">
        <v>1</v>
      </c>
      <c r="BB51" s="144">
        <v>1</v>
      </c>
      <c r="BC51" s="144">
        <f>IF(BB51=1,G51,0)</f>
        <v>0</v>
      </c>
      <c r="BD51" s="144">
        <f>IF(BB51=2,G51,0)</f>
        <v>0</v>
      </c>
      <c r="BE51" s="144">
        <f>IF(BB51=3,G51,0)</f>
        <v>0</v>
      </c>
      <c r="BF51" s="144">
        <f>IF(BB51=4,G51,0)</f>
        <v>0</v>
      </c>
      <c r="BG51" s="144">
        <f>IF(BB51=5,G51,0)</f>
        <v>0</v>
      </c>
      <c r="CA51" s="144">
        <v>1</v>
      </c>
      <c r="CB51" s="144">
        <v>1</v>
      </c>
      <c r="CC51" s="167"/>
      <c r="CD51" s="167"/>
    </row>
    <row r="52" spans="1:82" x14ac:dyDescent="0.2">
      <c r="A52" s="175"/>
      <c r="B52" s="176"/>
      <c r="C52" s="223" t="s">
        <v>149</v>
      </c>
      <c r="D52" s="224"/>
      <c r="E52" s="178">
        <v>7.6050000000000004</v>
      </c>
      <c r="F52" s="179"/>
      <c r="G52" s="180"/>
      <c r="H52" s="181"/>
      <c r="I52" s="182"/>
      <c r="J52" s="181"/>
      <c r="K52" s="182"/>
      <c r="M52" s="177" t="s">
        <v>149</v>
      </c>
      <c r="O52" s="177"/>
      <c r="Q52" s="167"/>
    </row>
    <row r="53" spans="1:82" x14ac:dyDescent="0.2">
      <c r="A53" s="175"/>
      <c r="B53" s="176"/>
      <c r="C53" s="223" t="s">
        <v>150</v>
      </c>
      <c r="D53" s="224"/>
      <c r="E53" s="178">
        <v>1.6974</v>
      </c>
      <c r="F53" s="179"/>
      <c r="G53" s="180"/>
      <c r="H53" s="181"/>
      <c r="I53" s="182"/>
      <c r="J53" s="181"/>
      <c r="K53" s="182"/>
      <c r="M53" s="177" t="s">
        <v>150</v>
      </c>
      <c r="O53" s="177"/>
      <c r="Q53" s="167"/>
    </row>
    <row r="54" spans="1:82" x14ac:dyDescent="0.2">
      <c r="A54" s="175"/>
      <c r="B54" s="176"/>
      <c r="C54" s="223" t="s">
        <v>151</v>
      </c>
      <c r="D54" s="224"/>
      <c r="E54" s="178">
        <v>3.8812000000000002</v>
      </c>
      <c r="F54" s="179"/>
      <c r="G54" s="180"/>
      <c r="H54" s="181"/>
      <c r="I54" s="182"/>
      <c r="J54" s="181"/>
      <c r="K54" s="182"/>
      <c r="M54" s="177" t="s">
        <v>151</v>
      </c>
      <c r="O54" s="177"/>
      <c r="Q54" s="167"/>
    </row>
    <row r="55" spans="1:82" x14ac:dyDescent="0.2">
      <c r="A55" s="168">
        <v>20</v>
      </c>
      <c r="B55" s="169" t="s">
        <v>152</v>
      </c>
      <c r="C55" s="170" t="s">
        <v>153</v>
      </c>
      <c r="D55" s="171" t="s">
        <v>106</v>
      </c>
      <c r="E55" s="172">
        <v>39.905999999999999</v>
      </c>
      <c r="F55" s="172"/>
      <c r="G55" s="173">
        <f>E55*F55</f>
        <v>0</v>
      </c>
      <c r="H55" s="174">
        <v>3.925E-2</v>
      </c>
      <c r="I55" s="174">
        <f>E55*H55</f>
        <v>1.5663104999999999</v>
      </c>
      <c r="J55" s="174">
        <v>0</v>
      </c>
      <c r="K55" s="174">
        <f>E55*J55</f>
        <v>0</v>
      </c>
      <c r="Q55" s="167">
        <v>2</v>
      </c>
      <c r="AA55" s="144">
        <v>1</v>
      </c>
      <c r="AB55" s="144">
        <v>1</v>
      </c>
      <c r="AC55" s="144">
        <v>1</v>
      </c>
      <c r="BB55" s="144">
        <v>1</v>
      </c>
      <c r="BC55" s="144">
        <f>IF(BB55=1,G55,0)</f>
        <v>0</v>
      </c>
      <c r="BD55" s="144">
        <f>IF(BB55=2,G55,0)</f>
        <v>0</v>
      </c>
      <c r="BE55" s="144">
        <f>IF(BB55=3,G55,0)</f>
        <v>0</v>
      </c>
      <c r="BF55" s="144">
        <f>IF(BB55=4,G55,0)</f>
        <v>0</v>
      </c>
      <c r="BG55" s="144">
        <f>IF(BB55=5,G55,0)</f>
        <v>0</v>
      </c>
      <c r="CA55" s="144">
        <v>1</v>
      </c>
      <c r="CB55" s="144">
        <v>1</v>
      </c>
      <c r="CC55" s="167"/>
      <c r="CD55" s="167"/>
    </row>
    <row r="56" spans="1:82" x14ac:dyDescent="0.2">
      <c r="A56" s="175"/>
      <c r="B56" s="176"/>
      <c r="C56" s="223" t="s">
        <v>154</v>
      </c>
      <c r="D56" s="224"/>
      <c r="E56" s="178">
        <v>7.47</v>
      </c>
      <c r="F56" s="179"/>
      <c r="G56" s="180"/>
      <c r="H56" s="181"/>
      <c r="I56" s="182"/>
      <c r="J56" s="181"/>
      <c r="K56" s="182"/>
      <c r="M56" s="177" t="s">
        <v>154</v>
      </c>
      <c r="O56" s="177"/>
      <c r="Q56" s="167"/>
    </row>
    <row r="57" spans="1:82" x14ac:dyDescent="0.2">
      <c r="A57" s="175"/>
      <c r="B57" s="176"/>
      <c r="C57" s="223" t="s">
        <v>155</v>
      </c>
      <c r="D57" s="224"/>
      <c r="E57" s="178">
        <v>7.2</v>
      </c>
      <c r="F57" s="179"/>
      <c r="G57" s="180"/>
      <c r="H57" s="181"/>
      <c r="I57" s="182"/>
      <c r="J57" s="181"/>
      <c r="K57" s="182"/>
      <c r="M57" s="177" t="s">
        <v>155</v>
      </c>
      <c r="O57" s="177"/>
      <c r="Q57" s="167"/>
    </row>
    <row r="58" spans="1:82" x14ac:dyDescent="0.2">
      <c r="A58" s="175"/>
      <c r="B58" s="176"/>
      <c r="C58" s="223" t="s">
        <v>156</v>
      </c>
      <c r="D58" s="224"/>
      <c r="E58" s="178">
        <v>7.7670000000000003</v>
      </c>
      <c r="F58" s="179"/>
      <c r="G58" s="180"/>
      <c r="H58" s="181"/>
      <c r="I58" s="182"/>
      <c r="J58" s="181"/>
      <c r="K58" s="182"/>
      <c r="M58" s="177" t="s">
        <v>156</v>
      </c>
      <c r="O58" s="177"/>
      <c r="Q58" s="167"/>
    </row>
    <row r="59" spans="1:82" x14ac:dyDescent="0.2">
      <c r="A59" s="175"/>
      <c r="B59" s="176"/>
      <c r="C59" s="223" t="s">
        <v>157</v>
      </c>
      <c r="D59" s="224"/>
      <c r="E59" s="178">
        <v>4.68</v>
      </c>
      <c r="F59" s="179"/>
      <c r="G59" s="180"/>
      <c r="H59" s="181"/>
      <c r="I59" s="182"/>
      <c r="J59" s="181"/>
      <c r="K59" s="182"/>
      <c r="M59" s="177" t="s">
        <v>157</v>
      </c>
      <c r="O59" s="177"/>
      <c r="Q59" s="167"/>
    </row>
    <row r="60" spans="1:82" x14ac:dyDescent="0.2">
      <c r="A60" s="175"/>
      <c r="B60" s="176"/>
      <c r="C60" s="223" t="s">
        <v>158</v>
      </c>
      <c r="D60" s="224"/>
      <c r="E60" s="178">
        <v>2.952</v>
      </c>
      <c r="F60" s="179"/>
      <c r="G60" s="180"/>
      <c r="H60" s="181"/>
      <c r="I60" s="182"/>
      <c r="J60" s="181"/>
      <c r="K60" s="182"/>
      <c r="M60" s="177" t="s">
        <v>158</v>
      </c>
      <c r="O60" s="177"/>
      <c r="Q60" s="167"/>
    </row>
    <row r="61" spans="1:82" x14ac:dyDescent="0.2">
      <c r="A61" s="175"/>
      <c r="B61" s="176"/>
      <c r="C61" s="223" t="s">
        <v>159</v>
      </c>
      <c r="D61" s="224"/>
      <c r="E61" s="178">
        <v>2.0699999999999998</v>
      </c>
      <c r="F61" s="179"/>
      <c r="G61" s="180"/>
      <c r="H61" s="181"/>
      <c r="I61" s="182"/>
      <c r="J61" s="181"/>
      <c r="K61" s="182"/>
      <c r="M61" s="177" t="s">
        <v>159</v>
      </c>
      <c r="O61" s="177"/>
      <c r="Q61" s="167"/>
    </row>
    <row r="62" spans="1:82" x14ac:dyDescent="0.2">
      <c r="A62" s="175"/>
      <c r="B62" s="176"/>
      <c r="C62" s="223" t="s">
        <v>156</v>
      </c>
      <c r="D62" s="224"/>
      <c r="E62" s="178">
        <v>7.7670000000000003</v>
      </c>
      <c r="F62" s="179"/>
      <c r="G62" s="180"/>
      <c r="H62" s="181"/>
      <c r="I62" s="182"/>
      <c r="J62" s="181"/>
      <c r="K62" s="182"/>
      <c r="M62" s="177" t="s">
        <v>156</v>
      </c>
      <c r="O62" s="177"/>
      <c r="Q62" s="167"/>
    </row>
    <row r="63" spans="1:82" x14ac:dyDescent="0.2">
      <c r="A63" s="168">
        <v>21</v>
      </c>
      <c r="B63" s="169" t="s">
        <v>160</v>
      </c>
      <c r="C63" s="170" t="s">
        <v>161</v>
      </c>
      <c r="D63" s="171" t="s">
        <v>106</v>
      </c>
      <c r="E63" s="172">
        <v>39.905999999999999</v>
      </c>
      <c r="F63" s="172"/>
      <c r="G63" s="173">
        <f>E63*F63</f>
        <v>0</v>
      </c>
      <c r="H63" s="174">
        <v>0</v>
      </c>
      <c r="I63" s="174">
        <f>E63*H63</f>
        <v>0</v>
      </c>
      <c r="J63" s="174">
        <v>0</v>
      </c>
      <c r="K63" s="174">
        <f>E63*J63</f>
        <v>0</v>
      </c>
      <c r="Q63" s="167">
        <v>2</v>
      </c>
      <c r="AA63" s="144">
        <v>1</v>
      </c>
      <c r="AB63" s="144">
        <v>1</v>
      </c>
      <c r="AC63" s="144">
        <v>1</v>
      </c>
      <c r="BB63" s="144">
        <v>1</v>
      </c>
      <c r="BC63" s="144">
        <f>IF(BB63=1,G63,0)</f>
        <v>0</v>
      </c>
      <c r="BD63" s="144">
        <f>IF(BB63=2,G63,0)</f>
        <v>0</v>
      </c>
      <c r="BE63" s="144">
        <f>IF(BB63=3,G63,0)</f>
        <v>0</v>
      </c>
      <c r="BF63" s="144">
        <f>IF(BB63=4,G63,0)</f>
        <v>0</v>
      </c>
      <c r="BG63" s="144">
        <f>IF(BB63=5,G63,0)</f>
        <v>0</v>
      </c>
      <c r="CA63" s="144">
        <v>1</v>
      </c>
      <c r="CB63" s="144">
        <v>1</v>
      </c>
      <c r="CC63" s="167"/>
      <c r="CD63" s="167"/>
    </row>
    <row r="64" spans="1:82" x14ac:dyDescent="0.2">
      <c r="A64" s="175"/>
      <c r="B64" s="176"/>
      <c r="C64" s="223" t="s">
        <v>154</v>
      </c>
      <c r="D64" s="224"/>
      <c r="E64" s="178">
        <v>7.47</v>
      </c>
      <c r="F64" s="179"/>
      <c r="G64" s="180"/>
      <c r="H64" s="181"/>
      <c r="I64" s="182"/>
      <c r="J64" s="181"/>
      <c r="K64" s="182"/>
      <c r="M64" s="177" t="s">
        <v>154</v>
      </c>
      <c r="O64" s="177"/>
      <c r="Q64" s="167"/>
    </row>
    <row r="65" spans="1:82" x14ac:dyDescent="0.2">
      <c r="A65" s="175"/>
      <c r="B65" s="176"/>
      <c r="C65" s="223" t="s">
        <v>155</v>
      </c>
      <c r="D65" s="224"/>
      <c r="E65" s="178">
        <v>7.2</v>
      </c>
      <c r="F65" s="179"/>
      <c r="G65" s="180"/>
      <c r="H65" s="181"/>
      <c r="I65" s="182"/>
      <c r="J65" s="181"/>
      <c r="K65" s="182"/>
      <c r="M65" s="177" t="s">
        <v>155</v>
      </c>
      <c r="O65" s="177"/>
      <c r="Q65" s="167"/>
    </row>
    <row r="66" spans="1:82" x14ac:dyDescent="0.2">
      <c r="A66" s="175"/>
      <c r="B66" s="176"/>
      <c r="C66" s="223" t="s">
        <v>156</v>
      </c>
      <c r="D66" s="224"/>
      <c r="E66" s="178">
        <v>7.7670000000000003</v>
      </c>
      <c r="F66" s="179"/>
      <c r="G66" s="180"/>
      <c r="H66" s="181"/>
      <c r="I66" s="182"/>
      <c r="J66" s="181"/>
      <c r="K66" s="182"/>
      <c r="M66" s="177" t="s">
        <v>156</v>
      </c>
      <c r="O66" s="177"/>
      <c r="Q66" s="167"/>
    </row>
    <row r="67" spans="1:82" x14ac:dyDescent="0.2">
      <c r="A67" s="175"/>
      <c r="B67" s="176"/>
      <c r="C67" s="223" t="s">
        <v>157</v>
      </c>
      <c r="D67" s="224"/>
      <c r="E67" s="178">
        <v>4.68</v>
      </c>
      <c r="F67" s="179"/>
      <c r="G67" s="180"/>
      <c r="H67" s="181"/>
      <c r="I67" s="182"/>
      <c r="J67" s="181"/>
      <c r="K67" s="182"/>
      <c r="M67" s="177" t="s">
        <v>157</v>
      </c>
      <c r="O67" s="177"/>
      <c r="Q67" s="167"/>
    </row>
    <row r="68" spans="1:82" x14ac:dyDescent="0.2">
      <c r="A68" s="175"/>
      <c r="B68" s="176"/>
      <c r="C68" s="223" t="s">
        <v>158</v>
      </c>
      <c r="D68" s="224"/>
      <c r="E68" s="178">
        <v>2.952</v>
      </c>
      <c r="F68" s="179"/>
      <c r="G68" s="180"/>
      <c r="H68" s="181"/>
      <c r="I68" s="182"/>
      <c r="J68" s="181"/>
      <c r="K68" s="182"/>
      <c r="M68" s="177" t="s">
        <v>158</v>
      </c>
      <c r="O68" s="177"/>
      <c r="Q68" s="167"/>
    </row>
    <row r="69" spans="1:82" x14ac:dyDescent="0.2">
      <c r="A69" s="175"/>
      <c r="B69" s="176"/>
      <c r="C69" s="223" t="s">
        <v>159</v>
      </c>
      <c r="D69" s="224"/>
      <c r="E69" s="178">
        <v>2.0699999999999998</v>
      </c>
      <c r="F69" s="179"/>
      <c r="G69" s="180"/>
      <c r="H69" s="181"/>
      <c r="I69" s="182"/>
      <c r="J69" s="181"/>
      <c r="K69" s="182"/>
      <c r="M69" s="177" t="s">
        <v>159</v>
      </c>
      <c r="O69" s="177"/>
      <c r="Q69" s="167"/>
    </row>
    <row r="70" spans="1:82" x14ac:dyDescent="0.2">
      <c r="A70" s="175"/>
      <c r="B70" s="176"/>
      <c r="C70" s="223" t="s">
        <v>156</v>
      </c>
      <c r="D70" s="224"/>
      <c r="E70" s="178">
        <v>7.7670000000000003</v>
      </c>
      <c r="F70" s="179"/>
      <c r="G70" s="180"/>
      <c r="H70" s="181"/>
      <c r="I70" s="182"/>
      <c r="J70" s="181"/>
      <c r="K70" s="182"/>
      <c r="M70" s="177" t="s">
        <v>156</v>
      </c>
      <c r="O70" s="177"/>
      <c r="Q70" s="167"/>
    </row>
    <row r="71" spans="1:82" x14ac:dyDescent="0.2">
      <c r="A71" s="183"/>
      <c r="B71" s="184" t="s">
        <v>82</v>
      </c>
      <c r="C71" s="185" t="str">
        <f>CONCATENATE(B40," ",C40)</f>
        <v>2 Základy a zvláštní zakládání</v>
      </c>
      <c r="D71" s="186"/>
      <c r="E71" s="187"/>
      <c r="F71" s="188"/>
      <c r="G71" s="189">
        <f>SUM(G40:G70)</f>
        <v>0</v>
      </c>
      <c r="H71" s="190"/>
      <c r="I71" s="191">
        <f>SUM(I40:I70)</f>
        <v>40.055361307000005</v>
      </c>
      <c r="J71" s="190"/>
      <c r="K71" s="191">
        <f>SUM(K40:K70)</f>
        <v>0</v>
      </c>
      <c r="Q71" s="167">
        <v>4</v>
      </c>
      <c r="BC71" s="192">
        <f>SUM(BC40:BC70)</f>
        <v>0</v>
      </c>
      <c r="BD71" s="192">
        <f>SUM(BD40:BD70)</f>
        <v>0</v>
      </c>
      <c r="BE71" s="192">
        <f>SUM(BE40:BE70)</f>
        <v>0</v>
      </c>
      <c r="BF71" s="192">
        <f>SUM(BF40:BF70)</f>
        <v>0</v>
      </c>
      <c r="BG71" s="192">
        <f>SUM(BG40:BG70)</f>
        <v>0</v>
      </c>
    </row>
    <row r="72" spans="1:82" x14ac:dyDescent="0.2">
      <c r="A72" s="159" t="s">
        <v>78</v>
      </c>
      <c r="B72" s="160" t="s">
        <v>162</v>
      </c>
      <c r="C72" s="161" t="s">
        <v>163</v>
      </c>
      <c r="D72" s="162"/>
      <c r="E72" s="163"/>
      <c r="F72" s="163"/>
      <c r="G72" s="164"/>
      <c r="H72" s="165"/>
      <c r="I72" s="166"/>
      <c r="J72" s="165"/>
      <c r="K72" s="166"/>
      <c r="Q72" s="167">
        <v>1</v>
      </c>
    </row>
    <row r="73" spans="1:82" x14ac:dyDescent="0.2">
      <c r="A73" s="168">
        <v>22</v>
      </c>
      <c r="B73" s="169" t="s">
        <v>164</v>
      </c>
      <c r="C73" s="170" t="s">
        <v>165</v>
      </c>
      <c r="D73" s="171" t="s">
        <v>166</v>
      </c>
      <c r="E73" s="172">
        <v>11</v>
      </c>
      <c r="F73" s="172"/>
      <c r="G73" s="173">
        <f>E73*F73</f>
        <v>0</v>
      </c>
      <c r="H73" s="174">
        <v>5.62E-3</v>
      </c>
      <c r="I73" s="174">
        <f>E73*H73</f>
        <v>6.182E-2</v>
      </c>
      <c r="J73" s="174">
        <v>0</v>
      </c>
      <c r="K73" s="174">
        <f>E73*J73</f>
        <v>0</v>
      </c>
      <c r="Q73" s="167">
        <v>2</v>
      </c>
      <c r="AA73" s="144">
        <v>1</v>
      </c>
      <c r="AB73" s="144">
        <v>1</v>
      </c>
      <c r="AC73" s="144">
        <v>1</v>
      </c>
      <c r="BB73" s="144">
        <v>1</v>
      </c>
      <c r="BC73" s="144">
        <f>IF(BB73=1,G73,0)</f>
        <v>0</v>
      </c>
      <c r="BD73" s="144">
        <f>IF(BB73=2,G73,0)</f>
        <v>0</v>
      </c>
      <c r="BE73" s="144">
        <f>IF(BB73=3,G73,0)</f>
        <v>0</v>
      </c>
      <c r="BF73" s="144">
        <f>IF(BB73=4,G73,0)</f>
        <v>0</v>
      </c>
      <c r="BG73" s="144">
        <f>IF(BB73=5,G73,0)</f>
        <v>0</v>
      </c>
      <c r="CA73" s="144">
        <v>1</v>
      </c>
      <c r="CB73" s="144">
        <v>1</v>
      </c>
      <c r="CC73" s="167"/>
      <c r="CD73" s="167"/>
    </row>
    <row r="74" spans="1:82" x14ac:dyDescent="0.2">
      <c r="A74" s="168">
        <v>23</v>
      </c>
      <c r="B74" s="169" t="s">
        <v>167</v>
      </c>
      <c r="C74" s="170" t="s">
        <v>168</v>
      </c>
      <c r="D74" s="171" t="s">
        <v>92</v>
      </c>
      <c r="E74" s="172">
        <v>1.2344999999999999</v>
      </c>
      <c r="F74" s="172"/>
      <c r="G74" s="173">
        <f>E74*F74</f>
        <v>0</v>
      </c>
      <c r="H74" s="174">
        <v>2.5022700000000002</v>
      </c>
      <c r="I74" s="174">
        <f>E74*H74</f>
        <v>3.089052315</v>
      </c>
      <c r="J74" s="174">
        <v>0</v>
      </c>
      <c r="K74" s="174">
        <f>E74*J74</f>
        <v>0</v>
      </c>
      <c r="Q74" s="167">
        <v>2</v>
      </c>
      <c r="AA74" s="144">
        <v>1</v>
      </c>
      <c r="AB74" s="144">
        <v>1</v>
      </c>
      <c r="AC74" s="144">
        <v>1</v>
      </c>
      <c r="BB74" s="144">
        <v>1</v>
      </c>
      <c r="BC74" s="144">
        <f>IF(BB74=1,G74,0)</f>
        <v>0</v>
      </c>
      <c r="BD74" s="144">
        <f>IF(BB74=2,G74,0)</f>
        <v>0</v>
      </c>
      <c r="BE74" s="144">
        <f>IF(BB74=3,G74,0)</f>
        <v>0</v>
      </c>
      <c r="BF74" s="144">
        <f>IF(BB74=4,G74,0)</f>
        <v>0</v>
      </c>
      <c r="BG74" s="144">
        <f>IF(BB74=5,G74,0)</f>
        <v>0</v>
      </c>
      <c r="CA74" s="144">
        <v>1</v>
      </c>
      <c r="CB74" s="144">
        <v>1</v>
      </c>
      <c r="CC74" s="167"/>
      <c r="CD74" s="167"/>
    </row>
    <row r="75" spans="1:82" x14ac:dyDescent="0.2">
      <c r="A75" s="175"/>
      <c r="B75" s="176"/>
      <c r="C75" s="223" t="s">
        <v>169</v>
      </c>
      <c r="D75" s="224"/>
      <c r="E75" s="178">
        <v>0.63</v>
      </c>
      <c r="F75" s="179"/>
      <c r="G75" s="180"/>
      <c r="H75" s="181"/>
      <c r="I75" s="182"/>
      <c r="J75" s="181"/>
      <c r="K75" s="182"/>
      <c r="M75" s="177" t="s">
        <v>169</v>
      </c>
      <c r="O75" s="177"/>
      <c r="Q75" s="167"/>
    </row>
    <row r="76" spans="1:82" x14ac:dyDescent="0.2">
      <c r="A76" s="175"/>
      <c r="B76" s="176"/>
      <c r="C76" s="223" t="s">
        <v>170</v>
      </c>
      <c r="D76" s="224"/>
      <c r="E76" s="178">
        <v>0.54</v>
      </c>
      <c r="F76" s="179"/>
      <c r="G76" s="180"/>
      <c r="H76" s="181"/>
      <c r="I76" s="182"/>
      <c r="J76" s="181"/>
      <c r="K76" s="182"/>
      <c r="M76" s="177" t="s">
        <v>170</v>
      </c>
      <c r="O76" s="177"/>
      <c r="Q76" s="167"/>
    </row>
    <row r="77" spans="1:82" x14ac:dyDescent="0.2">
      <c r="A77" s="175"/>
      <c r="B77" s="176"/>
      <c r="C77" s="223" t="s">
        <v>171</v>
      </c>
      <c r="D77" s="224"/>
      <c r="E77" s="178">
        <v>6.4500000000000002E-2</v>
      </c>
      <c r="F77" s="179"/>
      <c r="G77" s="180"/>
      <c r="H77" s="181"/>
      <c r="I77" s="182"/>
      <c r="J77" s="181"/>
      <c r="K77" s="182"/>
      <c r="M77" s="177" t="s">
        <v>171</v>
      </c>
      <c r="O77" s="177"/>
      <c r="Q77" s="167"/>
    </row>
    <row r="78" spans="1:82" x14ac:dyDescent="0.2">
      <c r="A78" s="168">
        <v>24</v>
      </c>
      <c r="B78" s="169" t="s">
        <v>172</v>
      </c>
      <c r="C78" s="170" t="s">
        <v>173</v>
      </c>
      <c r="D78" s="171" t="s">
        <v>106</v>
      </c>
      <c r="E78" s="172">
        <v>6.39</v>
      </c>
      <c r="F78" s="172"/>
      <c r="G78" s="173">
        <f>E78*F78</f>
        <v>0</v>
      </c>
      <c r="H78" s="174">
        <v>1.553E-2</v>
      </c>
      <c r="I78" s="174">
        <f>E78*H78</f>
        <v>9.9236699999999997E-2</v>
      </c>
      <c r="J78" s="174">
        <v>0</v>
      </c>
      <c r="K78" s="174">
        <f>E78*J78</f>
        <v>0</v>
      </c>
      <c r="Q78" s="167">
        <v>2</v>
      </c>
      <c r="AA78" s="144">
        <v>1</v>
      </c>
      <c r="AB78" s="144">
        <v>1</v>
      </c>
      <c r="AC78" s="144">
        <v>1</v>
      </c>
      <c r="BB78" s="144">
        <v>1</v>
      </c>
      <c r="BC78" s="144">
        <f>IF(BB78=1,G78,0)</f>
        <v>0</v>
      </c>
      <c r="BD78" s="144">
        <f>IF(BB78=2,G78,0)</f>
        <v>0</v>
      </c>
      <c r="BE78" s="144">
        <f>IF(BB78=3,G78,0)</f>
        <v>0</v>
      </c>
      <c r="BF78" s="144">
        <f>IF(BB78=4,G78,0)</f>
        <v>0</v>
      </c>
      <c r="BG78" s="144">
        <f>IF(BB78=5,G78,0)</f>
        <v>0</v>
      </c>
      <c r="CA78" s="144">
        <v>1</v>
      </c>
      <c r="CB78" s="144">
        <v>1</v>
      </c>
      <c r="CC78" s="167"/>
      <c r="CD78" s="167"/>
    </row>
    <row r="79" spans="1:82" x14ac:dyDescent="0.2">
      <c r="A79" s="175"/>
      <c r="B79" s="176"/>
      <c r="C79" s="223" t="s">
        <v>174</v>
      </c>
      <c r="D79" s="224"/>
      <c r="E79" s="178">
        <v>3.01</v>
      </c>
      <c r="F79" s="179"/>
      <c r="G79" s="180"/>
      <c r="H79" s="181"/>
      <c r="I79" s="182"/>
      <c r="J79" s="181"/>
      <c r="K79" s="182"/>
      <c r="M79" s="177" t="s">
        <v>174</v>
      </c>
      <c r="O79" s="177"/>
      <c r="Q79" s="167"/>
    </row>
    <row r="80" spans="1:82" x14ac:dyDescent="0.2">
      <c r="A80" s="175"/>
      <c r="B80" s="176"/>
      <c r="C80" s="223" t="s">
        <v>175</v>
      </c>
      <c r="D80" s="224"/>
      <c r="E80" s="178">
        <v>0.36</v>
      </c>
      <c r="F80" s="179"/>
      <c r="G80" s="180"/>
      <c r="H80" s="181"/>
      <c r="I80" s="182"/>
      <c r="J80" s="181"/>
      <c r="K80" s="182"/>
      <c r="M80" s="177" t="s">
        <v>175</v>
      </c>
      <c r="O80" s="177"/>
      <c r="Q80" s="167"/>
    </row>
    <row r="81" spans="1:82" x14ac:dyDescent="0.2">
      <c r="A81" s="175"/>
      <c r="B81" s="176"/>
      <c r="C81" s="223" t="s">
        <v>176</v>
      </c>
      <c r="D81" s="224"/>
      <c r="E81" s="178">
        <v>2.7</v>
      </c>
      <c r="F81" s="179"/>
      <c r="G81" s="180"/>
      <c r="H81" s="181"/>
      <c r="I81" s="182"/>
      <c r="J81" s="181"/>
      <c r="K81" s="182"/>
      <c r="M81" s="177" t="s">
        <v>176</v>
      </c>
      <c r="O81" s="177"/>
      <c r="Q81" s="167"/>
    </row>
    <row r="82" spans="1:82" x14ac:dyDescent="0.2">
      <c r="A82" s="175"/>
      <c r="B82" s="176"/>
      <c r="C82" s="223" t="s">
        <v>177</v>
      </c>
      <c r="D82" s="224"/>
      <c r="E82" s="178">
        <v>0.32</v>
      </c>
      <c r="F82" s="179"/>
      <c r="G82" s="180"/>
      <c r="H82" s="181"/>
      <c r="I82" s="182"/>
      <c r="J82" s="181"/>
      <c r="K82" s="182"/>
      <c r="M82" s="177" t="s">
        <v>177</v>
      </c>
      <c r="O82" s="177"/>
      <c r="Q82" s="167"/>
    </row>
    <row r="83" spans="1:82" x14ac:dyDescent="0.2">
      <c r="A83" s="168">
        <v>25</v>
      </c>
      <c r="B83" s="169" t="s">
        <v>178</v>
      </c>
      <c r="C83" s="170" t="s">
        <v>179</v>
      </c>
      <c r="D83" s="171" t="s">
        <v>106</v>
      </c>
      <c r="E83" s="172">
        <v>6.39</v>
      </c>
      <c r="F83" s="172"/>
      <c r="G83" s="173">
        <f>E83*F83</f>
        <v>0</v>
      </c>
      <c r="H83" s="174">
        <v>0</v>
      </c>
      <c r="I83" s="174">
        <f>E83*H83</f>
        <v>0</v>
      </c>
      <c r="J83" s="174">
        <v>0</v>
      </c>
      <c r="K83" s="174">
        <f>E83*J83</f>
        <v>0</v>
      </c>
      <c r="Q83" s="167">
        <v>2</v>
      </c>
      <c r="AA83" s="144">
        <v>1</v>
      </c>
      <c r="AB83" s="144">
        <v>1</v>
      </c>
      <c r="AC83" s="144">
        <v>1</v>
      </c>
      <c r="BB83" s="144">
        <v>1</v>
      </c>
      <c r="BC83" s="144">
        <f>IF(BB83=1,G83,0)</f>
        <v>0</v>
      </c>
      <c r="BD83" s="144">
        <f>IF(BB83=2,G83,0)</f>
        <v>0</v>
      </c>
      <c r="BE83" s="144">
        <f>IF(BB83=3,G83,0)</f>
        <v>0</v>
      </c>
      <c r="BF83" s="144">
        <f>IF(BB83=4,G83,0)</f>
        <v>0</v>
      </c>
      <c r="BG83" s="144">
        <f>IF(BB83=5,G83,0)</f>
        <v>0</v>
      </c>
      <c r="CA83" s="144">
        <v>1</v>
      </c>
      <c r="CB83" s="144">
        <v>1</v>
      </c>
      <c r="CC83" s="167"/>
      <c r="CD83" s="167"/>
    </row>
    <row r="84" spans="1:82" x14ac:dyDescent="0.2">
      <c r="A84" s="175"/>
      <c r="B84" s="176"/>
      <c r="C84" s="223" t="s">
        <v>174</v>
      </c>
      <c r="D84" s="224"/>
      <c r="E84" s="178">
        <v>3.01</v>
      </c>
      <c r="F84" s="179"/>
      <c r="G84" s="180"/>
      <c r="H84" s="181"/>
      <c r="I84" s="182"/>
      <c r="J84" s="181"/>
      <c r="K84" s="182"/>
      <c r="M84" s="177" t="s">
        <v>174</v>
      </c>
      <c r="O84" s="177"/>
      <c r="Q84" s="167"/>
    </row>
    <row r="85" spans="1:82" x14ac:dyDescent="0.2">
      <c r="A85" s="175"/>
      <c r="B85" s="176"/>
      <c r="C85" s="223" t="s">
        <v>175</v>
      </c>
      <c r="D85" s="224"/>
      <c r="E85" s="178">
        <v>0.36</v>
      </c>
      <c r="F85" s="179"/>
      <c r="G85" s="180"/>
      <c r="H85" s="181"/>
      <c r="I85" s="182"/>
      <c r="J85" s="181"/>
      <c r="K85" s="182"/>
      <c r="M85" s="177" t="s">
        <v>175</v>
      </c>
      <c r="O85" s="177"/>
      <c r="Q85" s="167"/>
    </row>
    <row r="86" spans="1:82" x14ac:dyDescent="0.2">
      <c r="A86" s="175"/>
      <c r="B86" s="176"/>
      <c r="C86" s="223" t="s">
        <v>176</v>
      </c>
      <c r="D86" s="224"/>
      <c r="E86" s="178">
        <v>2.7</v>
      </c>
      <c r="F86" s="179"/>
      <c r="G86" s="180"/>
      <c r="H86" s="181"/>
      <c r="I86" s="182"/>
      <c r="J86" s="181"/>
      <c r="K86" s="182"/>
      <c r="M86" s="177" t="s">
        <v>176</v>
      </c>
      <c r="O86" s="177"/>
      <c r="Q86" s="167"/>
    </row>
    <row r="87" spans="1:82" x14ac:dyDescent="0.2">
      <c r="A87" s="175"/>
      <c r="B87" s="176"/>
      <c r="C87" s="223" t="s">
        <v>177</v>
      </c>
      <c r="D87" s="224"/>
      <c r="E87" s="178">
        <v>0.32</v>
      </c>
      <c r="F87" s="179"/>
      <c r="G87" s="180"/>
      <c r="H87" s="181"/>
      <c r="I87" s="182"/>
      <c r="J87" s="181"/>
      <c r="K87" s="182"/>
      <c r="M87" s="177" t="s">
        <v>177</v>
      </c>
      <c r="O87" s="177"/>
      <c r="Q87" s="167"/>
    </row>
    <row r="88" spans="1:82" x14ac:dyDescent="0.2">
      <c r="A88" s="168">
        <v>26</v>
      </c>
      <c r="B88" s="169" t="s">
        <v>180</v>
      </c>
      <c r="C88" s="170" t="s">
        <v>181</v>
      </c>
      <c r="D88" s="171" t="s">
        <v>145</v>
      </c>
      <c r="E88" s="172">
        <v>9.6000000000000002E-2</v>
      </c>
      <c r="F88" s="172"/>
      <c r="G88" s="173">
        <f>E88*F88</f>
        <v>0</v>
      </c>
      <c r="H88" s="174">
        <v>1.04877</v>
      </c>
      <c r="I88" s="174">
        <f>E88*H88</f>
        <v>0.10068191999999999</v>
      </c>
      <c r="J88" s="174">
        <v>0</v>
      </c>
      <c r="K88" s="174">
        <f>E88*J88</f>
        <v>0</v>
      </c>
      <c r="Q88" s="167">
        <v>2</v>
      </c>
      <c r="AA88" s="144">
        <v>1</v>
      </c>
      <c r="AB88" s="144">
        <v>1</v>
      </c>
      <c r="AC88" s="144">
        <v>1</v>
      </c>
      <c r="BB88" s="144">
        <v>1</v>
      </c>
      <c r="BC88" s="144">
        <f>IF(BB88=1,G88,0)</f>
        <v>0</v>
      </c>
      <c r="BD88" s="144">
        <f>IF(BB88=2,G88,0)</f>
        <v>0</v>
      </c>
      <c r="BE88" s="144">
        <f>IF(BB88=3,G88,0)</f>
        <v>0</v>
      </c>
      <c r="BF88" s="144">
        <f>IF(BB88=4,G88,0)</f>
        <v>0</v>
      </c>
      <c r="BG88" s="144">
        <f>IF(BB88=5,G88,0)</f>
        <v>0</v>
      </c>
      <c r="CA88" s="144">
        <v>1</v>
      </c>
      <c r="CB88" s="144">
        <v>1</v>
      </c>
      <c r="CC88" s="167"/>
      <c r="CD88" s="167"/>
    </row>
    <row r="89" spans="1:82" x14ac:dyDescent="0.2">
      <c r="A89" s="168">
        <v>27</v>
      </c>
      <c r="B89" s="169" t="s">
        <v>182</v>
      </c>
      <c r="C89" s="170" t="s">
        <v>183</v>
      </c>
      <c r="D89" s="171" t="s">
        <v>92</v>
      </c>
      <c r="E89" s="172">
        <v>22.444900000000001</v>
      </c>
      <c r="F89" s="172"/>
      <c r="G89" s="173">
        <f>E89*F89</f>
        <v>0</v>
      </c>
      <c r="H89" s="174">
        <v>2.4845999999999999</v>
      </c>
      <c r="I89" s="174">
        <f>E89*H89</f>
        <v>55.766598539999997</v>
      </c>
      <c r="J89" s="174">
        <v>0</v>
      </c>
      <c r="K89" s="174">
        <f>E89*J89</f>
        <v>0</v>
      </c>
      <c r="Q89" s="167">
        <v>2</v>
      </c>
      <c r="AA89" s="144">
        <v>1</v>
      </c>
      <c r="AB89" s="144">
        <v>1</v>
      </c>
      <c r="AC89" s="144">
        <v>1</v>
      </c>
      <c r="BB89" s="144">
        <v>1</v>
      </c>
      <c r="BC89" s="144">
        <f>IF(BB89=1,G89,0)</f>
        <v>0</v>
      </c>
      <c r="BD89" s="144">
        <f>IF(BB89=2,G89,0)</f>
        <v>0</v>
      </c>
      <c r="BE89" s="144">
        <f>IF(BB89=3,G89,0)</f>
        <v>0</v>
      </c>
      <c r="BF89" s="144">
        <f>IF(BB89=4,G89,0)</f>
        <v>0</v>
      </c>
      <c r="BG89" s="144">
        <f>IF(BB89=5,G89,0)</f>
        <v>0</v>
      </c>
      <c r="CA89" s="144">
        <v>1</v>
      </c>
      <c r="CB89" s="144">
        <v>1</v>
      </c>
      <c r="CC89" s="167"/>
      <c r="CD89" s="167"/>
    </row>
    <row r="90" spans="1:82" x14ac:dyDescent="0.2">
      <c r="A90" s="175"/>
      <c r="B90" s="176"/>
      <c r="C90" s="223" t="s">
        <v>184</v>
      </c>
      <c r="D90" s="224"/>
      <c r="E90" s="178">
        <v>5.3109000000000002</v>
      </c>
      <c r="F90" s="179"/>
      <c r="G90" s="180"/>
      <c r="H90" s="181"/>
      <c r="I90" s="182"/>
      <c r="J90" s="181"/>
      <c r="K90" s="182"/>
      <c r="M90" s="177" t="s">
        <v>184</v>
      </c>
      <c r="O90" s="177"/>
      <c r="Q90" s="167"/>
    </row>
    <row r="91" spans="1:82" x14ac:dyDescent="0.2">
      <c r="A91" s="175"/>
      <c r="B91" s="176"/>
      <c r="C91" s="223" t="s">
        <v>185</v>
      </c>
      <c r="D91" s="224"/>
      <c r="E91" s="178">
        <v>0.33689999999999998</v>
      </c>
      <c r="F91" s="179"/>
      <c r="G91" s="180"/>
      <c r="H91" s="181"/>
      <c r="I91" s="182"/>
      <c r="J91" s="181"/>
      <c r="K91" s="182"/>
      <c r="M91" s="177" t="s">
        <v>185</v>
      </c>
      <c r="O91" s="177"/>
      <c r="Q91" s="167"/>
    </row>
    <row r="92" spans="1:82" x14ac:dyDescent="0.2">
      <c r="A92" s="175"/>
      <c r="B92" s="176"/>
      <c r="C92" s="223" t="s">
        <v>186</v>
      </c>
      <c r="D92" s="224"/>
      <c r="E92" s="178">
        <v>0.26469999999999999</v>
      </c>
      <c r="F92" s="179"/>
      <c r="G92" s="180"/>
      <c r="H92" s="181"/>
      <c r="I92" s="182"/>
      <c r="J92" s="181"/>
      <c r="K92" s="182"/>
      <c r="M92" s="177" t="s">
        <v>186</v>
      </c>
      <c r="O92" s="177"/>
      <c r="Q92" s="167"/>
    </row>
    <row r="93" spans="1:82" x14ac:dyDescent="0.2">
      <c r="A93" s="175"/>
      <c r="B93" s="176"/>
      <c r="C93" s="223" t="s">
        <v>187</v>
      </c>
      <c r="D93" s="224"/>
      <c r="E93" s="178">
        <v>3.645</v>
      </c>
      <c r="F93" s="179"/>
      <c r="G93" s="180"/>
      <c r="H93" s="181"/>
      <c r="I93" s="182"/>
      <c r="J93" s="181"/>
      <c r="K93" s="182"/>
      <c r="M93" s="177" t="s">
        <v>187</v>
      </c>
      <c r="O93" s="177"/>
      <c r="Q93" s="167"/>
    </row>
    <row r="94" spans="1:82" x14ac:dyDescent="0.2">
      <c r="A94" s="175"/>
      <c r="B94" s="176"/>
      <c r="C94" s="223" t="s">
        <v>188</v>
      </c>
      <c r="D94" s="224"/>
      <c r="E94" s="178">
        <v>0.63</v>
      </c>
      <c r="F94" s="179"/>
      <c r="G94" s="180"/>
      <c r="H94" s="181"/>
      <c r="I94" s="182"/>
      <c r="J94" s="181"/>
      <c r="K94" s="182"/>
      <c r="M94" s="177" t="s">
        <v>188</v>
      </c>
      <c r="O94" s="177"/>
      <c r="Q94" s="167"/>
    </row>
    <row r="95" spans="1:82" x14ac:dyDescent="0.2">
      <c r="A95" s="175"/>
      <c r="B95" s="176"/>
      <c r="C95" s="223" t="s">
        <v>189</v>
      </c>
      <c r="D95" s="224"/>
      <c r="E95" s="178">
        <v>4.95</v>
      </c>
      <c r="F95" s="179"/>
      <c r="G95" s="180"/>
      <c r="H95" s="181"/>
      <c r="I95" s="182"/>
      <c r="J95" s="181"/>
      <c r="K95" s="182"/>
      <c r="M95" s="177" t="s">
        <v>189</v>
      </c>
      <c r="O95" s="177"/>
      <c r="Q95" s="167"/>
    </row>
    <row r="96" spans="1:82" x14ac:dyDescent="0.2">
      <c r="A96" s="175"/>
      <c r="B96" s="176"/>
      <c r="C96" s="223" t="s">
        <v>190</v>
      </c>
      <c r="D96" s="224"/>
      <c r="E96" s="178">
        <v>-0.90480000000000005</v>
      </c>
      <c r="F96" s="179"/>
      <c r="G96" s="180"/>
      <c r="H96" s="181"/>
      <c r="I96" s="182"/>
      <c r="J96" s="181"/>
      <c r="K96" s="182"/>
      <c r="M96" s="177" t="s">
        <v>190</v>
      </c>
      <c r="O96" s="177"/>
      <c r="Q96" s="167"/>
    </row>
    <row r="97" spans="1:82" x14ac:dyDescent="0.2">
      <c r="A97" s="175"/>
      <c r="B97" s="176"/>
      <c r="C97" s="223" t="s">
        <v>191</v>
      </c>
      <c r="D97" s="224"/>
      <c r="E97" s="178">
        <v>1.9925999999999999</v>
      </c>
      <c r="F97" s="179"/>
      <c r="G97" s="180"/>
      <c r="H97" s="181"/>
      <c r="I97" s="182"/>
      <c r="J97" s="181"/>
      <c r="K97" s="182"/>
      <c r="M97" s="177" t="s">
        <v>191</v>
      </c>
      <c r="O97" s="177"/>
      <c r="Q97" s="167"/>
    </row>
    <row r="98" spans="1:82" x14ac:dyDescent="0.2">
      <c r="A98" s="175"/>
      <c r="B98" s="176"/>
      <c r="C98" s="223" t="s">
        <v>192</v>
      </c>
      <c r="D98" s="224"/>
      <c r="E98" s="178">
        <v>0.26650000000000001</v>
      </c>
      <c r="F98" s="179"/>
      <c r="G98" s="180"/>
      <c r="H98" s="181"/>
      <c r="I98" s="182"/>
      <c r="J98" s="181"/>
      <c r="K98" s="182"/>
      <c r="M98" s="177" t="s">
        <v>192</v>
      </c>
      <c r="O98" s="177"/>
      <c r="Q98" s="167"/>
    </row>
    <row r="99" spans="1:82" x14ac:dyDescent="0.2">
      <c r="A99" s="175"/>
      <c r="B99" s="176"/>
      <c r="C99" s="223" t="s">
        <v>193</v>
      </c>
      <c r="D99" s="224"/>
      <c r="E99" s="178">
        <v>4.8936999999999999</v>
      </c>
      <c r="F99" s="179"/>
      <c r="G99" s="180"/>
      <c r="H99" s="181"/>
      <c r="I99" s="182"/>
      <c r="J99" s="181"/>
      <c r="K99" s="182"/>
      <c r="M99" s="177" t="s">
        <v>193</v>
      </c>
      <c r="O99" s="177"/>
      <c r="Q99" s="167"/>
    </row>
    <row r="100" spans="1:82" x14ac:dyDescent="0.2">
      <c r="A100" s="175"/>
      <c r="B100" s="176"/>
      <c r="C100" s="223" t="s">
        <v>194</v>
      </c>
      <c r="D100" s="224"/>
      <c r="E100" s="178">
        <v>0.60940000000000005</v>
      </c>
      <c r="F100" s="179"/>
      <c r="G100" s="180"/>
      <c r="H100" s="181"/>
      <c r="I100" s="182"/>
      <c r="J100" s="181"/>
      <c r="K100" s="182"/>
      <c r="M100" s="177" t="s">
        <v>194</v>
      </c>
      <c r="O100" s="177"/>
      <c r="Q100" s="167"/>
    </row>
    <row r="101" spans="1:82" x14ac:dyDescent="0.2">
      <c r="A101" s="175"/>
      <c r="B101" s="176"/>
      <c r="C101" s="223" t="s">
        <v>195</v>
      </c>
      <c r="D101" s="224"/>
      <c r="E101" s="178">
        <v>0.45</v>
      </c>
      <c r="F101" s="179"/>
      <c r="G101" s="180"/>
      <c r="H101" s="181"/>
      <c r="I101" s="182"/>
      <c r="J101" s="181"/>
      <c r="K101" s="182"/>
      <c r="M101" s="177" t="s">
        <v>195</v>
      </c>
      <c r="O101" s="177"/>
      <c r="Q101" s="167"/>
    </row>
    <row r="102" spans="1:82" ht="22.5" x14ac:dyDescent="0.2">
      <c r="A102" s="168">
        <v>28</v>
      </c>
      <c r="B102" s="169" t="s">
        <v>196</v>
      </c>
      <c r="C102" s="170" t="s">
        <v>197</v>
      </c>
      <c r="D102" s="171" t="s">
        <v>92</v>
      </c>
      <c r="E102" s="172">
        <v>2.97</v>
      </c>
      <c r="F102" s="172"/>
      <c r="G102" s="173">
        <f>E102*F102</f>
        <v>0</v>
      </c>
      <c r="H102" s="174">
        <v>2.4845999999999999</v>
      </c>
      <c r="I102" s="174">
        <f>E102*H102</f>
        <v>7.3792620000000007</v>
      </c>
      <c r="J102" s="174">
        <v>0</v>
      </c>
      <c r="K102" s="174">
        <f>E102*J102</f>
        <v>0</v>
      </c>
      <c r="Q102" s="167">
        <v>2</v>
      </c>
      <c r="AA102" s="144">
        <v>1</v>
      </c>
      <c r="AB102" s="144">
        <v>1</v>
      </c>
      <c r="AC102" s="144">
        <v>1</v>
      </c>
      <c r="BB102" s="144">
        <v>1</v>
      </c>
      <c r="BC102" s="144">
        <f>IF(BB102=1,G102,0)</f>
        <v>0</v>
      </c>
      <c r="BD102" s="144">
        <f>IF(BB102=2,G102,0)</f>
        <v>0</v>
      </c>
      <c r="BE102" s="144">
        <f>IF(BB102=3,G102,0)</f>
        <v>0</v>
      </c>
      <c r="BF102" s="144">
        <f>IF(BB102=4,G102,0)</f>
        <v>0</v>
      </c>
      <c r="BG102" s="144">
        <f>IF(BB102=5,G102,0)</f>
        <v>0</v>
      </c>
      <c r="CA102" s="144">
        <v>1</v>
      </c>
      <c r="CB102" s="144">
        <v>1</v>
      </c>
      <c r="CC102" s="167"/>
      <c r="CD102" s="167"/>
    </row>
    <row r="103" spans="1:82" x14ac:dyDescent="0.2">
      <c r="A103" s="175"/>
      <c r="B103" s="176"/>
      <c r="C103" s="223" t="s">
        <v>198</v>
      </c>
      <c r="D103" s="224"/>
      <c r="E103" s="178">
        <v>4.7249999999999996</v>
      </c>
      <c r="F103" s="179"/>
      <c r="G103" s="180"/>
      <c r="H103" s="181"/>
      <c r="I103" s="182"/>
      <c r="J103" s="181"/>
      <c r="K103" s="182"/>
      <c r="M103" s="177" t="s">
        <v>198</v>
      </c>
      <c r="O103" s="177"/>
      <c r="Q103" s="167"/>
    </row>
    <row r="104" spans="1:82" x14ac:dyDescent="0.2">
      <c r="A104" s="175"/>
      <c r="B104" s="176"/>
      <c r="C104" s="223" t="s">
        <v>199</v>
      </c>
      <c r="D104" s="224"/>
      <c r="E104" s="178">
        <v>-2.7</v>
      </c>
      <c r="F104" s="179"/>
      <c r="G104" s="180"/>
      <c r="H104" s="181"/>
      <c r="I104" s="182"/>
      <c r="J104" s="181"/>
      <c r="K104" s="182"/>
      <c r="M104" s="177" t="s">
        <v>199</v>
      </c>
      <c r="O104" s="177"/>
      <c r="Q104" s="167"/>
    </row>
    <row r="105" spans="1:82" x14ac:dyDescent="0.2">
      <c r="A105" s="175"/>
      <c r="B105" s="176"/>
      <c r="C105" s="223" t="s">
        <v>200</v>
      </c>
      <c r="D105" s="224"/>
      <c r="E105" s="178">
        <v>0.94499999999999995</v>
      </c>
      <c r="F105" s="179"/>
      <c r="G105" s="180"/>
      <c r="H105" s="181"/>
      <c r="I105" s="182"/>
      <c r="J105" s="181"/>
      <c r="K105" s="182"/>
      <c r="M105" s="177" t="s">
        <v>200</v>
      </c>
      <c r="O105" s="177"/>
      <c r="Q105" s="167"/>
    </row>
    <row r="106" spans="1:82" x14ac:dyDescent="0.2">
      <c r="A106" s="168">
        <v>29</v>
      </c>
      <c r="B106" s="169" t="s">
        <v>201</v>
      </c>
      <c r="C106" s="170" t="s">
        <v>202</v>
      </c>
      <c r="D106" s="171" t="s">
        <v>106</v>
      </c>
      <c r="E106" s="172">
        <v>52.5426</v>
      </c>
      <c r="F106" s="172"/>
      <c r="G106" s="173">
        <f>E106*F106</f>
        <v>0</v>
      </c>
      <c r="H106" s="174">
        <v>2.7499999999999998E-3</v>
      </c>
      <c r="I106" s="174">
        <f>E106*H106</f>
        <v>0.14449214999999999</v>
      </c>
      <c r="J106" s="174">
        <v>0</v>
      </c>
      <c r="K106" s="174">
        <f>E106*J106</f>
        <v>0</v>
      </c>
      <c r="Q106" s="167">
        <v>2</v>
      </c>
      <c r="AA106" s="144">
        <v>1</v>
      </c>
      <c r="AB106" s="144">
        <v>1</v>
      </c>
      <c r="AC106" s="144">
        <v>1</v>
      </c>
      <c r="BB106" s="144">
        <v>1</v>
      </c>
      <c r="BC106" s="144">
        <f>IF(BB106=1,G106,0)</f>
        <v>0</v>
      </c>
      <c r="BD106" s="144">
        <f>IF(BB106=2,G106,0)</f>
        <v>0</v>
      </c>
      <c r="BE106" s="144">
        <f>IF(BB106=3,G106,0)</f>
        <v>0</v>
      </c>
      <c r="BF106" s="144">
        <f>IF(BB106=4,G106,0)</f>
        <v>0</v>
      </c>
      <c r="BG106" s="144">
        <f>IF(BB106=5,G106,0)</f>
        <v>0</v>
      </c>
      <c r="CA106" s="144">
        <v>1</v>
      </c>
      <c r="CB106" s="144">
        <v>1</v>
      </c>
      <c r="CC106" s="167"/>
      <c r="CD106" s="167"/>
    </row>
    <row r="107" spans="1:82" x14ac:dyDescent="0.2">
      <c r="A107" s="175"/>
      <c r="B107" s="176"/>
      <c r="C107" s="223" t="s">
        <v>203</v>
      </c>
      <c r="D107" s="224"/>
      <c r="E107" s="178">
        <v>5.8220000000000001</v>
      </c>
      <c r="F107" s="179"/>
      <c r="G107" s="180"/>
      <c r="H107" s="181"/>
      <c r="I107" s="182"/>
      <c r="J107" s="181"/>
      <c r="K107" s="182"/>
      <c r="M107" s="177" t="s">
        <v>203</v>
      </c>
      <c r="O107" s="177"/>
      <c r="Q107" s="167"/>
    </row>
    <row r="108" spans="1:82" x14ac:dyDescent="0.2">
      <c r="A108" s="175"/>
      <c r="B108" s="176"/>
      <c r="C108" s="223" t="s">
        <v>204</v>
      </c>
      <c r="D108" s="224"/>
      <c r="E108" s="178">
        <v>0.69</v>
      </c>
      <c r="F108" s="179"/>
      <c r="G108" s="180"/>
      <c r="H108" s="181"/>
      <c r="I108" s="182"/>
      <c r="J108" s="181"/>
      <c r="K108" s="182"/>
      <c r="M108" s="177" t="s">
        <v>204</v>
      </c>
      <c r="O108" s="177"/>
      <c r="Q108" s="167"/>
    </row>
    <row r="109" spans="1:82" x14ac:dyDescent="0.2">
      <c r="A109" s="175"/>
      <c r="B109" s="176"/>
      <c r="C109" s="223" t="s">
        <v>205</v>
      </c>
      <c r="D109" s="224"/>
      <c r="E109" s="178">
        <v>12.910500000000001</v>
      </c>
      <c r="F109" s="179"/>
      <c r="G109" s="180"/>
      <c r="H109" s="181"/>
      <c r="I109" s="182"/>
      <c r="J109" s="181"/>
      <c r="K109" s="182"/>
      <c r="M109" s="177" t="s">
        <v>205</v>
      </c>
      <c r="O109" s="177"/>
      <c r="Q109" s="167"/>
    </row>
    <row r="110" spans="1:82" x14ac:dyDescent="0.2">
      <c r="A110" s="175"/>
      <c r="B110" s="176"/>
      <c r="C110" s="223" t="s">
        <v>206</v>
      </c>
      <c r="D110" s="224"/>
      <c r="E110" s="178">
        <v>2.8855</v>
      </c>
      <c r="F110" s="179"/>
      <c r="G110" s="180"/>
      <c r="H110" s="181"/>
      <c r="I110" s="182"/>
      <c r="J110" s="181"/>
      <c r="K110" s="182"/>
      <c r="M110" s="177" t="s">
        <v>206</v>
      </c>
      <c r="O110" s="177"/>
      <c r="Q110" s="167"/>
    </row>
    <row r="111" spans="1:82" x14ac:dyDescent="0.2">
      <c r="A111" s="175"/>
      <c r="B111" s="176"/>
      <c r="C111" s="223" t="s">
        <v>207</v>
      </c>
      <c r="D111" s="224"/>
      <c r="E111" s="178">
        <v>10.815</v>
      </c>
      <c r="F111" s="179"/>
      <c r="G111" s="180"/>
      <c r="H111" s="181"/>
      <c r="I111" s="182"/>
      <c r="J111" s="181"/>
      <c r="K111" s="182"/>
      <c r="M111" s="177" t="s">
        <v>207</v>
      </c>
      <c r="O111" s="177"/>
      <c r="Q111" s="167"/>
    </row>
    <row r="112" spans="1:82" x14ac:dyDescent="0.2">
      <c r="A112" s="175"/>
      <c r="B112" s="176"/>
      <c r="C112" s="223" t="s">
        <v>208</v>
      </c>
      <c r="D112" s="224"/>
      <c r="E112" s="178">
        <v>3.024</v>
      </c>
      <c r="F112" s="179"/>
      <c r="G112" s="180"/>
      <c r="H112" s="181"/>
      <c r="I112" s="182"/>
      <c r="J112" s="181"/>
      <c r="K112" s="182"/>
      <c r="M112" s="177" t="s">
        <v>208</v>
      </c>
      <c r="O112" s="177"/>
      <c r="Q112" s="167"/>
    </row>
    <row r="113" spans="1:82" x14ac:dyDescent="0.2">
      <c r="A113" s="175"/>
      <c r="B113" s="176"/>
      <c r="C113" s="223" t="s">
        <v>209</v>
      </c>
      <c r="D113" s="224"/>
      <c r="E113" s="178">
        <v>8.85</v>
      </c>
      <c r="F113" s="179"/>
      <c r="G113" s="180"/>
      <c r="H113" s="181"/>
      <c r="I113" s="182"/>
      <c r="J113" s="181"/>
      <c r="K113" s="182"/>
      <c r="M113" s="177" t="s">
        <v>209</v>
      </c>
      <c r="O113" s="177"/>
      <c r="Q113" s="167"/>
    </row>
    <row r="114" spans="1:82" x14ac:dyDescent="0.2">
      <c r="A114" s="175"/>
      <c r="B114" s="176"/>
      <c r="C114" s="223" t="s">
        <v>208</v>
      </c>
      <c r="D114" s="224"/>
      <c r="E114" s="178">
        <v>3.024</v>
      </c>
      <c r="F114" s="179"/>
      <c r="G114" s="180"/>
      <c r="H114" s="181"/>
      <c r="I114" s="182"/>
      <c r="J114" s="181"/>
      <c r="K114" s="182"/>
      <c r="M114" s="177" t="s">
        <v>208</v>
      </c>
      <c r="O114" s="177"/>
      <c r="Q114" s="167"/>
    </row>
    <row r="115" spans="1:82" x14ac:dyDescent="0.2">
      <c r="A115" s="175"/>
      <c r="B115" s="176"/>
      <c r="C115" s="223" t="s">
        <v>210</v>
      </c>
      <c r="D115" s="224"/>
      <c r="E115" s="178">
        <v>4.5216000000000003</v>
      </c>
      <c r="F115" s="179"/>
      <c r="G115" s="180"/>
      <c r="H115" s="181"/>
      <c r="I115" s="182"/>
      <c r="J115" s="181"/>
      <c r="K115" s="182"/>
      <c r="M115" s="177" t="s">
        <v>210</v>
      </c>
      <c r="O115" s="177"/>
      <c r="Q115" s="167"/>
    </row>
    <row r="116" spans="1:82" x14ac:dyDescent="0.2">
      <c r="A116" s="168">
        <v>30</v>
      </c>
      <c r="B116" s="169" t="s">
        <v>211</v>
      </c>
      <c r="C116" s="170" t="s">
        <v>212</v>
      </c>
      <c r="D116" s="171" t="s">
        <v>106</v>
      </c>
      <c r="E116" s="172">
        <v>52.5426</v>
      </c>
      <c r="F116" s="172"/>
      <c r="G116" s="173">
        <f>E116*F116</f>
        <v>0</v>
      </c>
      <c r="H116" s="174">
        <v>5.0000000000000002E-5</v>
      </c>
      <c r="I116" s="174">
        <f>E116*H116</f>
        <v>2.6271300000000001E-3</v>
      </c>
      <c r="J116" s="174">
        <v>0</v>
      </c>
      <c r="K116" s="174">
        <f>E116*J116</f>
        <v>0</v>
      </c>
      <c r="Q116" s="167">
        <v>2</v>
      </c>
      <c r="AA116" s="144">
        <v>1</v>
      </c>
      <c r="AB116" s="144">
        <v>1</v>
      </c>
      <c r="AC116" s="144">
        <v>1</v>
      </c>
      <c r="BB116" s="144">
        <v>1</v>
      </c>
      <c r="BC116" s="144">
        <f>IF(BB116=1,G116,0)</f>
        <v>0</v>
      </c>
      <c r="BD116" s="144">
        <f>IF(BB116=2,G116,0)</f>
        <v>0</v>
      </c>
      <c r="BE116" s="144">
        <f>IF(BB116=3,G116,0)</f>
        <v>0</v>
      </c>
      <c r="BF116" s="144">
        <f>IF(BB116=4,G116,0)</f>
        <v>0</v>
      </c>
      <c r="BG116" s="144">
        <f>IF(BB116=5,G116,0)</f>
        <v>0</v>
      </c>
      <c r="CA116" s="144">
        <v>1</v>
      </c>
      <c r="CB116" s="144">
        <v>1</v>
      </c>
      <c r="CC116" s="167"/>
      <c r="CD116" s="167"/>
    </row>
    <row r="117" spans="1:82" x14ac:dyDescent="0.2">
      <c r="A117" s="175"/>
      <c r="B117" s="176"/>
      <c r="C117" s="223" t="s">
        <v>203</v>
      </c>
      <c r="D117" s="224"/>
      <c r="E117" s="178">
        <v>5.8220000000000001</v>
      </c>
      <c r="F117" s="179"/>
      <c r="G117" s="180"/>
      <c r="H117" s="181"/>
      <c r="I117" s="182"/>
      <c r="J117" s="181"/>
      <c r="K117" s="182"/>
      <c r="M117" s="177" t="s">
        <v>203</v>
      </c>
      <c r="O117" s="177"/>
      <c r="Q117" s="167"/>
    </row>
    <row r="118" spans="1:82" x14ac:dyDescent="0.2">
      <c r="A118" s="175"/>
      <c r="B118" s="176"/>
      <c r="C118" s="223" t="s">
        <v>204</v>
      </c>
      <c r="D118" s="224"/>
      <c r="E118" s="178">
        <v>0.69</v>
      </c>
      <c r="F118" s="179"/>
      <c r="G118" s="180"/>
      <c r="H118" s="181"/>
      <c r="I118" s="182"/>
      <c r="J118" s="181"/>
      <c r="K118" s="182"/>
      <c r="M118" s="177" t="s">
        <v>204</v>
      </c>
      <c r="O118" s="177"/>
      <c r="Q118" s="167"/>
    </row>
    <row r="119" spans="1:82" x14ac:dyDescent="0.2">
      <c r="A119" s="175"/>
      <c r="B119" s="176"/>
      <c r="C119" s="223" t="s">
        <v>205</v>
      </c>
      <c r="D119" s="224"/>
      <c r="E119" s="178">
        <v>12.910500000000001</v>
      </c>
      <c r="F119" s="179"/>
      <c r="G119" s="180"/>
      <c r="H119" s="181"/>
      <c r="I119" s="182"/>
      <c r="J119" s="181"/>
      <c r="K119" s="182"/>
      <c r="M119" s="177" t="s">
        <v>205</v>
      </c>
      <c r="O119" s="177"/>
      <c r="Q119" s="167"/>
    </row>
    <row r="120" spans="1:82" x14ac:dyDescent="0.2">
      <c r="A120" s="175"/>
      <c r="B120" s="176"/>
      <c r="C120" s="223" t="s">
        <v>206</v>
      </c>
      <c r="D120" s="224"/>
      <c r="E120" s="178">
        <v>2.8855</v>
      </c>
      <c r="F120" s="179"/>
      <c r="G120" s="180"/>
      <c r="H120" s="181"/>
      <c r="I120" s="182"/>
      <c r="J120" s="181"/>
      <c r="K120" s="182"/>
      <c r="M120" s="177" t="s">
        <v>206</v>
      </c>
      <c r="O120" s="177"/>
      <c r="Q120" s="167"/>
    </row>
    <row r="121" spans="1:82" x14ac:dyDescent="0.2">
      <c r="A121" s="175"/>
      <c r="B121" s="176"/>
      <c r="C121" s="223" t="s">
        <v>207</v>
      </c>
      <c r="D121" s="224"/>
      <c r="E121" s="178">
        <v>10.815</v>
      </c>
      <c r="F121" s="179"/>
      <c r="G121" s="180"/>
      <c r="H121" s="181"/>
      <c r="I121" s="182"/>
      <c r="J121" s="181"/>
      <c r="K121" s="182"/>
      <c r="M121" s="177" t="s">
        <v>207</v>
      </c>
      <c r="O121" s="177"/>
      <c r="Q121" s="167"/>
    </row>
    <row r="122" spans="1:82" x14ac:dyDescent="0.2">
      <c r="A122" s="175"/>
      <c r="B122" s="176"/>
      <c r="C122" s="223" t="s">
        <v>208</v>
      </c>
      <c r="D122" s="224"/>
      <c r="E122" s="178">
        <v>3.024</v>
      </c>
      <c r="F122" s="179"/>
      <c r="G122" s="180"/>
      <c r="H122" s="181"/>
      <c r="I122" s="182"/>
      <c r="J122" s="181"/>
      <c r="K122" s="182"/>
      <c r="M122" s="177" t="s">
        <v>208</v>
      </c>
      <c r="O122" s="177"/>
      <c r="Q122" s="167"/>
    </row>
    <row r="123" spans="1:82" x14ac:dyDescent="0.2">
      <c r="A123" s="175"/>
      <c r="B123" s="176"/>
      <c r="C123" s="223" t="s">
        <v>209</v>
      </c>
      <c r="D123" s="224"/>
      <c r="E123" s="178">
        <v>8.85</v>
      </c>
      <c r="F123" s="179"/>
      <c r="G123" s="180"/>
      <c r="H123" s="181"/>
      <c r="I123" s="182"/>
      <c r="J123" s="181"/>
      <c r="K123" s="182"/>
      <c r="M123" s="177" t="s">
        <v>209</v>
      </c>
      <c r="O123" s="177"/>
      <c r="Q123" s="167"/>
    </row>
    <row r="124" spans="1:82" x14ac:dyDescent="0.2">
      <c r="A124" s="175"/>
      <c r="B124" s="176"/>
      <c r="C124" s="223" t="s">
        <v>208</v>
      </c>
      <c r="D124" s="224"/>
      <c r="E124" s="178">
        <v>3.024</v>
      </c>
      <c r="F124" s="179"/>
      <c r="G124" s="180"/>
      <c r="H124" s="181"/>
      <c r="I124" s="182"/>
      <c r="J124" s="181"/>
      <c r="K124" s="182"/>
      <c r="M124" s="177" t="s">
        <v>208</v>
      </c>
      <c r="O124" s="177"/>
      <c r="Q124" s="167"/>
    </row>
    <row r="125" spans="1:82" x14ac:dyDescent="0.2">
      <c r="A125" s="175"/>
      <c r="B125" s="176"/>
      <c r="C125" s="223" t="s">
        <v>210</v>
      </c>
      <c r="D125" s="224"/>
      <c r="E125" s="178">
        <v>4.5216000000000003</v>
      </c>
      <c r="F125" s="179"/>
      <c r="G125" s="180"/>
      <c r="H125" s="181"/>
      <c r="I125" s="182"/>
      <c r="J125" s="181"/>
      <c r="K125" s="182"/>
      <c r="M125" s="177" t="s">
        <v>210</v>
      </c>
      <c r="O125" s="177"/>
      <c r="Q125" s="167"/>
    </row>
    <row r="126" spans="1:82" x14ac:dyDescent="0.2">
      <c r="A126" s="168">
        <v>31</v>
      </c>
      <c r="B126" s="169" t="s">
        <v>213</v>
      </c>
      <c r="C126" s="170" t="s">
        <v>214</v>
      </c>
      <c r="D126" s="171" t="s">
        <v>106</v>
      </c>
      <c r="E126" s="172">
        <v>15.03</v>
      </c>
      <c r="F126" s="172"/>
      <c r="G126" s="173">
        <f>E126*F126</f>
        <v>0</v>
      </c>
      <c r="H126" s="174">
        <v>4.0099999999999997E-3</v>
      </c>
      <c r="I126" s="174">
        <f>E126*H126</f>
        <v>6.0270299999999992E-2</v>
      </c>
      <c r="J126" s="174">
        <v>0</v>
      </c>
      <c r="K126" s="174">
        <f>E126*J126</f>
        <v>0</v>
      </c>
      <c r="Q126" s="167">
        <v>2</v>
      </c>
      <c r="AA126" s="144">
        <v>1</v>
      </c>
      <c r="AB126" s="144">
        <v>1</v>
      </c>
      <c r="AC126" s="144">
        <v>1</v>
      </c>
      <c r="BB126" s="144">
        <v>1</v>
      </c>
      <c r="BC126" s="144">
        <f>IF(BB126=1,G126,0)</f>
        <v>0</v>
      </c>
      <c r="BD126" s="144">
        <f>IF(BB126=2,G126,0)</f>
        <v>0</v>
      </c>
      <c r="BE126" s="144">
        <f>IF(BB126=3,G126,0)</f>
        <v>0</v>
      </c>
      <c r="BF126" s="144">
        <f>IF(BB126=4,G126,0)</f>
        <v>0</v>
      </c>
      <c r="BG126" s="144">
        <f>IF(BB126=5,G126,0)</f>
        <v>0</v>
      </c>
      <c r="CA126" s="144">
        <v>1</v>
      </c>
      <c r="CB126" s="144">
        <v>1</v>
      </c>
      <c r="CC126" s="167"/>
      <c r="CD126" s="167"/>
    </row>
    <row r="127" spans="1:82" x14ac:dyDescent="0.2">
      <c r="A127" s="175"/>
      <c r="B127" s="176"/>
      <c r="C127" s="223" t="s">
        <v>215</v>
      </c>
      <c r="D127" s="224"/>
      <c r="E127" s="178">
        <v>9.18</v>
      </c>
      <c r="F127" s="179"/>
      <c r="G127" s="180"/>
      <c r="H127" s="181"/>
      <c r="I127" s="182"/>
      <c r="J127" s="181"/>
      <c r="K127" s="182"/>
      <c r="M127" s="177" t="s">
        <v>215</v>
      </c>
      <c r="O127" s="177"/>
      <c r="Q127" s="167"/>
    </row>
    <row r="128" spans="1:82" x14ac:dyDescent="0.2">
      <c r="A128" s="175"/>
      <c r="B128" s="176"/>
      <c r="C128" s="223" t="s">
        <v>216</v>
      </c>
      <c r="D128" s="224"/>
      <c r="E128" s="178">
        <v>5.85</v>
      </c>
      <c r="F128" s="179"/>
      <c r="G128" s="180"/>
      <c r="H128" s="181"/>
      <c r="I128" s="182"/>
      <c r="J128" s="181"/>
      <c r="K128" s="182"/>
      <c r="M128" s="177" t="s">
        <v>216</v>
      </c>
      <c r="O128" s="177"/>
      <c r="Q128" s="167"/>
    </row>
    <row r="129" spans="1:82" x14ac:dyDescent="0.2">
      <c r="A129" s="168">
        <v>32</v>
      </c>
      <c r="B129" s="169" t="s">
        <v>217</v>
      </c>
      <c r="C129" s="170" t="s">
        <v>218</v>
      </c>
      <c r="D129" s="171" t="s">
        <v>106</v>
      </c>
      <c r="E129" s="172">
        <v>15.03</v>
      </c>
      <c r="F129" s="172"/>
      <c r="G129" s="173">
        <f>E129*F129</f>
        <v>0</v>
      </c>
      <c r="H129" s="174">
        <v>4.0000000000000003E-5</v>
      </c>
      <c r="I129" s="174">
        <f>E129*H129</f>
        <v>6.0119999999999998E-4</v>
      </c>
      <c r="J129" s="174">
        <v>0</v>
      </c>
      <c r="K129" s="174">
        <f>E129*J129</f>
        <v>0</v>
      </c>
      <c r="Q129" s="167">
        <v>2</v>
      </c>
      <c r="AA129" s="144">
        <v>1</v>
      </c>
      <c r="AB129" s="144">
        <v>1</v>
      </c>
      <c r="AC129" s="144">
        <v>1</v>
      </c>
      <c r="BB129" s="144">
        <v>1</v>
      </c>
      <c r="BC129" s="144">
        <f>IF(BB129=1,G129,0)</f>
        <v>0</v>
      </c>
      <c r="BD129" s="144">
        <f>IF(BB129=2,G129,0)</f>
        <v>0</v>
      </c>
      <c r="BE129" s="144">
        <f>IF(BB129=3,G129,0)</f>
        <v>0</v>
      </c>
      <c r="BF129" s="144">
        <f>IF(BB129=4,G129,0)</f>
        <v>0</v>
      </c>
      <c r="BG129" s="144">
        <f>IF(BB129=5,G129,0)</f>
        <v>0</v>
      </c>
      <c r="CA129" s="144">
        <v>1</v>
      </c>
      <c r="CB129" s="144">
        <v>1</v>
      </c>
      <c r="CC129" s="167"/>
      <c r="CD129" s="167"/>
    </row>
    <row r="130" spans="1:82" x14ac:dyDescent="0.2">
      <c r="A130" s="175"/>
      <c r="B130" s="176"/>
      <c r="C130" s="223" t="s">
        <v>219</v>
      </c>
      <c r="D130" s="224"/>
      <c r="E130" s="178">
        <v>9.18</v>
      </c>
      <c r="F130" s="179"/>
      <c r="G130" s="180"/>
      <c r="H130" s="181"/>
      <c r="I130" s="182"/>
      <c r="J130" s="181"/>
      <c r="K130" s="182"/>
      <c r="M130" s="177" t="s">
        <v>219</v>
      </c>
      <c r="O130" s="177"/>
      <c r="Q130" s="167"/>
    </row>
    <row r="131" spans="1:82" x14ac:dyDescent="0.2">
      <c r="A131" s="175"/>
      <c r="B131" s="176"/>
      <c r="C131" s="223" t="s">
        <v>220</v>
      </c>
      <c r="D131" s="224"/>
      <c r="E131" s="178">
        <v>5.85</v>
      </c>
      <c r="F131" s="179"/>
      <c r="G131" s="180"/>
      <c r="H131" s="181"/>
      <c r="I131" s="182"/>
      <c r="J131" s="181"/>
      <c r="K131" s="182"/>
      <c r="M131" s="177" t="s">
        <v>220</v>
      </c>
      <c r="O131" s="177"/>
      <c r="Q131" s="167"/>
    </row>
    <row r="132" spans="1:82" x14ac:dyDescent="0.2">
      <c r="A132" s="168">
        <v>33</v>
      </c>
      <c r="B132" s="169" t="s">
        <v>221</v>
      </c>
      <c r="C132" s="170" t="s">
        <v>222</v>
      </c>
      <c r="D132" s="171" t="s">
        <v>145</v>
      </c>
      <c r="E132" s="172">
        <v>0.1638</v>
      </c>
      <c r="F132" s="172"/>
      <c r="G132" s="173">
        <f>E132*F132</f>
        <v>0</v>
      </c>
      <c r="H132" s="174">
        <v>1.05294</v>
      </c>
      <c r="I132" s="174">
        <f>E132*H132</f>
        <v>0.17247157199999999</v>
      </c>
      <c r="J132" s="174">
        <v>0</v>
      </c>
      <c r="K132" s="174">
        <f>E132*J132</f>
        <v>0</v>
      </c>
      <c r="Q132" s="167">
        <v>2</v>
      </c>
      <c r="AA132" s="144">
        <v>1</v>
      </c>
      <c r="AB132" s="144">
        <v>1</v>
      </c>
      <c r="AC132" s="144">
        <v>1</v>
      </c>
      <c r="BB132" s="144">
        <v>1</v>
      </c>
      <c r="BC132" s="144">
        <f>IF(BB132=1,G132,0)</f>
        <v>0</v>
      </c>
      <c r="BD132" s="144">
        <f>IF(BB132=2,G132,0)</f>
        <v>0</v>
      </c>
      <c r="BE132" s="144">
        <f>IF(BB132=3,G132,0)</f>
        <v>0</v>
      </c>
      <c r="BF132" s="144">
        <f>IF(BB132=4,G132,0)</f>
        <v>0</v>
      </c>
      <c r="BG132" s="144">
        <f>IF(BB132=5,G132,0)</f>
        <v>0</v>
      </c>
      <c r="CA132" s="144">
        <v>1</v>
      </c>
      <c r="CB132" s="144">
        <v>1</v>
      </c>
      <c r="CC132" s="167"/>
      <c r="CD132" s="167"/>
    </row>
    <row r="133" spans="1:82" x14ac:dyDescent="0.2">
      <c r="A133" s="175"/>
      <c r="B133" s="176"/>
      <c r="C133" s="223" t="s">
        <v>223</v>
      </c>
      <c r="D133" s="224"/>
      <c r="E133" s="178">
        <v>0.1638</v>
      </c>
      <c r="F133" s="179"/>
      <c r="G133" s="180"/>
      <c r="H133" s="181"/>
      <c r="I133" s="182"/>
      <c r="J133" s="181"/>
      <c r="K133" s="182"/>
      <c r="M133" s="177" t="s">
        <v>223</v>
      </c>
      <c r="O133" s="177"/>
      <c r="Q133" s="167"/>
    </row>
    <row r="134" spans="1:82" x14ac:dyDescent="0.2">
      <c r="A134" s="168">
        <v>34</v>
      </c>
      <c r="B134" s="169" t="s">
        <v>224</v>
      </c>
      <c r="C134" s="170" t="s">
        <v>225</v>
      </c>
      <c r="D134" s="171" t="s">
        <v>166</v>
      </c>
      <c r="E134" s="172">
        <v>12</v>
      </c>
      <c r="F134" s="172"/>
      <c r="G134" s="173">
        <f>E134*F134</f>
        <v>0</v>
      </c>
      <c r="H134" s="174">
        <v>0.01</v>
      </c>
      <c r="I134" s="174">
        <f>E134*H134</f>
        <v>0.12</v>
      </c>
      <c r="J134" s="174">
        <v>0</v>
      </c>
      <c r="K134" s="174">
        <f>E134*J134</f>
        <v>0</v>
      </c>
      <c r="Q134" s="167">
        <v>2</v>
      </c>
      <c r="AA134" s="144">
        <v>3</v>
      </c>
      <c r="AB134" s="144">
        <v>1</v>
      </c>
      <c r="AC134" s="144">
        <v>59213345</v>
      </c>
      <c r="BB134" s="144">
        <v>1</v>
      </c>
      <c r="BC134" s="144">
        <f>IF(BB134=1,G134,0)</f>
        <v>0</v>
      </c>
      <c r="BD134" s="144">
        <f>IF(BB134=2,G134,0)</f>
        <v>0</v>
      </c>
      <c r="BE134" s="144">
        <f>IF(BB134=3,G134,0)</f>
        <v>0</v>
      </c>
      <c r="BF134" s="144">
        <f>IF(BB134=4,G134,0)</f>
        <v>0</v>
      </c>
      <c r="BG134" s="144">
        <f>IF(BB134=5,G134,0)</f>
        <v>0</v>
      </c>
      <c r="CA134" s="144">
        <v>3</v>
      </c>
      <c r="CB134" s="144">
        <v>1</v>
      </c>
      <c r="CC134" s="167"/>
      <c r="CD134" s="167"/>
    </row>
    <row r="135" spans="1:82" x14ac:dyDescent="0.2">
      <c r="A135" s="168">
        <v>35</v>
      </c>
      <c r="B135" s="169" t="s">
        <v>226</v>
      </c>
      <c r="C135" s="170" t="s">
        <v>227</v>
      </c>
      <c r="D135" s="171" t="s">
        <v>166</v>
      </c>
      <c r="E135" s="172">
        <v>6</v>
      </c>
      <c r="F135" s="172"/>
      <c r="G135" s="173">
        <f>E135*F135</f>
        <v>0</v>
      </c>
      <c r="H135" s="174">
        <v>5.8000000000000003E-2</v>
      </c>
      <c r="I135" s="174">
        <f>E135*H135</f>
        <v>0.34800000000000003</v>
      </c>
      <c r="J135" s="174">
        <v>0</v>
      </c>
      <c r="K135" s="174">
        <f>E135*J135</f>
        <v>0</v>
      </c>
      <c r="Q135" s="167">
        <v>2</v>
      </c>
      <c r="AA135" s="144">
        <v>3</v>
      </c>
      <c r="AB135" s="144">
        <v>1</v>
      </c>
      <c r="AC135" s="144">
        <v>59213395</v>
      </c>
      <c r="BB135" s="144">
        <v>1</v>
      </c>
      <c r="BC135" s="144">
        <f>IF(BB135=1,G135,0)</f>
        <v>0</v>
      </c>
      <c r="BD135" s="144">
        <f>IF(BB135=2,G135,0)</f>
        <v>0</v>
      </c>
      <c r="BE135" s="144">
        <f>IF(BB135=3,G135,0)</f>
        <v>0</v>
      </c>
      <c r="BF135" s="144">
        <f>IF(BB135=4,G135,0)</f>
        <v>0</v>
      </c>
      <c r="BG135" s="144">
        <f>IF(BB135=5,G135,0)</f>
        <v>0</v>
      </c>
      <c r="CA135" s="144">
        <v>3</v>
      </c>
      <c r="CB135" s="144">
        <v>1</v>
      </c>
      <c r="CC135" s="167"/>
      <c r="CD135" s="167"/>
    </row>
    <row r="136" spans="1:82" x14ac:dyDescent="0.2">
      <c r="A136" s="183"/>
      <c r="B136" s="184" t="s">
        <v>82</v>
      </c>
      <c r="C136" s="185" t="str">
        <f>CONCATENATE(B72," ",C72)</f>
        <v>3 Svislé a kompletní konstrukce</v>
      </c>
      <c r="D136" s="186"/>
      <c r="E136" s="187"/>
      <c r="F136" s="188"/>
      <c r="G136" s="189">
        <f>SUM(G72:G135)</f>
        <v>0</v>
      </c>
      <c r="H136" s="190"/>
      <c r="I136" s="191">
        <f>SUM(I72:I135)</f>
        <v>67.345113827000006</v>
      </c>
      <c r="J136" s="190"/>
      <c r="K136" s="191">
        <f>SUM(K72:K135)</f>
        <v>0</v>
      </c>
      <c r="Q136" s="167">
        <v>4</v>
      </c>
      <c r="BC136" s="192">
        <f>SUM(BC72:BC135)</f>
        <v>0</v>
      </c>
      <c r="BD136" s="192">
        <f>SUM(BD72:BD135)</f>
        <v>0</v>
      </c>
      <c r="BE136" s="192">
        <f>SUM(BE72:BE135)</f>
        <v>0</v>
      </c>
      <c r="BF136" s="192">
        <f>SUM(BF72:BF135)</f>
        <v>0</v>
      </c>
      <c r="BG136" s="192">
        <f>SUM(BG72:BG135)</f>
        <v>0</v>
      </c>
    </row>
    <row r="137" spans="1:82" x14ac:dyDescent="0.2">
      <c r="A137" s="159" t="s">
        <v>78</v>
      </c>
      <c r="B137" s="160" t="s">
        <v>228</v>
      </c>
      <c r="C137" s="161" t="s">
        <v>229</v>
      </c>
      <c r="D137" s="162"/>
      <c r="E137" s="163"/>
      <c r="F137" s="163"/>
      <c r="G137" s="164"/>
      <c r="H137" s="165"/>
      <c r="I137" s="166"/>
      <c r="J137" s="165"/>
      <c r="K137" s="166"/>
      <c r="Q137" s="167">
        <v>1</v>
      </c>
    </row>
    <row r="138" spans="1:82" x14ac:dyDescent="0.2">
      <c r="A138" s="168">
        <v>36</v>
      </c>
      <c r="B138" s="169" t="s">
        <v>230</v>
      </c>
      <c r="C138" s="170" t="s">
        <v>231</v>
      </c>
      <c r="D138" s="171" t="s">
        <v>106</v>
      </c>
      <c r="E138" s="172">
        <v>3.68</v>
      </c>
      <c r="F138" s="172"/>
      <c r="G138" s="173">
        <f>E138*F138</f>
        <v>0</v>
      </c>
      <c r="H138" s="174">
        <v>0.22797999999999999</v>
      </c>
      <c r="I138" s="174">
        <f>E138*H138</f>
        <v>0.8389664</v>
      </c>
      <c r="J138" s="174">
        <v>0</v>
      </c>
      <c r="K138" s="174">
        <f>E138*J138</f>
        <v>0</v>
      </c>
      <c r="Q138" s="167">
        <v>2</v>
      </c>
      <c r="AA138" s="144">
        <v>1</v>
      </c>
      <c r="AB138" s="144">
        <v>1</v>
      </c>
      <c r="AC138" s="144">
        <v>1</v>
      </c>
      <c r="BB138" s="144">
        <v>1</v>
      </c>
      <c r="BC138" s="144">
        <f>IF(BB138=1,G138,0)</f>
        <v>0</v>
      </c>
      <c r="BD138" s="144">
        <f>IF(BB138=2,G138,0)</f>
        <v>0</v>
      </c>
      <c r="BE138" s="144">
        <f>IF(BB138=3,G138,0)</f>
        <v>0</v>
      </c>
      <c r="BF138" s="144">
        <f>IF(BB138=4,G138,0)</f>
        <v>0</v>
      </c>
      <c r="BG138" s="144">
        <f>IF(BB138=5,G138,0)</f>
        <v>0</v>
      </c>
      <c r="CA138" s="144">
        <v>1</v>
      </c>
      <c r="CB138" s="144">
        <v>1</v>
      </c>
      <c r="CC138" s="167"/>
      <c r="CD138" s="167"/>
    </row>
    <row r="139" spans="1:82" x14ac:dyDescent="0.2">
      <c r="A139" s="175"/>
      <c r="B139" s="176"/>
      <c r="C139" s="223" t="s">
        <v>232</v>
      </c>
      <c r="D139" s="224"/>
      <c r="E139" s="178">
        <v>3.68</v>
      </c>
      <c r="F139" s="179"/>
      <c r="G139" s="180"/>
      <c r="H139" s="181"/>
      <c r="I139" s="182"/>
      <c r="J139" s="181"/>
      <c r="K139" s="182"/>
      <c r="M139" s="177" t="s">
        <v>232</v>
      </c>
      <c r="O139" s="177"/>
      <c r="Q139" s="167"/>
    </row>
    <row r="140" spans="1:82" x14ac:dyDescent="0.2">
      <c r="A140" s="168">
        <v>37</v>
      </c>
      <c r="B140" s="169" t="s">
        <v>233</v>
      </c>
      <c r="C140" s="170" t="s">
        <v>234</v>
      </c>
      <c r="D140" s="171" t="s">
        <v>106</v>
      </c>
      <c r="E140" s="172">
        <v>7.3</v>
      </c>
      <c r="F140" s="172"/>
      <c r="G140" s="173">
        <f>E140*F140</f>
        <v>0</v>
      </c>
      <c r="H140" s="174">
        <v>0.20002</v>
      </c>
      <c r="I140" s="174">
        <f>E140*H140</f>
        <v>1.4601459999999999</v>
      </c>
      <c r="J140" s="174">
        <v>0</v>
      </c>
      <c r="K140" s="174">
        <f>E140*J140</f>
        <v>0</v>
      </c>
      <c r="Q140" s="167">
        <v>2</v>
      </c>
      <c r="AA140" s="144">
        <v>1</v>
      </c>
      <c r="AB140" s="144">
        <v>1</v>
      </c>
      <c r="AC140" s="144">
        <v>1</v>
      </c>
      <c r="BB140" s="144">
        <v>1</v>
      </c>
      <c r="BC140" s="144">
        <f>IF(BB140=1,G140,0)</f>
        <v>0</v>
      </c>
      <c r="BD140" s="144">
        <f>IF(BB140=2,G140,0)</f>
        <v>0</v>
      </c>
      <c r="BE140" s="144">
        <f>IF(BB140=3,G140,0)</f>
        <v>0</v>
      </c>
      <c r="BF140" s="144">
        <f>IF(BB140=4,G140,0)</f>
        <v>0</v>
      </c>
      <c r="BG140" s="144">
        <f>IF(BB140=5,G140,0)</f>
        <v>0</v>
      </c>
      <c r="CA140" s="144">
        <v>1</v>
      </c>
      <c r="CB140" s="144">
        <v>1</v>
      </c>
      <c r="CC140" s="167"/>
      <c r="CD140" s="167"/>
    </row>
    <row r="141" spans="1:82" x14ac:dyDescent="0.2">
      <c r="A141" s="168">
        <v>38</v>
      </c>
      <c r="B141" s="169" t="s">
        <v>235</v>
      </c>
      <c r="C141" s="170" t="s">
        <v>236</v>
      </c>
      <c r="D141" s="171" t="s">
        <v>106</v>
      </c>
      <c r="E141" s="172">
        <v>0.86399999999999999</v>
      </c>
      <c r="F141" s="172"/>
      <c r="G141" s="173">
        <f>E141*F141</f>
        <v>0</v>
      </c>
      <c r="H141" s="174">
        <v>2.102E-2</v>
      </c>
      <c r="I141" s="174">
        <f>E141*H141</f>
        <v>1.8161280000000002E-2</v>
      </c>
      <c r="J141" s="174">
        <v>0</v>
      </c>
      <c r="K141" s="174">
        <f>E141*J141</f>
        <v>0</v>
      </c>
      <c r="Q141" s="167">
        <v>2</v>
      </c>
      <c r="AA141" s="144">
        <v>1</v>
      </c>
      <c r="AB141" s="144">
        <v>1</v>
      </c>
      <c r="AC141" s="144">
        <v>1</v>
      </c>
      <c r="BB141" s="144">
        <v>1</v>
      </c>
      <c r="BC141" s="144">
        <f>IF(BB141=1,G141,0)</f>
        <v>0</v>
      </c>
      <c r="BD141" s="144">
        <f>IF(BB141=2,G141,0)</f>
        <v>0</v>
      </c>
      <c r="BE141" s="144">
        <f>IF(BB141=3,G141,0)</f>
        <v>0</v>
      </c>
      <c r="BF141" s="144">
        <f>IF(BB141=4,G141,0)</f>
        <v>0</v>
      </c>
      <c r="BG141" s="144">
        <f>IF(BB141=5,G141,0)</f>
        <v>0</v>
      </c>
      <c r="CA141" s="144">
        <v>1</v>
      </c>
      <c r="CB141" s="144">
        <v>1</v>
      </c>
      <c r="CC141" s="167"/>
      <c r="CD141" s="167"/>
    </row>
    <row r="142" spans="1:82" x14ac:dyDescent="0.2">
      <c r="A142" s="175"/>
      <c r="B142" s="176"/>
      <c r="C142" s="223" t="s">
        <v>237</v>
      </c>
      <c r="D142" s="224"/>
      <c r="E142" s="178">
        <v>0.34560000000000002</v>
      </c>
      <c r="F142" s="179"/>
      <c r="G142" s="180"/>
      <c r="H142" s="181"/>
      <c r="I142" s="182"/>
      <c r="J142" s="181"/>
      <c r="K142" s="182"/>
      <c r="M142" s="177" t="s">
        <v>237</v>
      </c>
      <c r="O142" s="177"/>
      <c r="Q142" s="167"/>
    </row>
    <row r="143" spans="1:82" x14ac:dyDescent="0.2">
      <c r="A143" s="175"/>
      <c r="B143" s="176"/>
      <c r="C143" s="223" t="s">
        <v>238</v>
      </c>
      <c r="D143" s="224"/>
      <c r="E143" s="178">
        <v>0.51839999999999997</v>
      </c>
      <c r="F143" s="179"/>
      <c r="G143" s="180"/>
      <c r="H143" s="181"/>
      <c r="I143" s="182"/>
      <c r="J143" s="181"/>
      <c r="K143" s="182"/>
      <c r="M143" s="177" t="s">
        <v>238</v>
      </c>
      <c r="O143" s="177"/>
      <c r="Q143" s="167"/>
    </row>
    <row r="144" spans="1:82" x14ac:dyDescent="0.2">
      <c r="A144" s="168">
        <v>39</v>
      </c>
      <c r="B144" s="169" t="s">
        <v>239</v>
      </c>
      <c r="C144" s="170" t="s">
        <v>240</v>
      </c>
      <c r="D144" s="171" t="s">
        <v>106</v>
      </c>
      <c r="E144" s="172">
        <v>0.34560000000000002</v>
      </c>
      <c r="F144" s="172"/>
      <c r="G144" s="173">
        <f>E144*F144</f>
        <v>0</v>
      </c>
      <c r="H144" s="174">
        <v>2.102E-2</v>
      </c>
      <c r="I144" s="174">
        <f>E144*H144</f>
        <v>7.2645120000000007E-3</v>
      </c>
      <c r="J144" s="174">
        <v>0</v>
      </c>
      <c r="K144" s="174">
        <f>E144*J144</f>
        <v>0</v>
      </c>
      <c r="Q144" s="167">
        <v>2</v>
      </c>
      <c r="AA144" s="144">
        <v>1</v>
      </c>
      <c r="AB144" s="144">
        <v>1</v>
      </c>
      <c r="AC144" s="144">
        <v>1</v>
      </c>
      <c r="BB144" s="144">
        <v>1</v>
      </c>
      <c r="BC144" s="144">
        <f>IF(BB144=1,G144,0)</f>
        <v>0</v>
      </c>
      <c r="BD144" s="144">
        <f>IF(BB144=2,G144,0)</f>
        <v>0</v>
      </c>
      <c r="BE144" s="144">
        <f>IF(BB144=3,G144,0)</f>
        <v>0</v>
      </c>
      <c r="BF144" s="144">
        <f>IF(BB144=4,G144,0)</f>
        <v>0</v>
      </c>
      <c r="BG144" s="144">
        <f>IF(BB144=5,G144,0)</f>
        <v>0</v>
      </c>
      <c r="CA144" s="144">
        <v>1</v>
      </c>
      <c r="CB144" s="144">
        <v>1</v>
      </c>
      <c r="CC144" s="167"/>
      <c r="CD144" s="167"/>
    </row>
    <row r="145" spans="1:82" x14ac:dyDescent="0.2">
      <c r="A145" s="175"/>
      <c r="B145" s="176"/>
      <c r="C145" s="223" t="s">
        <v>237</v>
      </c>
      <c r="D145" s="224"/>
      <c r="E145" s="178">
        <v>0.34560000000000002</v>
      </c>
      <c r="F145" s="179"/>
      <c r="G145" s="180"/>
      <c r="H145" s="181"/>
      <c r="I145" s="182"/>
      <c r="J145" s="181"/>
      <c r="K145" s="182"/>
      <c r="M145" s="177" t="s">
        <v>237</v>
      </c>
      <c r="O145" s="177"/>
      <c r="Q145" s="167"/>
    </row>
    <row r="146" spans="1:82" ht="22.5" x14ac:dyDescent="0.2">
      <c r="A146" s="168">
        <v>40</v>
      </c>
      <c r="B146" s="169" t="s">
        <v>241</v>
      </c>
      <c r="C146" s="170" t="s">
        <v>242</v>
      </c>
      <c r="D146" s="171" t="s">
        <v>92</v>
      </c>
      <c r="E146" s="172">
        <v>19.266500000000001</v>
      </c>
      <c r="F146" s="172"/>
      <c r="G146" s="173">
        <f>E146*F146</f>
        <v>0</v>
      </c>
      <c r="H146" s="174">
        <v>1.66875</v>
      </c>
      <c r="I146" s="174">
        <f>E146*H146</f>
        <v>32.150971875000003</v>
      </c>
      <c r="J146" s="174">
        <v>0</v>
      </c>
      <c r="K146" s="174">
        <f>E146*J146</f>
        <v>0</v>
      </c>
      <c r="Q146" s="167">
        <v>2</v>
      </c>
      <c r="AA146" s="144">
        <v>1</v>
      </c>
      <c r="AB146" s="144">
        <v>1</v>
      </c>
      <c r="AC146" s="144">
        <v>1</v>
      </c>
      <c r="BB146" s="144">
        <v>1</v>
      </c>
      <c r="BC146" s="144">
        <f>IF(BB146=1,G146,0)</f>
        <v>0</v>
      </c>
      <c r="BD146" s="144">
        <f>IF(BB146=2,G146,0)</f>
        <v>0</v>
      </c>
      <c r="BE146" s="144">
        <f>IF(BB146=3,G146,0)</f>
        <v>0</v>
      </c>
      <c r="BF146" s="144">
        <f>IF(BB146=4,G146,0)</f>
        <v>0</v>
      </c>
      <c r="BG146" s="144">
        <f>IF(BB146=5,G146,0)</f>
        <v>0</v>
      </c>
      <c r="CA146" s="144">
        <v>1</v>
      </c>
      <c r="CB146" s="144">
        <v>1</v>
      </c>
      <c r="CC146" s="167"/>
      <c r="CD146" s="167"/>
    </row>
    <row r="147" spans="1:82" x14ac:dyDescent="0.2">
      <c r="A147" s="175"/>
      <c r="B147" s="176"/>
      <c r="C147" s="223" t="s">
        <v>119</v>
      </c>
      <c r="D147" s="224"/>
      <c r="E147" s="178">
        <v>25.896699999999999</v>
      </c>
      <c r="F147" s="179"/>
      <c r="G147" s="180"/>
      <c r="H147" s="181"/>
      <c r="I147" s="182"/>
      <c r="J147" s="181"/>
      <c r="K147" s="182"/>
      <c r="M147" s="177" t="s">
        <v>119</v>
      </c>
      <c r="O147" s="177"/>
      <c r="Q147" s="167"/>
    </row>
    <row r="148" spans="1:82" x14ac:dyDescent="0.2">
      <c r="A148" s="175"/>
      <c r="B148" s="176"/>
      <c r="C148" s="223" t="s">
        <v>120</v>
      </c>
      <c r="D148" s="224"/>
      <c r="E148" s="178">
        <v>-4.6951999999999998</v>
      </c>
      <c r="F148" s="179"/>
      <c r="G148" s="180"/>
      <c r="H148" s="181"/>
      <c r="I148" s="182"/>
      <c r="J148" s="181"/>
      <c r="K148" s="182"/>
      <c r="M148" s="177" t="s">
        <v>120</v>
      </c>
      <c r="O148" s="177"/>
      <c r="Q148" s="167"/>
    </row>
    <row r="149" spans="1:82" x14ac:dyDescent="0.2">
      <c r="A149" s="175"/>
      <c r="B149" s="176"/>
      <c r="C149" s="223" t="s">
        <v>121</v>
      </c>
      <c r="D149" s="224"/>
      <c r="E149" s="178">
        <v>-1.9350000000000001</v>
      </c>
      <c r="F149" s="179"/>
      <c r="G149" s="180"/>
      <c r="H149" s="181"/>
      <c r="I149" s="182"/>
      <c r="J149" s="181"/>
      <c r="K149" s="182"/>
      <c r="M149" s="177" t="s">
        <v>121</v>
      </c>
      <c r="O149" s="177"/>
      <c r="Q149" s="167"/>
    </row>
    <row r="150" spans="1:82" x14ac:dyDescent="0.2">
      <c r="A150" s="183"/>
      <c r="B150" s="184" t="s">
        <v>82</v>
      </c>
      <c r="C150" s="185" t="str">
        <f>CONCATENATE(B137," ",C137)</f>
        <v>4 Vodorovné konstrukce</v>
      </c>
      <c r="D150" s="186"/>
      <c r="E150" s="187"/>
      <c r="F150" s="188"/>
      <c r="G150" s="189">
        <f>SUM(G137:G149)</f>
        <v>0</v>
      </c>
      <c r="H150" s="190"/>
      <c r="I150" s="191">
        <f>SUM(I137:I149)</f>
        <v>34.475510067000002</v>
      </c>
      <c r="J150" s="190"/>
      <c r="K150" s="191">
        <f>SUM(K137:K149)</f>
        <v>0</v>
      </c>
      <c r="Q150" s="167">
        <v>4</v>
      </c>
      <c r="BC150" s="192">
        <f>SUM(BC137:BC149)</f>
        <v>0</v>
      </c>
      <c r="BD150" s="192">
        <f>SUM(BD137:BD149)</f>
        <v>0</v>
      </c>
      <c r="BE150" s="192">
        <f>SUM(BE137:BE149)</f>
        <v>0</v>
      </c>
      <c r="BF150" s="192">
        <f>SUM(BF137:BF149)</f>
        <v>0</v>
      </c>
      <c r="BG150" s="192">
        <f>SUM(BG137:BG149)</f>
        <v>0</v>
      </c>
    </row>
    <row r="151" spans="1:82" x14ac:dyDescent="0.2">
      <c r="A151" s="159" t="s">
        <v>78</v>
      </c>
      <c r="B151" s="160" t="s">
        <v>243</v>
      </c>
      <c r="C151" s="161" t="s">
        <v>244</v>
      </c>
      <c r="D151" s="162"/>
      <c r="E151" s="163"/>
      <c r="F151" s="163"/>
      <c r="G151" s="164"/>
      <c r="H151" s="165"/>
      <c r="I151" s="166"/>
      <c r="J151" s="165"/>
      <c r="K151" s="166"/>
      <c r="Q151" s="167">
        <v>1</v>
      </c>
    </row>
    <row r="152" spans="1:82" ht="22.5" x14ac:dyDescent="0.2">
      <c r="A152" s="168">
        <v>41</v>
      </c>
      <c r="B152" s="169" t="s">
        <v>245</v>
      </c>
      <c r="C152" s="170" t="s">
        <v>246</v>
      </c>
      <c r="D152" s="171" t="s">
        <v>106</v>
      </c>
      <c r="E152" s="172">
        <v>7.3</v>
      </c>
      <c r="F152" s="172"/>
      <c r="G152" s="173">
        <f>E152*F152</f>
        <v>0</v>
      </c>
      <c r="H152" s="174">
        <v>0.62753999999999999</v>
      </c>
      <c r="I152" s="174">
        <f>E152*H152</f>
        <v>4.5810420000000001</v>
      </c>
      <c r="J152" s="174">
        <v>0</v>
      </c>
      <c r="K152" s="174">
        <f>E152*J152</f>
        <v>0</v>
      </c>
      <c r="Q152" s="167">
        <v>2</v>
      </c>
      <c r="AA152" s="144">
        <v>1</v>
      </c>
      <c r="AB152" s="144">
        <v>1</v>
      </c>
      <c r="AC152" s="144">
        <v>1</v>
      </c>
      <c r="BB152" s="144">
        <v>1</v>
      </c>
      <c r="BC152" s="144">
        <f>IF(BB152=1,G152,0)</f>
        <v>0</v>
      </c>
      <c r="BD152" s="144">
        <f>IF(BB152=2,G152,0)</f>
        <v>0</v>
      </c>
      <c r="BE152" s="144">
        <f>IF(BB152=3,G152,0)</f>
        <v>0</v>
      </c>
      <c r="BF152" s="144">
        <f>IF(BB152=4,G152,0)</f>
        <v>0</v>
      </c>
      <c r="BG152" s="144">
        <f>IF(BB152=5,G152,0)</f>
        <v>0</v>
      </c>
      <c r="CA152" s="144">
        <v>1</v>
      </c>
      <c r="CB152" s="144">
        <v>1</v>
      </c>
      <c r="CC152" s="167"/>
      <c r="CD152" s="167"/>
    </row>
    <row r="153" spans="1:82" x14ac:dyDescent="0.2">
      <c r="A153" s="168">
        <v>42</v>
      </c>
      <c r="B153" s="169" t="s">
        <v>247</v>
      </c>
      <c r="C153" s="170" t="s">
        <v>248</v>
      </c>
      <c r="D153" s="171" t="s">
        <v>126</v>
      </c>
      <c r="E153" s="172">
        <v>6</v>
      </c>
      <c r="F153" s="172"/>
      <c r="G153" s="173">
        <f>E153*F153</f>
        <v>0</v>
      </c>
      <c r="H153" s="174">
        <v>8.4940000000000002E-2</v>
      </c>
      <c r="I153" s="174">
        <f>E153*H153</f>
        <v>0.50963999999999998</v>
      </c>
      <c r="J153" s="174">
        <v>0</v>
      </c>
      <c r="K153" s="174">
        <f>E153*J153</f>
        <v>0</v>
      </c>
      <c r="Q153" s="167">
        <v>2</v>
      </c>
      <c r="AA153" s="144">
        <v>1</v>
      </c>
      <c r="AB153" s="144">
        <v>1</v>
      </c>
      <c r="AC153" s="144">
        <v>1</v>
      </c>
      <c r="BB153" s="144">
        <v>1</v>
      </c>
      <c r="BC153" s="144">
        <f>IF(BB153=1,G153,0)</f>
        <v>0</v>
      </c>
      <c r="BD153" s="144">
        <f>IF(BB153=2,G153,0)</f>
        <v>0</v>
      </c>
      <c r="BE153" s="144">
        <f>IF(BB153=3,G153,0)</f>
        <v>0</v>
      </c>
      <c r="BF153" s="144">
        <f>IF(BB153=4,G153,0)</f>
        <v>0</v>
      </c>
      <c r="BG153" s="144">
        <f>IF(BB153=5,G153,0)</f>
        <v>0</v>
      </c>
      <c r="CA153" s="144">
        <v>1</v>
      </c>
      <c r="CB153" s="144">
        <v>1</v>
      </c>
      <c r="CC153" s="167"/>
      <c r="CD153" s="167"/>
    </row>
    <row r="154" spans="1:82" x14ac:dyDescent="0.2">
      <c r="A154" s="168">
        <v>43</v>
      </c>
      <c r="B154" s="169" t="s">
        <v>249</v>
      </c>
      <c r="C154" s="170" t="s">
        <v>250</v>
      </c>
      <c r="D154" s="171" t="s">
        <v>106</v>
      </c>
      <c r="E154" s="172">
        <v>7.3</v>
      </c>
      <c r="F154" s="172"/>
      <c r="G154" s="173">
        <f>E154*F154</f>
        <v>0</v>
      </c>
      <c r="H154" s="174">
        <v>0.14607000000000001</v>
      </c>
      <c r="I154" s="174">
        <f>E154*H154</f>
        <v>1.066311</v>
      </c>
      <c r="J154" s="174">
        <v>0</v>
      </c>
      <c r="K154" s="174">
        <f>E154*J154</f>
        <v>0</v>
      </c>
      <c r="Q154" s="167">
        <v>2</v>
      </c>
      <c r="AA154" s="144">
        <v>1</v>
      </c>
      <c r="AB154" s="144">
        <v>1</v>
      </c>
      <c r="AC154" s="144">
        <v>1</v>
      </c>
      <c r="BB154" s="144">
        <v>1</v>
      </c>
      <c r="BC154" s="144">
        <f>IF(BB154=1,G154,0)</f>
        <v>0</v>
      </c>
      <c r="BD154" s="144">
        <f>IF(BB154=2,G154,0)</f>
        <v>0</v>
      </c>
      <c r="BE154" s="144">
        <f>IF(BB154=3,G154,0)</f>
        <v>0</v>
      </c>
      <c r="BF154" s="144">
        <f>IF(BB154=4,G154,0)</f>
        <v>0</v>
      </c>
      <c r="BG154" s="144">
        <f>IF(BB154=5,G154,0)</f>
        <v>0</v>
      </c>
      <c r="CA154" s="144">
        <v>1</v>
      </c>
      <c r="CB154" s="144">
        <v>1</v>
      </c>
      <c r="CC154" s="167"/>
      <c r="CD154" s="167"/>
    </row>
    <row r="155" spans="1:82" x14ac:dyDescent="0.2">
      <c r="A155" s="183"/>
      <c r="B155" s="184" t="s">
        <v>82</v>
      </c>
      <c r="C155" s="185" t="str">
        <f>CONCATENATE(B151," ",C151)</f>
        <v>5 Komunikace</v>
      </c>
      <c r="D155" s="186"/>
      <c r="E155" s="187"/>
      <c r="F155" s="188"/>
      <c r="G155" s="189">
        <f>SUM(G151:G154)</f>
        <v>0</v>
      </c>
      <c r="H155" s="190"/>
      <c r="I155" s="191">
        <f>SUM(I151:I154)</f>
        <v>6.1569929999999999</v>
      </c>
      <c r="J155" s="190"/>
      <c r="K155" s="191">
        <f>SUM(K151:K154)</f>
        <v>0</v>
      </c>
      <c r="Q155" s="167">
        <v>4</v>
      </c>
      <c r="BC155" s="192">
        <f>SUM(BC151:BC154)</f>
        <v>0</v>
      </c>
      <c r="BD155" s="192">
        <f>SUM(BD151:BD154)</f>
        <v>0</v>
      </c>
      <c r="BE155" s="192">
        <f>SUM(BE151:BE154)</f>
        <v>0</v>
      </c>
      <c r="BF155" s="192">
        <f>SUM(BF151:BF154)</f>
        <v>0</v>
      </c>
      <c r="BG155" s="192">
        <f>SUM(BG151:BG154)</f>
        <v>0</v>
      </c>
    </row>
    <row r="156" spans="1:82" x14ac:dyDescent="0.2">
      <c r="A156" s="159" t="s">
        <v>78</v>
      </c>
      <c r="B156" s="160" t="s">
        <v>251</v>
      </c>
      <c r="C156" s="161" t="s">
        <v>252</v>
      </c>
      <c r="D156" s="162"/>
      <c r="E156" s="163"/>
      <c r="F156" s="163"/>
      <c r="G156" s="164"/>
      <c r="H156" s="165"/>
      <c r="I156" s="166"/>
      <c r="J156" s="165"/>
      <c r="K156" s="166"/>
      <c r="Q156" s="167">
        <v>1</v>
      </c>
    </row>
    <row r="157" spans="1:82" x14ac:dyDescent="0.2">
      <c r="A157" s="168">
        <v>44</v>
      </c>
      <c r="B157" s="169" t="s">
        <v>253</v>
      </c>
      <c r="C157" s="170" t="s">
        <v>254</v>
      </c>
      <c r="D157" s="171" t="s">
        <v>126</v>
      </c>
      <c r="E157" s="172">
        <v>6.2</v>
      </c>
      <c r="F157" s="172"/>
      <c r="G157" s="173">
        <f>E157*F157</f>
        <v>0</v>
      </c>
      <c r="H157" s="174">
        <v>2.03363</v>
      </c>
      <c r="I157" s="174">
        <f>E157*H157</f>
        <v>12.608506</v>
      </c>
      <c r="J157" s="174">
        <v>0</v>
      </c>
      <c r="K157" s="174">
        <f>E157*J157</f>
        <v>0</v>
      </c>
      <c r="Q157" s="167">
        <v>2</v>
      </c>
      <c r="AA157" s="144">
        <v>1</v>
      </c>
      <c r="AB157" s="144">
        <v>1</v>
      </c>
      <c r="AC157" s="144">
        <v>1</v>
      </c>
      <c r="BB157" s="144">
        <v>1</v>
      </c>
      <c r="BC157" s="144">
        <f>IF(BB157=1,G157,0)</f>
        <v>0</v>
      </c>
      <c r="BD157" s="144">
        <f>IF(BB157=2,G157,0)</f>
        <v>0</v>
      </c>
      <c r="BE157" s="144">
        <f>IF(BB157=3,G157,0)</f>
        <v>0</v>
      </c>
      <c r="BF157" s="144">
        <f>IF(BB157=4,G157,0)</f>
        <v>0</v>
      </c>
      <c r="BG157" s="144">
        <f>IF(BB157=5,G157,0)</f>
        <v>0</v>
      </c>
      <c r="CA157" s="144">
        <v>1</v>
      </c>
      <c r="CB157" s="144">
        <v>1</v>
      </c>
      <c r="CC157" s="167"/>
      <c r="CD157" s="167"/>
    </row>
    <row r="158" spans="1:82" x14ac:dyDescent="0.2">
      <c r="A158" s="168">
        <v>45</v>
      </c>
      <c r="B158" s="169" t="s">
        <v>255</v>
      </c>
      <c r="C158" s="170" t="s">
        <v>256</v>
      </c>
      <c r="D158" s="171" t="s">
        <v>81</v>
      </c>
      <c r="E158" s="172">
        <v>5</v>
      </c>
      <c r="F158" s="172"/>
      <c r="G158" s="173">
        <f>E158*F158</f>
        <v>0</v>
      </c>
      <c r="H158" s="174">
        <v>0</v>
      </c>
      <c r="I158" s="174">
        <f>E158*H158</f>
        <v>0</v>
      </c>
      <c r="J158" s="174">
        <v>0</v>
      </c>
      <c r="K158" s="174">
        <f>E158*J158</f>
        <v>0</v>
      </c>
      <c r="Q158" s="167">
        <v>2</v>
      </c>
      <c r="AA158" s="144">
        <v>12</v>
      </c>
      <c r="AB158" s="144">
        <v>0</v>
      </c>
      <c r="AC158" s="144">
        <v>4</v>
      </c>
      <c r="BB158" s="144">
        <v>1</v>
      </c>
      <c r="BC158" s="144">
        <f>IF(BB158=1,G158,0)</f>
        <v>0</v>
      </c>
      <c r="BD158" s="144">
        <f>IF(BB158=2,G158,0)</f>
        <v>0</v>
      </c>
      <c r="BE158" s="144">
        <f>IF(BB158=3,G158,0)</f>
        <v>0</v>
      </c>
      <c r="BF158" s="144">
        <f>IF(BB158=4,G158,0)</f>
        <v>0</v>
      </c>
      <c r="BG158" s="144">
        <f>IF(BB158=5,G158,0)</f>
        <v>0</v>
      </c>
      <c r="CA158" s="144">
        <v>12</v>
      </c>
      <c r="CB158" s="144">
        <v>0</v>
      </c>
      <c r="CC158" s="167"/>
      <c r="CD158" s="167"/>
    </row>
    <row r="159" spans="1:82" x14ac:dyDescent="0.2">
      <c r="A159" s="183"/>
      <c r="B159" s="184" t="s">
        <v>82</v>
      </c>
      <c r="C159" s="185" t="str">
        <f>CONCATENATE(B156," ",C156)</f>
        <v>8 Trubní vedení</v>
      </c>
      <c r="D159" s="186"/>
      <c r="E159" s="187"/>
      <c r="F159" s="188"/>
      <c r="G159" s="189">
        <f>SUM(G156:G158)</f>
        <v>0</v>
      </c>
      <c r="H159" s="190"/>
      <c r="I159" s="191">
        <f>SUM(I156:I158)</f>
        <v>12.608506</v>
      </c>
      <c r="J159" s="190"/>
      <c r="K159" s="191">
        <f>SUM(K156:K158)</f>
        <v>0</v>
      </c>
      <c r="Q159" s="167">
        <v>4</v>
      </c>
      <c r="BC159" s="192">
        <f>SUM(BC156:BC158)</f>
        <v>0</v>
      </c>
      <c r="BD159" s="192">
        <f>SUM(BD156:BD158)</f>
        <v>0</v>
      </c>
      <c r="BE159" s="192">
        <f>SUM(BE156:BE158)</f>
        <v>0</v>
      </c>
      <c r="BF159" s="192">
        <f>SUM(BF156:BF158)</f>
        <v>0</v>
      </c>
      <c r="BG159" s="192">
        <f>SUM(BG156:BG158)</f>
        <v>0</v>
      </c>
    </row>
    <row r="160" spans="1:82" x14ac:dyDescent="0.2">
      <c r="A160" s="159" t="s">
        <v>78</v>
      </c>
      <c r="B160" s="160" t="s">
        <v>257</v>
      </c>
      <c r="C160" s="161" t="s">
        <v>258</v>
      </c>
      <c r="D160" s="162"/>
      <c r="E160" s="163"/>
      <c r="F160" s="163"/>
      <c r="G160" s="164"/>
      <c r="H160" s="165"/>
      <c r="I160" s="166"/>
      <c r="J160" s="165"/>
      <c r="K160" s="166"/>
      <c r="Q160" s="167">
        <v>1</v>
      </c>
    </row>
    <row r="161" spans="1:82" x14ac:dyDescent="0.2">
      <c r="A161" s="168">
        <v>46</v>
      </c>
      <c r="B161" s="169" t="s">
        <v>259</v>
      </c>
      <c r="C161" s="170" t="s">
        <v>260</v>
      </c>
      <c r="D161" s="171" t="s">
        <v>92</v>
      </c>
      <c r="E161" s="172">
        <v>1</v>
      </c>
      <c r="F161" s="172"/>
      <c r="G161" s="173">
        <f>E161*F161</f>
        <v>0</v>
      </c>
      <c r="H161" s="174">
        <v>0</v>
      </c>
      <c r="I161" s="174">
        <f>E161*H161</f>
        <v>0</v>
      </c>
      <c r="J161" s="174">
        <v>0</v>
      </c>
      <c r="K161" s="174">
        <f>E161*J161</f>
        <v>0</v>
      </c>
      <c r="Q161" s="167">
        <v>2</v>
      </c>
      <c r="AA161" s="144">
        <v>1</v>
      </c>
      <c r="AB161" s="144">
        <v>1</v>
      </c>
      <c r="AC161" s="144">
        <v>1</v>
      </c>
      <c r="BB161" s="144">
        <v>1</v>
      </c>
      <c r="BC161" s="144">
        <f>IF(BB161=1,G161,0)</f>
        <v>0</v>
      </c>
      <c r="BD161" s="144">
        <f>IF(BB161=2,G161,0)</f>
        <v>0</v>
      </c>
      <c r="BE161" s="144">
        <f>IF(BB161=3,G161,0)</f>
        <v>0</v>
      </c>
      <c r="BF161" s="144">
        <f>IF(BB161=4,G161,0)</f>
        <v>0</v>
      </c>
      <c r="BG161" s="144">
        <f>IF(BB161=5,G161,0)</f>
        <v>0</v>
      </c>
      <c r="CA161" s="144">
        <v>1</v>
      </c>
      <c r="CB161" s="144">
        <v>1</v>
      </c>
      <c r="CC161" s="167"/>
      <c r="CD161" s="167"/>
    </row>
    <row r="162" spans="1:82" x14ac:dyDescent="0.2">
      <c r="A162" s="175"/>
      <c r="B162" s="176"/>
      <c r="C162" s="223" t="s">
        <v>261</v>
      </c>
      <c r="D162" s="224"/>
      <c r="E162" s="178">
        <v>1</v>
      </c>
      <c r="F162" s="179"/>
      <c r="G162" s="180"/>
      <c r="H162" s="181"/>
      <c r="I162" s="182"/>
      <c r="J162" s="181"/>
      <c r="K162" s="182"/>
      <c r="M162" s="177" t="s">
        <v>261</v>
      </c>
      <c r="O162" s="177"/>
      <c r="Q162" s="167"/>
    </row>
    <row r="163" spans="1:82" x14ac:dyDescent="0.2">
      <c r="A163" s="168">
        <v>47</v>
      </c>
      <c r="B163" s="169" t="s">
        <v>262</v>
      </c>
      <c r="C163" s="170" t="s">
        <v>263</v>
      </c>
      <c r="D163" s="171" t="s">
        <v>264</v>
      </c>
      <c r="E163" s="172">
        <v>20</v>
      </c>
      <c r="F163" s="172"/>
      <c r="G163" s="173">
        <f>E163*F163</f>
        <v>0</v>
      </c>
      <c r="H163" s="174">
        <v>0</v>
      </c>
      <c r="I163" s="174">
        <f>E163*H163</f>
        <v>0</v>
      </c>
      <c r="J163" s="174">
        <v>0</v>
      </c>
      <c r="K163" s="174">
        <f>E163*J163</f>
        <v>0</v>
      </c>
      <c r="Q163" s="167">
        <v>2</v>
      </c>
      <c r="AA163" s="144">
        <v>1</v>
      </c>
      <c r="AB163" s="144">
        <v>0</v>
      </c>
      <c r="AC163" s="144">
        <v>0</v>
      </c>
      <c r="BB163" s="144">
        <v>1</v>
      </c>
      <c r="BC163" s="144">
        <f>IF(BB163=1,G163,0)</f>
        <v>0</v>
      </c>
      <c r="BD163" s="144">
        <f>IF(BB163=2,G163,0)</f>
        <v>0</v>
      </c>
      <c r="BE163" s="144">
        <f>IF(BB163=3,G163,0)</f>
        <v>0</v>
      </c>
      <c r="BF163" s="144">
        <f>IF(BB163=4,G163,0)</f>
        <v>0</v>
      </c>
      <c r="BG163" s="144">
        <f>IF(BB163=5,G163,0)</f>
        <v>0</v>
      </c>
      <c r="CA163" s="144">
        <v>1</v>
      </c>
      <c r="CB163" s="144">
        <v>0</v>
      </c>
      <c r="CC163" s="167"/>
      <c r="CD163" s="167"/>
    </row>
    <row r="164" spans="1:82" x14ac:dyDescent="0.2">
      <c r="A164" s="168">
        <v>48</v>
      </c>
      <c r="B164" s="169" t="s">
        <v>255</v>
      </c>
      <c r="C164" s="170" t="s">
        <v>265</v>
      </c>
      <c r="D164" s="171" t="s">
        <v>81</v>
      </c>
      <c r="E164" s="172">
        <v>1</v>
      </c>
      <c r="F164" s="172"/>
      <c r="G164" s="173">
        <f>E164*F164</f>
        <v>0</v>
      </c>
      <c r="H164" s="174">
        <v>0</v>
      </c>
      <c r="I164" s="174">
        <f>E164*H164</f>
        <v>0</v>
      </c>
      <c r="J164" s="174">
        <v>0</v>
      </c>
      <c r="K164" s="174">
        <f>E164*J164</f>
        <v>0</v>
      </c>
      <c r="Q164" s="167">
        <v>2</v>
      </c>
      <c r="AA164" s="144">
        <v>12</v>
      </c>
      <c r="AB164" s="144">
        <v>0</v>
      </c>
      <c r="AC164" s="144">
        <v>75</v>
      </c>
      <c r="BB164" s="144">
        <v>1</v>
      </c>
      <c r="BC164" s="144">
        <f>IF(BB164=1,G164,0)</f>
        <v>0</v>
      </c>
      <c r="BD164" s="144">
        <f>IF(BB164=2,G164,0)</f>
        <v>0</v>
      </c>
      <c r="BE164" s="144">
        <f>IF(BB164=3,G164,0)</f>
        <v>0</v>
      </c>
      <c r="BF164" s="144">
        <f>IF(BB164=4,G164,0)</f>
        <v>0</v>
      </c>
      <c r="BG164" s="144">
        <f>IF(BB164=5,G164,0)</f>
        <v>0</v>
      </c>
      <c r="CA164" s="144">
        <v>12</v>
      </c>
      <c r="CB164" s="144">
        <v>0</v>
      </c>
      <c r="CC164" s="167"/>
      <c r="CD164" s="167"/>
    </row>
    <row r="165" spans="1:82" x14ac:dyDescent="0.2">
      <c r="A165" s="168">
        <v>49</v>
      </c>
      <c r="B165" s="169" t="s">
        <v>255</v>
      </c>
      <c r="C165" s="170" t="s">
        <v>266</v>
      </c>
      <c r="D165" s="171" t="s">
        <v>81</v>
      </c>
      <c r="E165" s="172">
        <v>2</v>
      </c>
      <c r="F165" s="172"/>
      <c r="G165" s="173">
        <f>E165*F165</f>
        <v>0</v>
      </c>
      <c r="H165" s="174">
        <v>0</v>
      </c>
      <c r="I165" s="174">
        <f>E165*H165</f>
        <v>0</v>
      </c>
      <c r="J165" s="174">
        <v>0</v>
      </c>
      <c r="K165" s="174">
        <f>E165*J165</f>
        <v>0</v>
      </c>
      <c r="Q165" s="167">
        <v>2</v>
      </c>
      <c r="AA165" s="144">
        <v>12</v>
      </c>
      <c r="AB165" s="144">
        <v>0</v>
      </c>
      <c r="AC165" s="144">
        <v>5</v>
      </c>
      <c r="BB165" s="144">
        <v>1</v>
      </c>
      <c r="BC165" s="144">
        <f>IF(BB165=1,G165,0)</f>
        <v>0</v>
      </c>
      <c r="BD165" s="144">
        <f>IF(BB165=2,G165,0)</f>
        <v>0</v>
      </c>
      <c r="BE165" s="144">
        <f>IF(BB165=3,G165,0)</f>
        <v>0</v>
      </c>
      <c r="BF165" s="144">
        <f>IF(BB165=4,G165,0)</f>
        <v>0</v>
      </c>
      <c r="BG165" s="144">
        <f>IF(BB165=5,G165,0)</f>
        <v>0</v>
      </c>
      <c r="CA165" s="144">
        <v>12</v>
      </c>
      <c r="CB165" s="144">
        <v>0</v>
      </c>
      <c r="CC165" s="167"/>
      <c r="CD165" s="167"/>
    </row>
    <row r="166" spans="1:82" x14ac:dyDescent="0.2">
      <c r="A166" s="183"/>
      <c r="B166" s="184" t="s">
        <v>82</v>
      </c>
      <c r="C166" s="185" t="str">
        <f>CONCATENATE(B160," ",C160)</f>
        <v>9 Ostatní konstrukce, bourání</v>
      </c>
      <c r="D166" s="186"/>
      <c r="E166" s="187"/>
      <c r="F166" s="188"/>
      <c r="G166" s="189">
        <f>SUM(G160:G165)</f>
        <v>0</v>
      </c>
      <c r="H166" s="190"/>
      <c r="I166" s="191">
        <f>SUM(I160:I165)</f>
        <v>0</v>
      </c>
      <c r="J166" s="190"/>
      <c r="K166" s="191">
        <f>SUM(K160:K165)</f>
        <v>0</v>
      </c>
      <c r="Q166" s="167">
        <v>4</v>
      </c>
      <c r="BC166" s="192">
        <f>SUM(BC160:BC165)</f>
        <v>0</v>
      </c>
      <c r="BD166" s="192">
        <f>SUM(BD160:BD165)</f>
        <v>0</v>
      </c>
      <c r="BE166" s="192">
        <f>SUM(BE160:BE165)</f>
        <v>0</v>
      </c>
      <c r="BF166" s="192">
        <f>SUM(BF160:BF165)</f>
        <v>0</v>
      </c>
      <c r="BG166" s="192">
        <f>SUM(BG160:BG165)</f>
        <v>0</v>
      </c>
    </row>
    <row r="167" spans="1:82" x14ac:dyDescent="0.2">
      <c r="A167" s="159" t="s">
        <v>78</v>
      </c>
      <c r="B167" s="160" t="s">
        <v>267</v>
      </c>
      <c r="C167" s="161" t="s">
        <v>268</v>
      </c>
      <c r="D167" s="162"/>
      <c r="E167" s="163"/>
      <c r="F167" s="163"/>
      <c r="G167" s="164"/>
      <c r="H167" s="165"/>
      <c r="I167" s="166"/>
      <c r="J167" s="165"/>
      <c r="K167" s="166"/>
      <c r="Q167" s="167">
        <v>1</v>
      </c>
    </row>
    <row r="168" spans="1:82" x14ac:dyDescent="0.2">
      <c r="A168" s="168">
        <v>50</v>
      </c>
      <c r="B168" s="169" t="s">
        <v>269</v>
      </c>
      <c r="C168" s="170" t="s">
        <v>270</v>
      </c>
      <c r="D168" s="171" t="s">
        <v>126</v>
      </c>
      <c r="E168" s="172">
        <v>25</v>
      </c>
      <c r="F168" s="172"/>
      <c r="G168" s="173">
        <f>E168*F168</f>
        <v>0</v>
      </c>
      <c r="H168" s="174">
        <v>0.17191999999999999</v>
      </c>
      <c r="I168" s="174">
        <f>E168*H168</f>
        <v>4.298</v>
      </c>
      <c r="J168" s="174">
        <v>0</v>
      </c>
      <c r="K168" s="174">
        <f>E168*J168</f>
        <v>0</v>
      </c>
      <c r="Q168" s="167">
        <v>2</v>
      </c>
      <c r="AA168" s="144">
        <v>1</v>
      </c>
      <c r="AB168" s="144">
        <v>1</v>
      </c>
      <c r="AC168" s="144">
        <v>1</v>
      </c>
      <c r="BB168" s="144">
        <v>1</v>
      </c>
      <c r="BC168" s="144">
        <f>IF(BB168=1,G168,0)</f>
        <v>0</v>
      </c>
      <c r="BD168" s="144">
        <f>IF(BB168=2,G168,0)</f>
        <v>0</v>
      </c>
      <c r="BE168" s="144">
        <f>IF(BB168=3,G168,0)</f>
        <v>0</v>
      </c>
      <c r="BF168" s="144">
        <f>IF(BB168=4,G168,0)</f>
        <v>0</v>
      </c>
      <c r="BG168" s="144">
        <f>IF(BB168=5,G168,0)</f>
        <v>0</v>
      </c>
      <c r="CA168" s="144">
        <v>1</v>
      </c>
      <c r="CB168" s="144">
        <v>1</v>
      </c>
      <c r="CC168" s="167"/>
      <c r="CD168" s="167"/>
    </row>
    <row r="169" spans="1:82" x14ac:dyDescent="0.2">
      <c r="A169" s="168">
        <v>51</v>
      </c>
      <c r="B169" s="169" t="s">
        <v>271</v>
      </c>
      <c r="C169" s="170" t="s">
        <v>272</v>
      </c>
      <c r="D169" s="171" t="s">
        <v>166</v>
      </c>
      <c r="E169" s="172">
        <v>50</v>
      </c>
      <c r="F169" s="172"/>
      <c r="G169" s="173">
        <f>E169*F169</f>
        <v>0</v>
      </c>
      <c r="H169" s="174">
        <v>6.7000000000000004E-2</v>
      </c>
      <c r="I169" s="174">
        <f>E169*H169</f>
        <v>3.35</v>
      </c>
      <c r="J169" s="174">
        <v>0</v>
      </c>
      <c r="K169" s="174">
        <f>E169*J169</f>
        <v>0</v>
      </c>
      <c r="Q169" s="167">
        <v>2</v>
      </c>
      <c r="AA169" s="144">
        <v>3</v>
      </c>
      <c r="AB169" s="144">
        <v>1</v>
      </c>
      <c r="AC169" s="144">
        <v>59227515</v>
      </c>
      <c r="BB169" s="144">
        <v>1</v>
      </c>
      <c r="BC169" s="144">
        <f>IF(BB169=1,G169,0)</f>
        <v>0</v>
      </c>
      <c r="BD169" s="144">
        <f>IF(BB169=2,G169,0)</f>
        <v>0</v>
      </c>
      <c r="BE169" s="144">
        <f>IF(BB169=3,G169,0)</f>
        <v>0</v>
      </c>
      <c r="BF169" s="144">
        <f>IF(BB169=4,G169,0)</f>
        <v>0</v>
      </c>
      <c r="BG169" s="144">
        <f>IF(BB169=5,G169,0)</f>
        <v>0</v>
      </c>
      <c r="CA169" s="144">
        <v>3</v>
      </c>
      <c r="CB169" s="144">
        <v>1</v>
      </c>
      <c r="CC169" s="167"/>
      <c r="CD169" s="167"/>
    </row>
    <row r="170" spans="1:82" x14ac:dyDescent="0.2">
      <c r="A170" s="183"/>
      <c r="B170" s="184" t="s">
        <v>82</v>
      </c>
      <c r="C170" s="185" t="str">
        <f>CONCATENATE(B167," ",C167)</f>
        <v>93 Dokončovací práce inženýrskách staveb</v>
      </c>
      <c r="D170" s="186"/>
      <c r="E170" s="187"/>
      <c r="F170" s="188"/>
      <c r="G170" s="189">
        <f>SUM(G167:G169)</f>
        <v>0</v>
      </c>
      <c r="H170" s="190"/>
      <c r="I170" s="191">
        <f>SUM(I167:I169)</f>
        <v>7.6479999999999997</v>
      </c>
      <c r="J170" s="190"/>
      <c r="K170" s="191">
        <f>SUM(K167:K169)</f>
        <v>0</v>
      </c>
      <c r="Q170" s="167">
        <v>4</v>
      </c>
      <c r="BC170" s="192">
        <f>SUM(BC167:BC169)</f>
        <v>0</v>
      </c>
      <c r="BD170" s="192">
        <f>SUM(BD167:BD169)</f>
        <v>0</v>
      </c>
      <c r="BE170" s="192">
        <f>SUM(BE167:BE169)</f>
        <v>0</v>
      </c>
      <c r="BF170" s="192">
        <f>SUM(BF167:BF169)</f>
        <v>0</v>
      </c>
      <c r="BG170" s="192">
        <f>SUM(BG167:BG169)</f>
        <v>0</v>
      </c>
    </row>
    <row r="171" spans="1:82" x14ac:dyDescent="0.2">
      <c r="A171" s="159" t="s">
        <v>78</v>
      </c>
      <c r="B171" s="160" t="s">
        <v>273</v>
      </c>
      <c r="C171" s="161" t="s">
        <v>274</v>
      </c>
      <c r="D171" s="162"/>
      <c r="E171" s="163"/>
      <c r="F171" s="163"/>
      <c r="G171" s="164"/>
      <c r="H171" s="165"/>
      <c r="I171" s="166"/>
      <c r="J171" s="165"/>
      <c r="K171" s="166"/>
      <c r="Q171" s="167">
        <v>1</v>
      </c>
    </row>
    <row r="172" spans="1:82" x14ac:dyDescent="0.2">
      <c r="A172" s="168">
        <v>52</v>
      </c>
      <c r="B172" s="169" t="s">
        <v>275</v>
      </c>
      <c r="C172" s="170" t="s">
        <v>276</v>
      </c>
      <c r="D172" s="171" t="s">
        <v>92</v>
      </c>
      <c r="E172" s="172">
        <v>9</v>
      </c>
      <c r="F172" s="172"/>
      <c r="G172" s="173">
        <f>E172*F172</f>
        <v>0</v>
      </c>
      <c r="H172" s="174">
        <v>0.12</v>
      </c>
      <c r="I172" s="174">
        <f>E172*H172</f>
        <v>1.08</v>
      </c>
      <c r="J172" s="174">
        <v>-2.2000000000000002</v>
      </c>
      <c r="K172" s="174">
        <f>E172*J172</f>
        <v>-19.8</v>
      </c>
      <c r="Q172" s="167">
        <v>2</v>
      </c>
      <c r="AA172" s="144">
        <v>1</v>
      </c>
      <c r="AB172" s="144">
        <v>1</v>
      </c>
      <c r="AC172" s="144">
        <v>1</v>
      </c>
      <c r="BB172" s="144">
        <v>1</v>
      </c>
      <c r="BC172" s="144">
        <f>IF(BB172=1,G172,0)</f>
        <v>0</v>
      </c>
      <c r="BD172" s="144">
        <f>IF(BB172=2,G172,0)</f>
        <v>0</v>
      </c>
      <c r="BE172" s="144">
        <f>IF(BB172=3,G172,0)</f>
        <v>0</v>
      </c>
      <c r="BF172" s="144">
        <f>IF(BB172=4,G172,0)</f>
        <v>0</v>
      </c>
      <c r="BG172" s="144">
        <f>IF(BB172=5,G172,0)</f>
        <v>0</v>
      </c>
      <c r="CA172" s="144">
        <v>1</v>
      </c>
      <c r="CB172" s="144">
        <v>1</v>
      </c>
      <c r="CC172" s="167"/>
      <c r="CD172" s="167"/>
    </row>
    <row r="173" spans="1:82" x14ac:dyDescent="0.2">
      <c r="A173" s="175"/>
      <c r="B173" s="176"/>
      <c r="C173" s="223" t="s">
        <v>277</v>
      </c>
      <c r="D173" s="224"/>
      <c r="E173" s="178">
        <v>9</v>
      </c>
      <c r="F173" s="179"/>
      <c r="G173" s="180"/>
      <c r="H173" s="181"/>
      <c r="I173" s="182"/>
      <c r="J173" s="181"/>
      <c r="K173" s="182"/>
      <c r="M173" s="177" t="s">
        <v>277</v>
      </c>
      <c r="O173" s="177"/>
      <c r="Q173" s="167"/>
    </row>
    <row r="174" spans="1:82" x14ac:dyDescent="0.2">
      <c r="A174" s="168">
        <v>53</v>
      </c>
      <c r="B174" s="169" t="s">
        <v>278</v>
      </c>
      <c r="C174" s="170" t="s">
        <v>279</v>
      </c>
      <c r="D174" s="171" t="s">
        <v>92</v>
      </c>
      <c r="E174" s="172">
        <v>9.1999999999999993</v>
      </c>
      <c r="F174" s="172"/>
      <c r="G174" s="173">
        <f>E174*F174</f>
        <v>0</v>
      </c>
      <c r="H174" s="174">
        <v>0.12</v>
      </c>
      <c r="I174" s="174">
        <f>E174*H174</f>
        <v>1.1039999999999999</v>
      </c>
      <c r="J174" s="174">
        <v>-2.2000000000000002</v>
      </c>
      <c r="K174" s="174">
        <f>E174*J174</f>
        <v>-20.239999999999998</v>
      </c>
      <c r="Q174" s="167">
        <v>2</v>
      </c>
      <c r="AA174" s="144">
        <v>1</v>
      </c>
      <c r="AB174" s="144">
        <v>1</v>
      </c>
      <c r="AC174" s="144">
        <v>1</v>
      </c>
      <c r="BB174" s="144">
        <v>1</v>
      </c>
      <c r="BC174" s="144">
        <f>IF(BB174=1,G174,0)</f>
        <v>0</v>
      </c>
      <c r="BD174" s="144">
        <f>IF(BB174=2,G174,0)</f>
        <v>0</v>
      </c>
      <c r="BE174" s="144">
        <f>IF(BB174=3,G174,0)</f>
        <v>0</v>
      </c>
      <c r="BF174" s="144">
        <f>IF(BB174=4,G174,0)</f>
        <v>0</v>
      </c>
      <c r="BG174" s="144">
        <f>IF(BB174=5,G174,0)</f>
        <v>0</v>
      </c>
      <c r="CA174" s="144">
        <v>1</v>
      </c>
      <c r="CB174" s="144">
        <v>1</v>
      </c>
      <c r="CC174" s="167"/>
      <c r="CD174" s="167"/>
    </row>
    <row r="175" spans="1:82" x14ac:dyDescent="0.2">
      <c r="A175" s="175"/>
      <c r="B175" s="176"/>
      <c r="C175" s="223" t="s">
        <v>280</v>
      </c>
      <c r="D175" s="224"/>
      <c r="E175" s="178">
        <v>9.1999999999999993</v>
      </c>
      <c r="F175" s="179"/>
      <c r="G175" s="180"/>
      <c r="H175" s="181"/>
      <c r="I175" s="182"/>
      <c r="J175" s="181"/>
      <c r="K175" s="182"/>
      <c r="M175" s="177" t="s">
        <v>280</v>
      </c>
      <c r="O175" s="177"/>
      <c r="Q175" s="167"/>
    </row>
    <row r="176" spans="1:82" x14ac:dyDescent="0.2">
      <c r="A176" s="168">
        <v>54</v>
      </c>
      <c r="B176" s="169" t="s">
        <v>281</v>
      </c>
      <c r="C176" s="170" t="s">
        <v>282</v>
      </c>
      <c r="D176" s="171" t="s">
        <v>126</v>
      </c>
      <c r="E176" s="172">
        <v>12.2</v>
      </c>
      <c r="F176" s="172"/>
      <c r="G176" s="173">
        <f>E176*F176</f>
        <v>0</v>
      </c>
      <c r="H176" s="174">
        <v>0</v>
      </c>
      <c r="I176" s="174">
        <f>E176*H176</f>
        <v>0</v>
      </c>
      <c r="J176" s="174">
        <v>-0.98</v>
      </c>
      <c r="K176" s="174">
        <f>E176*J176</f>
        <v>-11.956</v>
      </c>
      <c r="Q176" s="167">
        <v>2</v>
      </c>
      <c r="AA176" s="144">
        <v>1</v>
      </c>
      <c r="AB176" s="144">
        <v>1</v>
      </c>
      <c r="AC176" s="144">
        <v>1</v>
      </c>
      <c r="BB176" s="144">
        <v>1</v>
      </c>
      <c r="BC176" s="144">
        <f>IF(BB176=1,G176,0)</f>
        <v>0</v>
      </c>
      <c r="BD176" s="144">
        <f>IF(BB176=2,G176,0)</f>
        <v>0</v>
      </c>
      <c r="BE176" s="144">
        <f>IF(BB176=3,G176,0)</f>
        <v>0</v>
      </c>
      <c r="BF176" s="144">
        <f>IF(BB176=4,G176,0)</f>
        <v>0</v>
      </c>
      <c r="BG176" s="144">
        <f>IF(BB176=5,G176,0)</f>
        <v>0</v>
      </c>
      <c r="CA176" s="144">
        <v>1</v>
      </c>
      <c r="CB176" s="144">
        <v>1</v>
      </c>
      <c r="CC176" s="167"/>
      <c r="CD176" s="167"/>
    </row>
    <row r="177" spans="1:82" x14ac:dyDescent="0.2">
      <c r="A177" s="175"/>
      <c r="B177" s="176"/>
      <c r="C177" s="223" t="s">
        <v>283</v>
      </c>
      <c r="D177" s="224"/>
      <c r="E177" s="178">
        <v>12.2</v>
      </c>
      <c r="F177" s="179"/>
      <c r="G177" s="180"/>
      <c r="H177" s="181"/>
      <c r="I177" s="182"/>
      <c r="J177" s="181"/>
      <c r="K177" s="182"/>
      <c r="M177" s="177" t="s">
        <v>283</v>
      </c>
      <c r="O177" s="177"/>
      <c r="Q177" s="167"/>
    </row>
    <row r="178" spans="1:82" x14ac:dyDescent="0.2">
      <c r="A178" s="168">
        <v>55</v>
      </c>
      <c r="B178" s="169" t="s">
        <v>255</v>
      </c>
      <c r="C178" s="170" t="s">
        <v>284</v>
      </c>
      <c r="D178" s="171" t="s">
        <v>145</v>
      </c>
      <c r="E178" s="172">
        <v>44.26</v>
      </c>
      <c r="F178" s="172"/>
      <c r="G178" s="173">
        <f>E178*F178</f>
        <v>0</v>
      </c>
      <c r="H178" s="174">
        <v>0</v>
      </c>
      <c r="I178" s="174">
        <f>E178*H178</f>
        <v>0</v>
      </c>
      <c r="J178" s="174">
        <v>0</v>
      </c>
      <c r="K178" s="174">
        <f>E178*J178</f>
        <v>0</v>
      </c>
      <c r="Q178" s="167">
        <v>2</v>
      </c>
      <c r="AA178" s="144">
        <v>12</v>
      </c>
      <c r="AB178" s="144">
        <v>0</v>
      </c>
      <c r="AC178" s="144">
        <v>7</v>
      </c>
      <c r="BB178" s="144">
        <v>1</v>
      </c>
      <c r="BC178" s="144">
        <f>IF(BB178=1,G178,0)</f>
        <v>0</v>
      </c>
      <c r="BD178" s="144">
        <f>IF(BB178=2,G178,0)</f>
        <v>0</v>
      </c>
      <c r="BE178" s="144">
        <f>IF(BB178=3,G178,0)</f>
        <v>0</v>
      </c>
      <c r="BF178" s="144">
        <f>IF(BB178=4,G178,0)</f>
        <v>0</v>
      </c>
      <c r="BG178" s="144">
        <f>IF(BB178=5,G178,0)</f>
        <v>0</v>
      </c>
      <c r="CA178" s="144">
        <v>12</v>
      </c>
      <c r="CB178" s="144">
        <v>0</v>
      </c>
      <c r="CC178" s="167"/>
      <c r="CD178" s="167"/>
    </row>
    <row r="179" spans="1:82" x14ac:dyDescent="0.2">
      <c r="A179" s="175"/>
      <c r="B179" s="176"/>
      <c r="C179" s="223" t="s">
        <v>285</v>
      </c>
      <c r="D179" s="224"/>
      <c r="E179" s="178">
        <v>41.86</v>
      </c>
      <c r="F179" s="179"/>
      <c r="G179" s="180"/>
      <c r="H179" s="181"/>
      <c r="I179" s="182"/>
      <c r="J179" s="181"/>
      <c r="K179" s="182"/>
      <c r="M179" s="177" t="s">
        <v>285</v>
      </c>
      <c r="O179" s="177"/>
      <c r="Q179" s="167"/>
    </row>
    <row r="180" spans="1:82" x14ac:dyDescent="0.2">
      <c r="A180" s="175"/>
      <c r="B180" s="176"/>
      <c r="C180" s="223" t="s">
        <v>286</v>
      </c>
      <c r="D180" s="224"/>
      <c r="E180" s="178">
        <v>2.4</v>
      </c>
      <c r="F180" s="179"/>
      <c r="G180" s="180"/>
      <c r="H180" s="181"/>
      <c r="I180" s="182"/>
      <c r="J180" s="181"/>
      <c r="K180" s="182"/>
      <c r="M180" s="177" t="s">
        <v>286</v>
      </c>
      <c r="O180" s="177"/>
      <c r="Q180" s="167"/>
    </row>
    <row r="181" spans="1:82" x14ac:dyDescent="0.2">
      <c r="A181" s="168">
        <v>56</v>
      </c>
      <c r="B181" s="169" t="s">
        <v>255</v>
      </c>
      <c r="C181" s="170" t="s">
        <v>287</v>
      </c>
      <c r="D181" s="171" t="s">
        <v>145</v>
      </c>
      <c r="E181" s="172">
        <v>114.6498</v>
      </c>
      <c r="F181" s="172"/>
      <c r="G181" s="173">
        <f>E181*F181</f>
        <v>0</v>
      </c>
      <c r="H181" s="174">
        <v>0</v>
      </c>
      <c r="I181" s="174">
        <f>E181*H181</f>
        <v>0</v>
      </c>
      <c r="J181" s="174">
        <v>0</v>
      </c>
      <c r="K181" s="174">
        <f>E181*J181</f>
        <v>0</v>
      </c>
      <c r="Q181" s="167">
        <v>2</v>
      </c>
      <c r="AA181" s="144">
        <v>12</v>
      </c>
      <c r="AB181" s="144">
        <v>0</v>
      </c>
      <c r="AC181" s="144">
        <v>6</v>
      </c>
      <c r="BB181" s="144">
        <v>1</v>
      </c>
      <c r="BC181" s="144">
        <f>IF(BB181=1,G181,0)</f>
        <v>0</v>
      </c>
      <c r="BD181" s="144">
        <f>IF(BB181=2,G181,0)</f>
        <v>0</v>
      </c>
      <c r="BE181" s="144">
        <f>IF(BB181=3,G181,0)</f>
        <v>0</v>
      </c>
      <c r="BF181" s="144">
        <f>IF(BB181=4,G181,0)</f>
        <v>0</v>
      </c>
      <c r="BG181" s="144">
        <f>IF(BB181=5,G181,0)</f>
        <v>0</v>
      </c>
      <c r="CA181" s="144">
        <v>12</v>
      </c>
      <c r="CB181" s="144">
        <v>0</v>
      </c>
      <c r="CC181" s="167"/>
      <c r="CD181" s="167"/>
    </row>
    <row r="182" spans="1:82" x14ac:dyDescent="0.2">
      <c r="A182" s="175"/>
      <c r="B182" s="176"/>
      <c r="C182" s="223" t="s">
        <v>288</v>
      </c>
      <c r="D182" s="224"/>
      <c r="E182" s="178">
        <v>114.6498</v>
      </c>
      <c r="F182" s="179"/>
      <c r="G182" s="180"/>
      <c r="H182" s="181"/>
      <c r="I182" s="182"/>
      <c r="J182" s="181"/>
      <c r="K182" s="182"/>
      <c r="M182" s="177" t="s">
        <v>288</v>
      </c>
      <c r="O182" s="177"/>
      <c r="Q182" s="167"/>
    </row>
    <row r="183" spans="1:82" x14ac:dyDescent="0.2">
      <c r="A183" s="183"/>
      <c r="B183" s="184" t="s">
        <v>82</v>
      </c>
      <c r="C183" s="185" t="str">
        <f>CONCATENATE(B171," ",C171)</f>
        <v>96 Bourání konstrukcí</v>
      </c>
      <c r="D183" s="186"/>
      <c r="E183" s="187"/>
      <c r="F183" s="188"/>
      <c r="G183" s="189">
        <f>SUM(G171:G182)</f>
        <v>0</v>
      </c>
      <c r="H183" s="190"/>
      <c r="I183" s="191">
        <f>SUM(I171:I182)</f>
        <v>2.1840000000000002</v>
      </c>
      <c r="J183" s="190"/>
      <c r="K183" s="191">
        <f>SUM(K171:K182)</f>
        <v>-51.995999999999995</v>
      </c>
      <c r="Q183" s="167">
        <v>4</v>
      </c>
      <c r="BC183" s="192">
        <f>SUM(BC171:BC182)</f>
        <v>0</v>
      </c>
      <c r="BD183" s="192">
        <f>SUM(BD171:BD182)</f>
        <v>0</v>
      </c>
      <c r="BE183" s="192">
        <f>SUM(BE171:BE182)</f>
        <v>0</v>
      </c>
      <c r="BF183" s="192">
        <f>SUM(BF171:BF182)</f>
        <v>0</v>
      </c>
      <c r="BG183" s="192">
        <f>SUM(BG171:BG182)</f>
        <v>0</v>
      </c>
    </row>
    <row r="184" spans="1:82" x14ac:dyDescent="0.2">
      <c r="A184" s="159" t="s">
        <v>78</v>
      </c>
      <c r="B184" s="160" t="s">
        <v>289</v>
      </c>
      <c r="C184" s="161" t="s">
        <v>290</v>
      </c>
      <c r="D184" s="162"/>
      <c r="E184" s="163"/>
      <c r="F184" s="163"/>
      <c r="G184" s="164"/>
      <c r="H184" s="165"/>
      <c r="I184" s="166"/>
      <c r="J184" s="165"/>
      <c r="K184" s="166"/>
      <c r="Q184" s="167">
        <v>1</v>
      </c>
    </row>
    <row r="185" spans="1:82" x14ac:dyDescent="0.2">
      <c r="A185" s="168">
        <v>57</v>
      </c>
      <c r="B185" s="169" t="s">
        <v>291</v>
      </c>
      <c r="C185" s="170" t="s">
        <v>292</v>
      </c>
      <c r="D185" s="171" t="s">
        <v>145</v>
      </c>
      <c r="E185" s="172">
        <v>189.739984201</v>
      </c>
      <c r="F185" s="172"/>
      <c r="G185" s="173">
        <f>E185*F185</f>
        <v>0</v>
      </c>
      <c r="H185" s="174">
        <v>0</v>
      </c>
      <c r="I185" s="174">
        <f>E185*H185</f>
        <v>0</v>
      </c>
      <c r="J185" s="174">
        <v>0</v>
      </c>
      <c r="K185" s="174">
        <f>E185*J185</f>
        <v>0</v>
      </c>
      <c r="Q185" s="167">
        <v>2</v>
      </c>
      <c r="AA185" s="144">
        <v>7</v>
      </c>
      <c r="AB185" s="144">
        <v>1</v>
      </c>
      <c r="AC185" s="144">
        <v>2</v>
      </c>
      <c r="BB185" s="144">
        <v>1</v>
      </c>
      <c r="BC185" s="144">
        <f>IF(BB185=1,G185,0)</f>
        <v>0</v>
      </c>
      <c r="BD185" s="144">
        <f>IF(BB185=2,G185,0)</f>
        <v>0</v>
      </c>
      <c r="BE185" s="144">
        <f>IF(BB185=3,G185,0)</f>
        <v>0</v>
      </c>
      <c r="BF185" s="144">
        <f>IF(BB185=4,G185,0)</f>
        <v>0</v>
      </c>
      <c r="BG185" s="144">
        <f>IF(BB185=5,G185,0)</f>
        <v>0</v>
      </c>
      <c r="CA185" s="144">
        <v>7</v>
      </c>
      <c r="CB185" s="144">
        <v>1</v>
      </c>
      <c r="CC185" s="167"/>
      <c r="CD185" s="167"/>
    </row>
    <row r="186" spans="1:82" x14ac:dyDescent="0.2">
      <c r="A186" s="183"/>
      <c r="B186" s="184" t="s">
        <v>82</v>
      </c>
      <c r="C186" s="185" t="str">
        <f>CONCATENATE(B184," ",C184)</f>
        <v>99 Staveništní přesun hmot</v>
      </c>
      <c r="D186" s="186"/>
      <c r="E186" s="187"/>
      <c r="F186" s="188"/>
      <c r="G186" s="189">
        <f>SUM(G184:G185)</f>
        <v>0</v>
      </c>
      <c r="H186" s="190"/>
      <c r="I186" s="191">
        <f>SUM(I184:I185)</f>
        <v>0</v>
      </c>
      <c r="J186" s="190"/>
      <c r="K186" s="191">
        <f>SUM(K184:K185)</f>
        <v>0</v>
      </c>
      <c r="Q186" s="167">
        <v>4</v>
      </c>
      <c r="BC186" s="192">
        <f>SUM(BC184:BC185)</f>
        <v>0</v>
      </c>
      <c r="BD186" s="192">
        <f>SUM(BD184:BD185)</f>
        <v>0</v>
      </c>
      <c r="BE186" s="192">
        <f>SUM(BE184:BE185)</f>
        <v>0</v>
      </c>
      <c r="BF186" s="192">
        <f>SUM(BF184:BF185)</f>
        <v>0</v>
      </c>
      <c r="BG186" s="192">
        <f>SUM(BG184:BG185)</f>
        <v>0</v>
      </c>
    </row>
    <row r="187" spans="1:82" x14ac:dyDescent="0.2">
      <c r="A187" s="159" t="s">
        <v>78</v>
      </c>
      <c r="B187" s="160" t="s">
        <v>293</v>
      </c>
      <c r="C187" s="161" t="s">
        <v>294</v>
      </c>
      <c r="D187" s="162"/>
      <c r="E187" s="163"/>
      <c r="F187" s="163"/>
      <c r="G187" s="164"/>
      <c r="H187" s="165"/>
      <c r="I187" s="166"/>
      <c r="J187" s="165"/>
      <c r="K187" s="166"/>
      <c r="Q187" s="167">
        <v>1</v>
      </c>
    </row>
    <row r="188" spans="1:82" x14ac:dyDescent="0.2">
      <c r="A188" s="168">
        <v>58</v>
      </c>
      <c r="B188" s="169" t="s">
        <v>295</v>
      </c>
      <c r="C188" s="170" t="s">
        <v>296</v>
      </c>
      <c r="D188" s="171" t="s">
        <v>106</v>
      </c>
      <c r="E188" s="172">
        <v>25.668500000000002</v>
      </c>
      <c r="F188" s="172"/>
      <c r="G188" s="173">
        <f>E188*F188</f>
        <v>0</v>
      </c>
      <c r="H188" s="174">
        <v>1.7000000000000001E-4</v>
      </c>
      <c r="I188" s="174">
        <f>E188*H188</f>
        <v>4.3636450000000002E-3</v>
      </c>
      <c r="J188" s="174">
        <v>0</v>
      </c>
      <c r="K188" s="174">
        <f>E188*J188</f>
        <v>0</v>
      </c>
      <c r="Q188" s="167">
        <v>2</v>
      </c>
      <c r="AA188" s="144">
        <v>1</v>
      </c>
      <c r="AB188" s="144">
        <v>7</v>
      </c>
      <c r="AC188" s="144">
        <v>7</v>
      </c>
      <c r="BB188" s="144">
        <v>2</v>
      </c>
      <c r="BC188" s="144">
        <f>IF(BB188=1,G188,0)</f>
        <v>0</v>
      </c>
      <c r="BD188" s="144">
        <f>IF(BB188=2,G188,0)</f>
        <v>0</v>
      </c>
      <c r="BE188" s="144">
        <f>IF(BB188=3,G188,0)</f>
        <v>0</v>
      </c>
      <c r="BF188" s="144">
        <f>IF(BB188=4,G188,0)</f>
        <v>0</v>
      </c>
      <c r="BG188" s="144">
        <f>IF(BB188=5,G188,0)</f>
        <v>0</v>
      </c>
      <c r="CA188" s="144">
        <v>1</v>
      </c>
      <c r="CB188" s="144">
        <v>7</v>
      </c>
      <c r="CC188" s="167"/>
      <c r="CD188" s="167"/>
    </row>
    <row r="189" spans="1:82" x14ac:dyDescent="0.2">
      <c r="A189" s="175"/>
      <c r="B189" s="176"/>
      <c r="C189" s="223" t="s">
        <v>297</v>
      </c>
      <c r="D189" s="224"/>
      <c r="E189" s="178">
        <v>2.5550000000000002</v>
      </c>
      <c r="F189" s="179"/>
      <c r="G189" s="180"/>
      <c r="H189" s="181"/>
      <c r="I189" s="182"/>
      <c r="J189" s="181"/>
      <c r="K189" s="182"/>
      <c r="M189" s="177" t="s">
        <v>297</v>
      </c>
      <c r="O189" s="177"/>
      <c r="Q189" s="167"/>
    </row>
    <row r="190" spans="1:82" x14ac:dyDescent="0.2">
      <c r="A190" s="175"/>
      <c r="B190" s="176"/>
      <c r="C190" s="223" t="s">
        <v>298</v>
      </c>
      <c r="D190" s="224"/>
      <c r="E190" s="178">
        <v>2.835</v>
      </c>
      <c r="F190" s="179"/>
      <c r="G190" s="180"/>
      <c r="H190" s="181"/>
      <c r="I190" s="182"/>
      <c r="J190" s="181"/>
      <c r="K190" s="182"/>
      <c r="M190" s="177" t="s">
        <v>298</v>
      </c>
      <c r="O190" s="177"/>
      <c r="Q190" s="167"/>
    </row>
    <row r="191" spans="1:82" x14ac:dyDescent="0.2">
      <c r="A191" s="175"/>
      <c r="B191" s="176"/>
      <c r="C191" s="223" t="s">
        <v>299</v>
      </c>
      <c r="D191" s="224"/>
      <c r="E191" s="178">
        <v>5.4539999999999997</v>
      </c>
      <c r="F191" s="179"/>
      <c r="G191" s="180"/>
      <c r="H191" s="181"/>
      <c r="I191" s="182"/>
      <c r="J191" s="181"/>
      <c r="K191" s="182"/>
      <c r="M191" s="177" t="s">
        <v>299</v>
      </c>
      <c r="O191" s="177"/>
      <c r="Q191" s="167"/>
    </row>
    <row r="192" spans="1:82" x14ac:dyDescent="0.2">
      <c r="A192" s="175"/>
      <c r="B192" s="176"/>
      <c r="C192" s="223" t="s">
        <v>300</v>
      </c>
      <c r="D192" s="224"/>
      <c r="E192" s="178">
        <v>0.6875</v>
      </c>
      <c r="F192" s="179"/>
      <c r="G192" s="180"/>
      <c r="H192" s="181"/>
      <c r="I192" s="182"/>
      <c r="J192" s="181"/>
      <c r="K192" s="182"/>
      <c r="M192" s="177" t="s">
        <v>300</v>
      </c>
      <c r="O192" s="177"/>
      <c r="Q192" s="167"/>
    </row>
    <row r="193" spans="1:82" x14ac:dyDescent="0.2">
      <c r="A193" s="175"/>
      <c r="B193" s="176"/>
      <c r="C193" s="223" t="s">
        <v>301</v>
      </c>
      <c r="D193" s="224"/>
      <c r="E193" s="178">
        <v>3.6080000000000001</v>
      </c>
      <c r="F193" s="179"/>
      <c r="G193" s="180"/>
      <c r="H193" s="181"/>
      <c r="I193" s="182"/>
      <c r="J193" s="181"/>
      <c r="K193" s="182"/>
      <c r="M193" s="177" t="s">
        <v>301</v>
      </c>
      <c r="O193" s="177"/>
      <c r="Q193" s="167"/>
    </row>
    <row r="194" spans="1:82" x14ac:dyDescent="0.2">
      <c r="A194" s="175"/>
      <c r="B194" s="176"/>
      <c r="C194" s="223" t="s">
        <v>302</v>
      </c>
      <c r="D194" s="224"/>
      <c r="E194" s="178">
        <v>1.3975</v>
      </c>
      <c r="F194" s="179"/>
      <c r="G194" s="180"/>
      <c r="H194" s="181"/>
      <c r="I194" s="182"/>
      <c r="J194" s="181"/>
      <c r="K194" s="182"/>
      <c r="M194" s="177" t="s">
        <v>302</v>
      </c>
      <c r="O194" s="177"/>
      <c r="Q194" s="167"/>
    </row>
    <row r="195" spans="1:82" x14ac:dyDescent="0.2">
      <c r="A195" s="175"/>
      <c r="B195" s="176"/>
      <c r="C195" s="223" t="s">
        <v>303</v>
      </c>
      <c r="D195" s="224"/>
      <c r="E195" s="178">
        <v>7.5439999999999996</v>
      </c>
      <c r="F195" s="179"/>
      <c r="G195" s="180"/>
      <c r="H195" s="181"/>
      <c r="I195" s="182"/>
      <c r="J195" s="181"/>
      <c r="K195" s="182"/>
      <c r="M195" s="177" t="s">
        <v>303</v>
      </c>
      <c r="O195" s="177"/>
      <c r="Q195" s="167"/>
    </row>
    <row r="196" spans="1:82" x14ac:dyDescent="0.2">
      <c r="A196" s="175"/>
      <c r="B196" s="176"/>
      <c r="C196" s="223" t="s">
        <v>304</v>
      </c>
      <c r="D196" s="224"/>
      <c r="E196" s="178">
        <v>1.5874999999999999</v>
      </c>
      <c r="F196" s="179"/>
      <c r="G196" s="180"/>
      <c r="H196" s="181"/>
      <c r="I196" s="182"/>
      <c r="J196" s="181"/>
      <c r="K196" s="182"/>
      <c r="M196" s="177" t="s">
        <v>304</v>
      </c>
      <c r="O196" s="177"/>
      <c r="Q196" s="167"/>
    </row>
    <row r="197" spans="1:82" x14ac:dyDescent="0.2">
      <c r="A197" s="168">
        <v>59</v>
      </c>
      <c r="B197" s="169" t="s">
        <v>305</v>
      </c>
      <c r="C197" s="170" t="s">
        <v>306</v>
      </c>
      <c r="D197" s="171" t="s">
        <v>106</v>
      </c>
      <c r="E197" s="172">
        <v>25.668500000000002</v>
      </c>
      <c r="F197" s="172"/>
      <c r="G197" s="173">
        <f>E197*F197</f>
        <v>0</v>
      </c>
      <c r="H197" s="174">
        <v>4.2000000000000002E-4</v>
      </c>
      <c r="I197" s="174">
        <f>E197*H197</f>
        <v>1.078077E-2</v>
      </c>
      <c r="J197" s="174">
        <v>0</v>
      </c>
      <c r="K197" s="174">
        <f>E197*J197</f>
        <v>0</v>
      </c>
      <c r="Q197" s="167">
        <v>2</v>
      </c>
      <c r="AA197" s="144">
        <v>1</v>
      </c>
      <c r="AB197" s="144">
        <v>7</v>
      </c>
      <c r="AC197" s="144">
        <v>7</v>
      </c>
      <c r="BB197" s="144">
        <v>2</v>
      </c>
      <c r="BC197" s="144">
        <f>IF(BB197=1,G197,0)</f>
        <v>0</v>
      </c>
      <c r="BD197" s="144">
        <f>IF(BB197=2,G197,0)</f>
        <v>0</v>
      </c>
      <c r="BE197" s="144">
        <f>IF(BB197=3,G197,0)</f>
        <v>0</v>
      </c>
      <c r="BF197" s="144">
        <f>IF(BB197=4,G197,0)</f>
        <v>0</v>
      </c>
      <c r="BG197" s="144">
        <f>IF(BB197=5,G197,0)</f>
        <v>0</v>
      </c>
      <c r="CA197" s="144">
        <v>1</v>
      </c>
      <c r="CB197" s="144">
        <v>7</v>
      </c>
      <c r="CC197" s="167"/>
      <c r="CD197" s="167"/>
    </row>
    <row r="198" spans="1:82" x14ac:dyDescent="0.2">
      <c r="A198" s="175"/>
      <c r="B198" s="176"/>
      <c r="C198" s="223" t="s">
        <v>297</v>
      </c>
      <c r="D198" s="224"/>
      <c r="E198" s="178">
        <v>2.5550000000000002</v>
      </c>
      <c r="F198" s="179"/>
      <c r="G198" s="180"/>
      <c r="H198" s="181"/>
      <c r="I198" s="182"/>
      <c r="J198" s="181"/>
      <c r="K198" s="182"/>
      <c r="M198" s="177" t="s">
        <v>297</v>
      </c>
      <c r="O198" s="177"/>
      <c r="Q198" s="167"/>
    </row>
    <row r="199" spans="1:82" x14ac:dyDescent="0.2">
      <c r="A199" s="175"/>
      <c r="B199" s="176"/>
      <c r="C199" s="223" t="s">
        <v>298</v>
      </c>
      <c r="D199" s="224"/>
      <c r="E199" s="178">
        <v>2.835</v>
      </c>
      <c r="F199" s="179"/>
      <c r="G199" s="180"/>
      <c r="H199" s="181"/>
      <c r="I199" s="182"/>
      <c r="J199" s="181"/>
      <c r="K199" s="182"/>
      <c r="M199" s="177" t="s">
        <v>298</v>
      </c>
      <c r="O199" s="177"/>
      <c r="Q199" s="167"/>
    </row>
    <row r="200" spans="1:82" x14ac:dyDescent="0.2">
      <c r="A200" s="175"/>
      <c r="B200" s="176"/>
      <c r="C200" s="223" t="s">
        <v>299</v>
      </c>
      <c r="D200" s="224"/>
      <c r="E200" s="178">
        <v>5.4539999999999997</v>
      </c>
      <c r="F200" s="179"/>
      <c r="G200" s="180"/>
      <c r="H200" s="181"/>
      <c r="I200" s="182"/>
      <c r="J200" s="181"/>
      <c r="K200" s="182"/>
      <c r="M200" s="177" t="s">
        <v>299</v>
      </c>
      <c r="O200" s="177"/>
      <c r="Q200" s="167"/>
    </row>
    <row r="201" spans="1:82" x14ac:dyDescent="0.2">
      <c r="A201" s="175"/>
      <c r="B201" s="176"/>
      <c r="C201" s="223" t="s">
        <v>300</v>
      </c>
      <c r="D201" s="224"/>
      <c r="E201" s="178">
        <v>0.6875</v>
      </c>
      <c r="F201" s="179"/>
      <c r="G201" s="180"/>
      <c r="H201" s="181"/>
      <c r="I201" s="182"/>
      <c r="J201" s="181"/>
      <c r="K201" s="182"/>
      <c r="M201" s="177" t="s">
        <v>300</v>
      </c>
      <c r="O201" s="177"/>
      <c r="Q201" s="167"/>
    </row>
    <row r="202" spans="1:82" x14ac:dyDescent="0.2">
      <c r="A202" s="175"/>
      <c r="B202" s="176"/>
      <c r="C202" s="223" t="s">
        <v>301</v>
      </c>
      <c r="D202" s="224"/>
      <c r="E202" s="178">
        <v>3.6080000000000001</v>
      </c>
      <c r="F202" s="179"/>
      <c r="G202" s="180"/>
      <c r="H202" s="181"/>
      <c r="I202" s="182"/>
      <c r="J202" s="181"/>
      <c r="K202" s="182"/>
      <c r="M202" s="177" t="s">
        <v>301</v>
      </c>
      <c r="O202" s="177"/>
      <c r="Q202" s="167"/>
    </row>
    <row r="203" spans="1:82" x14ac:dyDescent="0.2">
      <c r="A203" s="175"/>
      <c r="B203" s="176"/>
      <c r="C203" s="223" t="s">
        <v>302</v>
      </c>
      <c r="D203" s="224"/>
      <c r="E203" s="178">
        <v>1.3975</v>
      </c>
      <c r="F203" s="179"/>
      <c r="G203" s="180"/>
      <c r="H203" s="181"/>
      <c r="I203" s="182"/>
      <c r="J203" s="181"/>
      <c r="K203" s="182"/>
      <c r="M203" s="177" t="s">
        <v>302</v>
      </c>
      <c r="O203" s="177"/>
      <c r="Q203" s="167"/>
    </row>
    <row r="204" spans="1:82" x14ac:dyDescent="0.2">
      <c r="A204" s="175"/>
      <c r="B204" s="176"/>
      <c r="C204" s="223" t="s">
        <v>303</v>
      </c>
      <c r="D204" s="224"/>
      <c r="E204" s="178">
        <v>7.5439999999999996</v>
      </c>
      <c r="F204" s="179"/>
      <c r="G204" s="180"/>
      <c r="H204" s="181"/>
      <c r="I204" s="182"/>
      <c r="J204" s="181"/>
      <c r="K204" s="182"/>
      <c r="M204" s="177" t="s">
        <v>303</v>
      </c>
      <c r="O204" s="177"/>
      <c r="Q204" s="167"/>
    </row>
    <row r="205" spans="1:82" x14ac:dyDescent="0.2">
      <c r="A205" s="175"/>
      <c r="B205" s="176"/>
      <c r="C205" s="223" t="s">
        <v>304</v>
      </c>
      <c r="D205" s="224"/>
      <c r="E205" s="178">
        <v>1.5874999999999999</v>
      </c>
      <c r="F205" s="179"/>
      <c r="G205" s="180"/>
      <c r="H205" s="181"/>
      <c r="I205" s="182"/>
      <c r="J205" s="181"/>
      <c r="K205" s="182"/>
      <c r="M205" s="177" t="s">
        <v>304</v>
      </c>
      <c r="O205" s="177"/>
      <c r="Q205" s="167"/>
    </row>
    <row r="206" spans="1:82" x14ac:dyDescent="0.2">
      <c r="A206" s="168">
        <v>60</v>
      </c>
      <c r="B206" s="169" t="s">
        <v>307</v>
      </c>
      <c r="C206" s="170" t="s">
        <v>308</v>
      </c>
      <c r="D206" s="171" t="s">
        <v>129</v>
      </c>
      <c r="E206" s="172">
        <v>0.2</v>
      </c>
      <c r="F206" s="172"/>
      <c r="G206" s="173">
        <f>E206*F206</f>
        <v>0</v>
      </c>
      <c r="H206" s="174">
        <v>1</v>
      </c>
      <c r="I206" s="174">
        <f>E206*H206</f>
        <v>0.2</v>
      </c>
      <c r="J206" s="174">
        <v>0</v>
      </c>
      <c r="K206" s="174">
        <f>E206*J206</f>
        <v>0</v>
      </c>
      <c r="Q206" s="167">
        <v>2</v>
      </c>
      <c r="AA206" s="144">
        <v>3</v>
      </c>
      <c r="AB206" s="144">
        <v>7</v>
      </c>
      <c r="AC206" s="144">
        <v>11161220</v>
      </c>
      <c r="BB206" s="144">
        <v>2</v>
      </c>
      <c r="BC206" s="144">
        <f>IF(BB206=1,G206,0)</f>
        <v>0</v>
      </c>
      <c r="BD206" s="144">
        <f>IF(BB206=2,G206,0)</f>
        <v>0</v>
      </c>
      <c r="BE206" s="144">
        <f>IF(BB206=3,G206,0)</f>
        <v>0</v>
      </c>
      <c r="BF206" s="144">
        <f>IF(BB206=4,G206,0)</f>
        <v>0</v>
      </c>
      <c r="BG206" s="144">
        <f>IF(BB206=5,G206,0)</f>
        <v>0</v>
      </c>
      <c r="CA206" s="144">
        <v>3</v>
      </c>
      <c r="CB206" s="144">
        <v>7</v>
      </c>
      <c r="CC206" s="167"/>
      <c r="CD206" s="167"/>
    </row>
    <row r="207" spans="1:82" x14ac:dyDescent="0.2">
      <c r="A207" s="168">
        <v>61</v>
      </c>
      <c r="B207" s="169" t="s">
        <v>309</v>
      </c>
      <c r="C207" s="170" t="s">
        <v>310</v>
      </c>
      <c r="D207" s="171" t="s">
        <v>129</v>
      </c>
      <c r="E207" s="172">
        <v>0.2</v>
      </c>
      <c r="F207" s="172"/>
      <c r="G207" s="173">
        <f>E207*F207</f>
        <v>0</v>
      </c>
      <c r="H207" s="174">
        <v>1</v>
      </c>
      <c r="I207" s="174">
        <f>E207*H207</f>
        <v>0.2</v>
      </c>
      <c r="J207" s="174">
        <v>0</v>
      </c>
      <c r="K207" s="174">
        <f>E207*J207</f>
        <v>0</v>
      </c>
      <c r="Q207" s="167">
        <v>2</v>
      </c>
      <c r="AA207" s="144">
        <v>3</v>
      </c>
      <c r="AB207" s="144">
        <v>7</v>
      </c>
      <c r="AC207" s="144">
        <v>11163110</v>
      </c>
      <c r="BB207" s="144">
        <v>2</v>
      </c>
      <c r="BC207" s="144">
        <f>IF(BB207=1,G207,0)</f>
        <v>0</v>
      </c>
      <c r="BD207" s="144">
        <f>IF(BB207=2,G207,0)</f>
        <v>0</v>
      </c>
      <c r="BE207" s="144">
        <f>IF(BB207=3,G207,0)</f>
        <v>0</v>
      </c>
      <c r="BF207" s="144">
        <f>IF(BB207=4,G207,0)</f>
        <v>0</v>
      </c>
      <c r="BG207" s="144">
        <f>IF(BB207=5,G207,0)</f>
        <v>0</v>
      </c>
      <c r="CA207" s="144">
        <v>3</v>
      </c>
      <c r="CB207" s="144">
        <v>7</v>
      </c>
      <c r="CC207" s="167"/>
      <c r="CD207" s="167"/>
    </row>
    <row r="208" spans="1:82" x14ac:dyDescent="0.2">
      <c r="A208" s="168">
        <v>62</v>
      </c>
      <c r="B208" s="169" t="s">
        <v>311</v>
      </c>
      <c r="C208" s="170" t="s">
        <v>312</v>
      </c>
      <c r="D208" s="171" t="s">
        <v>145</v>
      </c>
      <c r="E208" s="172">
        <v>0.41514441499999999</v>
      </c>
      <c r="F208" s="172"/>
      <c r="G208" s="173">
        <f>E208*F208</f>
        <v>0</v>
      </c>
      <c r="H208" s="174">
        <v>0</v>
      </c>
      <c r="I208" s="174">
        <f>E208*H208</f>
        <v>0</v>
      </c>
      <c r="J208" s="174">
        <v>0</v>
      </c>
      <c r="K208" s="174">
        <f>E208*J208</f>
        <v>0</v>
      </c>
      <c r="Q208" s="167">
        <v>2</v>
      </c>
      <c r="AA208" s="144">
        <v>7</v>
      </c>
      <c r="AB208" s="144">
        <v>1001</v>
      </c>
      <c r="AC208" s="144">
        <v>5</v>
      </c>
      <c r="BB208" s="144">
        <v>2</v>
      </c>
      <c r="BC208" s="144">
        <f>IF(BB208=1,G208,0)</f>
        <v>0</v>
      </c>
      <c r="BD208" s="144">
        <f>IF(BB208=2,G208,0)</f>
        <v>0</v>
      </c>
      <c r="BE208" s="144">
        <f>IF(BB208=3,G208,0)</f>
        <v>0</v>
      </c>
      <c r="BF208" s="144">
        <f>IF(BB208=4,G208,0)</f>
        <v>0</v>
      </c>
      <c r="BG208" s="144">
        <f>IF(BB208=5,G208,0)</f>
        <v>0</v>
      </c>
      <c r="CA208" s="144">
        <v>7</v>
      </c>
      <c r="CB208" s="144">
        <v>1001</v>
      </c>
      <c r="CC208" s="167"/>
      <c r="CD208" s="167"/>
    </row>
    <row r="209" spans="1:82" x14ac:dyDescent="0.2">
      <c r="A209" s="183"/>
      <c r="B209" s="184" t="s">
        <v>82</v>
      </c>
      <c r="C209" s="185" t="str">
        <f>CONCATENATE(B187," ",C187)</f>
        <v>711 Izolace proti vodě</v>
      </c>
      <c r="D209" s="186"/>
      <c r="E209" s="187"/>
      <c r="F209" s="188"/>
      <c r="G209" s="189">
        <f>SUM(G187:G208)</f>
        <v>0</v>
      </c>
      <c r="H209" s="190"/>
      <c r="I209" s="191">
        <f>SUM(I187:I208)</f>
        <v>0.41514441499999999</v>
      </c>
      <c r="J209" s="190"/>
      <c r="K209" s="191">
        <f>SUM(K187:K208)</f>
        <v>0</v>
      </c>
      <c r="Q209" s="167">
        <v>4</v>
      </c>
      <c r="BC209" s="192">
        <f>SUM(BC187:BC208)</f>
        <v>0</v>
      </c>
      <c r="BD209" s="192">
        <f>SUM(BD187:BD208)</f>
        <v>0</v>
      </c>
      <c r="BE209" s="192">
        <f>SUM(BE187:BE208)</f>
        <v>0</v>
      </c>
      <c r="BF209" s="192">
        <f>SUM(BF187:BF208)</f>
        <v>0</v>
      </c>
      <c r="BG209" s="192">
        <f>SUM(BG187:BG208)</f>
        <v>0</v>
      </c>
    </row>
    <row r="210" spans="1:82" x14ac:dyDescent="0.2">
      <c r="A210" s="159" t="s">
        <v>78</v>
      </c>
      <c r="B210" s="160" t="s">
        <v>313</v>
      </c>
      <c r="C210" s="161" t="s">
        <v>314</v>
      </c>
      <c r="D210" s="162"/>
      <c r="E210" s="163"/>
      <c r="F210" s="163"/>
      <c r="G210" s="164"/>
      <c r="H210" s="165"/>
      <c r="I210" s="166"/>
      <c r="J210" s="165"/>
      <c r="K210" s="166"/>
      <c r="Q210" s="167">
        <v>1</v>
      </c>
    </row>
    <row r="211" spans="1:82" x14ac:dyDescent="0.2">
      <c r="A211" s="168">
        <v>63</v>
      </c>
      <c r="B211" s="169" t="s">
        <v>315</v>
      </c>
      <c r="C211" s="170" t="s">
        <v>316</v>
      </c>
      <c r="D211" s="171" t="s">
        <v>145</v>
      </c>
      <c r="E211" s="172">
        <v>51.996000000000002</v>
      </c>
      <c r="F211" s="172"/>
      <c r="G211" s="173">
        <f>E211*F211</f>
        <v>0</v>
      </c>
      <c r="H211" s="174">
        <v>0</v>
      </c>
      <c r="I211" s="174">
        <f>E211*H211</f>
        <v>0</v>
      </c>
      <c r="J211" s="174">
        <v>0</v>
      </c>
      <c r="K211" s="174">
        <f>E211*J211</f>
        <v>0</v>
      </c>
      <c r="Q211" s="167">
        <v>2</v>
      </c>
      <c r="AA211" s="144">
        <v>8</v>
      </c>
      <c r="AB211" s="144">
        <v>0</v>
      </c>
      <c r="AC211" s="144">
        <v>3</v>
      </c>
      <c r="BB211" s="144">
        <v>1</v>
      </c>
      <c r="BC211" s="144">
        <f>IF(BB211=1,G211,0)</f>
        <v>0</v>
      </c>
      <c r="BD211" s="144">
        <f>IF(BB211=2,G211,0)</f>
        <v>0</v>
      </c>
      <c r="BE211" s="144">
        <f>IF(BB211=3,G211,0)</f>
        <v>0</v>
      </c>
      <c r="BF211" s="144">
        <f>IF(BB211=4,G211,0)</f>
        <v>0</v>
      </c>
      <c r="BG211" s="144">
        <f>IF(BB211=5,G211,0)</f>
        <v>0</v>
      </c>
      <c r="CA211" s="144">
        <v>8</v>
      </c>
      <c r="CB211" s="144">
        <v>0</v>
      </c>
      <c r="CC211" s="167"/>
      <c r="CD211" s="167"/>
    </row>
    <row r="212" spans="1:82" x14ac:dyDescent="0.2">
      <c r="A212" s="168">
        <v>64</v>
      </c>
      <c r="B212" s="169" t="s">
        <v>317</v>
      </c>
      <c r="C212" s="170" t="s">
        <v>318</v>
      </c>
      <c r="D212" s="171" t="s">
        <v>145</v>
      </c>
      <c r="E212" s="172">
        <v>51.996000000000002</v>
      </c>
      <c r="F212" s="172"/>
      <c r="G212" s="173">
        <f>E212*F212</f>
        <v>0</v>
      </c>
      <c r="H212" s="174">
        <v>0</v>
      </c>
      <c r="I212" s="174">
        <f>E212*H212</f>
        <v>0</v>
      </c>
      <c r="J212" s="174">
        <v>0</v>
      </c>
      <c r="K212" s="174">
        <f>E212*J212</f>
        <v>0</v>
      </c>
      <c r="Q212" s="167">
        <v>2</v>
      </c>
      <c r="AA212" s="144">
        <v>8</v>
      </c>
      <c r="AB212" s="144">
        <v>0</v>
      </c>
      <c r="AC212" s="144">
        <v>3</v>
      </c>
      <c r="BB212" s="144">
        <v>1</v>
      </c>
      <c r="BC212" s="144">
        <f>IF(BB212=1,G212,0)</f>
        <v>0</v>
      </c>
      <c r="BD212" s="144">
        <f>IF(BB212=2,G212,0)</f>
        <v>0</v>
      </c>
      <c r="BE212" s="144">
        <f>IF(BB212=3,G212,0)</f>
        <v>0</v>
      </c>
      <c r="BF212" s="144">
        <f>IF(BB212=4,G212,0)</f>
        <v>0</v>
      </c>
      <c r="BG212" s="144">
        <f>IF(BB212=5,G212,0)</f>
        <v>0</v>
      </c>
      <c r="CA212" s="144">
        <v>8</v>
      </c>
      <c r="CB212" s="144">
        <v>0</v>
      </c>
      <c r="CC212" s="167"/>
      <c r="CD212" s="167"/>
    </row>
    <row r="213" spans="1:82" x14ac:dyDescent="0.2">
      <c r="A213" s="168">
        <v>65</v>
      </c>
      <c r="B213" s="169" t="s">
        <v>319</v>
      </c>
      <c r="C213" s="170" t="s">
        <v>320</v>
      </c>
      <c r="D213" s="171" t="s">
        <v>145</v>
      </c>
      <c r="E213" s="172">
        <v>51.996000000000002</v>
      </c>
      <c r="F213" s="172"/>
      <c r="G213" s="173">
        <f>E213*F213</f>
        <v>0</v>
      </c>
      <c r="H213" s="174">
        <v>0</v>
      </c>
      <c r="I213" s="174">
        <f>E213*H213</f>
        <v>0</v>
      </c>
      <c r="J213" s="174">
        <v>0</v>
      </c>
      <c r="K213" s="174">
        <f>E213*J213</f>
        <v>0</v>
      </c>
      <c r="Q213" s="167">
        <v>2</v>
      </c>
      <c r="AA213" s="144">
        <v>8</v>
      </c>
      <c r="AB213" s="144">
        <v>0</v>
      </c>
      <c r="AC213" s="144">
        <v>3</v>
      </c>
      <c r="BB213" s="144">
        <v>1</v>
      </c>
      <c r="BC213" s="144">
        <f>IF(BB213=1,G213,0)</f>
        <v>0</v>
      </c>
      <c r="BD213" s="144">
        <f>IF(BB213=2,G213,0)</f>
        <v>0</v>
      </c>
      <c r="BE213" s="144">
        <f>IF(BB213=3,G213,0)</f>
        <v>0</v>
      </c>
      <c r="BF213" s="144">
        <f>IF(BB213=4,G213,0)</f>
        <v>0</v>
      </c>
      <c r="BG213" s="144">
        <f>IF(BB213=5,G213,0)</f>
        <v>0</v>
      </c>
      <c r="CA213" s="144">
        <v>8</v>
      </c>
      <c r="CB213" s="144">
        <v>0</v>
      </c>
      <c r="CC213" s="167"/>
      <c r="CD213" s="167"/>
    </row>
    <row r="214" spans="1:82" x14ac:dyDescent="0.2">
      <c r="A214" s="183"/>
      <c r="B214" s="184" t="s">
        <v>82</v>
      </c>
      <c r="C214" s="185" t="str">
        <f>CONCATENATE(B210," ",C210)</f>
        <v>D96 Přesuny suti a vybouraných hmot</v>
      </c>
      <c r="D214" s="186"/>
      <c r="E214" s="187"/>
      <c r="F214" s="188"/>
      <c r="G214" s="189">
        <f>SUM(G210:G213)</f>
        <v>0</v>
      </c>
      <c r="H214" s="190"/>
      <c r="I214" s="191">
        <f>SUM(I210:I213)</f>
        <v>0</v>
      </c>
      <c r="J214" s="190"/>
      <c r="K214" s="191">
        <f>SUM(K210:K213)</f>
        <v>0</v>
      </c>
      <c r="Q214" s="167">
        <v>4</v>
      </c>
      <c r="BC214" s="192">
        <f>SUM(BC210:BC213)</f>
        <v>0</v>
      </c>
      <c r="BD214" s="192">
        <f>SUM(BD210:BD213)</f>
        <v>0</v>
      </c>
      <c r="BE214" s="192">
        <f>SUM(BE210:BE213)</f>
        <v>0</v>
      </c>
      <c r="BF214" s="192">
        <f>SUM(BF210:BF213)</f>
        <v>0</v>
      </c>
      <c r="BG214" s="192">
        <f>SUM(BG210:BG213)</f>
        <v>0</v>
      </c>
    </row>
    <row r="215" spans="1:82" x14ac:dyDescent="0.2">
      <c r="E215" s="144"/>
    </row>
    <row r="216" spans="1:82" x14ac:dyDescent="0.2">
      <c r="E216" s="144"/>
    </row>
    <row r="217" spans="1:82" x14ac:dyDescent="0.2">
      <c r="E217" s="144"/>
    </row>
    <row r="218" spans="1:82" x14ac:dyDescent="0.2">
      <c r="E218" s="144"/>
    </row>
    <row r="219" spans="1:82" x14ac:dyDescent="0.2">
      <c r="E219" s="144"/>
    </row>
    <row r="220" spans="1:82" x14ac:dyDescent="0.2">
      <c r="E220" s="144"/>
    </row>
    <row r="221" spans="1:82" x14ac:dyDescent="0.2">
      <c r="E221" s="144"/>
    </row>
    <row r="222" spans="1:82" x14ac:dyDescent="0.2">
      <c r="E222" s="144"/>
    </row>
    <row r="223" spans="1:82" x14ac:dyDescent="0.2">
      <c r="E223" s="144"/>
    </row>
    <row r="224" spans="1:82" x14ac:dyDescent="0.2">
      <c r="E224" s="144"/>
    </row>
    <row r="225" spans="1:7" x14ac:dyDescent="0.2">
      <c r="E225" s="144"/>
    </row>
    <row r="226" spans="1:7" x14ac:dyDescent="0.2">
      <c r="E226" s="144"/>
    </row>
    <row r="227" spans="1:7" x14ac:dyDescent="0.2">
      <c r="E227" s="144"/>
    </row>
    <row r="228" spans="1:7" x14ac:dyDescent="0.2">
      <c r="E228" s="144"/>
    </row>
    <row r="229" spans="1:7" x14ac:dyDescent="0.2">
      <c r="E229" s="144"/>
    </row>
    <row r="230" spans="1:7" x14ac:dyDescent="0.2">
      <c r="E230" s="144"/>
    </row>
    <row r="231" spans="1:7" x14ac:dyDescent="0.2">
      <c r="E231" s="144"/>
    </row>
    <row r="232" spans="1:7" x14ac:dyDescent="0.2">
      <c r="E232" s="144"/>
    </row>
    <row r="233" spans="1:7" x14ac:dyDescent="0.2">
      <c r="E233" s="144"/>
    </row>
    <row r="234" spans="1:7" x14ac:dyDescent="0.2">
      <c r="E234" s="144"/>
    </row>
    <row r="235" spans="1:7" x14ac:dyDescent="0.2">
      <c r="E235" s="144"/>
    </row>
    <row r="236" spans="1:7" x14ac:dyDescent="0.2">
      <c r="E236" s="144"/>
    </row>
    <row r="237" spans="1:7" x14ac:dyDescent="0.2">
      <c r="E237" s="144"/>
    </row>
    <row r="238" spans="1:7" x14ac:dyDescent="0.2">
      <c r="A238" s="181"/>
      <c r="B238" s="181"/>
      <c r="C238" s="181"/>
      <c r="D238" s="181"/>
      <c r="E238" s="181"/>
      <c r="F238" s="181"/>
      <c r="G238" s="181"/>
    </row>
    <row r="239" spans="1:7" x14ac:dyDescent="0.2">
      <c r="A239" s="181"/>
      <c r="B239" s="181"/>
      <c r="C239" s="181"/>
      <c r="D239" s="181"/>
      <c r="E239" s="181"/>
      <c r="F239" s="181"/>
      <c r="G239" s="181"/>
    </row>
    <row r="240" spans="1:7" x14ac:dyDescent="0.2">
      <c r="A240" s="181"/>
      <c r="B240" s="181"/>
      <c r="C240" s="181"/>
      <c r="D240" s="181"/>
      <c r="E240" s="181"/>
      <c r="F240" s="181"/>
      <c r="G240" s="181"/>
    </row>
    <row r="241" spans="1:7" x14ac:dyDescent="0.2">
      <c r="A241" s="181"/>
      <c r="B241" s="181"/>
      <c r="C241" s="181"/>
      <c r="D241" s="181"/>
      <c r="E241" s="181"/>
      <c r="F241" s="181"/>
      <c r="G241" s="181"/>
    </row>
    <row r="242" spans="1:7" x14ac:dyDescent="0.2">
      <c r="E242" s="144"/>
    </row>
    <row r="243" spans="1:7" x14ac:dyDescent="0.2">
      <c r="E243" s="144"/>
    </row>
    <row r="244" spans="1:7" x14ac:dyDescent="0.2">
      <c r="E244" s="144"/>
    </row>
    <row r="245" spans="1:7" x14ac:dyDescent="0.2">
      <c r="E245" s="144"/>
    </row>
    <row r="246" spans="1:7" x14ac:dyDescent="0.2">
      <c r="E246" s="144"/>
    </row>
    <row r="247" spans="1:7" x14ac:dyDescent="0.2">
      <c r="E247" s="144"/>
    </row>
    <row r="248" spans="1:7" x14ac:dyDescent="0.2">
      <c r="E248" s="144"/>
    </row>
    <row r="249" spans="1:7" x14ac:dyDescent="0.2">
      <c r="E249" s="144"/>
    </row>
    <row r="250" spans="1:7" x14ac:dyDescent="0.2">
      <c r="E250" s="144"/>
    </row>
    <row r="251" spans="1:7" x14ac:dyDescent="0.2">
      <c r="E251" s="144"/>
    </row>
    <row r="252" spans="1:7" x14ac:dyDescent="0.2">
      <c r="E252" s="144"/>
    </row>
    <row r="253" spans="1:7" x14ac:dyDescent="0.2">
      <c r="E253" s="144"/>
    </row>
    <row r="254" spans="1:7" x14ac:dyDescent="0.2">
      <c r="E254" s="144"/>
    </row>
    <row r="255" spans="1:7" x14ac:dyDescent="0.2">
      <c r="E255" s="144"/>
    </row>
    <row r="256" spans="1:7" x14ac:dyDescent="0.2">
      <c r="E256" s="144"/>
    </row>
    <row r="257" spans="5:5" x14ac:dyDescent="0.2">
      <c r="E257" s="144"/>
    </row>
    <row r="258" spans="5:5" x14ac:dyDescent="0.2">
      <c r="E258" s="144"/>
    </row>
    <row r="259" spans="5:5" x14ac:dyDescent="0.2">
      <c r="E259" s="144"/>
    </row>
    <row r="260" spans="5:5" x14ac:dyDescent="0.2">
      <c r="E260" s="144"/>
    </row>
    <row r="261" spans="5:5" x14ac:dyDescent="0.2">
      <c r="E261" s="144"/>
    </row>
    <row r="262" spans="5:5" x14ac:dyDescent="0.2">
      <c r="E262" s="144"/>
    </row>
    <row r="263" spans="5:5" x14ac:dyDescent="0.2">
      <c r="E263" s="144"/>
    </row>
    <row r="264" spans="5:5" x14ac:dyDescent="0.2">
      <c r="E264" s="144"/>
    </row>
    <row r="265" spans="5:5" x14ac:dyDescent="0.2">
      <c r="E265" s="144"/>
    </row>
    <row r="266" spans="5:5" x14ac:dyDescent="0.2">
      <c r="E266" s="144"/>
    </row>
    <row r="267" spans="5:5" x14ac:dyDescent="0.2">
      <c r="E267" s="144"/>
    </row>
    <row r="268" spans="5:5" x14ac:dyDescent="0.2">
      <c r="E268" s="144"/>
    </row>
    <row r="269" spans="5:5" x14ac:dyDescent="0.2">
      <c r="E269" s="144"/>
    </row>
    <row r="270" spans="5:5" x14ac:dyDescent="0.2">
      <c r="E270" s="144"/>
    </row>
    <row r="271" spans="5:5" x14ac:dyDescent="0.2">
      <c r="E271" s="144"/>
    </row>
    <row r="272" spans="5:5" x14ac:dyDescent="0.2">
      <c r="E272" s="144"/>
    </row>
    <row r="273" spans="1:7" x14ac:dyDescent="0.2">
      <c r="A273" s="193"/>
      <c r="B273" s="193"/>
    </row>
    <row r="274" spans="1:7" x14ac:dyDescent="0.2">
      <c r="A274" s="181"/>
      <c r="B274" s="181"/>
      <c r="C274" s="194"/>
      <c r="D274" s="194"/>
      <c r="E274" s="195"/>
      <c r="F274" s="194"/>
      <c r="G274" s="196"/>
    </row>
    <row r="275" spans="1:7" x14ac:dyDescent="0.2">
      <c r="A275" s="197"/>
      <c r="B275" s="197"/>
      <c r="C275" s="181"/>
      <c r="D275" s="181"/>
      <c r="E275" s="198"/>
      <c r="F275" s="181"/>
      <c r="G275" s="181"/>
    </row>
    <row r="276" spans="1:7" x14ac:dyDescent="0.2">
      <c r="A276" s="181"/>
      <c r="B276" s="181"/>
      <c r="C276" s="181"/>
      <c r="D276" s="181"/>
      <c r="E276" s="198"/>
      <c r="F276" s="181"/>
      <c r="G276" s="181"/>
    </row>
    <row r="277" spans="1:7" x14ac:dyDescent="0.2">
      <c r="A277" s="181"/>
      <c r="B277" s="181"/>
      <c r="C277" s="181"/>
      <c r="D277" s="181"/>
      <c r="E277" s="198"/>
      <c r="F277" s="181"/>
      <c r="G277" s="181"/>
    </row>
    <row r="278" spans="1:7" x14ac:dyDescent="0.2">
      <c r="A278" s="181"/>
      <c r="B278" s="181"/>
      <c r="C278" s="181"/>
      <c r="D278" s="181"/>
      <c r="E278" s="198"/>
      <c r="F278" s="181"/>
      <c r="G278" s="181"/>
    </row>
    <row r="279" spans="1:7" x14ac:dyDescent="0.2">
      <c r="A279" s="181"/>
      <c r="B279" s="181"/>
      <c r="C279" s="181"/>
      <c r="D279" s="181"/>
      <c r="E279" s="198"/>
      <c r="F279" s="181"/>
      <c r="G279" s="181"/>
    </row>
    <row r="280" spans="1:7" x14ac:dyDescent="0.2">
      <c r="A280" s="181"/>
      <c r="B280" s="181"/>
      <c r="C280" s="181"/>
      <c r="D280" s="181"/>
      <c r="E280" s="198"/>
      <c r="F280" s="181"/>
      <c r="G280" s="181"/>
    </row>
    <row r="281" spans="1:7" x14ac:dyDescent="0.2">
      <c r="A281" s="181"/>
      <c r="B281" s="181"/>
      <c r="C281" s="181"/>
      <c r="D281" s="181"/>
      <c r="E281" s="198"/>
      <c r="F281" s="181"/>
      <c r="G281" s="181"/>
    </row>
    <row r="282" spans="1:7" x14ac:dyDescent="0.2">
      <c r="A282" s="181"/>
      <c r="B282" s="181"/>
      <c r="C282" s="181"/>
      <c r="D282" s="181"/>
      <c r="E282" s="198"/>
      <c r="F282" s="181"/>
      <c r="G282" s="181"/>
    </row>
    <row r="283" spans="1:7" x14ac:dyDescent="0.2">
      <c r="A283" s="181"/>
      <c r="B283" s="181"/>
      <c r="C283" s="181"/>
      <c r="D283" s="181"/>
      <c r="E283" s="198"/>
      <c r="F283" s="181"/>
      <c r="G283" s="181"/>
    </row>
    <row r="284" spans="1:7" x14ac:dyDescent="0.2">
      <c r="A284" s="181"/>
      <c r="B284" s="181"/>
      <c r="C284" s="181"/>
      <c r="D284" s="181"/>
      <c r="E284" s="198"/>
      <c r="F284" s="181"/>
      <c r="G284" s="181"/>
    </row>
    <row r="285" spans="1:7" x14ac:dyDescent="0.2">
      <c r="A285" s="181"/>
      <c r="B285" s="181"/>
      <c r="C285" s="181"/>
      <c r="D285" s="181"/>
      <c r="E285" s="198"/>
      <c r="F285" s="181"/>
      <c r="G285" s="181"/>
    </row>
    <row r="286" spans="1:7" x14ac:dyDescent="0.2">
      <c r="A286" s="181"/>
      <c r="B286" s="181"/>
      <c r="C286" s="181"/>
      <c r="D286" s="181"/>
      <c r="E286" s="198"/>
      <c r="F286" s="181"/>
      <c r="G286" s="181"/>
    </row>
    <row r="287" spans="1:7" x14ac:dyDescent="0.2">
      <c r="A287" s="181"/>
      <c r="B287" s="181"/>
      <c r="C287" s="181"/>
      <c r="D287" s="181"/>
      <c r="E287" s="198"/>
      <c r="F287" s="181"/>
      <c r="G287" s="181"/>
    </row>
  </sheetData>
  <mergeCells count="123">
    <mergeCell ref="C16:D16"/>
    <mergeCell ref="C17:D17"/>
    <mergeCell ref="C18:D18"/>
    <mergeCell ref="C20:D20"/>
    <mergeCell ref="C22:D22"/>
    <mergeCell ref="C24:D24"/>
    <mergeCell ref="A1:G1"/>
    <mergeCell ref="A3:B3"/>
    <mergeCell ref="A4:B4"/>
    <mergeCell ref="E4:G4"/>
    <mergeCell ref="C10:D10"/>
    <mergeCell ref="C11:D11"/>
    <mergeCell ref="C13:D13"/>
    <mergeCell ref="C15:D15"/>
    <mergeCell ref="C37:D37"/>
    <mergeCell ref="C38:D38"/>
    <mergeCell ref="C42:D42"/>
    <mergeCell ref="C44:D44"/>
    <mergeCell ref="C46:D46"/>
    <mergeCell ref="C48:D48"/>
    <mergeCell ref="C50:D50"/>
    <mergeCell ref="C52:D52"/>
    <mergeCell ref="C25:D25"/>
    <mergeCell ref="C27:D27"/>
    <mergeCell ref="C30:D30"/>
    <mergeCell ref="C31:D31"/>
    <mergeCell ref="C32:D32"/>
    <mergeCell ref="C36:D36"/>
    <mergeCell ref="C60:D60"/>
    <mergeCell ref="C61:D61"/>
    <mergeCell ref="C62:D62"/>
    <mergeCell ref="C64:D64"/>
    <mergeCell ref="C65:D65"/>
    <mergeCell ref="C66:D66"/>
    <mergeCell ref="C53:D53"/>
    <mergeCell ref="C54:D54"/>
    <mergeCell ref="C56:D56"/>
    <mergeCell ref="C57:D57"/>
    <mergeCell ref="C58:D58"/>
    <mergeCell ref="C59:D59"/>
    <mergeCell ref="C80:D80"/>
    <mergeCell ref="C81:D81"/>
    <mergeCell ref="C82:D82"/>
    <mergeCell ref="C84:D84"/>
    <mergeCell ref="C85:D85"/>
    <mergeCell ref="C86:D86"/>
    <mergeCell ref="C67:D67"/>
    <mergeCell ref="C68:D68"/>
    <mergeCell ref="C69:D69"/>
    <mergeCell ref="C70:D70"/>
    <mergeCell ref="C75:D75"/>
    <mergeCell ref="C76:D76"/>
    <mergeCell ref="C77:D77"/>
    <mergeCell ref="C79:D79"/>
    <mergeCell ref="C95:D95"/>
    <mergeCell ref="C96:D96"/>
    <mergeCell ref="C97:D97"/>
    <mergeCell ref="C98:D98"/>
    <mergeCell ref="C99:D99"/>
    <mergeCell ref="C100:D100"/>
    <mergeCell ref="C87:D87"/>
    <mergeCell ref="C90:D90"/>
    <mergeCell ref="C91:D91"/>
    <mergeCell ref="C92:D92"/>
    <mergeCell ref="C93:D93"/>
    <mergeCell ref="C94:D94"/>
    <mergeCell ref="C109:D109"/>
    <mergeCell ref="C110:D110"/>
    <mergeCell ref="C111:D111"/>
    <mergeCell ref="C112:D112"/>
    <mergeCell ref="C113:D113"/>
    <mergeCell ref="C114:D114"/>
    <mergeCell ref="C101:D101"/>
    <mergeCell ref="C103:D103"/>
    <mergeCell ref="C104:D104"/>
    <mergeCell ref="C105:D105"/>
    <mergeCell ref="C107:D107"/>
    <mergeCell ref="C108:D108"/>
    <mergeCell ref="C122:D122"/>
    <mergeCell ref="C123:D123"/>
    <mergeCell ref="C124:D124"/>
    <mergeCell ref="C125:D125"/>
    <mergeCell ref="C127:D127"/>
    <mergeCell ref="C128:D128"/>
    <mergeCell ref="C115:D115"/>
    <mergeCell ref="C117:D117"/>
    <mergeCell ref="C118:D118"/>
    <mergeCell ref="C119:D119"/>
    <mergeCell ref="C120:D120"/>
    <mergeCell ref="C121:D121"/>
    <mergeCell ref="C162:D162"/>
    <mergeCell ref="C148:D148"/>
    <mergeCell ref="C149:D149"/>
    <mergeCell ref="C130:D130"/>
    <mergeCell ref="C131:D131"/>
    <mergeCell ref="C133:D133"/>
    <mergeCell ref="C139:D139"/>
    <mergeCell ref="C142:D142"/>
    <mergeCell ref="C143:D143"/>
    <mergeCell ref="C145:D145"/>
    <mergeCell ref="C147:D147"/>
    <mergeCell ref="C189:D189"/>
    <mergeCell ref="C190:D190"/>
    <mergeCell ref="C191:D191"/>
    <mergeCell ref="C192:D192"/>
    <mergeCell ref="C193:D193"/>
    <mergeCell ref="C194:D194"/>
    <mergeCell ref="C173:D173"/>
    <mergeCell ref="C175:D175"/>
    <mergeCell ref="C177:D177"/>
    <mergeCell ref="C179:D179"/>
    <mergeCell ref="C180:D180"/>
    <mergeCell ref="C182:D182"/>
    <mergeCell ref="C202:D202"/>
    <mergeCell ref="C203:D203"/>
    <mergeCell ref="C204:D204"/>
    <mergeCell ref="C205:D205"/>
    <mergeCell ref="C195:D195"/>
    <mergeCell ref="C196:D196"/>
    <mergeCell ref="C198:D198"/>
    <mergeCell ref="C199:D199"/>
    <mergeCell ref="C200:D200"/>
    <mergeCell ref="C201:D201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</dc:creator>
  <cp:lastModifiedBy>Kiss, Marian Bc.</cp:lastModifiedBy>
  <dcterms:created xsi:type="dcterms:W3CDTF">2010-07-12T18:35:49Z</dcterms:created>
  <dcterms:modified xsi:type="dcterms:W3CDTF">2014-07-15T05:15:04Z</dcterms:modified>
</cp:coreProperties>
</file>