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525" windowWidth="27225" windowHeight="10680"/>
  </bookViews>
  <sheets>
    <sheet name="Rekapitulace zakázky" sheetId="1" r:id="rId1"/>
    <sheet name="001 - km 0,931 - most " sheetId="2" r:id="rId2"/>
    <sheet name="002 - km 0,931 - svršek" sheetId="3" r:id="rId3"/>
    <sheet name="001 - km 3,040 - most" sheetId="4" r:id="rId4"/>
    <sheet name="002 - km 3,040 - svršek" sheetId="5" r:id="rId5"/>
    <sheet name="VRN01 - Oprava mostu v km..." sheetId="6" r:id="rId6"/>
    <sheet name="VRN02 - Oprava mostu v km..." sheetId="7" r:id="rId7"/>
  </sheets>
  <definedNames>
    <definedName name="_xlnm._FilterDatabase" localSheetId="1" hidden="1">'001 - km 0,931 - most '!$C$96:$K$1065</definedName>
    <definedName name="_xlnm._FilterDatabase" localSheetId="3" hidden="1">'001 - km 3,040 - most'!$C$94:$K$293</definedName>
    <definedName name="_xlnm._FilterDatabase" localSheetId="2" hidden="1">'002 - km 0,931 - svršek'!$C$87:$K$390</definedName>
    <definedName name="_xlnm._FilterDatabase" localSheetId="4" hidden="1">'002 - km 3,040 - svršek'!$C$87:$K$155</definedName>
    <definedName name="_xlnm._FilterDatabase" localSheetId="5" hidden="1">'VRN01 - Oprava mostu v km...'!$C$84:$K$128</definedName>
    <definedName name="_xlnm._FilterDatabase" localSheetId="6" hidden="1">'VRN02 - Oprava mostu v km...'!$C$83:$K$101</definedName>
    <definedName name="_xlnm.Print_Titles" localSheetId="1">'001 - km 0,931 - most '!$96:$96</definedName>
    <definedName name="_xlnm.Print_Titles" localSheetId="3">'001 - km 3,040 - most'!$94:$94</definedName>
    <definedName name="_xlnm.Print_Titles" localSheetId="2">'002 - km 0,931 - svršek'!$87:$87</definedName>
    <definedName name="_xlnm.Print_Titles" localSheetId="4">'002 - km 3,040 - svršek'!$87:$87</definedName>
    <definedName name="_xlnm.Print_Titles" localSheetId="0">'Rekapitulace zakázky'!$52:$52</definedName>
    <definedName name="_xlnm.Print_Titles" localSheetId="5">'VRN01 - Oprava mostu v km...'!$84:$84</definedName>
    <definedName name="_xlnm.Print_Titles" localSheetId="6">'VRN02 - Oprava mostu v km...'!$83:$83</definedName>
    <definedName name="_xlnm.Print_Area" localSheetId="1">'001 - km 0,931 - most '!$C$4:$J$41,'001 - km 0,931 - most '!$C$47:$J$76,'001 - km 0,931 - most '!$C$82:$K$1065</definedName>
    <definedName name="_xlnm.Print_Area" localSheetId="3">'001 - km 3,040 - most'!$C$4:$J$41,'001 - km 3,040 - most'!$C$47:$J$74,'001 - km 3,040 - most'!$C$80:$K$293</definedName>
    <definedName name="_xlnm.Print_Area" localSheetId="2">'002 - km 0,931 - svršek'!$C$4:$J$41,'002 - km 0,931 - svršek'!$C$47:$J$67,'002 - km 0,931 - svršek'!$C$73:$K$390</definedName>
    <definedName name="_xlnm.Print_Area" localSheetId="4">'002 - km 3,040 - svršek'!$C$4:$J$41,'002 - km 3,040 - svršek'!$C$47:$J$67,'002 - km 3,040 - svršek'!$C$73:$K$155</definedName>
    <definedName name="_xlnm.Print_Area" localSheetId="0">'Rekapitulace zakázky'!$D$4:$AO$36,'Rekapitulace zakázky'!$C$42:$AQ$63</definedName>
    <definedName name="_xlnm.Print_Area" localSheetId="5">'VRN01 - Oprava mostu v km...'!$C$4:$J$39,'VRN01 - Oprava mostu v km...'!$C$45:$J$66,'VRN01 - Oprava mostu v km...'!$C$72:$K$128</definedName>
    <definedName name="_xlnm.Print_Area" localSheetId="6">'VRN02 - Oprava mostu v km...'!$C$4:$J$39,'VRN02 - Oprava mostu v km...'!$C$45:$J$65,'VRN02 - Oprava mostu v km...'!$C$71:$K$101</definedName>
  </definedNames>
  <calcPr calcId="145621"/>
</workbook>
</file>

<file path=xl/calcChain.xml><?xml version="1.0" encoding="utf-8"?>
<calcChain xmlns="http://schemas.openxmlformats.org/spreadsheetml/2006/main">
  <c r="J37" i="7" l="1"/>
  <c r="J36" i="7"/>
  <c r="AY62" i="1"/>
  <c r="J35" i="7"/>
  <c r="AX62" i="1" s="1"/>
  <c r="BI99" i="7"/>
  <c r="BH99" i="7"/>
  <c r="BG99" i="7"/>
  <c r="BF99" i="7"/>
  <c r="T99" i="7"/>
  <c r="T98" i="7"/>
  <c r="R99" i="7"/>
  <c r="R98" i="7" s="1"/>
  <c r="P99" i="7"/>
  <c r="P98" i="7"/>
  <c r="BK99" i="7"/>
  <c r="BK98" i="7" s="1"/>
  <c r="J98" i="7" s="1"/>
  <c r="J64" i="7" s="1"/>
  <c r="J99" i="7"/>
  <c r="BE99" i="7" s="1"/>
  <c r="BI95" i="7"/>
  <c r="BH95" i="7"/>
  <c r="BG95" i="7"/>
  <c r="BF95" i="7"/>
  <c r="T95" i="7"/>
  <c r="T94" i="7"/>
  <c r="R95" i="7"/>
  <c r="R94" i="7" s="1"/>
  <c r="P95" i="7"/>
  <c r="P94" i="7"/>
  <c r="BK95" i="7"/>
  <c r="BK94" i="7" s="1"/>
  <c r="J94" i="7" s="1"/>
  <c r="J63" i="7" s="1"/>
  <c r="J95" i="7"/>
  <c r="BE95" i="7" s="1"/>
  <c r="BI91" i="7"/>
  <c r="BH91" i="7"/>
  <c r="BG91" i="7"/>
  <c r="BF91" i="7"/>
  <c r="T91" i="7"/>
  <c r="T90" i="7"/>
  <c r="R91" i="7"/>
  <c r="R90" i="7" s="1"/>
  <c r="P91" i="7"/>
  <c r="P90" i="7"/>
  <c r="BK91" i="7"/>
  <c r="BK90" i="7" s="1"/>
  <c r="J90" i="7" s="1"/>
  <c r="J62" i="7" s="1"/>
  <c r="J91" i="7"/>
  <c r="BE91" i="7" s="1"/>
  <c r="BI87" i="7"/>
  <c r="F37" i="7"/>
  <c r="BD62" i="1" s="1"/>
  <c r="BH87" i="7"/>
  <c r="F36" i="7" s="1"/>
  <c r="BC62" i="1" s="1"/>
  <c r="BG87" i="7"/>
  <c r="F35" i="7" s="1"/>
  <c r="BB62" i="1" s="1"/>
  <c r="BF87" i="7"/>
  <c r="T87" i="7"/>
  <c r="T86" i="7" s="1"/>
  <c r="R87" i="7"/>
  <c r="R86" i="7" s="1"/>
  <c r="R85" i="7" s="1"/>
  <c r="R84" i="7" s="1"/>
  <c r="P87" i="7"/>
  <c r="P86" i="7" s="1"/>
  <c r="BK87" i="7"/>
  <c r="BK86" i="7" s="1"/>
  <c r="BK85" i="7" s="1"/>
  <c r="J87" i="7"/>
  <c r="BE87" i="7" s="1"/>
  <c r="F33" i="7"/>
  <c r="AZ62" i="1" s="1"/>
  <c r="F78" i="7"/>
  <c r="E76" i="7"/>
  <c r="F52" i="7"/>
  <c r="E50" i="7"/>
  <c r="J24" i="7"/>
  <c r="E24" i="7"/>
  <c r="J81" i="7" s="1"/>
  <c r="J55" i="7"/>
  <c r="J23" i="7"/>
  <c r="J21" i="7"/>
  <c r="E21" i="7"/>
  <c r="J80" i="7"/>
  <c r="J54" i="7"/>
  <c r="J20" i="7"/>
  <c r="J18" i="7"/>
  <c r="E18" i="7"/>
  <c r="J17" i="7"/>
  <c r="J15" i="7"/>
  <c r="E15" i="7"/>
  <c r="F80" i="7" s="1"/>
  <c r="J14" i="7"/>
  <c r="J12" i="7"/>
  <c r="J78" i="7" s="1"/>
  <c r="E7" i="7"/>
  <c r="J37" i="6"/>
  <c r="J36" i="6"/>
  <c r="AY61" i="1" s="1"/>
  <c r="J35" i="6"/>
  <c r="AX61" i="1"/>
  <c r="BI117" i="6"/>
  <c r="BH117" i="6"/>
  <c r="BG117" i="6"/>
  <c r="BF117" i="6"/>
  <c r="T117" i="6"/>
  <c r="T113" i="6" s="1"/>
  <c r="R117" i="6"/>
  <c r="P117" i="6"/>
  <c r="BK117" i="6"/>
  <c r="J117" i="6"/>
  <c r="BE117" i="6" s="1"/>
  <c r="BI114" i="6"/>
  <c r="BH114" i="6"/>
  <c r="BG114" i="6"/>
  <c r="BF114" i="6"/>
  <c r="T114" i="6"/>
  <c r="R114" i="6"/>
  <c r="R113" i="6" s="1"/>
  <c r="P114" i="6"/>
  <c r="P113" i="6"/>
  <c r="BK114" i="6"/>
  <c r="BK113" i="6" s="1"/>
  <c r="J113" i="6" s="1"/>
  <c r="J65" i="6" s="1"/>
  <c r="J114" i="6"/>
  <c r="BE114" i="6"/>
  <c r="BI110" i="6"/>
  <c r="BH110" i="6"/>
  <c r="BG110" i="6"/>
  <c r="BF110" i="6"/>
  <c r="T110" i="6"/>
  <c r="T109" i="6"/>
  <c r="R110" i="6"/>
  <c r="R109" i="6" s="1"/>
  <c r="P110" i="6"/>
  <c r="P109" i="6"/>
  <c r="BK110" i="6"/>
  <c r="BK109" i="6" s="1"/>
  <c r="J109" i="6" s="1"/>
  <c r="J64" i="6" s="1"/>
  <c r="J110" i="6"/>
  <c r="BE110" i="6"/>
  <c r="BI105" i="6"/>
  <c r="BH105" i="6"/>
  <c r="BG105" i="6"/>
  <c r="BF105" i="6"/>
  <c r="T105" i="6"/>
  <c r="R105" i="6"/>
  <c r="P105" i="6"/>
  <c r="P98" i="6" s="1"/>
  <c r="BK105" i="6"/>
  <c r="J105" i="6"/>
  <c r="BE105" i="6"/>
  <c r="BI102" i="6"/>
  <c r="BH102" i="6"/>
  <c r="BG102" i="6"/>
  <c r="BF102" i="6"/>
  <c r="T102" i="6"/>
  <c r="T98" i="6" s="1"/>
  <c r="R102" i="6"/>
  <c r="P102" i="6"/>
  <c r="BK102" i="6"/>
  <c r="J102" i="6"/>
  <c r="BE102" i="6" s="1"/>
  <c r="BI99" i="6"/>
  <c r="BH99" i="6"/>
  <c r="BG99" i="6"/>
  <c r="BF99" i="6"/>
  <c r="T99" i="6"/>
  <c r="R99" i="6"/>
  <c r="R98" i="6" s="1"/>
  <c r="P99" i="6"/>
  <c r="BK99" i="6"/>
  <c r="BK98" i="6" s="1"/>
  <c r="J98" i="6" s="1"/>
  <c r="J63" i="6" s="1"/>
  <c r="J99" i="6"/>
  <c r="BE99" i="6"/>
  <c r="BI95" i="6"/>
  <c r="BH95" i="6"/>
  <c r="BG95" i="6"/>
  <c r="BF95" i="6"/>
  <c r="T95" i="6"/>
  <c r="T94" i="6"/>
  <c r="R95" i="6"/>
  <c r="R94" i="6" s="1"/>
  <c r="P95" i="6"/>
  <c r="P94" i="6"/>
  <c r="BK95" i="6"/>
  <c r="BK94" i="6" s="1"/>
  <c r="J94" i="6" s="1"/>
  <c r="J62" i="6" s="1"/>
  <c r="J95" i="6"/>
  <c r="BE95" i="6"/>
  <c r="BI91" i="6"/>
  <c r="BH91" i="6"/>
  <c r="BG91" i="6"/>
  <c r="BF91" i="6"/>
  <c r="T91" i="6"/>
  <c r="R91" i="6"/>
  <c r="P91" i="6"/>
  <c r="P87" i="6" s="1"/>
  <c r="BK91" i="6"/>
  <c r="J91" i="6"/>
  <c r="BE91" i="6"/>
  <c r="BI88" i="6"/>
  <c r="BH88" i="6"/>
  <c r="F36" i="6"/>
  <c r="BC61" i="1" s="1"/>
  <c r="BG88" i="6"/>
  <c r="BF88" i="6"/>
  <c r="J34" i="6" s="1"/>
  <c r="AW61" i="1" s="1"/>
  <c r="F34" i="6"/>
  <c r="BA61" i="1" s="1"/>
  <c r="T88" i="6"/>
  <c r="T87" i="6"/>
  <c r="T86" i="6"/>
  <c r="T85" i="6" s="1"/>
  <c r="R88" i="6"/>
  <c r="R87" i="6"/>
  <c r="R86" i="6"/>
  <c r="R85" i="6" s="1"/>
  <c r="P88" i="6"/>
  <c r="P86" i="6"/>
  <c r="P85" i="6" s="1"/>
  <c r="AU61" i="1" s="1"/>
  <c r="BK88" i="6"/>
  <c r="BK87" i="6"/>
  <c r="J88" i="6"/>
  <c r="BE88" i="6" s="1"/>
  <c r="F81" i="6"/>
  <c r="F79" i="6"/>
  <c r="E77" i="6"/>
  <c r="F54" i="6"/>
  <c r="F52" i="6"/>
  <c r="E50" i="6"/>
  <c r="J24" i="6"/>
  <c r="E24" i="6"/>
  <c r="J82" i="6" s="1"/>
  <c r="J23" i="6"/>
  <c r="J21" i="6"/>
  <c r="E21" i="6"/>
  <c r="J81" i="6" s="1"/>
  <c r="J54" i="6"/>
  <c r="J20" i="6"/>
  <c r="J18" i="6"/>
  <c r="E18" i="6"/>
  <c r="F82" i="6"/>
  <c r="F55" i="6"/>
  <c r="J17" i="6"/>
  <c r="J12" i="6"/>
  <c r="J79" i="6"/>
  <c r="J52" i="6"/>
  <c r="E7" i="6"/>
  <c r="E75" i="6" s="1"/>
  <c r="E48" i="6"/>
  <c r="J39" i="5"/>
  <c r="J38" i="5"/>
  <c r="AY60" i="1" s="1"/>
  <c r="J37" i="5"/>
  <c r="AX60" i="1" s="1"/>
  <c r="BI150" i="5"/>
  <c r="BH150" i="5"/>
  <c r="BG150" i="5"/>
  <c r="BF150" i="5"/>
  <c r="T150" i="5"/>
  <c r="T149" i="5" s="1"/>
  <c r="R150" i="5"/>
  <c r="R149" i="5" s="1"/>
  <c r="P150" i="5"/>
  <c r="P149" i="5" s="1"/>
  <c r="BK150" i="5"/>
  <c r="BK149" i="5" s="1"/>
  <c r="J149" i="5" s="1"/>
  <c r="J66" i="5" s="1"/>
  <c r="J150" i="5"/>
  <c r="BE150" i="5"/>
  <c r="BI143" i="5"/>
  <c r="BH143" i="5"/>
  <c r="BG143" i="5"/>
  <c r="BF143" i="5"/>
  <c r="T143" i="5"/>
  <c r="R143" i="5"/>
  <c r="P143" i="5"/>
  <c r="BK143" i="5"/>
  <c r="J143" i="5"/>
  <c r="BE143" i="5"/>
  <c r="BI138" i="5"/>
  <c r="BH138" i="5"/>
  <c r="BG138" i="5"/>
  <c r="BF138" i="5"/>
  <c r="T138" i="5"/>
  <c r="R138" i="5"/>
  <c r="P138" i="5"/>
  <c r="BK138" i="5"/>
  <c r="J138" i="5"/>
  <c r="BE138" i="5" s="1"/>
  <c r="BI133" i="5"/>
  <c r="BH133" i="5"/>
  <c r="BG133" i="5"/>
  <c r="BF133" i="5"/>
  <c r="T133" i="5"/>
  <c r="R133" i="5"/>
  <c r="P133" i="5"/>
  <c r="BK133" i="5"/>
  <c r="J133" i="5"/>
  <c r="BE133" i="5"/>
  <c r="BI130" i="5"/>
  <c r="BH130" i="5"/>
  <c r="BG130" i="5"/>
  <c r="BF130" i="5"/>
  <c r="T130" i="5"/>
  <c r="R130" i="5"/>
  <c r="P130" i="5"/>
  <c r="BK130" i="5"/>
  <c r="J130" i="5"/>
  <c r="BE130" i="5" s="1"/>
  <c r="BI127" i="5"/>
  <c r="BH127" i="5"/>
  <c r="BG127" i="5"/>
  <c r="BF127" i="5"/>
  <c r="T127" i="5"/>
  <c r="R127" i="5"/>
  <c r="P127" i="5"/>
  <c r="BK127" i="5"/>
  <c r="J127" i="5"/>
  <c r="BE127" i="5"/>
  <c r="BI122" i="5"/>
  <c r="BH122" i="5"/>
  <c r="BG122" i="5"/>
  <c r="BF122" i="5"/>
  <c r="T122" i="5"/>
  <c r="R122" i="5"/>
  <c r="P122" i="5"/>
  <c r="BK122" i="5"/>
  <c r="J122" i="5"/>
  <c r="BE122" i="5" s="1"/>
  <c r="BI119" i="5"/>
  <c r="BH119" i="5"/>
  <c r="BG119" i="5"/>
  <c r="BF119" i="5"/>
  <c r="T119" i="5"/>
  <c r="R119" i="5"/>
  <c r="P119" i="5"/>
  <c r="BK119" i="5"/>
  <c r="J119" i="5"/>
  <c r="BE119" i="5"/>
  <c r="BI116" i="5"/>
  <c r="BH116" i="5"/>
  <c r="BG116" i="5"/>
  <c r="BF116" i="5"/>
  <c r="T116" i="5"/>
  <c r="R116" i="5"/>
  <c r="P116" i="5"/>
  <c r="BK116" i="5"/>
  <c r="J116" i="5"/>
  <c r="BE116" i="5" s="1"/>
  <c r="BI113" i="5"/>
  <c r="BH113" i="5"/>
  <c r="BG113" i="5"/>
  <c r="BF113" i="5"/>
  <c r="T113" i="5"/>
  <c r="R113" i="5"/>
  <c r="P113" i="5"/>
  <c r="BK113" i="5"/>
  <c r="J113" i="5"/>
  <c r="BE113" i="5"/>
  <c r="BI110" i="5"/>
  <c r="BH110" i="5"/>
  <c r="BG110" i="5"/>
  <c r="BF110" i="5"/>
  <c r="T110" i="5"/>
  <c r="R110" i="5"/>
  <c r="P110" i="5"/>
  <c r="BK110" i="5"/>
  <c r="J110" i="5"/>
  <c r="BE110" i="5" s="1"/>
  <c r="BI107" i="5"/>
  <c r="BH107" i="5"/>
  <c r="BG107" i="5"/>
  <c r="BF107" i="5"/>
  <c r="T107" i="5"/>
  <c r="R107" i="5"/>
  <c r="P107" i="5"/>
  <c r="BK107" i="5"/>
  <c r="J107" i="5"/>
  <c r="BE107" i="5"/>
  <c r="BI104" i="5"/>
  <c r="BH104" i="5"/>
  <c r="BG104" i="5"/>
  <c r="BF104" i="5"/>
  <c r="T104" i="5"/>
  <c r="R104" i="5"/>
  <c r="P104" i="5"/>
  <c r="BK104" i="5"/>
  <c r="J104" i="5"/>
  <c r="BE104" i="5" s="1"/>
  <c r="BI102" i="5"/>
  <c r="BH102" i="5"/>
  <c r="BG102" i="5"/>
  <c r="BF102" i="5"/>
  <c r="T102" i="5"/>
  <c r="R102" i="5"/>
  <c r="P102" i="5"/>
  <c r="BK102" i="5"/>
  <c r="J102" i="5"/>
  <c r="BE102" i="5"/>
  <c r="BI97" i="5"/>
  <c r="BH97" i="5"/>
  <c r="BG97" i="5"/>
  <c r="BF97" i="5"/>
  <c r="T97" i="5"/>
  <c r="T90" i="5" s="1"/>
  <c r="T89" i="5" s="1"/>
  <c r="T88" i="5" s="1"/>
  <c r="R97" i="5"/>
  <c r="P97" i="5"/>
  <c r="BK97" i="5"/>
  <c r="J97" i="5"/>
  <c r="BE97" i="5" s="1"/>
  <c r="BI94" i="5"/>
  <c r="BH94" i="5"/>
  <c r="BG94" i="5"/>
  <c r="BF94" i="5"/>
  <c r="T94" i="5"/>
  <c r="R94" i="5"/>
  <c r="P94" i="5"/>
  <c r="BK94" i="5"/>
  <c r="J94" i="5"/>
  <c r="BE94" i="5"/>
  <c r="BI91" i="5"/>
  <c r="BH91" i="5"/>
  <c r="F38" i="5"/>
  <c r="BC60" i="1" s="1"/>
  <c r="BG91" i="5"/>
  <c r="BF91" i="5"/>
  <c r="J36" i="5" s="1"/>
  <c r="AW60" i="1" s="1"/>
  <c r="F36" i="5"/>
  <c r="BA60" i="1" s="1"/>
  <c r="T91" i="5"/>
  <c r="R91" i="5"/>
  <c r="R90" i="5"/>
  <c r="R89" i="5"/>
  <c r="R88" i="5" s="1"/>
  <c r="P91" i="5"/>
  <c r="BK91" i="5"/>
  <c r="BK90" i="5"/>
  <c r="J91" i="5"/>
  <c r="BE91" i="5" s="1"/>
  <c r="F82" i="5"/>
  <c r="E80" i="5"/>
  <c r="F56" i="5"/>
  <c r="E54" i="5"/>
  <c r="J26" i="5"/>
  <c r="E26" i="5"/>
  <c r="J59" i="5" s="1"/>
  <c r="J85" i="5"/>
  <c r="J25" i="5"/>
  <c r="J23" i="5"/>
  <c r="E23" i="5"/>
  <c r="J22" i="5"/>
  <c r="J20" i="5"/>
  <c r="E20" i="5"/>
  <c r="F85" i="5" s="1"/>
  <c r="F59" i="5"/>
  <c r="J19" i="5"/>
  <c r="J17" i="5"/>
  <c r="E17" i="5"/>
  <c r="F84" i="5"/>
  <c r="F58" i="5"/>
  <c r="J16" i="5"/>
  <c r="J14" i="5"/>
  <c r="J82" i="5"/>
  <c r="J56" i="5"/>
  <c r="E7" i="5"/>
  <c r="E76" i="5" s="1"/>
  <c r="E50" i="5"/>
  <c r="J39" i="4"/>
  <c r="J38" i="4"/>
  <c r="AY59" i="1" s="1"/>
  <c r="J37" i="4"/>
  <c r="AX59" i="1"/>
  <c r="BI290" i="4"/>
  <c r="BH290" i="4"/>
  <c r="BG290" i="4"/>
  <c r="BF290" i="4"/>
  <c r="T290" i="4"/>
  <c r="T289" i="4" s="1"/>
  <c r="R290" i="4"/>
  <c r="R289" i="4"/>
  <c r="P290" i="4"/>
  <c r="P289" i="4" s="1"/>
  <c r="BK290" i="4"/>
  <c r="BK289" i="4"/>
  <c r="J289" i="4" s="1"/>
  <c r="J290" i="4"/>
  <c r="BE290" i="4"/>
  <c r="J73" i="4"/>
  <c r="BI286" i="4"/>
  <c r="BH286" i="4"/>
  <c r="BG286" i="4"/>
  <c r="BF286" i="4"/>
  <c r="T286" i="4"/>
  <c r="R286" i="4"/>
  <c r="P286" i="4"/>
  <c r="BK286" i="4"/>
  <c r="J286" i="4"/>
  <c r="BE286" i="4" s="1"/>
  <c r="BI278" i="4"/>
  <c r="BH278" i="4"/>
  <c r="BG278" i="4"/>
  <c r="BF278" i="4"/>
  <c r="T278" i="4"/>
  <c r="T277" i="4"/>
  <c r="T276" i="4" s="1"/>
  <c r="R278" i="4"/>
  <c r="R277" i="4"/>
  <c r="R276" i="4"/>
  <c r="P278" i="4"/>
  <c r="P277" i="4" s="1"/>
  <c r="P276" i="4" s="1"/>
  <c r="BK278" i="4"/>
  <c r="BK277" i="4" s="1"/>
  <c r="J278" i="4"/>
  <c r="BE278" i="4"/>
  <c r="BI272" i="4"/>
  <c r="BH272" i="4"/>
  <c r="BG272" i="4"/>
  <c r="BF272" i="4"/>
  <c r="T272" i="4"/>
  <c r="R272" i="4"/>
  <c r="P272" i="4"/>
  <c r="BK272" i="4"/>
  <c r="BK268" i="4" s="1"/>
  <c r="J268" i="4" s="1"/>
  <c r="J70" i="4" s="1"/>
  <c r="J272" i="4"/>
  <c r="BE272" i="4"/>
  <c r="BI269" i="4"/>
  <c r="BH269" i="4"/>
  <c r="BG269" i="4"/>
  <c r="BF269" i="4"/>
  <c r="T269" i="4"/>
  <c r="T268" i="4"/>
  <c r="R269" i="4"/>
  <c r="R268" i="4"/>
  <c r="P269" i="4"/>
  <c r="P268" i="4"/>
  <c r="BK269" i="4"/>
  <c r="J269" i="4"/>
  <c r="BE269" i="4" s="1"/>
  <c r="BI264" i="4"/>
  <c r="BH264" i="4"/>
  <c r="BG264" i="4"/>
  <c r="BF264" i="4"/>
  <c r="T264" i="4"/>
  <c r="R264" i="4"/>
  <c r="P264" i="4"/>
  <c r="BK264" i="4"/>
  <c r="J264" i="4"/>
  <c r="BE264" i="4"/>
  <c r="BI260" i="4"/>
  <c r="BH260" i="4"/>
  <c r="BG260" i="4"/>
  <c r="BF260" i="4"/>
  <c r="T260" i="4"/>
  <c r="R260" i="4"/>
  <c r="P260" i="4"/>
  <c r="BK260" i="4"/>
  <c r="J260" i="4"/>
  <c r="BE260" i="4" s="1"/>
  <c r="BI256" i="4"/>
  <c r="BH256" i="4"/>
  <c r="BG256" i="4"/>
  <c r="BF256" i="4"/>
  <c r="T256" i="4"/>
  <c r="R256" i="4"/>
  <c r="P256" i="4"/>
  <c r="BK256" i="4"/>
  <c r="J256" i="4"/>
  <c r="BE256" i="4"/>
  <c r="BI251" i="4"/>
  <c r="BH251" i="4"/>
  <c r="BG251" i="4"/>
  <c r="BF251" i="4"/>
  <c r="T251" i="4"/>
  <c r="R251" i="4"/>
  <c r="P251" i="4"/>
  <c r="BK251" i="4"/>
  <c r="J251" i="4"/>
  <c r="BE251" i="4"/>
  <c r="BI245" i="4"/>
  <c r="BH245" i="4"/>
  <c r="BG245" i="4"/>
  <c r="BF245" i="4"/>
  <c r="T245" i="4"/>
  <c r="R245" i="4"/>
  <c r="P245" i="4"/>
  <c r="BK245" i="4"/>
  <c r="J245" i="4"/>
  <c r="BE245" i="4"/>
  <c r="BI240" i="4"/>
  <c r="BH240" i="4"/>
  <c r="BG240" i="4"/>
  <c r="BF240" i="4"/>
  <c r="T240" i="4"/>
  <c r="R240" i="4"/>
  <c r="P240" i="4"/>
  <c r="BK240" i="4"/>
  <c r="BK229" i="4" s="1"/>
  <c r="J229" i="4" s="1"/>
  <c r="J69" i="4" s="1"/>
  <c r="J240" i="4"/>
  <c r="BE240" i="4"/>
  <c r="BI235" i="4"/>
  <c r="BH235" i="4"/>
  <c r="BG235" i="4"/>
  <c r="BF235" i="4"/>
  <c r="T235" i="4"/>
  <c r="R235" i="4"/>
  <c r="R229" i="4" s="1"/>
  <c r="P235" i="4"/>
  <c r="BK235" i="4"/>
  <c r="J235" i="4"/>
  <c r="BE235" i="4"/>
  <c r="BI230" i="4"/>
  <c r="BH230" i="4"/>
  <c r="BG230" i="4"/>
  <c r="BF230" i="4"/>
  <c r="T230" i="4"/>
  <c r="T229" i="4" s="1"/>
  <c r="R230" i="4"/>
  <c r="P230" i="4"/>
  <c r="P229" i="4" s="1"/>
  <c r="BK230" i="4"/>
  <c r="J230" i="4"/>
  <c r="BE230" i="4"/>
  <c r="BI225" i="4"/>
  <c r="BH225" i="4"/>
  <c r="BG225" i="4"/>
  <c r="BF225" i="4"/>
  <c r="T225" i="4"/>
  <c r="R225" i="4"/>
  <c r="P225" i="4"/>
  <c r="BK225" i="4"/>
  <c r="J225" i="4"/>
  <c r="BE225" i="4"/>
  <c r="BI222" i="4"/>
  <c r="BH222" i="4"/>
  <c r="BG222" i="4"/>
  <c r="BF222" i="4"/>
  <c r="T222" i="4"/>
  <c r="R222" i="4"/>
  <c r="P222" i="4"/>
  <c r="BK222" i="4"/>
  <c r="J222" i="4"/>
  <c r="BE222" i="4"/>
  <c r="BI219" i="4"/>
  <c r="BH219" i="4"/>
  <c r="BG219" i="4"/>
  <c r="BF219" i="4"/>
  <c r="T219" i="4"/>
  <c r="R219" i="4"/>
  <c r="P219" i="4"/>
  <c r="BK219" i="4"/>
  <c r="J219" i="4"/>
  <c r="BE219" i="4"/>
  <c r="BI211" i="4"/>
  <c r="BH211" i="4"/>
  <c r="BG211" i="4"/>
  <c r="BF211" i="4"/>
  <c r="T211" i="4"/>
  <c r="R211" i="4"/>
  <c r="P211" i="4"/>
  <c r="BK211" i="4"/>
  <c r="J211" i="4"/>
  <c r="BE211" i="4"/>
  <c r="BI207" i="4"/>
  <c r="BH207" i="4"/>
  <c r="BG207" i="4"/>
  <c r="BF207" i="4"/>
  <c r="T207" i="4"/>
  <c r="R207" i="4"/>
  <c r="P207" i="4"/>
  <c r="BK207" i="4"/>
  <c r="J207" i="4"/>
  <c r="BE207" i="4"/>
  <c r="BI199" i="4"/>
  <c r="BH199" i="4"/>
  <c r="BG199" i="4"/>
  <c r="BF199" i="4"/>
  <c r="T199" i="4"/>
  <c r="R199" i="4"/>
  <c r="P199" i="4"/>
  <c r="BK199" i="4"/>
  <c r="J199" i="4"/>
  <c r="BE199" i="4"/>
  <c r="BI196" i="4"/>
  <c r="BH196" i="4"/>
  <c r="BG196" i="4"/>
  <c r="BF196" i="4"/>
  <c r="T196" i="4"/>
  <c r="R196" i="4"/>
  <c r="P196" i="4"/>
  <c r="BK196" i="4"/>
  <c r="J196" i="4"/>
  <c r="BE196" i="4"/>
  <c r="BI188" i="4"/>
  <c r="BH188" i="4"/>
  <c r="BG188" i="4"/>
  <c r="BF188" i="4"/>
  <c r="T188" i="4"/>
  <c r="R188" i="4"/>
  <c r="P188" i="4"/>
  <c r="BK188" i="4"/>
  <c r="J188" i="4"/>
  <c r="BE188" i="4"/>
  <c r="BI184" i="4"/>
  <c r="BH184" i="4"/>
  <c r="BG184" i="4"/>
  <c r="BF184" i="4"/>
  <c r="T184" i="4"/>
  <c r="R184" i="4"/>
  <c r="P184" i="4"/>
  <c r="BK184" i="4"/>
  <c r="J184" i="4"/>
  <c r="BE184" i="4"/>
  <c r="BI177" i="4"/>
  <c r="BH177" i="4"/>
  <c r="BG177" i="4"/>
  <c r="BF177" i="4"/>
  <c r="T177" i="4"/>
  <c r="R177" i="4"/>
  <c r="P177" i="4"/>
  <c r="BK177" i="4"/>
  <c r="J177" i="4"/>
  <c r="BE177" i="4"/>
  <c r="BI167" i="4"/>
  <c r="BH167" i="4"/>
  <c r="BG167" i="4"/>
  <c r="BF167" i="4"/>
  <c r="T167" i="4"/>
  <c r="T166" i="4"/>
  <c r="R167" i="4"/>
  <c r="R166" i="4"/>
  <c r="P167" i="4"/>
  <c r="P166" i="4"/>
  <c r="BK167" i="4"/>
  <c r="BK166" i="4"/>
  <c r="J166" i="4" s="1"/>
  <c r="J68" i="4" s="1"/>
  <c r="J167" i="4"/>
  <c r="BE167" i="4" s="1"/>
  <c r="BI164" i="4"/>
  <c r="BH164" i="4"/>
  <c r="BG164" i="4"/>
  <c r="BF164" i="4"/>
  <c r="T164" i="4"/>
  <c r="R164" i="4"/>
  <c r="P164" i="4"/>
  <c r="BK164" i="4"/>
  <c r="J164" i="4"/>
  <c r="BE164" i="4"/>
  <c r="BI159" i="4"/>
  <c r="BH159" i="4"/>
  <c r="BG159" i="4"/>
  <c r="BF159" i="4"/>
  <c r="T159" i="4"/>
  <c r="R159" i="4"/>
  <c r="P159" i="4"/>
  <c r="BK159" i="4"/>
  <c r="J159" i="4"/>
  <c r="BE159" i="4"/>
  <c r="BI156" i="4"/>
  <c r="BH156" i="4"/>
  <c r="BG156" i="4"/>
  <c r="BF156" i="4"/>
  <c r="T156" i="4"/>
  <c r="R156" i="4"/>
  <c r="P156" i="4"/>
  <c r="BK156" i="4"/>
  <c r="J156" i="4"/>
  <c r="BE156" i="4"/>
  <c r="BI153" i="4"/>
  <c r="BH153" i="4"/>
  <c r="BG153" i="4"/>
  <c r="BF153" i="4"/>
  <c r="T153" i="4"/>
  <c r="R153" i="4"/>
  <c r="P153" i="4"/>
  <c r="BK153" i="4"/>
  <c r="J153" i="4"/>
  <c r="BE153" i="4"/>
  <c r="BI149" i="4"/>
  <c r="BH149" i="4"/>
  <c r="BG149" i="4"/>
  <c r="BF149" i="4"/>
  <c r="T149" i="4"/>
  <c r="R149" i="4"/>
  <c r="P149" i="4"/>
  <c r="BK149" i="4"/>
  <c r="J149" i="4"/>
  <c r="BE149" i="4"/>
  <c r="BI145" i="4"/>
  <c r="BH145" i="4"/>
  <c r="BG145" i="4"/>
  <c r="BF145" i="4"/>
  <c r="T145" i="4"/>
  <c r="R145" i="4"/>
  <c r="R137" i="4" s="1"/>
  <c r="P145" i="4"/>
  <c r="BK145" i="4"/>
  <c r="J145" i="4"/>
  <c r="BE145" i="4"/>
  <c r="BI142" i="4"/>
  <c r="BH142" i="4"/>
  <c r="BG142" i="4"/>
  <c r="BF142" i="4"/>
  <c r="T142" i="4"/>
  <c r="R142" i="4"/>
  <c r="P142" i="4"/>
  <c r="BK142" i="4"/>
  <c r="BK137" i="4" s="1"/>
  <c r="J137" i="4" s="1"/>
  <c r="J67" i="4" s="1"/>
  <c r="J142" i="4"/>
  <c r="BE142" i="4"/>
  <c r="BI138" i="4"/>
  <c r="BH138" i="4"/>
  <c r="BG138" i="4"/>
  <c r="BF138" i="4"/>
  <c r="T138" i="4"/>
  <c r="T137" i="4"/>
  <c r="R138" i="4"/>
  <c r="P138" i="4"/>
  <c r="P137" i="4"/>
  <c r="BK138" i="4"/>
  <c r="J138" i="4"/>
  <c r="BE138" i="4" s="1"/>
  <c r="BI134" i="4"/>
  <c r="BH134" i="4"/>
  <c r="BG134" i="4"/>
  <c r="BF134" i="4"/>
  <c r="T134" i="4"/>
  <c r="R134" i="4"/>
  <c r="P134" i="4"/>
  <c r="BK134" i="4"/>
  <c r="J134" i="4"/>
  <c r="BE134" i="4"/>
  <c r="BI131" i="4"/>
  <c r="BH131" i="4"/>
  <c r="BG131" i="4"/>
  <c r="BF131" i="4"/>
  <c r="T131" i="4"/>
  <c r="R131" i="4"/>
  <c r="P131" i="4"/>
  <c r="BK131" i="4"/>
  <c r="J131" i="4"/>
  <c r="BE131" i="4"/>
  <c r="BI128" i="4"/>
  <c r="BH128" i="4"/>
  <c r="BG128" i="4"/>
  <c r="BF128" i="4"/>
  <c r="T128" i="4"/>
  <c r="R128" i="4"/>
  <c r="P128" i="4"/>
  <c r="BK128" i="4"/>
  <c r="J128" i="4"/>
  <c r="BE128" i="4"/>
  <c r="BI124" i="4"/>
  <c r="BH124" i="4"/>
  <c r="BG124" i="4"/>
  <c r="BF124" i="4"/>
  <c r="T124" i="4"/>
  <c r="R124" i="4"/>
  <c r="P124" i="4"/>
  <c r="BK124" i="4"/>
  <c r="J124" i="4"/>
  <c r="BE124" i="4"/>
  <c r="BI120" i="4"/>
  <c r="BH120" i="4"/>
  <c r="BG120" i="4"/>
  <c r="BF120" i="4"/>
  <c r="T120" i="4"/>
  <c r="R120" i="4"/>
  <c r="R103" i="4" s="1"/>
  <c r="P120" i="4"/>
  <c r="BK120" i="4"/>
  <c r="J120" i="4"/>
  <c r="BE120" i="4"/>
  <c r="BI113" i="4"/>
  <c r="BH113" i="4"/>
  <c r="BG113" i="4"/>
  <c r="BF113" i="4"/>
  <c r="T113" i="4"/>
  <c r="R113" i="4"/>
  <c r="P113" i="4"/>
  <c r="BK113" i="4"/>
  <c r="BK103" i="4" s="1"/>
  <c r="J103" i="4" s="1"/>
  <c r="J66" i="4" s="1"/>
  <c r="J113" i="4"/>
  <c r="BE113" i="4"/>
  <c r="BI104" i="4"/>
  <c r="BH104" i="4"/>
  <c r="BG104" i="4"/>
  <c r="BF104" i="4"/>
  <c r="T104" i="4"/>
  <c r="T103" i="4"/>
  <c r="R104" i="4"/>
  <c r="P104" i="4"/>
  <c r="P103" i="4"/>
  <c r="BK104" i="4"/>
  <c r="J104" i="4"/>
  <c r="BE104" i="4" s="1"/>
  <c r="BI98" i="4"/>
  <c r="F39" i="4"/>
  <c r="BD59" i="1" s="1"/>
  <c r="BH98" i="4"/>
  <c r="BG98" i="4"/>
  <c r="F37" i="4"/>
  <c r="BB59" i="1" s="1"/>
  <c r="BF98" i="4"/>
  <c r="T98" i="4"/>
  <c r="T97" i="4"/>
  <c r="T96" i="4" s="1"/>
  <c r="T95" i="4" s="1"/>
  <c r="R98" i="4"/>
  <c r="R97" i="4"/>
  <c r="P98" i="4"/>
  <c r="P97" i="4"/>
  <c r="BK98" i="4"/>
  <c r="BK97" i="4" s="1"/>
  <c r="J98" i="4"/>
  <c r="BE98" i="4" s="1"/>
  <c r="J35" i="4" s="1"/>
  <c r="AV59" i="1" s="1"/>
  <c r="F89" i="4"/>
  <c r="E87" i="4"/>
  <c r="F56" i="4"/>
  <c r="E54" i="4"/>
  <c r="J26" i="4"/>
  <c r="E26" i="4"/>
  <c r="J92" i="4" s="1"/>
  <c r="J59" i="4"/>
  <c r="J25" i="4"/>
  <c r="J23" i="4"/>
  <c r="E23" i="4"/>
  <c r="J91" i="4"/>
  <c r="J58" i="4"/>
  <c r="J22" i="4"/>
  <c r="J20" i="4"/>
  <c r="E20" i="4"/>
  <c r="J19" i="4"/>
  <c r="J17" i="4"/>
  <c r="E17" i="4"/>
  <c r="F58" i="4" s="1"/>
  <c r="F91" i="4"/>
  <c r="J16" i="4"/>
  <c r="J14" i="4"/>
  <c r="J56" i="4" s="1"/>
  <c r="J89" i="4"/>
  <c r="E7" i="4"/>
  <c r="J39" i="3"/>
  <c r="J38" i="3"/>
  <c r="AY57" i="1" s="1"/>
  <c r="J37" i="3"/>
  <c r="AX57" i="1" s="1"/>
  <c r="BI387" i="3"/>
  <c r="BH387" i="3"/>
  <c r="BG387" i="3"/>
  <c r="BF387" i="3"/>
  <c r="T387" i="3"/>
  <c r="R387" i="3"/>
  <c r="P387" i="3"/>
  <c r="BK387" i="3"/>
  <c r="J387" i="3"/>
  <c r="BE387" i="3" s="1"/>
  <c r="BI379" i="3"/>
  <c r="BH379" i="3"/>
  <c r="BG379" i="3"/>
  <c r="BF379" i="3"/>
  <c r="T379" i="3"/>
  <c r="R379" i="3"/>
  <c r="P379" i="3"/>
  <c r="BK379" i="3"/>
  <c r="J379" i="3"/>
  <c r="BE379" i="3" s="1"/>
  <c r="BI370" i="3"/>
  <c r="BH370" i="3"/>
  <c r="BG370" i="3"/>
  <c r="BF370" i="3"/>
  <c r="T370" i="3"/>
  <c r="R370" i="3"/>
  <c r="P370" i="3"/>
  <c r="BK370" i="3"/>
  <c r="J370" i="3"/>
  <c r="BE370" i="3" s="1"/>
  <c r="BI362" i="3"/>
  <c r="BH362" i="3"/>
  <c r="BG362" i="3"/>
  <c r="BF362" i="3"/>
  <c r="T362" i="3"/>
  <c r="T361" i="3" s="1"/>
  <c r="R362" i="3"/>
  <c r="R361" i="3" s="1"/>
  <c r="P362" i="3"/>
  <c r="BK362" i="3"/>
  <c r="BK361" i="3" s="1"/>
  <c r="J361" i="3" s="1"/>
  <c r="J66" i="3" s="1"/>
  <c r="J362" i="3"/>
  <c r="BE362" i="3"/>
  <c r="BI356" i="3"/>
  <c r="BH356" i="3"/>
  <c r="BG356" i="3"/>
  <c r="BF356" i="3"/>
  <c r="T356" i="3"/>
  <c r="R356" i="3"/>
  <c r="P356" i="3"/>
  <c r="BK356" i="3"/>
  <c r="J356" i="3"/>
  <c r="BE356" i="3" s="1"/>
  <c r="BI351" i="3"/>
  <c r="BH351" i="3"/>
  <c r="BG351" i="3"/>
  <c r="BF351" i="3"/>
  <c r="T351" i="3"/>
  <c r="R351" i="3"/>
  <c r="P351" i="3"/>
  <c r="BK351" i="3"/>
  <c r="J351" i="3"/>
  <c r="BE351" i="3" s="1"/>
  <c r="BI346" i="3"/>
  <c r="BH346" i="3"/>
  <c r="BG346" i="3"/>
  <c r="BF346" i="3"/>
  <c r="T346" i="3"/>
  <c r="R346" i="3"/>
  <c r="P346" i="3"/>
  <c r="BK346" i="3"/>
  <c r="J346" i="3"/>
  <c r="BE346" i="3" s="1"/>
  <c r="BI338" i="3"/>
  <c r="BH338" i="3"/>
  <c r="BG338" i="3"/>
  <c r="BF338" i="3"/>
  <c r="T338" i="3"/>
  <c r="R338" i="3"/>
  <c r="P338" i="3"/>
  <c r="BK338" i="3"/>
  <c r="J338" i="3"/>
  <c r="BE338" i="3" s="1"/>
  <c r="BI324" i="3"/>
  <c r="BH324" i="3"/>
  <c r="BG324" i="3"/>
  <c r="BF324" i="3"/>
  <c r="T324" i="3"/>
  <c r="R324" i="3"/>
  <c r="P324" i="3"/>
  <c r="BK324" i="3"/>
  <c r="J324" i="3"/>
  <c r="BE324" i="3" s="1"/>
  <c r="BI310" i="3"/>
  <c r="BH310" i="3"/>
  <c r="BG310" i="3"/>
  <c r="BF310" i="3"/>
  <c r="T310" i="3"/>
  <c r="R310" i="3"/>
  <c r="P310" i="3"/>
  <c r="BK310" i="3"/>
  <c r="J310" i="3"/>
  <c r="BE310" i="3" s="1"/>
  <c r="BI302" i="3"/>
  <c r="BH302" i="3"/>
  <c r="BG302" i="3"/>
  <c r="BF302" i="3"/>
  <c r="T302" i="3"/>
  <c r="R302" i="3"/>
  <c r="P302" i="3"/>
  <c r="BK302" i="3"/>
  <c r="J302" i="3"/>
  <c r="BE302" i="3" s="1"/>
  <c r="BI290" i="3"/>
  <c r="BH290" i="3"/>
  <c r="BG290" i="3"/>
  <c r="BF290" i="3"/>
  <c r="T290" i="3"/>
  <c r="R290" i="3"/>
  <c r="P290" i="3"/>
  <c r="BK290" i="3"/>
  <c r="J290" i="3"/>
  <c r="BE290" i="3"/>
  <c r="BI285" i="3"/>
  <c r="BH285" i="3"/>
  <c r="BG285" i="3"/>
  <c r="BF285" i="3"/>
  <c r="T285" i="3"/>
  <c r="R285" i="3"/>
  <c r="P285" i="3"/>
  <c r="BK285" i="3"/>
  <c r="J285" i="3"/>
  <c r="BE285" i="3" s="1"/>
  <c r="BI273" i="3"/>
  <c r="BH273" i="3"/>
  <c r="BG273" i="3"/>
  <c r="BF273" i="3"/>
  <c r="T273" i="3"/>
  <c r="R273" i="3"/>
  <c r="P273" i="3"/>
  <c r="BK273" i="3"/>
  <c r="J273" i="3"/>
  <c r="BE273" i="3"/>
  <c r="BI267" i="3"/>
  <c r="BH267" i="3"/>
  <c r="BG267" i="3"/>
  <c r="BF267" i="3"/>
  <c r="T267" i="3"/>
  <c r="R267" i="3"/>
  <c r="P267" i="3"/>
  <c r="BK267" i="3"/>
  <c r="J267" i="3"/>
  <c r="BE267" i="3" s="1"/>
  <c r="BI257" i="3"/>
  <c r="BH257" i="3"/>
  <c r="BG257" i="3"/>
  <c r="BF257" i="3"/>
  <c r="T257" i="3"/>
  <c r="R257" i="3"/>
  <c r="P257" i="3"/>
  <c r="BK257" i="3"/>
  <c r="J257" i="3"/>
  <c r="BE257" i="3"/>
  <c r="BI247" i="3"/>
  <c r="BH247" i="3"/>
  <c r="BG247" i="3"/>
  <c r="BF247" i="3"/>
  <c r="T247" i="3"/>
  <c r="R247" i="3"/>
  <c r="P247" i="3"/>
  <c r="BK247" i="3"/>
  <c r="J247" i="3"/>
  <c r="BE247" i="3" s="1"/>
  <c r="BI237" i="3"/>
  <c r="BH237" i="3"/>
  <c r="BG237" i="3"/>
  <c r="BF237" i="3"/>
  <c r="T237" i="3"/>
  <c r="R237" i="3"/>
  <c r="P237" i="3"/>
  <c r="BK237" i="3"/>
  <c r="J237" i="3"/>
  <c r="BE237" i="3"/>
  <c r="BI227" i="3"/>
  <c r="BH227" i="3"/>
  <c r="BG227" i="3"/>
  <c r="BF227" i="3"/>
  <c r="T227" i="3"/>
  <c r="R227" i="3"/>
  <c r="P227" i="3"/>
  <c r="BK227" i="3"/>
  <c r="J227" i="3"/>
  <c r="BE227" i="3" s="1"/>
  <c r="BI215" i="3"/>
  <c r="BH215" i="3"/>
  <c r="BG215" i="3"/>
  <c r="BF215" i="3"/>
  <c r="T215" i="3"/>
  <c r="R215" i="3"/>
  <c r="P215" i="3"/>
  <c r="BK215" i="3"/>
  <c r="J215" i="3"/>
  <c r="BE215" i="3"/>
  <c r="BI197" i="3"/>
  <c r="BH197" i="3"/>
  <c r="BG197" i="3"/>
  <c r="BF197" i="3"/>
  <c r="T197" i="3"/>
  <c r="R197" i="3"/>
  <c r="P197" i="3"/>
  <c r="BK197" i="3"/>
  <c r="J197" i="3"/>
  <c r="BE197" i="3" s="1"/>
  <c r="BI181" i="3"/>
  <c r="BH181" i="3"/>
  <c r="BG181" i="3"/>
  <c r="BF181" i="3"/>
  <c r="T181" i="3"/>
  <c r="R181" i="3"/>
  <c r="P181" i="3"/>
  <c r="BK181" i="3"/>
  <c r="J181" i="3"/>
  <c r="BE181" i="3"/>
  <c r="BI163" i="3"/>
  <c r="BH163" i="3"/>
  <c r="BG163" i="3"/>
  <c r="BF163" i="3"/>
  <c r="T163" i="3"/>
  <c r="R163" i="3"/>
  <c r="P163" i="3"/>
  <c r="BK163" i="3"/>
  <c r="J163" i="3"/>
  <c r="BE163" i="3" s="1"/>
  <c r="BI147" i="3"/>
  <c r="BH147" i="3"/>
  <c r="BG147" i="3"/>
  <c r="BF147" i="3"/>
  <c r="T147" i="3"/>
  <c r="R147" i="3"/>
  <c r="P147" i="3"/>
  <c r="BK147" i="3"/>
  <c r="J147" i="3"/>
  <c r="BE147" i="3"/>
  <c r="BI144" i="3"/>
  <c r="BH144" i="3"/>
  <c r="BG144" i="3"/>
  <c r="BF144" i="3"/>
  <c r="T144" i="3"/>
  <c r="R144" i="3"/>
  <c r="P144" i="3"/>
  <c r="BK144" i="3"/>
  <c r="J144" i="3"/>
  <c r="BE144" i="3" s="1"/>
  <c r="BI138" i="3"/>
  <c r="BH138" i="3"/>
  <c r="BG138" i="3"/>
  <c r="BF138" i="3"/>
  <c r="T138" i="3"/>
  <c r="R138" i="3"/>
  <c r="P138" i="3"/>
  <c r="BK138" i="3"/>
  <c r="J138" i="3"/>
  <c r="BE138" i="3"/>
  <c r="BI120" i="3"/>
  <c r="BH120" i="3"/>
  <c r="BG120" i="3"/>
  <c r="BF120" i="3"/>
  <c r="T120" i="3"/>
  <c r="R120" i="3"/>
  <c r="P120" i="3"/>
  <c r="BK120" i="3"/>
  <c r="J120" i="3"/>
  <c r="BE120" i="3" s="1"/>
  <c r="BI103" i="3"/>
  <c r="BH103" i="3"/>
  <c r="BG103" i="3"/>
  <c r="BF103" i="3"/>
  <c r="T103" i="3"/>
  <c r="R103" i="3"/>
  <c r="P103" i="3"/>
  <c r="BK103" i="3"/>
  <c r="J103" i="3"/>
  <c r="BE103" i="3"/>
  <c r="BI100" i="3"/>
  <c r="BH100" i="3"/>
  <c r="BG100" i="3"/>
  <c r="BF100" i="3"/>
  <c r="T100" i="3"/>
  <c r="T90" i="3" s="1"/>
  <c r="T89" i="3" s="1"/>
  <c r="T88" i="3" s="1"/>
  <c r="R100" i="3"/>
  <c r="R90" i="3" s="1"/>
  <c r="R89" i="3" s="1"/>
  <c r="R88" i="3" s="1"/>
  <c r="P100" i="3"/>
  <c r="BK100" i="3"/>
  <c r="J100" i="3"/>
  <c r="BE100" i="3" s="1"/>
  <c r="BI96" i="3"/>
  <c r="BH96" i="3"/>
  <c r="BG96" i="3"/>
  <c r="F37" i="3" s="1"/>
  <c r="BB57" i="1" s="1"/>
  <c r="BF96" i="3"/>
  <c r="T96" i="3"/>
  <c r="R96" i="3"/>
  <c r="P96" i="3"/>
  <c r="P90" i="3" s="1"/>
  <c r="P89" i="3" s="1"/>
  <c r="BK96" i="3"/>
  <c r="J96" i="3"/>
  <c r="BE96" i="3"/>
  <c r="BI91" i="3"/>
  <c r="F39" i="3" s="1"/>
  <c r="BD57" i="1" s="1"/>
  <c r="BH91" i="3"/>
  <c r="F38" i="3"/>
  <c r="BC57" i="1" s="1"/>
  <c r="BG91" i="3"/>
  <c r="BF91" i="3"/>
  <c r="J36" i="3" s="1"/>
  <c r="AW57" i="1" s="1"/>
  <c r="F36" i="3"/>
  <c r="BA57" i="1" s="1"/>
  <c r="T91" i="3"/>
  <c r="R91" i="3"/>
  <c r="P91" i="3"/>
  <c r="BK91" i="3"/>
  <c r="BK90" i="3"/>
  <c r="BK89" i="3" s="1"/>
  <c r="J91" i="3"/>
  <c r="BE91" i="3" s="1"/>
  <c r="F84" i="3"/>
  <c r="F82" i="3"/>
  <c r="E80" i="3"/>
  <c r="F58" i="3"/>
  <c r="F56" i="3"/>
  <c r="E54" i="3"/>
  <c r="J26" i="3"/>
  <c r="E26" i="3"/>
  <c r="J85" i="3" s="1"/>
  <c r="J25" i="3"/>
  <c r="J23" i="3"/>
  <c r="E23" i="3"/>
  <c r="J84" i="3" s="1"/>
  <c r="J58" i="3"/>
  <c r="J22" i="3"/>
  <c r="J20" i="3"/>
  <c r="E20" i="3"/>
  <c r="F85" i="3"/>
  <c r="F59" i="3"/>
  <c r="J19" i="3"/>
  <c r="J14" i="3"/>
  <c r="J82" i="3"/>
  <c r="J56" i="3"/>
  <c r="E7" i="3"/>
  <c r="E76" i="3" s="1"/>
  <c r="E50" i="3"/>
  <c r="J39" i="2"/>
  <c r="J38" i="2"/>
  <c r="AY56" i="1" s="1"/>
  <c r="J37" i="2"/>
  <c r="AX56" i="1" s="1"/>
  <c r="BI1061" i="2"/>
  <c r="BH1061" i="2"/>
  <c r="BG1061" i="2"/>
  <c r="BF1061" i="2"/>
  <c r="T1061" i="2"/>
  <c r="R1061" i="2"/>
  <c r="P1061" i="2"/>
  <c r="P1048" i="2" s="1"/>
  <c r="BK1061" i="2"/>
  <c r="J1061" i="2"/>
  <c r="BE1061" i="2"/>
  <c r="BI1055" i="2"/>
  <c r="BH1055" i="2"/>
  <c r="BG1055" i="2"/>
  <c r="BF1055" i="2"/>
  <c r="T1055" i="2"/>
  <c r="T1048" i="2" s="1"/>
  <c r="R1055" i="2"/>
  <c r="P1055" i="2"/>
  <c r="BK1055" i="2"/>
  <c r="J1055" i="2"/>
  <c r="BE1055" i="2" s="1"/>
  <c r="BI1049" i="2"/>
  <c r="BH1049" i="2"/>
  <c r="BG1049" i="2"/>
  <c r="BF1049" i="2"/>
  <c r="T1049" i="2"/>
  <c r="R1049" i="2"/>
  <c r="R1048" i="2" s="1"/>
  <c r="P1049" i="2"/>
  <c r="BK1049" i="2"/>
  <c r="BK1048" i="2" s="1"/>
  <c r="J1048" i="2" s="1"/>
  <c r="J75" i="2" s="1"/>
  <c r="J1049" i="2"/>
  <c r="BE1049" i="2"/>
  <c r="BI1039" i="2"/>
  <c r="BH1039" i="2"/>
  <c r="BG1039" i="2"/>
  <c r="BF1039" i="2"/>
  <c r="T1039" i="2"/>
  <c r="R1039" i="2"/>
  <c r="P1039" i="2"/>
  <c r="BK1039" i="2"/>
  <c r="J1039" i="2"/>
  <c r="BE1039" i="2"/>
  <c r="BI1029" i="2"/>
  <c r="BH1029" i="2"/>
  <c r="BG1029" i="2"/>
  <c r="BF1029" i="2"/>
  <c r="T1029" i="2"/>
  <c r="T1018" i="2" s="1"/>
  <c r="R1029" i="2"/>
  <c r="P1029" i="2"/>
  <c r="BK1029" i="2"/>
  <c r="J1029" i="2"/>
  <c r="BE1029" i="2" s="1"/>
  <c r="BI1019" i="2"/>
  <c r="BH1019" i="2"/>
  <c r="BG1019" i="2"/>
  <c r="BF1019" i="2"/>
  <c r="T1019" i="2"/>
  <c r="R1019" i="2"/>
  <c r="R1018" i="2" s="1"/>
  <c r="P1019" i="2"/>
  <c r="P1018" i="2" s="1"/>
  <c r="P1017" i="2" s="1"/>
  <c r="BK1019" i="2"/>
  <c r="BK1018" i="2"/>
  <c r="BK1017" i="2" s="1"/>
  <c r="J1017" i="2" s="1"/>
  <c r="J73" i="2" s="1"/>
  <c r="J1019" i="2"/>
  <c r="BE1019" i="2" s="1"/>
  <c r="BI1013" i="2"/>
  <c r="BH1013" i="2"/>
  <c r="BG1013" i="2"/>
  <c r="BF1013" i="2"/>
  <c r="T1013" i="2"/>
  <c r="R1013" i="2"/>
  <c r="P1013" i="2"/>
  <c r="BK1013" i="2"/>
  <c r="J1013" i="2"/>
  <c r="BE1013" i="2" s="1"/>
  <c r="BI1010" i="2"/>
  <c r="BH1010" i="2"/>
  <c r="BG1010" i="2"/>
  <c r="BF1010" i="2"/>
  <c r="T1010" i="2"/>
  <c r="T1009" i="2" s="1"/>
  <c r="R1010" i="2"/>
  <c r="R1009" i="2" s="1"/>
  <c r="P1010" i="2"/>
  <c r="P1009" i="2" s="1"/>
  <c r="BK1010" i="2"/>
  <c r="BK1009" i="2" s="1"/>
  <c r="J1009" i="2" s="1"/>
  <c r="J72" i="2" s="1"/>
  <c r="J1010" i="2"/>
  <c r="BE1010" i="2"/>
  <c r="BI1004" i="2"/>
  <c r="BH1004" i="2"/>
  <c r="BG1004" i="2"/>
  <c r="BF1004" i="2"/>
  <c r="T1004" i="2"/>
  <c r="R1004" i="2"/>
  <c r="P1004" i="2"/>
  <c r="BK1004" i="2"/>
  <c r="J1004" i="2"/>
  <c r="BE1004" i="2"/>
  <c r="BI990" i="2"/>
  <c r="BH990" i="2"/>
  <c r="BG990" i="2"/>
  <c r="BF990" i="2"/>
  <c r="T990" i="2"/>
  <c r="R990" i="2"/>
  <c r="P990" i="2"/>
  <c r="BK990" i="2"/>
  <c r="J990" i="2"/>
  <c r="BE990" i="2" s="1"/>
  <c r="BI979" i="2"/>
  <c r="BH979" i="2"/>
  <c r="BG979" i="2"/>
  <c r="BF979" i="2"/>
  <c r="T979" i="2"/>
  <c r="R979" i="2"/>
  <c r="P979" i="2"/>
  <c r="BK979" i="2"/>
  <c r="J979" i="2"/>
  <c r="BE979" i="2"/>
  <c r="BI964" i="2"/>
  <c r="BH964" i="2"/>
  <c r="BG964" i="2"/>
  <c r="BF964" i="2"/>
  <c r="T964" i="2"/>
  <c r="R964" i="2"/>
  <c r="P964" i="2"/>
  <c r="BK964" i="2"/>
  <c r="J964" i="2"/>
  <c r="BE964" i="2" s="1"/>
  <c r="BI958" i="2"/>
  <c r="BH958" i="2"/>
  <c r="BG958" i="2"/>
  <c r="BF958" i="2"/>
  <c r="T958" i="2"/>
  <c r="R958" i="2"/>
  <c r="P958" i="2"/>
  <c r="BK958" i="2"/>
  <c r="J958" i="2"/>
  <c r="BE958" i="2"/>
  <c r="BI946" i="2"/>
  <c r="BH946" i="2"/>
  <c r="BG946" i="2"/>
  <c r="BF946" i="2"/>
  <c r="T946" i="2"/>
  <c r="R946" i="2"/>
  <c r="P946" i="2"/>
  <c r="BK946" i="2"/>
  <c r="J946" i="2"/>
  <c r="BE946" i="2" s="1"/>
  <c r="BI941" i="2"/>
  <c r="BH941" i="2"/>
  <c r="BG941" i="2"/>
  <c r="BF941" i="2"/>
  <c r="T941" i="2"/>
  <c r="R941" i="2"/>
  <c r="P941" i="2"/>
  <c r="BK941" i="2"/>
  <c r="J941" i="2"/>
  <c r="BE941" i="2"/>
  <c r="BI929" i="2"/>
  <c r="BH929" i="2"/>
  <c r="BG929" i="2"/>
  <c r="BF929" i="2"/>
  <c r="T929" i="2"/>
  <c r="R929" i="2"/>
  <c r="P929" i="2"/>
  <c r="BK929" i="2"/>
  <c r="J929" i="2"/>
  <c r="BE929" i="2" s="1"/>
  <c r="BI923" i="2"/>
  <c r="BH923" i="2"/>
  <c r="BG923" i="2"/>
  <c r="BF923" i="2"/>
  <c r="T923" i="2"/>
  <c r="R923" i="2"/>
  <c r="P923" i="2"/>
  <c r="BK923" i="2"/>
  <c r="J923" i="2"/>
  <c r="BE923" i="2"/>
  <c r="BI918" i="2"/>
  <c r="BH918" i="2"/>
  <c r="BG918" i="2"/>
  <c r="BF918" i="2"/>
  <c r="T918" i="2"/>
  <c r="R918" i="2"/>
  <c r="P918" i="2"/>
  <c r="BK918" i="2"/>
  <c r="J918" i="2"/>
  <c r="BE918" i="2" s="1"/>
  <c r="BI912" i="2"/>
  <c r="BH912" i="2"/>
  <c r="BG912" i="2"/>
  <c r="BF912" i="2"/>
  <c r="T912" i="2"/>
  <c r="R912" i="2"/>
  <c r="P912" i="2"/>
  <c r="P901" i="2" s="1"/>
  <c r="BK912" i="2"/>
  <c r="J912" i="2"/>
  <c r="BE912" i="2"/>
  <c r="BI907" i="2"/>
  <c r="BH907" i="2"/>
  <c r="BG907" i="2"/>
  <c r="BF907" i="2"/>
  <c r="T907" i="2"/>
  <c r="T901" i="2" s="1"/>
  <c r="R907" i="2"/>
  <c r="P907" i="2"/>
  <c r="BK907" i="2"/>
  <c r="J907" i="2"/>
  <c r="BE907" i="2" s="1"/>
  <c r="BI902" i="2"/>
  <c r="BH902" i="2"/>
  <c r="BG902" i="2"/>
  <c r="BF902" i="2"/>
  <c r="T902" i="2"/>
  <c r="R902" i="2"/>
  <c r="R901" i="2" s="1"/>
  <c r="P902" i="2"/>
  <c r="BK902" i="2"/>
  <c r="BK901" i="2" s="1"/>
  <c r="J901" i="2" s="1"/>
  <c r="J71" i="2" s="1"/>
  <c r="J902" i="2"/>
  <c r="BE902" i="2"/>
  <c r="BI888" i="2"/>
  <c r="BH888" i="2"/>
  <c r="BG888" i="2"/>
  <c r="BF888" i="2"/>
  <c r="T888" i="2"/>
  <c r="R888" i="2"/>
  <c r="P888" i="2"/>
  <c r="BK888" i="2"/>
  <c r="J888" i="2"/>
  <c r="BE888" i="2"/>
  <c r="BI856" i="2"/>
  <c r="BH856" i="2"/>
  <c r="BG856" i="2"/>
  <c r="BF856" i="2"/>
  <c r="T856" i="2"/>
  <c r="R856" i="2"/>
  <c r="P856" i="2"/>
  <c r="BK856" i="2"/>
  <c r="J856" i="2"/>
  <c r="BE856" i="2" s="1"/>
  <c r="BI847" i="2"/>
  <c r="BH847" i="2"/>
  <c r="BG847" i="2"/>
  <c r="BF847" i="2"/>
  <c r="T847" i="2"/>
  <c r="R847" i="2"/>
  <c r="P847" i="2"/>
  <c r="BK847" i="2"/>
  <c r="J847" i="2"/>
  <c r="BE847" i="2"/>
  <c r="BI844" i="2"/>
  <c r="BH844" i="2"/>
  <c r="BG844" i="2"/>
  <c r="BF844" i="2"/>
  <c r="T844" i="2"/>
  <c r="R844" i="2"/>
  <c r="P844" i="2"/>
  <c r="BK844" i="2"/>
  <c r="J844" i="2"/>
  <c r="BE844" i="2" s="1"/>
  <c r="BI838" i="2"/>
  <c r="BH838" i="2"/>
  <c r="BG838" i="2"/>
  <c r="BF838" i="2"/>
  <c r="T838" i="2"/>
  <c r="R838" i="2"/>
  <c r="P838" i="2"/>
  <c r="BK838" i="2"/>
  <c r="J838" i="2"/>
  <c r="BE838" i="2"/>
  <c r="BI829" i="2"/>
  <c r="BH829" i="2"/>
  <c r="BG829" i="2"/>
  <c r="BF829" i="2"/>
  <c r="T829" i="2"/>
  <c r="R829" i="2"/>
  <c r="P829" i="2"/>
  <c r="BK829" i="2"/>
  <c r="J829" i="2"/>
  <c r="BE829" i="2" s="1"/>
  <c r="BI823" i="2"/>
  <c r="BH823" i="2"/>
  <c r="BG823" i="2"/>
  <c r="BF823" i="2"/>
  <c r="T823" i="2"/>
  <c r="R823" i="2"/>
  <c r="P823" i="2"/>
  <c r="BK823" i="2"/>
  <c r="J823" i="2"/>
  <c r="BE823" i="2"/>
  <c r="BI806" i="2"/>
  <c r="BH806" i="2"/>
  <c r="BG806" i="2"/>
  <c r="BF806" i="2"/>
  <c r="T806" i="2"/>
  <c r="R806" i="2"/>
  <c r="P806" i="2"/>
  <c r="BK806" i="2"/>
  <c r="J806" i="2"/>
  <c r="BE806" i="2" s="1"/>
  <c r="BI801" i="2"/>
  <c r="BH801" i="2"/>
  <c r="BG801" i="2"/>
  <c r="BF801" i="2"/>
  <c r="T801" i="2"/>
  <c r="R801" i="2"/>
  <c r="P801" i="2"/>
  <c r="BK801" i="2"/>
  <c r="J801" i="2"/>
  <c r="BE801" i="2"/>
  <c r="BI794" i="2"/>
  <c r="BH794" i="2"/>
  <c r="BG794" i="2"/>
  <c r="BF794" i="2"/>
  <c r="T794" i="2"/>
  <c r="R794" i="2"/>
  <c r="P794" i="2"/>
  <c r="BK794" i="2"/>
  <c r="J794" i="2"/>
  <c r="BE794" i="2" s="1"/>
  <c r="BI766" i="2"/>
  <c r="BH766" i="2"/>
  <c r="BG766" i="2"/>
  <c r="BF766" i="2"/>
  <c r="T766" i="2"/>
  <c r="R766" i="2"/>
  <c r="P766" i="2"/>
  <c r="BK766" i="2"/>
  <c r="J766" i="2"/>
  <c r="BE766" i="2"/>
  <c r="BI757" i="2"/>
  <c r="BH757" i="2"/>
  <c r="BG757" i="2"/>
  <c r="BF757" i="2"/>
  <c r="T757" i="2"/>
  <c r="R757" i="2"/>
  <c r="P757" i="2"/>
  <c r="BK757" i="2"/>
  <c r="J757" i="2"/>
  <c r="BE757" i="2" s="1"/>
  <c r="BI750" i="2"/>
  <c r="BH750" i="2"/>
  <c r="BG750" i="2"/>
  <c r="BF750" i="2"/>
  <c r="T750" i="2"/>
  <c r="R750" i="2"/>
  <c r="P750" i="2"/>
  <c r="BK750" i="2"/>
  <c r="J750" i="2"/>
  <c r="BE750" i="2"/>
  <c r="BI736" i="2"/>
  <c r="BH736" i="2"/>
  <c r="BG736" i="2"/>
  <c r="BF736" i="2"/>
  <c r="T736" i="2"/>
  <c r="R736" i="2"/>
  <c r="P736" i="2"/>
  <c r="BK736" i="2"/>
  <c r="J736" i="2"/>
  <c r="BE736" i="2" s="1"/>
  <c r="BI723" i="2"/>
  <c r="BH723" i="2"/>
  <c r="BG723" i="2"/>
  <c r="BF723" i="2"/>
  <c r="T723" i="2"/>
  <c r="R723" i="2"/>
  <c r="P723" i="2"/>
  <c r="BK723" i="2"/>
  <c r="J723" i="2"/>
  <c r="BE723" i="2"/>
  <c r="BI717" i="2"/>
  <c r="BH717" i="2"/>
  <c r="BG717" i="2"/>
  <c r="BF717" i="2"/>
  <c r="T717" i="2"/>
  <c r="R717" i="2"/>
  <c r="P717" i="2"/>
  <c r="BK717" i="2"/>
  <c r="J717" i="2"/>
  <c r="BE717" i="2" s="1"/>
  <c r="BI711" i="2"/>
  <c r="BH711" i="2"/>
  <c r="BG711" i="2"/>
  <c r="BF711" i="2"/>
  <c r="T711" i="2"/>
  <c r="R711" i="2"/>
  <c r="P711" i="2"/>
  <c r="BK711" i="2"/>
  <c r="J711" i="2"/>
  <c r="BE711" i="2"/>
  <c r="BI704" i="2"/>
  <c r="BH704" i="2"/>
  <c r="BG704" i="2"/>
  <c r="BF704" i="2"/>
  <c r="T704" i="2"/>
  <c r="R704" i="2"/>
  <c r="P704" i="2"/>
  <c r="BK704" i="2"/>
  <c r="J704" i="2"/>
  <c r="BE704" i="2" s="1"/>
  <c r="BI700" i="2"/>
  <c r="BH700" i="2"/>
  <c r="BG700" i="2"/>
  <c r="BF700" i="2"/>
  <c r="T700" i="2"/>
  <c r="R700" i="2"/>
  <c r="P700" i="2"/>
  <c r="BK700" i="2"/>
  <c r="J700" i="2"/>
  <c r="BE700" i="2"/>
  <c r="BI694" i="2"/>
  <c r="BH694" i="2"/>
  <c r="BG694" i="2"/>
  <c r="BF694" i="2"/>
  <c r="T694" i="2"/>
  <c r="R694" i="2"/>
  <c r="P694" i="2"/>
  <c r="BK694" i="2"/>
  <c r="J694" i="2"/>
  <c r="BE694" i="2" s="1"/>
  <c r="BI688" i="2"/>
  <c r="BH688" i="2"/>
  <c r="BG688" i="2"/>
  <c r="BF688" i="2"/>
  <c r="T688" i="2"/>
  <c r="R688" i="2"/>
  <c r="P688" i="2"/>
  <c r="BK688" i="2"/>
  <c r="J688" i="2"/>
  <c r="BE688" i="2"/>
  <c r="BI678" i="2"/>
  <c r="BH678" i="2"/>
  <c r="BG678" i="2"/>
  <c r="BF678" i="2"/>
  <c r="T678" i="2"/>
  <c r="R678" i="2"/>
  <c r="P678" i="2"/>
  <c r="BK678" i="2"/>
  <c r="J678" i="2"/>
  <c r="BE678" i="2" s="1"/>
  <c r="BI666" i="2"/>
  <c r="BH666" i="2"/>
  <c r="BG666" i="2"/>
  <c r="BF666" i="2"/>
  <c r="T666" i="2"/>
  <c r="R666" i="2"/>
  <c r="P666" i="2"/>
  <c r="BK666" i="2"/>
  <c r="J666" i="2"/>
  <c r="BE666" i="2"/>
  <c r="BI661" i="2"/>
  <c r="BH661" i="2"/>
  <c r="BG661" i="2"/>
  <c r="BF661" i="2"/>
  <c r="T661" i="2"/>
  <c r="R661" i="2"/>
  <c r="P661" i="2"/>
  <c r="BK661" i="2"/>
  <c r="J661" i="2"/>
  <c r="BE661" i="2" s="1"/>
  <c r="BI652" i="2"/>
  <c r="BH652" i="2"/>
  <c r="BG652" i="2"/>
  <c r="BF652" i="2"/>
  <c r="T652" i="2"/>
  <c r="R652" i="2"/>
  <c r="P652" i="2"/>
  <c r="BK652" i="2"/>
  <c r="J652" i="2"/>
  <c r="BE652" i="2"/>
  <c r="BI647" i="2"/>
  <c r="BH647" i="2"/>
  <c r="BG647" i="2"/>
  <c r="BF647" i="2"/>
  <c r="T647" i="2"/>
  <c r="R647" i="2"/>
  <c r="P647" i="2"/>
  <c r="BK647" i="2"/>
  <c r="J647" i="2"/>
  <c r="BE647" i="2" s="1"/>
  <c r="BI642" i="2"/>
  <c r="BH642" i="2"/>
  <c r="BG642" i="2"/>
  <c r="BF642" i="2"/>
  <c r="T642" i="2"/>
  <c r="R642" i="2"/>
  <c r="P642" i="2"/>
  <c r="BK642" i="2"/>
  <c r="J642" i="2"/>
  <c r="BE642" i="2"/>
  <c r="BI637" i="2"/>
  <c r="BH637" i="2"/>
  <c r="BG637" i="2"/>
  <c r="BF637" i="2"/>
  <c r="T637" i="2"/>
  <c r="R637" i="2"/>
  <c r="P637" i="2"/>
  <c r="BK637" i="2"/>
  <c r="J637" i="2"/>
  <c r="BE637" i="2" s="1"/>
  <c r="BI630" i="2"/>
  <c r="BH630" i="2"/>
  <c r="BG630" i="2"/>
  <c r="BF630" i="2"/>
  <c r="T630" i="2"/>
  <c r="R630" i="2"/>
  <c r="P630" i="2"/>
  <c r="BK630" i="2"/>
  <c r="J630" i="2"/>
  <c r="BE630" i="2"/>
  <c r="BI626" i="2"/>
  <c r="BH626" i="2"/>
  <c r="BG626" i="2"/>
  <c r="BF626" i="2"/>
  <c r="T626" i="2"/>
  <c r="R626" i="2"/>
  <c r="P626" i="2"/>
  <c r="BK626" i="2"/>
  <c r="J626" i="2"/>
  <c r="BE626" i="2" s="1"/>
  <c r="BI621" i="2"/>
  <c r="BH621" i="2"/>
  <c r="BG621" i="2"/>
  <c r="BF621" i="2"/>
  <c r="T621" i="2"/>
  <c r="R621" i="2"/>
  <c r="P621" i="2"/>
  <c r="BK621" i="2"/>
  <c r="J621" i="2"/>
  <c r="BE621" i="2"/>
  <c r="BI605" i="2"/>
  <c r="BH605" i="2"/>
  <c r="BG605" i="2"/>
  <c r="BF605" i="2"/>
  <c r="T605" i="2"/>
  <c r="R605" i="2"/>
  <c r="P605" i="2"/>
  <c r="BK605" i="2"/>
  <c r="J605" i="2"/>
  <c r="BE605" i="2" s="1"/>
  <c r="BI600" i="2"/>
  <c r="BH600" i="2"/>
  <c r="BG600" i="2"/>
  <c r="BF600" i="2"/>
  <c r="T600" i="2"/>
  <c r="R600" i="2"/>
  <c r="P600" i="2"/>
  <c r="BK600" i="2"/>
  <c r="J600" i="2"/>
  <c r="BE600" i="2"/>
  <c r="BI595" i="2"/>
  <c r="BH595" i="2"/>
  <c r="BG595" i="2"/>
  <c r="BF595" i="2"/>
  <c r="T595" i="2"/>
  <c r="R595" i="2"/>
  <c r="P595" i="2"/>
  <c r="BK595" i="2"/>
  <c r="J595" i="2"/>
  <c r="BE595" i="2" s="1"/>
  <c r="BI588" i="2"/>
  <c r="BH588" i="2"/>
  <c r="BG588" i="2"/>
  <c r="BF588" i="2"/>
  <c r="T588" i="2"/>
  <c r="R588" i="2"/>
  <c r="P588" i="2"/>
  <c r="BK588" i="2"/>
  <c r="J588" i="2"/>
  <c r="BE588" i="2"/>
  <c r="BI585" i="2"/>
  <c r="BH585" i="2"/>
  <c r="BG585" i="2"/>
  <c r="BF585" i="2"/>
  <c r="T585" i="2"/>
  <c r="R585" i="2"/>
  <c r="P585" i="2"/>
  <c r="BK585" i="2"/>
  <c r="J585" i="2"/>
  <c r="BE585" i="2" s="1"/>
  <c r="BI580" i="2"/>
  <c r="BH580" i="2"/>
  <c r="BG580" i="2"/>
  <c r="BF580" i="2"/>
  <c r="T580" i="2"/>
  <c r="R580" i="2"/>
  <c r="P580" i="2"/>
  <c r="BK580" i="2"/>
  <c r="J580" i="2"/>
  <c r="BE580" i="2"/>
  <c r="BI563" i="2"/>
  <c r="BH563" i="2"/>
  <c r="BG563" i="2"/>
  <c r="BF563" i="2"/>
  <c r="T563" i="2"/>
  <c r="R563" i="2"/>
  <c r="P563" i="2"/>
  <c r="BK563" i="2"/>
  <c r="J563" i="2"/>
  <c r="BE563" i="2" s="1"/>
  <c r="BI556" i="2"/>
  <c r="BH556" i="2"/>
  <c r="BG556" i="2"/>
  <c r="BF556" i="2"/>
  <c r="T556" i="2"/>
  <c r="R556" i="2"/>
  <c r="P556" i="2"/>
  <c r="BK556" i="2"/>
  <c r="J556" i="2"/>
  <c r="BE556" i="2"/>
  <c r="BI551" i="2"/>
  <c r="BH551" i="2"/>
  <c r="BG551" i="2"/>
  <c r="BF551" i="2"/>
  <c r="T551" i="2"/>
  <c r="R551" i="2"/>
  <c r="P551" i="2"/>
  <c r="BK551" i="2"/>
  <c r="J551" i="2"/>
  <c r="BE551" i="2" s="1"/>
  <c r="BI537" i="2"/>
  <c r="BH537" i="2"/>
  <c r="BG537" i="2"/>
  <c r="BF537" i="2"/>
  <c r="T537" i="2"/>
  <c r="R537" i="2"/>
  <c r="P537" i="2"/>
  <c r="BK537" i="2"/>
  <c r="J537" i="2"/>
  <c r="BE537" i="2"/>
  <c r="BI533" i="2"/>
  <c r="BH533" i="2"/>
  <c r="BG533" i="2"/>
  <c r="BF533" i="2"/>
  <c r="T533" i="2"/>
  <c r="R533" i="2"/>
  <c r="P533" i="2"/>
  <c r="BK533" i="2"/>
  <c r="J533" i="2"/>
  <c r="BE533" i="2" s="1"/>
  <c r="BI528" i="2"/>
  <c r="BH528" i="2"/>
  <c r="BG528" i="2"/>
  <c r="BF528" i="2"/>
  <c r="T528" i="2"/>
  <c r="R528" i="2"/>
  <c r="P528" i="2"/>
  <c r="BK528" i="2"/>
  <c r="J528" i="2"/>
  <c r="BE528" i="2"/>
  <c r="BI523" i="2"/>
  <c r="BH523" i="2"/>
  <c r="BG523" i="2"/>
  <c r="BF523" i="2"/>
  <c r="T523" i="2"/>
  <c r="R523" i="2"/>
  <c r="P523" i="2"/>
  <c r="BK523" i="2"/>
  <c r="J523" i="2"/>
  <c r="BE523" i="2" s="1"/>
  <c r="BI517" i="2"/>
  <c r="BH517" i="2"/>
  <c r="BG517" i="2"/>
  <c r="BF517" i="2"/>
  <c r="T517" i="2"/>
  <c r="R517" i="2"/>
  <c r="P517" i="2"/>
  <c r="BK517" i="2"/>
  <c r="J517" i="2"/>
  <c r="BE517" i="2"/>
  <c r="BI510" i="2"/>
  <c r="BH510" i="2"/>
  <c r="BG510" i="2"/>
  <c r="BF510" i="2"/>
  <c r="T510" i="2"/>
  <c r="R510" i="2"/>
  <c r="P510" i="2"/>
  <c r="BK510" i="2"/>
  <c r="J510" i="2"/>
  <c r="BE510" i="2" s="1"/>
  <c r="BI503" i="2"/>
  <c r="BH503" i="2"/>
  <c r="BG503" i="2"/>
  <c r="BF503" i="2"/>
  <c r="T503" i="2"/>
  <c r="R503" i="2"/>
  <c r="P503" i="2"/>
  <c r="BK503" i="2"/>
  <c r="J503" i="2"/>
  <c r="BE503" i="2"/>
  <c r="BI497" i="2"/>
  <c r="BH497" i="2"/>
  <c r="BG497" i="2"/>
  <c r="BF497" i="2"/>
  <c r="T497" i="2"/>
  <c r="R497" i="2"/>
  <c r="P497" i="2"/>
  <c r="BK497" i="2"/>
  <c r="J497" i="2"/>
  <c r="BE497" i="2" s="1"/>
  <c r="BI491" i="2"/>
  <c r="BH491" i="2"/>
  <c r="BG491" i="2"/>
  <c r="BF491" i="2"/>
  <c r="T491" i="2"/>
  <c r="R491" i="2"/>
  <c r="P491" i="2"/>
  <c r="BK491" i="2"/>
  <c r="J491" i="2"/>
  <c r="BE491" i="2"/>
  <c r="BI484" i="2"/>
  <c r="BH484" i="2"/>
  <c r="BG484" i="2"/>
  <c r="BF484" i="2"/>
  <c r="T484" i="2"/>
  <c r="R484" i="2"/>
  <c r="P484" i="2"/>
  <c r="BK484" i="2"/>
  <c r="J484" i="2"/>
  <c r="BE484" i="2" s="1"/>
  <c r="BI477" i="2"/>
  <c r="BH477" i="2"/>
  <c r="BG477" i="2"/>
  <c r="BF477" i="2"/>
  <c r="T477" i="2"/>
  <c r="R477" i="2"/>
  <c r="P477" i="2"/>
  <c r="P465" i="2" s="1"/>
  <c r="BK477" i="2"/>
  <c r="J477" i="2"/>
  <c r="BE477" i="2"/>
  <c r="BI471" i="2"/>
  <c r="BH471" i="2"/>
  <c r="BG471" i="2"/>
  <c r="BF471" i="2"/>
  <c r="T471" i="2"/>
  <c r="T465" i="2" s="1"/>
  <c r="R471" i="2"/>
  <c r="P471" i="2"/>
  <c r="BK471" i="2"/>
  <c r="J471" i="2"/>
  <c r="BE471" i="2" s="1"/>
  <c r="BI466" i="2"/>
  <c r="BH466" i="2"/>
  <c r="BG466" i="2"/>
  <c r="BF466" i="2"/>
  <c r="T466" i="2"/>
  <c r="R466" i="2"/>
  <c r="R465" i="2" s="1"/>
  <c r="P466" i="2"/>
  <c r="BK466" i="2"/>
  <c r="BK465" i="2" s="1"/>
  <c r="J465" i="2" s="1"/>
  <c r="J70" i="2" s="1"/>
  <c r="J466" i="2"/>
  <c r="BE466" i="2"/>
  <c r="BI457" i="2"/>
  <c r="BH457" i="2"/>
  <c r="BG457" i="2"/>
  <c r="BF457" i="2"/>
  <c r="T457" i="2"/>
  <c r="R457" i="2"/>
  <c r="P457" i="2"/>
  <c r="P434" i="2" s="1"/>
  <c r="BK457" i="2"/>
  <c r="J457" i="2"/>
  <c r="BE457" i="2"/>
  <c r="BI452" i="2"/>
  <c r="BH452" i="2"/>
  <c r="BG452" i="2"/>
  <c r="BF452" i="2"/>
  <c r="T452" i="2"/>
  <c r="T434" i="2" s="1"/>
  <c r="R452" i="2"/>
  <c r="P452" i="2"/>
  <c r="BK452" i="2"/>
  <c r="J452" i="2"/>
  <c r="BE452" i="2" s="1"/>
  <c r="BI435" i="2"/>
  <c r="BH435" i="2"/>
  <c r="BG435" i="2"/>
  <c r="BF435" i="2"/>
  <c r="T435" i="2"/>
  <c r="R435" i="2"/>
  <c r="R434" i="2" s="1"/>
  <c r="P435" i="2"/>
  <c r="BK435" i="2"/>
  <c r="BK434" i="2" s="1"/>
  <c r="J434" i="2" s="1"/>
  <c r="J69" i="2" s="1"/>
  <c r="J435" i="2"/>
  <c r="BE435" i="2"/>
  <c r="BI428" i="2"/>
  <c r="BH428" i="2"/>
  <c r="BG428" i="2"/>
  <c r="BF428" i="2"/>
  <c r="T428" i="2"/>
  <c r="R428" i="2"/>
  <c r="P428" i="2"/>
  <c r="BK428" i="2"/>
  <c r="J428" i="2"/>
  <c r="BE428" i="2"/>
  <c r="BI421" i="2"/>
  <c r="BH421" i="2"/>
  <c r="BG421" i="2"/>
  <c r="BF421" i="2"/>
  <c r="T421" i="2"/>
  <c r="R421" i="2"/>
  <c r="P421" i="2"/>
  <c r="BK421" i="2"/>
  <c r="J421" i="2"/>
  <c r="BE421" i="2" s="1"/>
  <c r="BI415" i="2"/>
  <c r="BH415" i="2"/>
  <c r="BG415" i="2"/>
  <c r="BF415" i="2"/>
  <c r="T415" i="2"/>
  <c r="R415" i="2"/>
  <c r="P415" i="2"/>
  <c r="BK415" i="2"/>
  <c r="J415" i="2"/>
  <c r="BE415" i="2"/>
  <c r="BI410" i="2"/>
  <c r="BH410" i="2"/>
  <c r="BG410" i="2"/>
  <c r="BF410" i="2"/>
  <c r="T410" i="2"/>
  <c r="R410" i="2"/>
  <c r="P410" i="2"/>
  <c r="BK410" i="2"/>
  <c r="J410" i="2"/>
  <c r="BE410" i="2" s="1"/>
  <c r="BI405" i="2"/>
  <c r="BH405" i="2"/>
  <c r="BG405" i="2"/>
  <c r="BF405" i="2"/>
  <c r="T405" i="2"/>
  <c r="R405" i="2"/>
  <c r="P405" i="2"/>
  <c r="BK405" i="2"/>
  <c r="J405" i="2"/>
  <c r="BE405" i="2"/>
  <c r="BI396" i="2"/>
  <c r="BH396" i="2"/>
  <c r="BG396" i="2"/>
  <c r="BF396" i="2"/>
  <c r="T396" i="2"/>
  <c r="R396" i="2"/>
  <c r="P396" i="2"/>
  <c r="BK396" i="2"/>
  <c r="J396" i="2"/>
  <c r="BE396" i="2" s="1"/>
  <c r="BI392" i="2"/>
  <c r="BH392" i="2"/>
  <c r="BG392" i="2"/>
  <c r="BF392" i="2"/>
  <c r="T392" i="2"/>
  <c r="R392" i="2"/>
  <c r="P392" i="2"/>
  <c r="BK392" i="2"/>
  <c r="J392" i="2"/>
  <c r="BE392" i="2"/>
  <c r="BI388" i="2"/>
  <c r="BH388" i="2"/>
  <c r="BG388" i="2"/>
  <c r="BF388" i="2"/>
  <c r="T388" i="2"/>
  <c r="R388" i="2"/>
  <c r="P388" i="2"/>
  <c r="BK388" i="2"/>
  <c r="J388" i="2"/>
  <c r="BE388" i="2" s="1"/>
  <c r="BI384" i="2"/>
  <c r="BH384" i="2"/>
  <c r="BG384" i="2"/>
  <c r="BF384" i="2"/>
  <c r="T384" i="2"/>
  <c r="R384" i="2"/>
  <c r="P384" i="2"/>
  <c r="BK384" i="2"/>
  <c r="J384" i="2"/>
  <c r="BE384" i="2"/>
  <c r="BI380" i="2"/>
  <c r="BH380" i="2"/>
  <c r="BG380" i="2"/>
  <c r="BF380" i="2"/>
  <c r="T380" i="2"/>
  <c r="R380" i="2"/>
  <c r="P380" i="2"/>
  <c r="BK380" i="2"/>
  <c r="J380" i="2"/>
  <c r="BE380" i="2" s="1"/>
  <c r="BI375" i="2"/>
  <c r="BH375" i="2"/>
  <c r="BG375" i="2"/>
  <c r="BF375" i="2"/>
  <c r="T375" i="2"/>
  <c r="R375" i="2"/>
  <c r="P375" i="2"/>
  <c r="BK375" i="2"/>
  <c r="J375" i="2"/>
  <c r="BE375" i="2"/>
  <c r="BI370" i="2"/>
  <c r="BH370" i="2"/>
  <c r="BG370" i="2"/>
  <c r="BF370" i="2"/>
  <c r="T370" i="2"/>
  <c r="R370" i="2"/>
  <c r="P370" i="2"/>
  <c r="BK370" i="2"/>
  <c r="J370" i="2"/>
  <c r="BE370" i="2" s="1"/>
  <c r="BI365" i="2"/>
  <c r="BH365" i="2"/>
  <c r="BG365" i="2"/>
  <c r="BF365" i="2"/>
  <c r="T365" i="2"/>
  <c r="R365" i="2"/>
  <c r="P365" i="2"/>
  <c r="BK365" i="2"/>
  <c r="J365" i="2"/>
  <c r="BE365" i="2"/>
  <c r="BI360" i="2"/>
  <c r="BH360" i="2"/>
  <c r="BG360" i="2"/>
  <c r="BF360" i="2"/>
  <c r="T360" i="2"/>
  <c r="R360" i="2"/>
  <c r="P360" i="2"/>
  <c r="BK360" i="2"/>
  <c r="J360" i="2"/>
  <c r="BE360" i="2" s="1"/>
  <c r="BI355" i="2"/>
  <c r="BH355" i="2"/>
  <c r="BG355" i="2"/>
  <c r="BF355" i="2"/>
  <c r="T355" i="2"/>
  <c r="R355" i="2"/>
  <c r="P355" i="2"/>
  <c r="BK355" i="2"/>
  <c r="J355" i="2"/>
  <c r="BE355" i="2"/>
  <c r="BI350" i="2"/>
  <c r="BH350" i="2"/>
  <c r="BG350" i="2"/>
  <c r="BF350" i="2"/>
  <c r="T350" i="2"/>
  <c r="R350" i="2"/>
  <c r="P350" i="2"/>
  <c r="BK350" i="2"/>
  <c r="J350" i="2"/>
  <c r="BE350" i="2" s="1"/>
  <c r="BI345" i="2"/>
  <c r="BH345" i="2"/>
  <c r="BG345" i="2"/>
  <c r="BF345" i="2"/>
  <c r="T345" i="2"/>
  <c r="R345" i="2"/>
  <c r="P345" i="2"/>
  <c r="BK345" i="2"/>
  <c r="J345" i="2"/>
  <c r="BE345" i="2"/>
  <c r="BI340" i="2"/>
  <c r="BH340" i="2"/>
  <c r="BG340" i="2"/>
  <c r="BF340" i="2"/>
  <c r="T340" i="2"/>
  <c r="T339" i="2" s="1"/>
  <c r="R340" i="2"/>
  <c r="R339" i="2"/>
  <c r="P340" i="2"/>
  <c r="P339" i="2" s="1"/>
  <c r="BK340" i="2"/>
  <c r="BK339" i="2"/>
  <c r="J339" i="2"/>
  <c r="J68" i="2" s="1"/>
  <c r="J340" i="2"/>
  <c r="BE340" i="2" s="1"/>
  <c r="BI331" i="2"/>
  <c r="BH331" i="2"/>
  <c r="BG331" i="2"/>
  <c r="BF331" i="2"/>
  <c r="T331" i="2"/>
  <c r="R331" i="2"/>
  <c r="P331" i="2"/>
  <c r="BK331" i="2"/>
  <c r="J331" i="2"/>
  <c r="BE331" i="2" s="1"/>
  <c r="BI322" i="2"/>
  <c r="BH322" i="2"/>
  <c r="BG322" i="2"/>
  <c r="BF322" i="2"/>
  <c r="T322" i="2"/>
  <c r="R322" i="2"/>
  <c r="P322" i="2"/>
  <c r="BK322" i="2"/>
  <c r="J322" i="2"/>
  <c r="BE322" i="2"/>
  <c r="BI314" i="2"/>
  <c r="BH314" i="2"/>
  <c r="BG314" i="2"/>
  <c r="BF314" i="2"/>
  <c r="T314" i="2"/>
  <c r="R314" i="2"/>
  <c r="P314" i="2"/>
  <c r="BK314" i="2"/>
  <c r="J314" i="2"/>
  <c r="BE314" i="2" s="1"/>
  <c r="BI307" i="2"/>
  <c r="BH307" i="2"/>
  <c r="BG307" i="2"/>
  <c r="BF307" i="2"/>
  <c r="T307" i="2"/>
  <c r="R307" i="2"/>
  <c r="P307" i="2"/>
  <c r="BK307" i="2"/>
  <c r="J307" i="2"/>
  <c r="BE307" i="2"/>
  <c r="BI302" i="2"/>
  <c r="BH302" i="2"/>
  <c r="BG302" i="2"/>
  <c r="BF302" i="2"/>
  <c r="T302" i="2"/>
  <c r="R302" i="2"/>
  <c r="P302" i="2"/>
  <c r="BK302" i="2"/>
  <c r="J302" i="2"/>
  <c r="BE302" i="2" s="1"/>
  <c r="BI289" i="2"/>
  <c r="BH289" i="2"/>
  <c r="BG289" i="2"/>
  <c r="BF289" i="2"/>
  <c r="T289" i="2"/>
  <c r="R289" i="2"/>
  <c r="P289" i="2"/>
  <c r="P270" i="2" s="1"/>
  <c r="BK289" i="2"/>
  <c r="J289" i="2"/>
  <c r="BE289" i="2"/>
  <c r="BI276" i="2"/>
  <c r="BH276" i="2"/>
  <c r="BG276" i="2"/>
  <c r="BF276" i="2"/>
  <c r="T276" i="2"/>
  <c r="T270" i="2" s="1"/>
  <c r="R276" i="2"/>
  <c r="P276" i="2"/>
  <c r="BK276" i="2"/>
  <c r="J276" i="2"/>
  <c r="BE276" i="2" s="1"/>
  <c r="BI271" i="2"/>
  <c r="BH271" i="2"/>
  <c r="BG271" i="2"/>
  <c r="BF271" i="2"/>
  <c r="T271" i="2"/>
  <c r="R271" i="2"/>
  <c r="R270" i="2" s="1"/>
  <c r="P271" i="2"/>
  <c r="BK271" i="2"/>
  <c r="BK270" i="2" s="1"/>
  <c r="J270" i="2" s="1"/>
  <c r="J67" i="2" s="1"/>
  <c r="J271" i="2"/>
  <c r="BE271" i="2"/>
  <c r="BI262" i="2"/>
  <c r="BH262" i="2"/>
  <c r="BG262" i="2"/>
  <c r="BF262" i="2"/>
  <c r="T262" i="2"/>
  <c r="R262" i="2"/>
  <c r="P262" i="2"/>
  <c r="P251" i="2" s="1"/>
  <c r="BK262" i="2"/>
  <c r="J262" i="2"/>
  <c r="BE262" i="2"/>
  <c r="BI260" i="2"/>
  <c r="BH260" i="2"/>
  <c r="BG260" i="2"/>
  <c r="BF260" i="2"/>
  <c r="T260" i="2"/>
  <c r="T251" i="2" s="1"/>
  <c r="R260" i="2"/>
  <c r="P260" i="2"/>
  <c r="BK260" i="2"/>
  <c r="J260" i="2"/>
  <c r="BE260" i="2" s="1"/>
  <c r="BI252" i="2"/>
  <c r="BH252" i="2"/>
  <c r="BG252" i="2"/>
  <c r="BF252" i="2"/>
  <c r="T252" i="2"/>
  <c r="R252" i="2"/>
  <c r="R251" i="2" s="1"/>
  <c r="P252" i="2"/>
  <c r="BK252" i="2"/>
  <c r="BK251" i="2" s="1"/>
  <c r="J251" i="2" s="1"/>
  <c r="J66" i="2" s="1"/>
  <c r="J252" i="2"/>
  <c r="BE252" i="2"/>
  <c r="BI246" i="2"/>
  <c r="BH246" i="2"/>
  <c r="BG246" i="2"/>
  <c r="BF246" i="2"/>
  <c r="T246" i="2"/>
  <c r="R246" i="2"/>
  <c r="P246" i="2"/>
  <c r="BK246" i="2"/>
  <c r="J246" i="2"/>
  <c r="BE246" i="2"/>
  <c r="BI239" i="2"/>
  <c r="BH239" i="2"/>
  <c r="BG239" i="2"/>
  <c r="BF239" i="2"/>
  <c r="T239" i="2"/>
  <c r="R239" i="2"/>
  <c r="P239" i="2"/>
  <c r="BK239" i="2"/>
  <c r="J239" i="2"/>
  <c r="BE239" i="2" s="1"/>
  <c r="BI230" i="2"/>
  <c r="BH230" i="2"/>
  <c r="BG230" i="2"/>
  <c r="BF230" i="2"/>
  <c r="T230" i="2"/>
  <c r="R230" i="2"/>
  <c r="P230" i="2"/>
  <c r="BK230" i="2"/>
  <c r="J230" i="2"/>
  <c r="BE230" i="2"/>
  <c r="BI214" i="2"/>
  <c r="BH214" i="2"/>
  <c r="BG214" i="2"/>
  <c r="BF214" i="2"/>
  <c r="T214" i="2"/>
  <c r="R214" i="2"/>
  <c r="P214" i="2"/>
  <c r="BK214" i="2"/>
  <c r="J214" i="2"/>
  <c r="BE214" i="2" s="1"/>
  <c r="BI193" i="2"/>
  <c r="BH193" i="2"/>
  <c r="BG193" i="2"/>
  <c r="BF193" i="2"/>
  <c r="T193" i="2"/>
  <c r="R193" i="2"/>
  <c r="P193" i="2"/>
  <c r="BK193" i="2"/>
  <c r="J193" i="2"/>
  <c r="BE193" i="2"/>
  <c r="BI189" i="2"/>
  <c r="BH189" i="2"/>
  <c r="BG189" i="2"/>
  <c r="BF189" i="2"/>
  <c r="T189" i="2"/>
  <c r="R189" i="2"/>
  <c r="P189" i="2"/>
  <c r="BK189" i="2"/>
  <c r="J189" i="2"/>
  <c r="BE189" i="2" s="1"/>
  <c r="BI185" i="2"/>
  <c r="BH185" i="2"/>
  <c r="BG185" i="2"/>
  <c r="BF185" i="2"/>
  <c r="T185" i="2"/>
  <c r="R185" i="2"/>
  <c r="P185" i="2"/>
  <c r="BK185" i="2"/>
  <c r="J185" i="2"/>
  <c r="BE185" i="2"/>
  <c r="BI182" i="2"/>
  <c r="BH182" i="2"/>
  <c r="BG182" i="2"/>
  <c r="BF182" i="2"/>
  <c r="T182" i="2"/>
  <c r="R182" i="2"/>
  <c r="P182" i="2"/>
  <c r="BK182" i="2"/>
  <c r="J182" i="2"/>
  <c r="BE182" i="2" s="1"/>
  <c r="BI176" i="2"/>
  <c r="BH176" i="2"/>
  <c r="BG176" i="2"/>
  <c r="BF176" i="2"/>
  <c r="T176" i="2"/>
  <c r="R176" i="2"/>
  <c r="P176" i="2"/>
  <c r="BK176" i="2"/>
  <c r="J176" i="2"/>
  <c r="BE176" i="2"/>
  <c r="BI160" i="2"/>
  <c r="BH160" i="2"/>
  <c r="BG160" i="2"/>
  <c r="BF160" i="2"/>
  <c r="T160" i="2"/>
  <c r="R160" i="2"/>
  <c r="P160" i="2"/>
  <c r="BK160" i="2"/>
  <c r="J160" i="2"/>
  <c r="BE160" i="2" s="1"/>
  <c r="BI154" i="2"/>
  <c r="BH154" i="2"/>
  <c r="BG154" i="2"/>
  <c r="BF154" i="2"/>
  <c r="T154" i="2"/>
  <c r="R154" i="2"/>
  <c r="P154" i="2"/>
  <c r="BK154" i="2"/>
  <c r="J154" i="2"/>
  <c r="BE154" i="2"/>
  <c r="BI146" i="2"/>
  <c r="BH146" i="2"/>
  <c r="BG146" i="2"/>
  <c r="BF146" i="2"/>
  <c r="T146" i="2"/>
  <c r="R146" i="2"/>
  <c r="P146" i="2"/>
  <c r="BK146" i="2"/>
  <c r="J146" i="2"/>
  <c r="BE146" i="2" s="1"/>
  <c r="BI140" i="2"/>
  <c r="BH140" i="2"/>
  <c r="BG140" i="2"/>
  <c r="BF140" i="2"/>
  <c r="T140" i="2"/>
  <c r="R140" i="2"/>
  <c r="P140" i="2"/>
  <c r="BK140" i="2"/>
  <c r="J140" i="2"/>
  <c r="BE140" i="2"/>
  <c r="BI136" i="2"/>
  <c r="BH136" i="2"/>
  <c r="BG136" i="2"/>
  <c r="BF136" i="2"/>
  <c r="T136" i="2"/>
  <c r="R136" i="2"/>
  <c r="P136" i="2"/>
  <c r="BK136" i="2"/>
  <c r="J136" i="2"/>
  <c r="BE136" i="2" s="1"/>
  <c r="BI123" i="2"/>
  <c r="BH123" i="2"/>
  <c r="BG123" i="2"/>
  <c r="BF123" i="2"/>
  <c r="T123" i="2"/>
  <c r="R123" i="2"/>
  <c r="P123" i="2"/>
  <c r="BK123" i="2"/>
  <c r="J123" i="2"/>
  <c r="BE123" i="2"/>
  <c r="BI118" i="2"/>
  <c r="BH118" i="2"/>
  <c r="BG118" i="2"/>
  <c r="BF118" i="2"/>
  <c r="T118" i="2"/>
  <c r="R118" i="2"/>
  <c r="P118" i="2"/>
  <c r="BK118" i="2"/>
  <c r="J118" i="2"/>
  <c r="BE118" i="2" s="1"/>
  <c r="BI112" i="2"/>
  <c r="BH112" i="2"/>
  <c r="BG112" i="2"/>
  <c r="BF112" i="2"/>
  <c r="T112" i="2"/>
  <c r="R112" i="2"/>
  <c r="P112" i="2"/>
  <c r="BK112" i="2"/>
  <c r="J112" i="2"/>
  <c r="BE112" i="2"/>
  <c r="BI108" i="2"/>
  <c r="F39" i="2" s="1"/>
  <c r="BD56" i="1" s="1"/>
  <c r="BD55" i="1" s="1"/>
  <c r="BH108" i="2"/>
  <c r="BG108" i="2"/>
  <c r="BF108" i="2"/>
  <c r="T108" i="2"/>
  <c r="R108" i="2"/>
  <c r="P108" i="2"/>
  <c r="BK108" i="2"/>
  <c r="J108" i="2"/>
  <c r="BE108" i="2" s="1"/>
  <c r="BI100" i="2"/>
  <c r="BH100" i="2"/>
  <c r="F38" i="2" s="1"/>
  <c r="BC56" i="1" s="1"/>
  <c r="BG100" i="2"/>
  <c r="F37" i="2" s="1"/>
  <c r="BB56" i="1" s="1"/>
  <c r="BB55" i="1" s="1"/>
  <c r="BF100" i="2"/>
  <c r="F36" i="2" s="1"/>
  <c r="BA56" i="1" s="1"/>
  <c r="BA55" i="1" s="1"/>
  <c r="J36" i="2"/>
  <c r="AW56" i="1" s="1"/>
  <c r="T100" i="2"/>
  <c r="T99" i="2" s="1"/>
  <c r="R100" i="2"/>
  <c r="R99" i="2" s="1"/>
  <c r="P100" i="2"/>
  <c r="P99" i="2" s="1"/>
  <c r="P98" i="2" s="1"/>
  <c r="P97" i="2" s="1"/>
  <c r="AU56" i="1" s="1"/>
  <c r="BK100" i="2"/>
  <c r="BK99" i="2" s="1"/>
  <c r="J100" i="2"/>
  <c r="BE100" i="2"/>
  <c r="F93" i="2"/>
  <c r="F91" i="2"/>
  <c r="E89" i="2"/>
  <c r="F58" i="2"/>
  <c r="F56" i="2"/>
  <c r="E54" i="2"/>
  <c r="J26" i="2"/>
  <c r="E26" i="2"/>
  <c r="J59" i="2" s="1"/>
  <c r="J94" i="2"/>
  <c r="J25" i="2"/>
  <c r="J23" i="2"/>
  <c r="E23" i="2"/>
  <c r="J58" i="2" s="1"/>
  <c r="J22" i="2"/>
  <c r="J20" i="2"/>
  <c r="E20" i="2"/>
  <c r="F94" i="2" s="1"/>
  <c r="F59" i="2"/>
  <c r="J19" i="2"/>
  <c r="J14" i="2"/>
  <c r="J91" i="2" s="1"/>
  <c r="J56" i="2"/>
  <c r="E7" i="2"/>
  <c r="E50" i="2" s="1"/>
  <c r="AS58" i="1"/>
  <c r="AS55" i="1"/>
  <c r="AS54" i="1"/>
  <c r="L50" i="1"/>
  <c r="AM50" i="1"/>
  <c r="AM49" i="1"/>
  <c r="L49" i="1"/>
  <c r="AM47" i="1"/>
  <c r="L47" i="1"/>
  <c r="L45" i="1"/>
  <c r="L44" i="1"/>
  <c r="AW55" i="1" l="1"/>
  <c r="BD54" i="1"/>
  <c r="W33" i="1" s="1"/>
  <c r="T1017" i="2"/>
  <c r="J99" i="2"/>
  <c r="J65" i="2" s="1"/>
  <c r="BK98" i="2"/>
  <c r="BK88" i="3"/>
  <c r="J88" i="3" s="1"/>
  <c r="J89" i="3"/>
  <c r="J64" i="3" s="1"/>
  <c r="AX55" i="1"/>
  <c r="P88" i="3"/>
  <c r="AU57" i="1" s="1"/>
  <c r="AU55" i="1" s="1"/>
  <c r="AU54" i="1" s="1"/>
  <c r="F35" i="2"/>
  <c r="AZ56" i="1" s="1"/>
  <c r="AZ55" i="1" s="1"/>
  <c r="R98" i="2"/>
  <c r="T98" i="2"/>
  <c r="T97" i="2" s="1"/>
  <c r="BC55" i="1"/>
  <c r="R1017" i="2"/>
  <c r="J35" i="3"/>
  <c r="AV57" i="1" s="1"/>
  <c r="AT57" i="1" s="1"/>
  <c r="F35" i="3"/>
  <c r="AZ57" i="1" s="1"/>
  <c r="F34" i="7"/>
  <c r="BA62" i="1" s="1"/>
  <c r="J34" i="7"/>
  <c r="AW62" i="1" s="1"/>
  <c r="E85" i="2"/>
  <c r="J93" i="2"/>
  <c r="J35" i="2"/>
  <c r="AV56" i="1" s="1"/>
  <c r="AT56" i="1" s="1"/>
  <c r="J1018" i="2"/>
  <c r="J74" i="2" s="1"/>
  <c r="J90" i="3"/>
  <c r="J65" i="3" s="1"/>
  <c r="E50" i="4"/>
  <c r="E83" i="4"/>
  <c r="F59" i="4"/>
  <c r="F92" i="4"/>
  <c r="F35" i="4"/>
  <c r="AZ59" i="1" s="1"/>
  <c r="BK96" i="4"/>
  <c r="J277" i="4"/>
  <c r="J72" i="4" s="1"/>
  <c r="BK276" i="4"/>
  <c r="J276" i="4" s="1"/>
  <c r="J71" i="4" s="1"/>
  <c r="J58" i="5"/>
  <c r="J84" i="5"/>
  <c r="J35" i="5"/>
  <c r="AV60" i="1" s="1"/>
  <c r="AT60" i="1" s="1"/>
  <c r="F35" i="5"/>
  <c r="AZ60" i="1" s="1"/>
  <c r="J33" i="6"/>
  <c r="AV61" i="1" s="1"/>
  <c r="AT61" i="1" s="1"/>
  <c r="F33" i="6"/>
  <c r="AZ61" i="1" s="1"/>
  <c r="J86" i="7"/>
  <c r="J61" i="7" s="1"/>
  <c r="R96" i="4"/>
  <c r="R95" i="4" s="1"/>
  <c r="F55" i="7"/>
  <c r="F81" i="7"/>
  <c r="J85" i="7"/>
  <c r="J60" i="7" s="1"/>
  <c r="BK84" i="7"/>
  <c r="J84" i="7" s="1"/>
  <c r="J59" i="3"/>
  <c r="P96" i="4"/>
  <c r="P95" i="4" s="1"/>
  <c r="AU59" i="1" s="1"/>
  <c r="AU58" i="1" s="1"/>
  <c r="F39" i="5"/>
  <c r="BD60" i="1" s="1"/>
  <c r="BD58" i="1" s="1"/>
  <c r="P90" i="5"/>
  <c r="P89" i="5" s="1"/>
  <c r="P88" i="5" s="1"/>
  <c r="AU60" i="1" s="1"/>
  <c r="F37" i="5"/>
  <c r="BB60" i="1" s="1"/>
  <c r="BB58" i="1" s="1"/>
  <c r="AX58" i="1" s="1"/>
  <c r="J33" i="7"/>
  <c r="AV62" i="1" s="1"/>
  <c r="AT62" i="1" s="1"/>
  <c r="P361" i="3"/>
  <c r="J97" i="4"/>
  <c r="J65" i="4" s="1"/>
  <c r="F36" i="4"/>
  <c r="BA59" i="1" s="1"/>
  <c r="BA58" i="1" s="1"/>
  <c r="AW58" i="1" s="1"/>
  <c r="J36" i="4"/>
  <c r="AW59" i="1" s="1"/>
  <c r="AT59" i="1" s="1"/>
  <c r="F38" i="4"/>
  <c r="BC59" i="1" s="1"/>
  <c r="BC58" i="1" s="1"/>
  <c r="AY58" i="1" s="1"/>
  <c r="BK89" i="5"/>
  <c r="J90" i="5"/>
  <c r="J65" i="5" s="1"/>
  <c r="BK86" i="6"/>
  <c r="J87" i="6"/>
  <c r="J61" i="6" s="1"/>
  <c r="F37" i="6"/>
  <c r="BD61" i="1" s="1"/>
  <c r="F35" i="6"/>
  <c r="BB61" i="1" s="1"/>
  <c r="E48" i="7"/>
  <c r="E74" i="7"/>
  <c r="P85" i="7"/>
  <c r="P84" i="7" s="1"/>
  <c r="AU62" i="1" s="1"/>
  <c r="T85" i="7"/>
  <c r="T84" i="7" s="1"/>
  <c r="J55" i="6"/>
  <c r="J52" i="7"/>
  <c r="F54" i="7"/>
  <c r="AZ58" i="1" l="1"/>
  <c r="AV58" i="1" s="1"/>
  <c r="AT58" i="1" s="1"/>
  <c r="BB54" i="1"/>
  <c r="BK97" i="2"/>
  <c r="J97" i="2" s="1"/>
  <c r="J98" i="2"/>
  <c r="J64" i="2" s="1"/>
  <c r="BA54" i="1"/>
  <c r="BC54" i="1"/>
  <c r="AY55" i="1"/>
  <c r="J63" i="3"/>
  <c r="J32" i="3"/>
  <c r="J89" i="5"/>
  <c r="J64" i="5" s="1"/>
  <c r="BK88" i="5"/>
  <c r="J88" i="5" s="1"/>
  <c r="J30" i="7"/>
  <c r="J59" i="7"/>
  <c r="R97" i="2"/>
  <c r="J86" i="6"/>
  <c r="J60" i="6" s="1"/>
  <c r="BK85" i="6"/>
  <c r="J85" i="6" s="1"/>
  <c r="J96" i="4"/>
  <c r="J64" i="4" s="1"/>
  <c r="BK95" i="4"/>
  <c r="J95" i="4" s="1"/>
  <c r="AV55" i="1"/>
  <c r="AT55" i="1" s="1"/>
  <c r="AZ54" i="1"/>
  <c r="AG62" i="1" l="1"/>
  <c r="AN62" i="1" s="1"/>
  <c r="J39" i="7"/>
  <c r="J63" i="5"/>
  <c r="J32" i="5"/>
  <c r="J32" i="2"/>
  <c r="J63" i="2"/>
  <c r="W29" i="1"/>
  <c r="AV54" i="1"/>
  <c r="J32" i="4"/>
  <c r="J63" i="4"/>
  <c r="AY54" i="1"/>
  <c r="W32" i="1"/>
  <c r="W31" i="1"/>
  <c r="AX54" i="1"/>
  <c r="J59" i="6"/>
  <c r="J30" i="6"/>
  <c r="J41" i="3"/>
  <c r="AG57" i="1"/>
  <c r="AN57" i="1" s="1"/>
  <c r="AW54" i="1"/>
  <c r="AK30" i="1" s="1"/>
  <c r="W30" i="1"/>
  <c r="J39" i="6" l="1"/>
  <c r="AG61" i="1"/>
  <c r="AN61" i="1" s="1"/>
  <c r="AT54" i="1"/>
  <c r="AK29" i="1"/>
  <c r="J41" i="5"/>
  <c r="AG60" i="1"/>
  <c r="AN60" i="1" s="1"/>
  <c r="AG59" i="1"/>
  <c r="J41" i="4"/>
  <c r="AG56" i="1"/>
  <c r="J41" i="2"/>
  <c r="AG58" i="1" l="1"/>
  <c r="AN58" i="1" s="1"/>
  <c r="AN59" i="1"/>
  <c r="AN56" i="1"/>
  <c r="AG55" i="1"/>
  <c r="AN55" i="1" l="1"/>
  <c r="AG54" i="1"/>
  <c r="AK26" i="1" l="1"/>
  <c r="AK35" i="1" s="1"/>
  <c r="AN54" i="1"/>
</calcChain>
</file>

<file path=xl/sharedStrings.xml><?xml version="1.0" encoding="utf-8"?>
<sst xmlns="http://schemas.openxmlformats.org/spreadsheetml/2006/main" count="14540" uniqueCount="1775">
  <si>
    <t>Export Komplet</t>
  </si>
  <si>
    <t/>
  </si>
  <si>
    <t>2.0</t>
  </si>
  <si>
    <t>ZAMOK</t>
  </si>
  <si>
    <t>False</t>
  </si>
  <si>
    <t>{615725f1-43e7-4511-b16e-52f72f1d8552}</t>
  </si>
  <si>
    <t>0,01</t>
  </si>
  <si>
    <t>21</t>
  </si>
  <si>
    <t>15</t>
  </si>
  <si>
    <t>REKAPITULACE ZAKÁZKY</t>
  </si>
  <si>
    <t>v ---  níže se nacházejí doplnkové a pomocné údaje k sestavám  --- v</t>
  </si>
  <si>
    <t>Návod na vyplnění</t>
  </si>
  <si>
    <t>0,001</t>
  </si>
  <si>
    <t>Kód:</t>
  </si>
  <si>
    <t>1003Z</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</si>
  <si>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</si>
  <si>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</si>
  <si>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Oprava mostů v km 0,931 a v km 3,040 v úseku Ústí n.L. Střekov - Ústí n.L. západ</t>
  </si>
  <si>
    <t>0,1</t>
  </si>
  <si>
    <t>KSO:</t>
  </si>
  <si>
    <t>CC-CZ:</t>
  </si>
  <si>
    <t>1</t>
  </si>
  <si>
    <t>Místo:</t>
  </si>
  <si>
    <t xml:space="preserve"> </t>
  </si>
  <si>
    <t>Datum:</t>
  </si>
  <si>
    <t>6. 2. 2019</t>
  </si>
  <si>
    <t>10</t>
  </si>
  <si>
    <t>100</t>
  </si>
  <si>
    <t>Zadavatel:</t>
  </si>
  <si>
    <t>IČ:</t>
  </si>
  <si>
    <t>SŽDC, s.o. OŘ Ústí nad Labem</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</si>
  <si>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</si>
  <si>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</si>
  <si>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</si>
  <si>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</si>
  <si>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</si>
  <si>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</si>
  <si>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</si>
  <si>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</si>
  <si>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</si>
  <si>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</si>
  <si>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</si>
  <si>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</si>
  <si>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</si>
  <si>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</si>
  <si>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</si>
  <si>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</si>
  <si>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</si>
  <si>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</si>
  <si>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</si>
  <si>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</si>
  <si>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</si>
  <si>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</si>
  <si>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</si>
  <si>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</si>
  <si>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</si>
  <si>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</si>
  <si>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</si>
  <si>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</si>
  <si>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</si>
  <si>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</si>
  <si>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</si>
  <si>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</si>
  <si>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</si>
  <si>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</si>
  <si>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</si>
  <si>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</si>
  <si>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</si>
  <si>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</si>
  <si>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</si>
  <si>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</si>
  <si>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</si>
  <si>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</si>
  <si>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</si>
  <si>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</si>
  <si>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</si>
  <si>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001</t>
  </si>
  <si>
    <t>Oprava mostu v km 0,931</t>
  </si>
  <si>
    <t>STA</t>
  </si>
  <si>
    <t>{b104d0a2-bc80-4f89-b4da-1b84eb5e51f4}</t>
  </si>
  <si>
    <t>2</t>
  </si>
  <si>
    <t>/</t>
  </si>
  <si>
    <t xml:space="preserve">km 0,931 - most </t>
  </si>
  <si>
    <t>Soupis</t>
  </si>
  <si>
    <t>{72311701-7734-4f60-8e00-16a413804ef6}</t>
  </si>
  <si>
    <t>002</t>
  </si>
  <si>
    <t>km 0,931 - svršek</t>
  </si>
  <si>
    <t>{c5651868-8b43-4817-9d2b-979354887aa5}</t>
  </si>
  <si>
    <t>Oprava mostu v km 3,040</t>
  </si>
  <si>
    <t>{64e22035-fbf1-4a05-8741-36e013a975ad}</t>
  </si>
  <si>
    <t>km 3,040 - most</t>
  </si>
  <si>
    <t>{10596538-71ec-47f8-87c3-b1d3e9f7c97f}</t>
  </si>
  <si>
    <t>km 3,040 - svršek</t>
  </si>
  <si>
    <t>{41c670fb-f7a3-49c2-b8b1-c8b260d1441c}</t>
  </si>
  <si>
    <t>VRN01</t>
  </si>
  <si>
    <t>{681166d3-f14c-424d-9a06-ec74fdb94126}</t>
  </si>
  <si>
    <t>VRN02</t>
  </si>
  <si>
    <t>{fdad3cd6-8feb-436d-956f-099cd156976d}</t>
  </si>
  <si>
    <t>KRYCÍ LIST SOUPISU PRACÍ</t>
  </si>
  <si>
    <t>Objekt:</t>
  </si>
  <si>
    <t>001 - Oprava mostu v km 0,931</t>
  </si>
  <si>
    <t>Soupis:</t>
  </si>
  <si>
    <t xml:space="preserve">001 - km 0,931 - most </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</si>
  <si>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</si>
  <si>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</si>
  <si>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</si>
  <si>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</si>
  <si>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</si>
  <si>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</si>
  <si>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</si>
  <si>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</si>
  <si>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</si>
  <si>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</si>
  <si>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</si>
  <si>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</si>
  <si>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</si>
  <si>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</si>
  <si>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</si>
  <si>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</si>
  <si>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</si>
  <si>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</si>
  <si>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</si>
  <si>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</si>
  <si>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</si>
  <si>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</si>
  <si>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</si>
  <si>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</si>
  <si>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</si>
  <si>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</si>
  <si>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</si>
  <si>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</si>
  <si>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</si>
  <si>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</si>
  <si>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</si>
  <si>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</si>
  <si>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</si>
  <si>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</si>
  <si>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</si>
  <si>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</si>
  <si>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průměru kmene do 100 mm i s kořeny z celkové plochy do 1000 m2</t>
  </si>
  <si>
    <t>m2</t>
  </si>
  <si>
    <t>CS ÚRS 2019 01</t>
  </si>
  <si>
    <t>4</t>
  </si>
  <si>
    <t>-1979909398</t>
  </si>
  <si>
    <t>PP</t>
  </si>
  <si>
    <t>Odstranění křovin a stromů s odstraněním kořenů  průměru kmene do 100 mm do sklonu terénu 1 : 5, při celkové ploše do 1 000 m2</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</si>
  <si>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</si>
  <si>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</si>
  <si>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VV</t>
  </si>
  <si>
    <t>Odstranění křovin ze svahů okolo opěr v šířce 10 m výměra určena z přílohy č. E.2.4</t>
  </si>
  <si>
    <t>"střekovská strana" 2*20*10</t>
  </si>
  <si>
    <t>"ústecká strana" 2*20*10</t>
  </si>
  <si>
    <t>Mezisoučet</t>
  </si>
  <si>
    <t>3</t>
  </si>
  <si>
    <t>800/2</t>
  </si>
  <si>
    <t>111251111</t>
  </si>
  <si>
    <t>Drcení ořezaných větví D do 100 mm s odvozem do 20 km</t>
  </si>
  <si>
    <t>m3</t>
  </si>
  <si>
    <t>1017539702</t>
  </si>
  <si>
    <t>Drcení ořezaných větví strojně - (štěpkování) o průměru větví do 100 mm</t>
  </si>
  <si>
    <t xml:space="preserve">Poznámka k souboru cen:_x000D_
1. V cenách jsou započteny i náklady na naložení na dopravní prostředek, odvoz dřevní drtě do 20 km a se složením. 2. V cenách nejsou započteny náklady na uložení drti na skládku. 3. Měří se objem nadrcené hmoty. </t>
  </si>
  <si>
    <t>800*0,02</t>
  </si>
  <si>
    <t>113155123</t>
  </si>
  <si>
    <t>Frézování betonového krytu tl 50 mm pruh š 1 m pl do 500 m2 bez překážek v trase</t>
  </si>
  <si>
    <t>-49831032</t>
  </si>
  <si>
    <t>Frézování betonového podkladu nebo krytu  s naložením na dopravní prostředek plochy do 500 m2 bez překážek v trase pruhu šířky přes 0,5 m do 1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</si>
  <si>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betonového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</si>
  <si>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 povrchu spádového betonu v polích 9-11 na ústecké straně (pole číslovány od začátku mostu na střekovské straně včetně ocelové konstrukce)</t>
  </si>
  <si>
    <t>uvažováno frézování v max tl. 50mm ve vrcholu spádového betonu. Dle řezu A-A´</t>
  </si>
  <si>
    <t>22"m2"*8"míst"+17,5"m2"*4"místa"</t>
  </si>
  <si>
    <t>119001423</t>
  </si>
  <si>
    <t>Dočasné zajištění kabelů a kabelových tratí z více než 6 volně ložených kabelů</t>
  </si>
  <si>
    <t>m</t>
  </si>
  <si>
    <t>1999358724</t>
  </si>
  <si>
    <t>Dočasné zajištění podzemního potrubí nebo vedení ve výkopišti ve stavu i poloze , ve kterých byla na začátku zemních prací a to s podepřením, vzepřením nebo vyvěšením, příp. s ochranným bedněním, se zřízením a odstraněním zajišťovací konstrukce, s opotřebením hmot kabelů a kabelových tratí z volně ložených kabelů a to přes 6 kabelů</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</si>
  <si>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t>
  </si>
  <si>
    <t>dočasné vyvěšení a podepření kabelů na mostě:</t>
  </si>
  <si>
    <t>264+264</t>
  </si>
  <si>
    <t>5</t>
  </si>
  <si>
    <t>122202502</t>
  </si>
  <si>
    <t>Odkopávky a prokopávky nezapažené pro spodní stavbu železnic do 1000 m3 v hornině tř. 3</t>
  </si>
  <si>
    <t>386811266</t>
  </si>
  <si>
    <t>Odkopávky a prokopávky nezapažené pro spodní stavbu železnic strojně s přemístěním výkopku v příčných profilech do 15 m nebo s naložením na dopravní prostředek v hornině tř. 3 přes 100 do 1 000 m3</t>
  </si>
  <si>
    <t xml:space="preserve">Poznámka k souboru cen:_x000D_
1. Ceny lze použít i pro vykopávky: a) příkopů pro železnice a to i tehdy, jsou-li vykopávky těchto příkopů samostatným objektem; b) v zemnících na suchu, jestliže tyto vykopávky souvisejí územně s odkopávkami nebo prokopávkami pro spodní stavbu železnic. Vykopávky v ostatních zemnících se oceňují podle kapitoly 3*2 Zemníky Všeobecných podmínek tohoto katalogu; c) při zahlubování železnice při mimoúrovňovém křížení a pro vykopávky pod mosty vybudovanými v předstihu, pokud vzdálenost vnějších hran mostu,měřená ve svislé rovině proložená podélnou osou procházející železnice, nepřesahuje 15 m. Je-li tato vzdálenost větší, oceňují se náklady na vykopávky pod mostem cenami do 100 m3 pro jakýkoliv objem vykopávky; d) sejmutí podorničí. 2. Odkopávky a prokopávky pro spodní stavbu železnic v roubených prostorech se oceňují podle čl. 3116 Všeobecných podmínek tohoto katalogu. 3. V cenách jsou započteny i náklady na vodorovné přemístění výkopku v příčných profilech i s přilehlými svahy a příkopy pro spodní stavbu železnic o šířce pláně spodku do 15 m. Vodorovné přemístění výkopku v příčných profilech při větší šířce pláně se oceňuje cenami 162 20-1102 Vodorovné přemístění výkopku z horniny 1 až 4 přes 20 do 50 m nebo 162 20-1152 Vodorovné přemístění výkopku z horniny 5 až 7 přes 20 do 50 m části A 01 tohoto katalogu. Vzdálenosti tohoto přemístění se nezahrnují do střední vzdálenosti vodorovného přemístění výkopku. 4. Je-li při odkopávce nebo prokopávce pro spodní stavbu železnic mezi výkopištěm a násypištěm v příčném profilu dopravní nebo jiný pruh, na němž podle projektu nemá být zemními pracemi rušen provoz, nepovažuje se vodorovné přemístění výkopku z výkopiště za vodorovné přemístění výkopku v příčném profilu, ať je šířka pláně spodku jakákoliv. Toto vodorovné přemístění se oceňuje podle čl. 3162 Všeobecných podmínek tohoto katalogu. 5. Odkopávky a prokopávky v hornině tř. 6 a 7 s požadavkem fragmentace se oceňují cenami 122 60-2211 až 122 60-2234. </t>
  </si>
  <si>
    <t xml:space="preserve">výkop pro gabiony </t>
  </si>
  <si>
    <t>5,93*5,0</t>
  </si>
  <si>
    <t>8,9*5,0*2</t>
  </si>
  <si>
    <t xml:space="preserve">předpolí mostu </t>
  </si>
  <si>
    <t>8,5*6*2</t>
  </si>
  <si>
    <t xml:space="preserve">vsakovací jímka pro odvodnění ústecká strana </t>
  </si>
  <si>
    <t>1,0</t>
  </si>
  <si>
    <t>vsakování v poli č. 10</t>
  </si>
  <si>
    <t>1*1*1*2</t>
  </si>
  <si>
    <t>Součet</t>
  </si>
  <si>
    <t>6</t>
  </si>
  <si>
    <t>122202509</t>
  </si>
  <si>
    <t>Příplatek k odkopávkám pro spodní stavbu železnic v hornině tř. 3 za lepivost</t>
  </si>
  <si>
    <t>1212101316</t>
  </si>
  <si>
    <t>Odkopávky a prokopávky nezapažené pro spodní stavbu železnic strojně s přemístěním výkopku v příčných profilech do 15 m nebo s naložením na dopravní prostředek v hornině tř. 3 Příplatek k cenám za lepivost horniny tř. 3</t>
  </si>
  <si>
    <t>223,650/2</t>
  </si>
  <si>
    <t>7</t>
  </si>
  <si>
    <t>130001101</t>
  </si>
  <si>
    <t>Příplatek za ztížení vykopávky v blízkosti podzemního vedení</t>
  </si>
  <si>
    <t>-1274460366</t>
  </si>
  <si>
    <t>Příplatek k cenám hloubených vykopávek za ztížení vykopávky  v blízkosti podzemního vedení nebo výbušnin pro jakoukoliv třídu horniny</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</si>
  <si>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</si>
  <si>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 xml:space="preserve">ve výbězích </t>
  </si>
  <si>
    <t>6*5*2</t>
  </si>
  <si>
    <t>8</t>
  </si>
  <si>
    <t>151103101</t>
  </si>
  <si>
    <t>Zřízení příložného pažení a rozepření stěn kolejového lože do 20 m2 hl do 2 m</t>
  </si>
  <si>
    <t>1211229003</t>
  </si>
  <si>
    <t>Zřízení pažení a rozepření stěn výkopu kolejového lože plochy do 20 m2 pro jakoukoliv mezerovitost příložné, hloubky do 2 m</t>
  </si>
  <si>
    <t xml:space="preserve">Poznámka k souboru cen:_x000D_
1. Plocha mezer mezi pažinami příložného pažení se od plochy příložného pažení neodečítá; nezapažené plochy u pažení zátažného nebo hnaného se od plochy pažení odečítají. </t>
  </si>
  <si>
    <t>P</t>
  </si>
  <si>
    <t xml:space="preserve">Poznámka k položce:_x000D_
z důvodu BK pažit min. 400 mm od hlavy pražce (vhodné využít betonové části žlabu KL tvořené vnitřní částí kabelového žlabu a tuto vnitřní část bourat až v nepřetržitých výlukách)_x000D_
</t>
  </si>
  <si>
    <t>Pažení kolejového lože před nepřetržitou výlukou traťových kolejí:</t>
  </si>
  <si>
    <t>"střekovská strana" 37,8*0,4*2*2</t>
  </si>
  <si>
    <t>"ústecká strana" 104*0,4*2*2</t>
  </si>
  <si>
    <t>9</t>
  </si>
  <si>
    <t>151103111</t>
  </si>
  <si>
    <t>Odstranění příložného pažení a rozepření stěn kolejového lože do 20 m2 hl do 2 m</t>
  </si>
  <si>
    <t>1752576531</t>
  </si>
  <si>
    <t>Odstranění pažení a rozepření stěn výkopu kolejového lože plochy do 20 m2 s uložením materiálu na vzdálenost do 3 m od kraje výkopu příložné, hloubky do 2 m</t>
  </si>
  <si>
    <t>Pažení kolejového lože před výlukou traťových kolejí</t>
  </si>
  <si>
    <t>162432511</t>
  </si>
  <si>
    <t>Vodorovné přemístění výkopku do 2000 m pracovním vlakem</t>
  </si>
  <si>
    <t>t</t>
  </si>
  <si>
    <t>361634454</t>
  </si>
  <si>
    <t>Vodorovné přemístění výkopku pracovním vlakem  bez naložení výkopku, avšak s jeho vyložením, pro jakoukoliv třídu horniny, na vzdálenost do 2 000 m</t>
  </si>
  <si>
    <t>Poznámka k položce:_x000D_
délka mostu 330 m</t>
  </si>
  <si>
    <t>odvoz odtěžené zeminy:</t>
  </si>
  <si>
    <t>223,650*2</t>
  </si>
  <si>
    <t>suť z frézování mostovky:</t>
  </si>
  <si>
    <t>31,488</t>
  </si>
  <si>
    <t>odstraněná izolace proti vodě:</t>
  </si>
  <si>
    <t>5,370</t>
  </si>
  <si>
    <t>demontované zábradlí:</t>
  </si>
  <si>
    <t>4,617</t>
  </si>
  <si>
    <t>demontované ochrany (sítě) proti dotyku v poli č. 10 v místě křížení s žel. tratí Lovosice - Ústí n. L.:</t>
  </si>
  <si>
    <t>3,801</t>
  </si>
  <si>
    <t>demontované podlahové plechy:</t>
  </si>
  <si>
    <t>2,331</t>
  </si>
  <si>
    <t>11</t>
  </si>
  <si>
    <t>162701105</t>
  </si>
  <si>
    <t>Vodorovné přemístění do 10000 m výkopku/sypaniny z horniny tř. 1 až 4</t>
  </si>
  <si>
    <t>1470296841</t>
  </si>
  <si>
    <t>Vodorovné přemístění výkopku nebo sypaniny po suchu  na obvyklém dopravním prostředku, bez naložení výkopku, avšak se složením bez rozhrnutí z horniny tř. 1 až 4 na vzdálenost přes 9 000 do 10 000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</si>
  <si>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</si>
  <si>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např. Ústí n.L. Všebořice, celkem 9 km</t>
  </si>
  <si>
    <t>223,650</t>
  </si>
  <si>
    <t>12</t>
  </si>
  <si>
    <t>167101102</t>
  </si>
  <si>
    <t>Nakládání výkopku z hornin tř. 1 až 4 přes 100 m3</t>
  </si>
  <si>
    <t>-1794420882</t>
  </si>
  <si>
    <t>Nakládání, skládání a překládání neulehlého výkopku nebo sypaniny  nakládání, množství přes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</si>
  <si>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</si>
  <si>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13</t>
  </si>
  <si>
    <t>171151101</t>
  </si>
  <si>
    <t>Hutnění boků násypů pro jakýkoliv sklon a míru zhutnění svahu</t>
  </si>
  <si>
    <t>-1975108375</t>
  </si>
  <si>
    <t>Hutnění boků násypů z hornin soudržných a sypkých  pro jakýkoliv sklon, délku a míru zhutnění svahu</t>
  </si>
  <si>
    <t>úprava svahu násypu za křídly</t>
  </si>
  <si>
    <t>4*20</t>
  </si>
  <si>
    <t>14</t>
  </si>
  <si>
    <t>171201211</t>
  </si>
  <si>
    <t>Poplatek za uložení stavebního odpadu - zeminy a kameniva na skládce</t>
  </si>
  <si>
    <t>312395137</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</si>
  <si>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</si>
  <si>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</si>
  <si>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174111311</t>
  </si>
  <si>
    <t>Zásyp sypaninou se zhutněním přes 3 m3 pro spodní stavbu železnic</t>
  </si>
  <si>
    <t>-690184859</t>
  </si>
  <si>
    <t>Zásyp sypaninou pro spodní stavbu železnic objemu přes 3 m3 se zhutněním</t>
  </si>
  <si>
    <t xml:space="preserve">Poznámka k souboru cen:_x000D_
1. Ceny jsou určeny pro pro jakoukoliv míru zhutnění. 2. Míru zhutnění předepisuje projekt. </t>
  </si>
  <si>
    <t xml:space="preserve">zásyp přechodových oblastí z nakupovaného materiálu ŠD 32-63 </t>
  </si>
  <si>
    <t>zásyp vsakovacích děr</t>
  </si>
  <si>
    <t>odpočet kubatury gabionů viz pol. 334214521</t>
  </si>
  <si>
    <t>-32,7</t>
  </si>
  <si>
    <t xml:space="preserve">odpočet lože pod ně </t>
  </si>
  <si>
    <t>0,62*3,8*-1</t>
  </si>
  <si>
    <t>0,488*3,8*-1</t>
  </si>
  <si>
    <t>0,5*3,8*-1</t>
  </si>
  <si>
    <t>16</t>
  </si>
  <si>
    <t>M</t>
  </si>
  <si>
    <t>58331200</t>
  </si>
  <si>
    <t>štěrkopísek netříděný zásypový</t>
  </si>
  <si>
    <t>-142277335</t>
  </si>
  <si>
    <t>79,840*1,6</t>
  </si>
  <si>
    <t>17</t>
  </si>
  <si>
    <t>58343930</t>
  </si>
  <si>
    <t>kamenivo drcené hrubé frakce 16-32</t>
  </si>
  <si>
    <t>-1209766836</t>
  </si>
  <si>
    <t xml:space="preserve">vsakování </t>
  </si>
  <si>
    <t>1,0*1,6</t>
  </si>
  <si>
    <t>1*1*1*2*1,6</t>
  </si>
  <si>
    <t>18</t>
  </si>
  <si>
    <t>181202305</t>
  </si>
  <si>
    <t>Úprava pláně na násypech se zhutněním</t>
  </si>
  <si>
    <t>531812081</t>
  </si>
  <si>
    <t>Úprava pláně na stavbách dálnic strojně na násypech se zhutněním</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</si>
  <si>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třídy II a III.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třídy II a III betonem nebo stabilizací se oceňuje cenami části A 01 Zřízení konstrukcí katalogu 822-1 Komunikace pozemní a letiště. </t>
  </si>
  <si>
    <t>úprava pláně v místě výkopů</t>
  </si>
  <si>
    <t>"střekovská strana" 6*12,5</t>
  </si>
  <si>
    <t>"ústecká strana" 6*12,5</t>
  </si>
  <si>
    <t>19</t>
  </si>
  <si>
    <t>182201101</t>
  </si>
  <si>
    <t>Svahování násypů</t>
  </si>
  <si>
    <t>477562743</t>
  </si>
  <si>
    <t>Svahování trvalých svahů do projektovaných profilů  s potřebným přemístěním výkopku při svahování násypů v jakékoliv hornině</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</si>
  <si>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</si>
  <si>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viz pol. 171151101</t>
  </si>
  <si>
    <t xml:space="preserve"> Zakládání</t>
  </si>
  <si>
    <t>20</t>
  </si>
  <si>
    <t>211971110</t>
  </si>
  <si>
    <t>Zřízení opláštění žeber nebo trativodů geotextilií v rýze nebo zářezu sklonu do 1:2</t>
  </si>
  <si>
    <t>-1252825439</t>
  </si>
  <si>
    <t>Zřízení opláštění výplně z geotextilie odvodňovacích žeber nebo trativodů  v rýze nebo zářezu se stěnami šikmými o sklonu do 1:2</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</si>
  <si>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</si>
  <si>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 xml:space="preserve">gabiony </t>
  </si>
  <si>
    <t>4*3*3</t>
  </si>
  <si>
    <t>1*1*5*3</t>
  </si>
  <si>
    <t>69311089</t>
  </si>
  <si>
    <t>geotextilie netkaná separační, ochranná, filtrační, drenážní PES 600g/m2</t>
  </si>
  <si>
    <t>-1744963044</t>
  </si>
  <si>
    <t>22</t>
  </si>
  <si>
    <t>212795111</t>
  </si>
  <si>
    <t>Příčné odvodnění mostní opěry z plastových trub DN 160 včetně podkladního betonu, štěrkového obsypu</t>
  </si>
  <si>
    <t>13473943</t>
  </si>
  <si>
    <t>Příčné odvodnění za opěrou z plastových trub</t>
  </si>
  <si>
    <t xml:space="preserve">Poznámka k souboru cen:_x000D_
1. V cenách jsou započteny i náklady na podkladní beton, uložení a dodání plastové trubky DN 160 a štěrkový obsyp. 2. V cenách nejsou započteny náklady na zemní práce. </t>
  </si>
  <si>
    <t xml:space="preserve">jednostranné na začátku mostu </t>
  </si>
  <si>
    <t xml:space="preserve">jednostranné na na konci mostu </t>
  </si>
  <si>
    <t>Svislé a kompletní konstrukce</t>
  </si>
  <si>
    <t>23</t>
  </si>
  <si>
    <t>311362021</t>
  </si>
  <si>
    <t>Výztuž nosných zdí svařovanými sítěmi Kari</t>
  </si>
  <si>
    <t>2130834597</t>
  </si>
  <si>
    <t>Výztuž nadzákladových zdí nosných svislých nebo odkloněných od svislice, rovných nebo oblých ze svařovaných sítí z drátů typu KARI</t>
  </si>
  <si>
    <t>výztuž ze sítí KARI při sanaci typu B, plocha viz pol. 985111212,  přesahy 15%</t>
  </si>
  <si>
    <t>hmotnost výztuže ze sítí KARI průměr drátu 6mm oka 100x100mm uvažována 4,44 kg/m2</t>
  </si>
  <si>
    <t>16"m2"*1,15*4,44"kg/m2"*0,001</t>
  </si>
  <si>
    <t>24</t>
  </si>
  <si>
    <t>317321118</t>
  </si>
  <si>
    <t>Mostní římsy ze ŽB C 30/37</t>
  </si>
  <si>
    <t>91913056</t>
  </si>
  <si>
    <t>Římsy ze železového betonu  C 30/37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</si>
  <si>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</si>
  <si>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nové římsy na okrajích mostu i v zrcadle na střekovské straně. Výměra viz příloha E.2.7 a E.2.9</t>
  </si>
  <si>
    <t>"střekovská strana mostu"</t>
  </si>
  <si>
    <t>0,22*32*2</t>
  </si>
  <si>
    <t>0,2*20,860*2</t>
  </si>
  <si>
    <t>0,2*1,5*2</t>
  </si>
  <si>
    <t>0,23*98,395</t>
  </si>
  <si>
    <t>0,233*98,395</t>
  </si>
  <si>
    <t>25</t>
  </si>
  <si>
    <t>317353121</t>
  </si>
  <si>
    <t>Bednění mostních říms všech tvarů - zřízení</t>
  </si>
  <si>
    <t>-1384366437</t>
  </si>
  <si>
    <t>Bednění mostní římsy  zřízení všech tvarů</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</si>
  <si>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</si>
  <si>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Výměry bednění určeny z příloh E.2.7 a E.2.9</t>
  </si>
  <si>
    <t xml:space="preserve">střekovská strana </t>
  </si>
  <si>
    <t>(0,5+0,35+0,3+0,375)*31,280*2</t>
  </si>
  <si>
    <t>(0,5+0,35+0,3+0,375)*20,860*2</t>
  </si>
  <si>
    <t>(0,5+0,35+0,3+0,375)*1,5*2</t>
  </si>
  <si>
    <t>ústecká strana</t>
  </si>
  <si>
    <t>(0,5+0,35+0,25+0,34)*98,395*2</t>
  </si>
  <si>
    <t>26</t>
  </si>
  <si>
    <t>317353221</t>
  </si>
  <si>
    <t>Bednění mostních říms všech tvarů - odstranění</t>
  </si>
  <si>
    <t>-1794786747</t>
  </si>
  <si>
    <t>Bednění mostní římsy  odstranění všech tvarů</t>
  </si>
  <si>
    <t>viz pol. 317353121</t>
  </si>
  <si>
    <t>446,980</t>
  </si>
  <si>
    <t>27</t>
  </si>
  <si>
    <t>317361116</t>
  </si>
  <si>
    <t>Výztuž mostních říms z betonářské oceli 10 505</t>
  </si>
  <si>
    <t>-694489199</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</si>
  <si>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</si>
  <si>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</si>
  <si>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betonářksá výztuž říms viz příloha E.2.8 a E.2.10</t>
  </si>
  <si>
    <t>"střekovská strana" 3,728</t>
  </si>
  <si>
    <t>"ústecká strana" 7,924</t>
  </si>
  <si>
    <t>28</t>
  </si>
  <si>
    <t>327215111</t>
  </si>
  <si>
    <t>Opěrná zeď z gabionů dvouzákrutová síť s povrchovou úpravou galfan vyplněná lomovým kamenem</t>
  </si>
  <si>
    <t>1284685338</t>
  </si>
  <si>
    <t>Opěrné zdi z drátokamenných gravitačních konstrukcí (gabionů) z lomového kamene neupraveného výplňového na sucho ze splétané dvouzákrutové ocelové sítě s povrchovou úpravou galfan</t>
  </si>
  <si>
    <t xml:space="preserve">Poznámka k souboru cen:_x000D_
1. V cenách jsou započteny náklady na sestavení drátěných košů včetně jejich dodávky, výplň košů kamenivem, lícové urovnání pohledové a horní plochy výplně gabionu a vyklínkování výplně. 2. V cenách nejsou započteny náklady na: a) vyhotovení štěrkového lože pod gabionem; tyto náklady se oceňují cenami souboru cen 271 .5-22.. Podsyp pod základové konstrukce katalogu 801-1, b) zpětný zásyp; tyto náklady se oceňují cenami souboru cen 174 01-1 Zához sypaninou z jakékoliv horniny katalogu 800-1, c) filtrační geotextilii mezi rubem gabionu a zpětným zásypem; tyto náklady se oceňuji cenami souboru cen 213 14-11 Zřízení vrstvy z geotextilie katalogu 800-2. </t>
  </si>
  <si>
    <t>gabionové přechodové zídky v přechodových oblastech. Výměra určena z příloh E.2.4 a E.2.6</t>
  </si>
  <si>
    <t>2,5*3</t>
  </si>
  <si>
    <t>4*3</t>
  </si>
  <si>
    <t>"ústecká strana" (2+1,5+1*0,7)*3"m"</t>
  </si>
  <si>
    <t>29</t>
  </si>
  <si>
    <t>388995112</t>
  </si>
  <si>
    <t>Tvarovka kabelovodu HDPE do konstrukce římsy tvaru žlab s víkem</t>
  </si>
  <si>
    <t>293280899</t>
  </si>
  <si>
    <t>Tvarovka kabelovodu HDPE do konstrukce římsy  tvar žlab s víkem</t>
  </si>
  <si>
    <t xml:space="preserve">Poznámka k souboru cen:_x000D_
1. V ceně -5111 jsou započteny náklady na osazení multikanálu pro telekomunikační a datové kabely délky cca 1 m a jejich spojkování na potřebnou délku v konstrukci římsy vyvázaně do výztuže římsy nebo do rýhy za opěrou, napojení tvarovky na případnou kabelovou komoru nebo přes dilataci na tvarovku uloženou v zemní konstrukci za opěrou. 2. V ceně -5112 jsou započteny náklady na osazení HDPE žlabu s odklápěcím víkem délky od 1 m do 5 m do konstrukce. 3. V cenách nejsou započteny náklady na: a) prostup bedněním římsy, prostup se oceňuje souborem cen 334 35-9 Výřez bednění pro prostup betonovou konstrukcí, b) výkop rýhy pro chráničku za opěrou, výkop se oceňuje souborem cen 132 . 0-1 . Hloubení rýh, části A01, katalogu 800-1 Zemní práce, c) pískové lože chráničky, lože se oceňuje souborem cen 451 57- . 1 Podkladní a výplňová vrstva z kameniva, d) obsyp tvarovky kabelovodu a výstražnou fólii, protažení protahovacího lanka a kabelu tvarovkou multikanálu nebo uložení kabelu a zaklopení víka u tvarovky žlabu kabelovodu. </t>
  </si>
  <si>
    <t xml:space="preserve">Střekovská strana </t>
  </si>
  <si>
    <t xml:space="preserve">žlaby vedle říms </t>
  </si>
  <si>
    <t>1*32*2</t>
  </si>
  <si>
    <t xml:space="preserve">Ústecká strana </t>
  </si>
  <si>
    <t>100*2</t>
  </si>
  <si>
    <t>30</t>
  </si>
  <si>
    <t>388995212</t>
  </si>
  <si>
    <t>Chránička kabelů z trub HDPE v římse DN 110</t>
  </si>
  <si>
    <t>1187382341</t>
  </si>
  <si>
    <t>Chránička kabelů v římse z trub HDPE  přes DN 80 do DN 110</t>
  </si>
  <si>
    <t xml:space="preserve">Poznámka k souboru cen:_x000D_
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 </t>
  </si>
  <si>
    <t>2*32</t>
  </si>
  <si>
    <t>2*100</t>
  </si>
  <si>
    <t>Vodorovné konstrukce</t>
  </si>
  <si>
    <t>31</t>
  </si>
  <si>
    <t>421941521</t>
  </si>
  <si>
    <t>Demontáž podlahových plechů bez výztuh na mostech</t>
  </si>
  <si>
    <t>1918603276</t>
  </si>
  <si>
    <t>Demontáž podlahových plechů bez výztuh</t>
  </si>
  <si>
    <t>demontáž plechové podlahy ze zrcadla na střekovské straně mostu. Výměra určena z přílohy E.2.2</t>
  </si>
  <si>
    <t>21*1,85</t>
  </si>
  <si>
    <t>32</t>
  </si>
  <si>
    <t>429172111</t>
  </si>
  <si>
    <t>Výroba ocelových prvků pro opravu mostů šroubovaných nebo svařovaných do 100 kg</t>
  </si>
  <si>
    <t>kg</t>
  </si>
  <si>
    <t>-785009153</t>
  </si>
  <si>
    <t>Oprava ocelových prvků mostních konstrukcí ztužidel, sedel pro centrické uložení mostnic, stoliček, diagonál, svislic, styčníkových plechů, chodníkových konzol, podlahových nosníků, kabelových žlabů a ostatních drobných prvků výroba šroubovaných nebo svařovaných, hmotnosti do 100 kg</t>
  </si>
  <si>
    <t xml:space="preserve">Poznámka k souboru cen:_x000D_
1. V cenách výroby prvků 429 17-21 jsou započteny i náklady na rozměření, nařezání, příp. spojení dílů a vyvrtání otvorů. 2. V cenách výroby prvků 429 17-21 nejsou započteny náklady na dodávku materiálu prvků a spojovacího materiálu; tyto náklady se oceňují jako specifikace u cen montáže. 3. V cenách montáže prvků 429 17-22 jsou započteny i náklady na zdvihací zařízení při osazení prvku do mostní konstrukce. 4. V cenách montáže prvků 429 17-22 nejsou započteny náklady na: a) dodávku kotevního materiálu; tyto náklady se oceňují ve specifikaci, b) u vyráběných prvků na dodávku materiálu prvků a spojovacího materiálu; tyto náklady se oceňují ve specifikaci, c) u nakupovaných prvků na dodávku hotových nakupovaných výrobků; tyto náklady se oceňují ve specifikaci. 5. Demontáž prvků se oceňuje cenami souboru cen 963 07-11 části B01 tohoto katalogu. </t>
  </si>
  <si>
    <t>výroba protidotykových zábran. Hmotnost viz příloha E.2.12</t>
  </si>
  <si>
    <t>1467,2</t>
  </si>
  <si>
    <t>33</t>
  </si>
  <si>
    <t>137566150</t>
  </si>
  <si>
    <t>plech nerezový tl 1,5mm tabule</t>
  </si>
  <si>
    <t>291887338</t>
  </si>
  <si>
    <t>Poznámka k položce:_x000D_
Hmotnost 24 kg/kus</t>
  </si>
  <si>
    <t>plná výplň protidotykové zábrany viz E.2.12</t>
  </si>
  <si>
    <t>20,02*14/1000</t>
  </si>
  <si>
    <t>34</t>
  </si>
  <si>
    <t>159452350</t>
  </si>
  <si>
    <t>plech děrovaný tahokov oko 42/12,5/2,5 tl 1,5mm tabule</t>
  </si>
  <si>
    <t>-947619719</t>
  </si>
  <si>
    <t>Poznámka k položce:_x000D_
hmotnost: 4,5 kg/m2</t>
  </si>
  <si>
    <t>výplň horní části protidotykové zábrany viz E.2.12</t>
  </si>
  <si>
    <t>5*14/1000</t>
  </si>
  <si>
    <t>35</t>
  </si>
  <si>
    <t>130104240</t>
  </si>
  <si>
    <t>úhelník ocelový rovnostranný jakost 11 375 60x60x6mm</t>
  </si>
  <si>
    <t>974774415</t>
  </si>
  <si>
    <t>Poznámka k položce:_x000D_
Hmotnost: 5,47 kg/m</t>
  </si>
  <si>
    <t>protidotyková zábrana viz E.2.12</t>
  </si>
  <si>
    <t>(19,51+19,2)*14/1000</t>
  </si>
  <si>
    <t>36</t>
  </si>
  <si>
    <t>130105120</t>
  </si>
  <si>
    <t>úhelník ocelový nerovnostranný jakost 11 375 75x50x6mm</t>
  </si>
  <si>
    <t>1595743987</t>
  </si>
  <si>
    <t>Poznámka k položce:_x000D_
Hmotnost: 5,65 kg/m</t>
  </si>
  <si>
    <t>5,4*14/1000</t>
  </si>
  <si>
    <t>37</t>
  </si>
  <si>
    <t>130105140</t>
  </si>
  <si>
    <t>úhelník ocelový nerovnostranný jakost 11 375 80x60x6mm</t>
  </si>
  <si>
    <t>902961674</t>
  </si>
  <si>
    <t>Poznámka k položce:_x000D_
Hmotnost: 6,76 kg/m</t>
  </si>
  <si>
    <t>22,93*14/1000</t>
  </si>
  <si>
    <t>38</t>
  </si>
  <si>
    <t>130101800</t>
  </si>
  <si>
    <t>tyč ocelová plochá jakost 11 375 30x5mm</t>
  </si>
  <si>
    <t>733533692</t>
  </si>
  <si>
    <t>Poznámka k položce:_x000D_
Hmotnost: 1,21 kg/m</t>
  </si>
  <si>
    <t>(7,93+3,72)*14/1000</t>
  </si>
  <si>
    <t>39</t>
  </si>
  <si>
    <t>3092523401-R</t>
  </si>
  <si>
    <t>šroub metrický celozávit DIN 933 8.8 BZ M6 x 20 + matice a podložka</t>
  </si>
  <si>
    <t>100 kus</t>
  </si>
  <si>
    <t>722502856</t>
  </si>
  <si>
    <t>69*14/100</t>
  </si>
  <si>
    <t>40</t>
  </si>
  <si>
    <t>309252600</t>
  </si>
  <si>
    <t>šroub metrický celozávit DIN 933 8.8 BZ M10x40mm</t>
  </si>
  <si>
    <t>-1165493817</t>
  </si>
  <si>
    <t>12*14/100</t>
  </si>
  <si>
    <t>41</t>
  </si>
  <si>
    <t>553912530</t>
  </si>
  <si>
    <t>matice M10 - 6 tZn</t>
  </si>
  <si>
    <t>tis kus</t>
  </si>
  <si>
    <t>CS ÚRS 2016 02</t>
  </si>
  <si>
    <t>892049355</t>
  </si>
  <si>
    <t>24*14/1000</t>
  </si>
  <si>
    <t>42</t>
  </si>
  <si>
    <t>553912570</t>
  </si>
  <si>
    <t>podložka 11 tZn</t>
  </si>
  <si>
    <t>-796072410</t>
  </si>
  <si>
    <t>43</t>
  </si>
  <si>
    <t>429172211</t>
  </si>
  <si>
    <t>Montáž ocelových prvků pro opravu mostů šroubovaných nebo svařovaných do 100 kg</t>
  </si>
  <si>
    <t>406893317</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</si>
  <si>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do 100 kg</t>
  </si>
  <si>
    <t>Poznámka k položce:_x000D_
zpětná montáž na původní místo včetně příp. dodání spojovacího materiálu</t>
  </si>
  <si>
    <t>Montáž odrazných konstrukcí (4 ks) v otvoru č. 10 v místě křížení s tratí Lovosice-Ústí n.L. včetně ukolejnění:</t>
  </si>
  <si>
    <t>4*((2*0,75+1,85)*3,477+2*0,24*0,24*157)</t>
  </si>
  <si>
    <t xml:space="preserve">Montáž stupnic měření hladiny řeky Labe včetně tabulek s označením povodní (otvor 2, 5, 7 a 8): </t>
  </si>
  <si>
    <t>4,5*22+4,5*22+3,9*22+2*0,5</t>
  </si>
  <si>
    <t>44</t>
  </si>
  <si>
    <t>451475121</t>
  </si>
  <si>
    <t>Podkladní vrstva plastbetonová samonivelační první vrstva tl 10 mm</t>
  </si>
  <si>
    <t>1076665646</t>
  </si>
  <si>
    <t>Podkladní vrstva plastbetonová  samonivelační, tloušťky do 10 mm první vrstva</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</si>
  <si>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</si>
  <si>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Poznámka k položce:_x000D_
polymermalta pod kotevní desky zábradlí</t>
  </si>
  <si>
    <t>(4*4+4*8+3*14+4*6+4*10+5*6+4*1+2*2+3*1+4*1+2*1)*0,200*0,240</t>
  </si>
  <si>
    <t>45</t>
  </si>
  <si>
    <t>451475122</t>
  </si>
  <si>
    <t>Podkladní vrstva plastbetonová samonivelační každá další vrstva tl 10 mm</t>
  </si>
  <si>
    <t>-1558974926</t>
  </si>
  <si>
    <t>Podkladní vrstva plastbetonová  samonivelační, tloušťky do 10 mm každá další vrstva</t>
  </si>
  <si>
    <t>46</t>
  </si>
  <si>
    <t>457311118</t>
  </si>
  <si>
    <t>Vyrovnávací nebo spádový beton C 30/37 včetně úpravy povrchu</t>
  </si>
  <si>
    <t>1315463472</t>
  </si>
  <si>
    <t>Vyrovnávací nebo spádový beton včetně úpravy povrchu  C 30/37</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</si>
  <si>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</si>
  <si>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betonová vrstva k podlití nově osazených odvodňovačů kolejového lože.</t>
  </si>
  <si>
    <t>pro jeden odvodňovač uvažováno množství betonu 0,2m3</t>
  </si>
  <si>
    <t>16*0,2</t>
  </si>
  <si>
    <t>47</t>
  </si>
  <si>
    <t>465513157</t>
  </si>
  <si>
    <t>Dlažba svahu u opěr z upraveného lomového žulového kamene tl 200 mm do lože C 25/30 pl přes 10 m2</t>
  </si>
  <si>
    <t>-324337122</t>
  </si>
  <si>
    <t>Dlažba svahu u mostních opěr z upraveného lomového žulového kamene  s vyspárováním maltou MC 25, šíře spáry 15 mm do betonového lože C 25/30 tloušťky 200 mm, plochy přes 10 m2</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</si>
  <si>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</si>
  <si>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 xml:space="preserve">podél křídel </t>
  </si>
  <si>
    <t>15*1,5*2</t>
  </si>
  <si>
    <t>8*1,5*2</t>
  </si>
  <si>
    <t>48</t>
  </si>
  <si>
    <t>273361412</t>
  </si>
  <si>
    <t>Výztuž základových desek ze svařovaných sítí do 6 kg/m2</t>
  </si>
  <si>
    <t>-796179879</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</si>
  <si>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</si>
  <si>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</si>
  <si>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u odláždění svahů:</t>
  </si>
  <si>
    <t>69*1,33*4,44/1000</t>
  </si>
  <si>
    <t>Úpravy povrchů, podlahy a osazování výplní</t>
  </si>
  <si>
    <t>49</t>
  </si>
  <si>
    <t>628613233</t>
  </si>
  <si>
    <t>Protikorozní ochrana OK mostu III. tř.- základní a podkladní epoxidový, vrchní PU nátěr s metalizací</t>
  </si>
  <si>
    <t>494339976</t>
  </si>
  <si>
    <t>Protikorozní ochrana ocelových mostních konstrukcí včetně otryskání povrchu základní a podkladní epoxidový a vrchní polyuretanový nátěr s metalizací III. třídy</t>
  </si>
  <si>
    <t xml:space="preserve">Poznámka k souboru cen:_x000D_
1. V cenách jsou započteny i náklady na dodávku písku při tryskání. 2. V cenách -3231 až - 3234 nejsou započteny náklady na dodávku zinku pro žárové stříkání; tyto náklady se oceňují ve specifikaci. Orientační spotřeba zinku: a) tř. I - 2,200 kg/m2, b) tř. II - 1,872 kg/m2, c) tř. III - 1,517 kg/m2, d) tř. IV - 1,284 kg/m2. 3. Rozdělení ocelových konstrukcí do tříd je uvedeno v příloze č. 3 Všeobecných podmínek katalogu 800-789 Povrchové úpravy ocelových konstrukcí a technologických zařízení. </t>
  </si>
  <si>
    <t>sloupky zábradlí L80x80x10 výměra určena z výkresu č. E.2.11</t>
  </si>
  <si>
    <t>0,32"m"*1,05"m"*(4*4+4*8+3*14+4*6+4*10+3*6+4*1+2*2+3*1+4*1+2*1)</t>
  </si>
  <si>
    <t>madla zábradlí L70x70x8 výměra určena z výkresu č. E.2.11</t>
  </si>
  <si>
    <t>0,28"m"*(3*4*5,15+3*8*5,22+3*14*4,56+3*6*5,44+3*10*5,1+3*6*4,45+3*1*5,6+3*2*1,16+3*1*4,14+3*1*5,7+3*1*2,74)</t>
  </si>
  <si>
    <t>patní desky plech tl. 16 mm výměra určena z výkresu č. E.2.11</t>
  </si>
  <si>
    <t>(0,2*0,24+(0,2*2+0,24*2)*0,016)*(4*4+4*8+3*14+4*6+4*10+3*6+4*1+2*2+3*1+4*1+2*1)</t>
  </si>
  <si>
    <t>protidotyková zábrana výměry určeny z přílohy E.2.12</t>
  </si>
  <si>
    <t>profily L</t>
  </si>
  <si>
    <t>0,06*4*(2*1,8+4*0,995)*18+(0,08*2+0,06*2)*1,8*2*18+(2*0,075+2*0,05)*(0,08*12)*18</t>
  </si>
  <si>
    <t>tyč 30x5</t>
  </si>
  <si>
    <t>(2*0,03+2*0,005)*(0,48*8+0,9*4)*18</t>
  </si>
  <si>
    <t>výplň plech a tahokov</t>
  </si>
  <si>
    <t>(2*2*0,96*1,0+2*2*0,96*0,82)*18</t>
  </si>
  <si>
    <t>50</t>
  </si>
  <si>
    <t>132610500.R</t>
  </si>
  <si>
    <t>Metalizační drát Zn</t>
  </si>
  <si>
    <t>-389094005</t>
  </si>
  <si>
    <t>Poznámka k položce:_x000D_
1,517 kg/m2</t>
  </si>
  <si>
    <t>1,517*481,533</t>
  </si>
  <si>
    <t>51</t>
  </si>
  <si>
    <t>628613511</t>
  </si>
  <si>
    <t>Ochranný nátěr OK mostů - základní a podkladní epoxidový, vrchní PU, tl. min 280 µm</t>
  </si>
  <si>
    <t>-418424260</t>
  </si>
  <si>
    <t>Ochranný nátěrový systém ocelových konstrukcí mostů základní a podkladní epoxidový, vrchní polyuretanový tl. min 280 µm</t>
  </si>
  <si>
    <t>Poznámka k položce:_x000D_
obnova protikorozní ochrany demontovaných ocelových konstrukcí</t>
  </si>
  <si>
    <t>Obnova PKO demontovaných odrazných konstrukcí (4 ks) v otvoru č. 10 v místě křížení s tratí Lovosice-Ústí n.L. včetně ukolejnění:</t>
  </si>
  <si>
    <t>4*((2*0,75+1,85)*3,14*0,05*0,05/4+2*(0,24*0,24*2+0,02*0,24*4))</t>
  </si>
  <si>
    <t xml:space="preserve">Obnova PKO demontovaných ocel. konstrukcí stupnic měření hladiny řeky Labe (otvor 2, 5 a 8): </t>
  </si>
  <si>
    <t>(4,5+4,5+3,9)*0,611</t>
  </si>
  <si>
    <t>Ostatní konstrukce a práce-bourání</t>
  </si>
  <si>
    <t>52</t>
  </si>
  <si>
    <t>911121211</t>
  </si>
  <si>
    <t>Výroba ocelového zábradli při opravách mostů</t>
  </si>
  <si>
    <t>-1586340891</t>
  </si>
  <si>
    <t>Oprava ocelového zábradlí svařovaného nebo šroubovaného výroba</t>
  </si>
  <si>
    <t xml:space="preserve">Poznámka k souboru cen:_x000D_
1. V ceně výroby -1211 jsou započteny i náklady na spojovací materiál. 2. V ceně výroby -1211 nejsou započteny náklady na dodávku materiálu pro výrobu zábradlí; tyto náklady se oceňují jako specifikace u cen montáže. 3. V ceně montáže -1311 jsou započteny i náklady upevnění zábradlí ke konstrukci mostu - vyvrtání otvorů, montáž a dodávku šroubů včetně chemických kotev. 4. V ceně montáže -1311 nejsou započteny náklady na dodávku materiálu, které se oceňují ve specifikaci: a) u vyráběného zábradlí jako dodávka materiálu pro výrobu, b) u nakupovaného zábradlí jako dodávka hotového nakupovaného výrobku. 5. Demontáž ocelového zábradlí se oceňuje cenou 966 07-5141 části B01 tohoto katalogu. </t>
  </si>
  <si>
    <t>nové zábradlí na římsy. Výměra viz příloha E.2.11</t>
  </si>
  <si>
    <t>31,28*2+98,4+97,1</t>
  </si>
  <si>
    <t>53</t>
  </si>
  <si>
    <t>911121311</t>
  </si>
  <si>
    <t>Montáž ocelového zábradli při opravách mostů</t>
  </si>
  <si>
    <t>654257873</t>
  </si>
  <si>
    <t>Oprava ocelového zábradlí svařovaného nebo šroubovaného montáž</t>
  </si>
  <si>
    <t>Poznámka k položce:_x000D_
včetně ukolejnění a vodivého propojení dle PS</t>
  </si>
  <si>
    <t>54</t>
  </si>
  <si>
    <t>130104341-R</t>
  </si>
  <si>
    <t>úhelník ocelový rovnostranný, v jakosti 11 375, 80 x 80 x 10 mm</t>
  </si>
  <si>
    <t>1375674172</t>
  </si>
  <si>
    <t>Poznámka k položce:_x000D_
Hmotnost: 11,90 kg/m</t>
  </si>
  <si>
    <t>sloupky nového zábradlí viz příloha E.2.11</t>
  </si>
  <si>
    <t>"střekovská strana"  50,22*(4+8)/1000</t>
  </si>
  <si>
    <t>"ústecká strana" (37,66*14+50,22*6+50,22*10+62,77*6+50,22*1+25,11*2+37,66*1+50,22*1+25,11*1)/1000</t>
  </si>
  <si>
    <t>55</t>
  </si>
  <si>
    <t>130104301-R</t>
  </si>
  <si>
    <t>úhelník ocelový rovnostranný, v jakosti 11 375, 70 x 70 x 8 mm</t>
  </si>
  <si>
    <t>1363790120</t>
  </si>
  <si>
    <t>Poznámka k položce:_x000D_
Hmotnost: 8,40 kg/m</t>
  </si>
  <si>
    <t>madla zábradlí. Množství určeno z přílohy E.2.11</t>
  </si>
  <si>
    <t>"střekovská strana"(129,78*4+131,54*8)/1000</t>
  </si>
  <si>
    <t>"ústecká strana" (114,91*14+137,09*6+128,52*10+112,14*6+141,12*1+29,23*2+104,33*1+143,64*1+69,05*1)/1000</t>
  </si>
  <si>
    <t>56</t>
  </si>
  <si>
    <t>135151221-R</t>
  </si>
  <si>
    <t>ocel široká jakost S235JR 200x16 mm</t>
  </si>
  <si>
    <t>320774065</t>
  </si>
  <si>
    <t>Poznámka k položce:_x000D_
Hmotnost: 25,12 kg/m</t>
  </si>
  <si>
    <t>patní desky pro kotvení sloupků zábradlí</t>
  </si>
  <si>
    <t>(4*4+4*8+3*14+4*6+4*10+5*6+4*1+2*2+3*1+4*1+2*1)*6,03/1000</t>
  </si>
  <si>
    <t>57</t>
  </si>
  <si>
    <t>925942325</t>
  </si>
  <si>
    <t>Montáž ochranných sítí v kovovém rámu upevněných k zábradlí mostu</t>
  </si>
  <si>
    <t>-11367705</t>
  </si>
  <si>
    <t>Ochranné konstrukce mostů montáž sítí v kovovém rámu upevněných k zábradlí</t>
  </si>
  <si>
    <t xml:space="preserve">Poznámka k souboru cen:_x000D_
1. V cenách výroby 925 94-231 jsou započteny i náklady na spojovací materiál. 2. V cenách výroby 925 94-231 nejsou započteny náklady na dodání materiálu pro výrobu štítu nebo sítě; jejich dodání se oceňuje jako specifikace u cen montáže. 3. V cenách montáže 925 94-232 jsou započteny i náklady na kotevní materiál. 4. V cenách montáže 925 94-232 nejsou započteny náklady na dodávku materiálu, které se oceňují ve specifikaci: a) u vyráběných štítů nebo sítí jako dodávka materiálu pro jejich výrobu; ztratné lze stanovit ve výši 1 %, b) u nakupovaných štítů a mostnic jako dodávka nakupovaného hotového výrobku. 5. Demontáž ochranných konstrukcí se oceňuje cenami souboru cen 966 07-53 části B01 tohoto katalogu. </t>
  </si>
  <si>
    <t>Montáž nových ochran proti dotyku na zábradlí v poli č. 10 v místě křížení s žel. tratí Lovosice - Ústí n. L.</t>
  </si>
  <si>
    <t>1,8*1,780*14</t>
  </si>
  <si>
    <t>58</t>
  </si>
  <si>
    <t>931992121</t>
  </si>
  <si>
    <t>Výplň dilatačních spár z extrudovaného polystyrénu tl 20 mm</t>
  </si>
  <si>
    <t>-488960759</t>
  </si>
  <si>
    <t>Výplň dilatačních spár z polystyrenu  extrudovaného, tloušťky 20 mm</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</si>
  <si>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</si>
  <si>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výplň dilatačních spár říms, určeno z přílohy č. E.2.7 a E.2.9</t>
  </si>
  <si>
    <t>"střekovská strana" 0,22"m2"*12"ks" + 0,2"m2"*8"ks"</t>
  </si>
  <si>
    <t>"ústecká strana" 0,25"m2"*42"ks"</t>
  </si>
  <si>
    <t>59</t>
  </si>
  <si>
    <t>931994102</t>
  </si>
  <si>
    <t>Těsnění dilatační spáry betonové konstrukce povrchovým těsnicím pásem</t>
  </si>
  <si>
    <t>-1123309374</t>
  </si>
  <si>
    <t>Těsnění spáry betonové konstrukce pásy, profily, tmely  těsnicím pásem povrchovým, spáry dilatační</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</si>
  <si>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</si>
  <si>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těsnění polyuretanovým tmelem s předtěsněním spárovým profeilem dle detailu 13.02 viz příloha E.2.13</t>
  </si>
  <si>
    <t>"střekovská strana" 1,8"m" * (12+8)"ks"</t>
  </si>
  <si>
    <t>"ústecká strana" 1,75"m" * 41"ks"</t>
  </si>
  <si>
    <t>60</t>
  </si>
  <si>
    <t>936171211</t>
  </si>
  <si>
    <t>Výroba pojistných úhelníků L 160x100x14 pro kolej S 49 na mostě</t>
  </si>
  <si>
    <t>1956586369</t>
  </si>
  <si>
    <t>Oprava úhelníků na železničních mostech v přímé trati nebo oblouku výroba úhelníků pojistných v koleji tvaru S 49 - L 160x100x14</t>
  </si>
  <si>
    <t xml:space="preserve">Poznámka k souboru cen:_x000D_
1. Ceny lze použít pro úhelníky na mostě i ve výbězích. 2. Množství měrných jednotek se určuje v metrech délky opravované mostní konstrukce. 3. V cenách výroby 936 17-12 jsou započteny i náklady spojovací prostředky a na zřízení a dodání koncových klínů. 4. V cenách výroby 936 17-12 nejsou započteny náklady na dodávku pojistných úhelníků; které se oceňují jako specifikace k cenám montáže. 5. V cenách montáže 936 17-13 jsou započteny i náklady na kotvicí materiál včetně ocelových podložek. 6. V cenách montáže 936 17-13 nejsou započteny náklady na dodávku materiálu, které se oceňují ve specifikaci: a) u vyráběných úhelníků jako dodávka materiálu pro výrobu úhelníků; ztratné lze stanovit ve výši 1 %, b) u nakupovaných úhelníků jako dodávka hotového nakupovaného výrobku. 7. Demontáž pojistných úhelníků se oceňuje cenami souboru cen 936 17-115 části B01 tohoto katalogu. </t>
  </si>
  <si>
    <t xml:space="preserve">Poznámka k položce:_x000D_
L 150x100x14 mm, včetně dodání 2 podložek pod PÚ a spoj. materiálu (montáž PÚ v části rozpočtu "002  km 0,931 - svršek") _x000D_
</t>
  </si>
  <si>
    <t>prodloužení 1 pasu v 1.TK ve výběhu č.1:</t>
  </si>
  <si>
    <t>1,3</t>
  </si>
  <si>
    <t>61</t>
  </si>
  <si>
    <t>13011R01</t>
  </si>
  <si>
    <t>úhelník ocelový nerovnostranný jakost 11 375 150x100x14mm</t>
  </si>
  <si>
    <t>1753142732</t>
  </si>
  <si>
    <t>Poznámka k položce:_x000D_
Hmotnost: 26,1 kg/m</t>
  </si>
  <si>
    <t>pro prodloužení 1 pasu v 1.TK ve výběhu č.1:</t>
  </si>
  <si>
    <t>1,3*26,1/1000</t>
  </si>
  <si>
    <t>62</t>
  </si>
  <si>
    <t>9369421211-R</t>
  </si>
  <si>
    <t>Osazení železničního nerezového mostního odvodňovače průměr 260 mm</t>
  </si>
  <si>
    <t>kus</t>
  </si>
  <si>
    <t>872095285</t>
  </si>
  <si>
    <t xml:space="preserve">Poznámka k souboru cen:_x000D_
1. V cenách vpustí jsou započteny náklady na rozměření sedla bednění, vyrovnání a případně krácení vývodu, vyrovnání a upevnění do bednění, zhotovení bednění vložky, prostup bedněním (odbednění je součástí odbednění nosné konstrukce), osazení hrnce vpusti s úpravou izolace, osazení rektifikační podložky a bednící lišty s rámem vpusti (po obetonování a vyplnění drenážním plastbetonem), osazení roštu a případně lapače nečistot a uzamčení roštu. 2. V cenách prodlužovací tvarovky F podle provedení vývodu jsou započteny náklady na nanesení silikonového tmelu na sedlo hrnce vpusti, osazení tvarovky F s dalším napojením na spojku odvodňovacího potrubí mostu DN 150. 3. V cenách nejsou započteny náklady na: a) soupravu vpusti a tvarovky, tyto se oceňují ve specifikaci. b) zálivku a utěsnění spár asfaltovým modifikovaným tmelem a litým asfaltem kolem vpusti, c) plastbeton pro osazení vpusti, tyto se oceňují souborem cen 451 47- . 1 Podkladní vrstva plastbetonová, d) osazení vyrovnávacího rámu vpusti pro vozovky tl. přes 80 mm, tyto se oceňují souborem cen 936 17- . 1 Osazení kovových doplňků mostního vybavení, e) chráničku DN 200 na konstrukční výšku nosné konstrukce pro prodlužovací vývod průměru 150 mm. </t>
  </si>
  <si>
    <t xml:space="preserve">nové železniční odvodňovače s vývodem DN 110 mm.  </t>
  </si>
  <si>
    <t>16 "ks"</t>
  </si>
  <si>
    <t>63</t>
  </si>
  <si>
    <t>5524172001-R</t>
  </si>
  <si>
    <t>odvodňovač mostní železniční průměru 260 mm vývod DN 110 mm</t>
  </si>
  <si>
    <t>1545983362</t>
  </si>
  <si>
    <t>množství viz. pol 9366941211-R</t>
  </si>
  <si>
    <t>64</t>
  </si>
  <si>
    <t>936992121</t>
  </si>
  <si>
    <t>Montáž odvodnění mostu z plastového potrubí HDPE DN 150</t>
  </si>
  <si>
    <t>-5048489</t>
  </si>
  <si>
    <t>Montáž odvodnění mostu z plastového nebo laminátového potrubí se spojkami  z plastového HDPE DN 150 potrubí</t>
  </si>
  <si>
    <t xml:space="preserve">Poznámka k souboru cen:_x000D_
1. Standardní délka sklolaminátového potrubí [Hobas] se speciálními spojkami DC je 6 m. Délka nerezového oblouku pro potrubí [Hobas] je 0,6 m, délka nerezového víčka 0,1 m. 2. V cenách jsou započteny náklady na rozměření a případně krácení potrubí, položení do spádu a na sraz do objímek závěsů, případně u osazení nerezové sedlové odbočky na sběrné potrubí segmentovité výřezy do sklolaminátového potrubí [Hobas], vsazení sedla s dodaným těsněním a stažení třmeny na potrubí [Hobas]. 3. V cenách nejsou započteny náklady na: a) stavbu lešení nebo závěsné lávky pod mostem, tyto se oceňují souborem cen 945 21-1 . Pojízdná pracovní lávka mostu, b) prostupy potrubí betonovou konstrukci, tyto se oceňují souborem cen 334 79-11 Prostup z plastových trub betonovou zdí, c) závěsy odvodnění do DN 300, tyto se oceňují souborem cen 936 94-39 Montáž věšákového závěsu odvodnění mostu, d) kotvení závěsu osazeného do bednění podhledu, tyto se oceňují souborem cen 953 94-32 Kotvení závěsů do bednění, e) pružnou nebo dilatační spojku potrubí, tyto se oceňují souborem cen 936 94–391 Osazení spojky se sponami na potrubí odvodnění mostu, f) tlakovou zkoušku potrubí, tyto se oceňují cenami katalogu 827-1 Vedení trubní, dálková a přípojná – vodovody a kanalizace. </t>
  </si>
  <si>
    <t>montáž nových svislých svodů odvodnění včetně čistících kusů. Napojení uvažováno cca 0,5m pod úrovní trerénu</t>
  </si>
  <si>
    <t>Množství určeno z přílohy E.2.4, E.2.5 a E.2.6</t>
  </si>
  <si>
    <t>"střekovská strana pole 1" 2*9,9</t>
  </si>
  <si>
    <t>"ústecká strana pole 5" 4*11</t>
  </si>
  <si>
    <t>"ústecká strana pole 6" 2*11,3+2*11</t>
  </si>
  <si>
    <t>"ústecká strana pole 7" 2*9,2</t>
  </si>
  <si>
    <t>"ústecká strana pole 8" 2*9,5</t>
  </si>
  <si>
    <t xml:space="preserve">pole č. 10 </t>
  </si>
  <si>
    <t>5,2</t>
  </si>
  <si>
    <t>5,4</t>
  </si>
  <si>
    <t>65</t>
  </si>
  <si>
    <t>2864125201-R</t>
  </si>
  <si>
    <t>trubky z plněných plastů a prvky kompletační plastové potrubní systémy roury netlakové DN 110 + spojky + čistící kusy</t>
  </si>
  <si>
    <t>743273934</t>
  </si>
  <si>
    <t>svodné potrubí plastové PEHD. Systém schválený pro použití na mostech SŽDC, s.o.</t>
  </si>
  <si>
    <t>výměra viz pol. 936992121</t>
  </si>
  <si>
    <t>156,400</t>
  </si>
  <si>
    <t>66</t>
  </si>
  <si>
    <t>938121111</t>
  </si>
  <si>
    <t>Odstranění náletových křovin, dřevin a travnatého porostu ve výškách v okolí říms a křídel</t>
  </si>
  <si>
    <t>-853754509</t>
  </si>
  <si>
    <t>Odstraňování náletových křovin, dřevin a travnatého porostu ve výškách v okolí mostních říms a křídel</t>
  </si>
  <si>
    <t>67</t>
  </si>
  <si>
    <t>941111122</t>
  </si>
  <si>
    <t>Montáž lešení řadového trubkového lehkého s podlahami zatížení do 200 kg/m2 š do 1,2 m v do 25 m</t>
  </si>
  <si>
    <t>352621679</t>
  </si>
  <si>
    <t>Montáž lešení řadového trubkového lehkého pracovního s podlahami  s provozním zatížením tř. 3 do 200 kg/m2 šířky tř. W09 přes 0,9 do 1,2 m, výšky přes 10 do 25 m</t>
  </si>
  <si>
    <t xml:space="preserve">Poznámka k souboru cen:_x000D_
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 </t>
  </si>
  <si>
    <t>lešení zhotovené okolo sanovaných pilířů a opěr.</t>
  </si>
  <si>
    <t>"střekovská strana opěra O1" 2*63"m2"+ 102"m2"+12,7"m2"</t>
  </si>
  <si>
    <t>"střekovská strana přechodový pilíř P2, neuvažována sanace ploch úložného prahu pod ocelovou konstrukcí" 91,6+24,0+22,5+10,5+10,5+96,1</t>
  </si>
  <si>
    <t>"ústecká strana přechodový pilíř P7, neuvažována sanace ploch úložného prahu pod ocelovou konstrukcí" 96,0+2*20,0+135,0</t>
  </si>
  <si>
    <t>"ústecká strana pilíř P8" 2,0*11,3*2+124,5+131,0</t>
  </si>
  <si>
    <t>"ústecká strana pilíř P9" 1,5*9,25+11,6*8,65+9,5*1,5+11,6*9,85</t>
  </si>
  <si>
    <t>"ústecká strana pilíř P10" 8,1*1,5+2,0*7,65+11,6*8,1*2</t>
  </si>
  <si>
    <t>"ústecká strana pilíř P11" 12,0+69,5+96,0+9,5</t>
  </si>
  <si>
    <t>"ústecká strana pilíř P12" 2,0*6,1+2,0*6,2+67,5+67,5</t>
  </si>
  <si>
    <t>"ústecká strana pilíř P13" 1,95*5,05+67,0+47,5+9,5</t>
  </si>
  <si>
    <t>"ústecká strana opěra O14" 47,0+10,0+16,0</t>
  </si>
  <si>
    <t>sanace tl 50 a 100</t>
  </si>
  <si>
    <t>232,599+16</t>
  </si>
  <si>
    <t>68</t>
  </si>
  <si>
    <t>941111222</t>
  </si>
  <si>
    <t>Příplatek k lešení řadovému trubkovému lehkému s podlahami š 1,2 m v 25 m za první a ZKD den použití</t>
  </si>
  <si>
    <t>1245603774</t>
  </si>
  <si>
    <t>Montáž lešení řadového trubkového lehkého pracovního s podlahami  s provozním zatížením tř. 3 do 200 kg/m2 Příplatek za první a každý další den použití lešení k ceně -1122</t>
  </si>
  <si>
    <t>předpokládáná délka doby použití lešení je 6 týdnů</t>
  </si>
  <si>
    <t>6*7*2327,742</t>
  </si>
  <si>
    <t>69</t>
  </si>
  <si>
    <t>941111822</t>
  </si>
  <si>
    <t>Demontáž lešení řadového trubkového lehkého s podlahami zatížení do 200 kg/m2 š do 1,2 m v do 25 m</t>
  </si>
  <si>
    <t>-669048773</t>
  </si>
  <si>
    <t>Demontáž lešení řadového trubkového lehkého pracovního s podlahami  s provozním zatížením tř. 3 do 200 kg/m2 šířky tř. W09 přes 0,9 do 1,2 m, výšky přes 10 do 25 m</t>
  </si>
  <si>
    <t xml:space="preserve">Poznámka k souboru cen:_x000D_
1. Demontáž lešení řadového trubkového lehkého výšky přes 25 m se oceňuje individuálně. </t>
  </si>
  <si>
    <t>70</t>
  </si>
  <si>
    <t>943121111</t>
  </si>
  <si>
    <t>Montáž lešení prostorového trubkového těžkého bez podlah zatížení tř. 4 do 300 kg/m2 v do 20 m</t>
  </si>
  <si>
    <t>-1444871844</t>
  </si>
  <si>
    <t>Montáž lešení prostorového trubkového těžkého pracovního nebo podpěrného bez podlah  s provozním zatížením tř. 4 od 200 do 300 kg/m2, výšky do 20 m</t>
  </si>
  <si>
    <t xml:space="preserve">Poznámka k souboru cen:_x000D_
1. Montáž lešení prostorového trubkového lehkého výšky přes 30 m se oceňuje individuálně. 2. Montáž lešeňové podlahy se oceňuje cenami souboru cen 949 21 Montáž lešeňové podlahy pro trubková lešení.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 </t>
  </si>
  <si>
    <t xml:space="preserve">prostorové lešení v otvoru č. 10 (koridor. trať), vhodné lešení snadno demontovatelné (např. posuvné na plošinovém vagonu, noční výluky) </t>
  </si>
  <si>
    <t>opatřené plachtou bránící dotyku s částí trolejového vedení ve vedlejší koleji pod napětím.</t>
  </si>
  <si>
    <t>11,6*5*15</t>
  </si>
  <si>
    <t>71</t>
  </si>
  <si>
    <t>943121211</t>
  </si>
  <si>
    <t>Příplatek k lešení prostorovému trubkovému těžkému bez podlah tř.4 v 20 m za první a ZKD den použití</t>
  </si>
  <si>
    <t>-1422188310</t>
  </si>
  <si>
    <t>Montáž lešení prostorového trubkového těžkého pracovního nebo podpěrného bez podlah  Příplatek za první a každý další den použití lešení k ceně -1111</t>
  </si>
  <si>
    <t>6*7*870</t>
  </si>
  <si>
    <t>72</t>
  </si>
  <si>
    <t>943121811</t>
  </si>
  <si>
    <t>Demontáž lešení prostorového trubkového těžkého bez podlah zatížení tř. 4 do 300 kg/m2 v do 20 m</t>
  </si>
  <si>
    <t>2076098675</t>
  </si>
  <si>
    <t>Demontáž lešení prostorového trubkového těžkého pracovního nebo podpěrného bez podlah  s provozním zatížením tř. 4 od 200 do 300 kg/m2, výšky do 20 m</t>
  </si>
  <si>
    <t xml:space="preserve">Poznámka k souboru cen:_x000D_
1. Demontáž lešení prostorového trubkového lehkého výšky přes 30 m se oceňuje individuálně. 2. Demontáž lešeňové podlahy se oceňuje cenami souboru cen 949 21-18 Demontáž lešeňové podlahy pro trubková lešení. </t>
  </si>
  <si>
    <t>viz. pol. 943121111</t>
  </si>
  <si>
    <t>870</t>
  </si>
  <si>
    <t>73</t>
  </si>
  <si>
    <t>944611111</t>
  </si>
  <si>
    <t>Montáž ochranné plachty z textilie z umělých vláken</t>
  </si>
  <si>
    <t>172715753</t>
  </si>
  <si>
    <t>Montáž ochranné plachty  zavěšené na konstrukci lešení z textilie z umělých vláken</t>
  </si>
  <si>
    <t xml:space="preserve">Poznámka k souboru cen:_x000D_
1. V cenách nejsou započteny náklady na lešení potřebné pro zavěšení plachty; toto lešení se oceňuje příslušnými cenami lešení. </t>
  </si>
  <si>
    <t>ochranná plachta pro podhledy nosných konstrukcí</t>
  </si>
  <si>
    <t>uvažována plocha závěsného lešení + 2,0m na každé straně</t>
  </si>
  <si>
    <t>"střekovská strana pole 1" (12+2+4)*18</t>
  </si>
  <si>
    <t xml:space="preserve">"ústecká strana pole 5" (12+2+4)*15,3 </t>
  </si>
  <si>
    <t>"ústecká strana pole 6" (12+2+4)*12,6</t>
  </si>
  <si>
    <t>"ústecká strana pole 7" (12+2+4)*14,5</t>
  </si>
  <si>
    <t>"ústecká strana pole 8" (12+2+4)*16,0</t>
  </si>
  <si>
    <t>"ústecká strana pole 9" (12+2+4)*8</t>
  </si>
  <si>
    <t>"ústecká strana pole 10 nad tratí" (12+2+4)*11,15</t>
  </si>
  <si>
    <t>"ústecká strana pole 11" (12+2+4)*4</t>
  </si>
  <si>
    <t xml:space="preserve">pílířu </t>
  </si>
  <si>
    <t>2327,742</t>
  </si>
  <si>
    <t>74</t>
  </si>
  <si>
    <t>944611211</t>
  </si>
  <si>
    <t>Příplatek k ochranné plachtě za první a ZKD den použití</t>
  </si>
  <si>
    <t>-759475157</t>
  </si>
  <si>
    <t>Montáž ochranné plachty  Příplatek za první a každý další den použití plachty k ceně -1111</t>
  </si>
  <si>
    <t>6*7*4119,642</t>
  </si>
  <si>
    <t>75</t>
  </si>
  <si>
    <t>944611811</t>
  </si>
  <si>
    <t>Demontáž ochranné plachty z textilie z umělých vláken</t>
  </si>
  <si>
    <t>-688281356</t>
  </si>
  <si>
    <t>Demontáž ochranné plachty  zavěšené na konstrukci lešení z textilie z umělých vláken</t>
  </si>
  <si>
    <t>viz pol. 944611111</t>
  </si>
  <si>
    <t>4119,642</t>
  </si>
  <si>
    <t>76</t>
  </si>
  <si>
    <t>946211122</t>
  </si>
  <si>
    <t>Montáž lešení zavěšeného trubkového na potrubních mostech zatížení tř. 2 do 100 kg/m2 v do 20 m</t>
  </si>
  <si>
    <t>1856008071</t>
  </si>
  <si>
    <t>Montáž zavěšeného trubkového lešení na potrubních mostech nebo na mostní konstrukci  s podlahami s provozním zatížením tř. 2 přes 75 do 150 kg/m2, umístěného ve výšce přes 10 do 20 m</t>
  </si>
  <si>
    <t xml:space="preserve">Poznámka k souboru cen:_x000D_
1. Ceny lze použít pro zavěšení na mostní konstrukci betonovou i ocelovou. 2. V ceně příplatku jsou započteny i náklady na závěsný systém. 3. Množství měrných jednotek se určuje v m2 zavěšené podlahy. 4. Montáž zavěšených trubkových lešení vyšších než 30 m se oceňuje individuálně, stejně tak jako konstrukce s vyšším zatížením než 200 kg/m2. </t>
  </si>
  <si>
    <t xml:space="preserve">podhledy </t>
  </si>
  <si>
    <t>90,505*(13,525+3)</t>
  </si>
  <si>
    <t>17,990*(12,455+3)</t>
  </si>
  <si>
    <t>77</t>
  </si>
  <si>
    <t>946211222</t>
  </si>
  <si>
    <t>Příplatek k lešení zavěšenému trubkovému na mostech 100 kg/m2 v 20 m za první a ZKD den použití</t>
  </si>
  <si>
    <t>-90969023</t>
  </si>
  <si>
    <t>Montáž zavěšeného trubkového lešení na potrubních mostech nebo na mostní konstrukci  Příplatek za první a každý další den použití lešení k ceně -1122</t>
  </si>
  <si>
    <t>6*7*1773,630</t>
  </si>
  <si>
    <t>78</t>
  </si>
  <si>
    <t>946211822</t>
  </si>
  <si>
    <t>Demontáž lešení zavěšeného trubkového na potrubních mostech zatížení tř. 2 do 100 kg/m2 v do 20 m</t>
  </si>
  <si>
    <t>1096749286</t>
  </si>
  <si>
    <t>Demontáž zavěšeného trubkového lešení na potrubních mostech nebo na mostní konstrukci  s podlahami s provozním zatížením tř. 2 přes 75 do 150 kg/m2, umístěného ve výšce přes 10 do 20 m</t>
  </si>
  <si>
    <t xml:space="preserve">Poznámka k souboru cen:_x000D_
1. Ceny lze použít pro zavěšení na mostní konstrukci betonovou i ocelovou. 2. Demontáž zavěšených trubkových lešení vyšších než 30 m se oceňuje individuálně, stejně tak jako konstrukce s vyšším zatížením než 200 kg/m2. </t>
  </si>
  <si>
    <t>viz pol. 946211112</t>
  </si>
  <si>
    <t>1773,630</t>
  </si>
  <si>
    <t>79</t>
  </si>
  <si>
    <t>94621R0001</t>
  </si>
  <si>
    <t xml:space="preserve">Pracovní podlaha </t>
  </si>
  <si>
    <t>1964644239</t>
  </si>
  <si>
    <t>Montáž zavěšeného trubkového lešení na potrubních mostech nebo na mostní konstrukci  s podlahami s provozním zatížením tř. 3 přes 150 do 200 kg/m2, umístěného ve výšce přes 10 do 20 m</t>
  </si>
  <si>
    <t>pracovní podlaha se zábradlím pro odstranění starých a vybudování nových říms (montáž, demontáž a pronájem podlahy se zábradlím)</t>
  </si>
  <si>
    <t>(98,420+31,280)*1,5*2</t>
  </si>
  <si>
    <t>80</t>
  </si>
  <si>
    <t>952904131</t>
  </si>
  <si>
    <t>Čištění mostních objektů - propláchnutí odvodnění</t>
  </si>
  <si>
    <t>-726696764</t>
  </si>
  <si>
    <t>Čištění mostních objektů propláchnutí odvodnění</t>
  </si>
  <si>
    <t xml:space="preserve">Poznámka k souboru cen:_x000D_
1. Množství měrných jednotek se určuje: a) u otvorů, vtoků a výtoků v m3 jejich objemu, b) u odvodňovačů v m jejich délky. </t>
  </si>
  <si>
    <t>Poznámka k položce:_x000D_
využít viditelné poklopy kanálů, po dohodě se SČVK</t>
  </si>
  <si>
    <t>části pod terénem, odhad:</t>
  </si>
  <si>
    <t>části pod terénem („malým krtkem“ do Ø 150mm, odhad):</t>
  </si>
  <si>
    <t>81</t>
  </si>
  <si>
    <t>953965131</t>
  </si>
  <si>
    <t>Kotevní šroub pro chemické kotvy M 16 dl 190 mm</t>
  </si>
  <si>
    <t>1727852518</t>
  </si>
  <si>
    <t>Kotvy chemické s vyvrtáním otvoru  kotevní šrouby pro chemické kotvy, velikost M 16, délka 190 mm</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</si>
  <si>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</si>
  <si>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Poznámka k položce:_x000D_
pro ukotvení zábradlí</t>
  </si>
  <si>
    <t>(4*4+4*8+3*14+4*6+4*10+5*6+4*1+2*2+3*1+4*1+2*1)*4</t>
  </si>
  <si>
    <t>82</t>
  </si>
  <si>
    <t>963051111</t>
  </si>
  <si>
    <t>Bourání mostní nosné konstrukce z ŽB</t>
  </si>
  <si>
    <t>2080587654</t>
  </si>
  <si>
    <t>Bourání mostních konstrukcí nosných konstrukcí ze železového betonu</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</si>
  <si>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</si>
  <si>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Bourání říms a konstrukcí betonových žlabů, výměra určena z přílohy č. E.2.4 a E.2.6, s případným ponecháním částí stávající výztuže:</t>
  </si>
  <si>
    <t>střekov</t>
  </si>
  <si>
    <t>0,38*32,810*2</t>
  </si>
  <si>
    <t>0,13*21*2</t>
  </si>
  <si>
    <t xml:space="preserve">ústecká strana </t>
  </si>
  <si>
    <t>0,52*97,1</t>
  </si>
  <si>
    <t>0,52*98,4</t>
  </si>
  <si>
    <t>83</t>
  </si>
  <si>
    <t>963071111</t>
  </si>
  <si>
    <t>Demontáž ocelových prvků mostů šroubovaných nebo svařovaných do 100 kg</t>
  </si>
  <si>
    <t>-990487027</t>
  </si>
  <si>
    <t>Demontáž ocelových prvků mostních konstrukcí ztužidel, sedel pro centrické uložení mostnic, stoliček, diagonál, svislic, styčníkových plechů, chodníkových konzol, podlahových nosníků, kabelových žlabů a ostatních drobných prvků šroubovaných nebo svařovaných, hmotnosti do 100 kg</t>
  </si>
  <si>
    <t xml:space="preserve">Poznámka k položce:_x000D_
odhad, bude upřesněno při realizací prací s TDI_x000D_
</t>
  </si>
  <si>
    <t>Demontáž odrazných konstrukcí (4 ks) v otvoru č. 10 v místě křížení s tratí Lovosice-Ústí n.L. včetně ukolejnění:</t>
  </si>
  <si>
    <t xml:space="preserve">demontáž stupnic měření hladiny řeky Labe včetně tabulek s označením povodní (otvor 2, 5, 7 a 8): </t>
  </si>
  <si>
    <t>demontáž drobných konstrukcí z masivních částí mostu (plechy k inž. sítím, staré chráničky, vodící lišty, a pod.), nebudou se osazovat zpět:</t>
  </si>
  <si>
    <t>200</t>
  </si>
  <si>
    <t>84</t>
  </si>
  <si>
    <t>966075141</t>
  </si>
  <si>
    <t>Odstranění kovového zábradlí vcelku</t>
  </si>
  <si>
    <t>1787864586</t>
  </si>
  <si>
    <t>Odstranění různých konstrukcí na mostech kovového zábradlí vcelku</t>
  </si>
  <si>
    <t>Odstranění stávajícícho zábradlí na římsách. Zábradlí je zabetonováno do kapes v římsách. Výměra určena z přílohy E.2.2</t>
  </si>
  <si>
    <t>"střekovská strana" 31,0+31,1</t>
  </si>
  <si>
    <t>"ústecká strana" 97,8+96,60</t>
  </si>
  <si>
    <t>85</t>
  </si>
  <si>
    <t>966075321</t>
  </si>
  <si>
    <t>Demontáž ochranných sítí v kovovém rámu upevněných k zábradlí mostu</t>
  </si>
  <si>
    <t>1822349963</t>
  </si>
  <si>
    <t>Demontáž ochranných konstrukcí mostů sítí v kovovém rámu upevněných k zábradlí</t>
  </si>
  <si>
    <t xml:space="preserve">Poznámka k souboru cen:_x000D_
1. Ceny nelze použít pro demontáž ochranných konstrukcí rozebráním; tyto náklady se oceňují samostatně. 2. V cenách nejsou započteny náklady na vybourání zabudovaných držáků ochranných konstrukcí. </t>
  </si>
  <si>
    <t>demontáž stávajících ochran proti dotyku na zábradlí v poli č. 10 v místě křížení s žel. tratí Lovosice - Ústí n. L.</t>
  </si>
  <si>
    <t>18,1*2,1*2</t>
  </si>
  <si>
    <t>86</t>
  </si>
  <si>
    <t>976092322</t>
  </si>
  <si>
    <t>Vybourání odvodňovačů s odpadním potrubím obrubníkových</t>
  </si>
  <si>
    <t>708341646</t>
  </si>
  <si>
    <t>Vybourání drobných zařízení  odvodňovačů, na kamenných a betonových mostech, s prozatímním zakrytím otvorů po nich s odpadním potrubím obrubníkových</t>
  </si>
  <si>
    <t>vybourání stávajících odvodňovačů štěrkového lože, včetně svislého svodu skrz NK</t>
  </si>
  <si>
    <t>87</t>
  </si>
  <si>
    <t>985111212</t>
  </si>
  <si>
    <t>Odsekání betonu stěn tl do 100 mm</t>
  </si>
  <si>
    <t>582521916</t>
  </si>
  <si>
    <t>Odsekání vrstev betonu stěn, tloušťka odsekané vrstvy přes 80 do 100 mm</t>
  </si>
  <si>
    <t xml:space="preserve">Poznámka k souboru cen:_x000D_
1. Množství měrných jednotek se určuje v m2 odsekané plochy. 2. V cenách -1211 až -1233 jsou započteny i náklady na odsekání vrstvy rozrušeného betonu. 3. V cenách nejsou započteny náklady na tryskání pokladu pískem, očištění pokladu stlačeným vzduchem nebo tlakovou vodou; tyto práce se oceňují cenami souboru cen 985 13- Očištění ploch. </t>
  </si>
  <si>
    <t>odstranění betonu v místech degradovaného betonu pilíře P7 a P11 před provádění sanace S-typ B</t>
  </si>
  <si>
    <t>"pilíř P7 "  1,5*5*2</t>
  </si>
  <si>
    <t>"pilíř P11" 1,0*1,0</t>
  </si>
  <si>
    <t>88</t>
  </si>
  <si>
    <t>985112113</t>
  </si>
  <si>
    <t>Odsekání degradovaného betonu stěn tl do 50 mm</t>
  </si>
  <si>
    <t>-1876898448</t>
  </si>
  <si>
    <t>Odsekání degradovaného betonu stěn, tloušťky přes 30 do 50 mm</t>
  </si>
  <si>
    <t xml:space="preserve">Poznámka k souboru cen:_x000D_
1. V ceně -2111 až -2133 jsou započteny i náklady na odstranění degradovaného betonu ručním pneumatickým kladivem s dočištěním k obnažení betonářské výztuže a jejím ručním očištěním. </t>
  </si>
  <si>
    <t>Odsekání degradovaného betonu stěn a boků NK v neprobetonovaných hnízdech a při vadách povrchu před provádění reprofilace v rámci Sanace S-typ C</t>
  </si>
  <si>
    <t>Plocha je uvažována odečtená plocha 10% ze sanací S-typ A z pol. 985311113</t>
  </si>
  <si>
    <t>2325,988*0,1</t>
  </si>
  <si>
    <t>89</t>
  </si>
  <si>
    <t>985112123</t>
  </si>
  <si>
    <t>Odsekání degradovaného betonu líce kleneb a podhledů tl do 50 mm</t>
  </si>
  <si>
    <t>-1519904290</t>
  </si>
  <si>
    <t>Odsekání degradovaného betonu líce kleneb a podhledů, tloušťky přes 30 do 50 mm</t>
  </si>
  <si>
    <t>Odsekání degradovaného betonu podhledů NK v neprobetonovaných hnízdech a při vadách povrchu před provádění reprofilace v rámci Sanace S-typ C</t>
  </si>
  <si>
    <t>Plocha je uvažována odečtená plocha 10% ze sanací S-typ D a S-typ-E z pol. 985311211</t>
  </si>
  <si>
    <t>1603,053*0,1</t>
  </si>
  <si>
    <t>90</t>
  </si>
  <si>
    <t>985121122</t>
  </si>
  <si>
    <t>Tryskání degradovaného betonu stěn a rubu kleneb vodou pod tlakem do 1250 barů</t>
  </si>
  <si>
    <t>-1760896148</t>
  </si>
  <si>
    <t>Tryskání degradovaného betonu stěn, rubu kleneb a podlah vodou pod tlakem přes 300 do 1 250 barů</t>
  </si>
  <si>
    <t xml:space="preserve">Poznámka k souboru cen:_x000D_
1. V cenách jsou započteny i náklady na dodání vody a písku. 2. V cenách tryskání pískem jsou započteny i náklady na smetení písku na hromady nebo naložení na dopravní prostředek. 3. V cenách tryskání pískem nejsou započteny náklady na odvoz písku, které se oceňují cenami odvozu suti příslušného katalogu pro objekt, na kterém se tryskání provádí. </t>
  </si>
  <si>
    <t>2093,299+232,599+16+1319,680</t>
  </si>
  <si>
    <t xml:space="preserve">odpočet pole 10 </t>
  </si>
  <si>
    <t>boky nosných konstrukcí na ústecké straně</t>
  </si>
  <si>
    <t>"ústecká strana pole 10" (5,5*2+0,20*11,1*2)*-1</t>
  </si>
  <si>
    <t>spodní stavba</t>
  </si>
  <si>
    <t>"ústecká strana pilíř P12" (2,0*6,1+2,0*6,2+67,5+67,5)*-1</t>
  </si>
  <si>
    <t>"ústecká strana pilíř P13" (1,95*5,05+67,0+47,5+9,5)*-1</t>
  </si>
  <si>
    <t>91</t>
  </si>
  <si>
    <t>985121201</t>
  </si>
  <si>
    <t>Tryskání degradovaného betonu líce kleneb sušeným pískem</t>
  </si>
  <si>
    <t>-1790663063</t>
  </si>
  <si>
    <t>Tryskání degradovaného betonu líce kleneb a podhledů křemičitým pískem sušeným</t>
  </si>
  <si>
    <t xml:space="preserve">Poznámka k položce:_x000D_
suché tryskání v místě křížení železničních tratí z důvodu ochrany pracovníků před dotykem se živou částí trolejového vedení. Tryskání bude probíhat po polovinách za vyloučení traťové koleje. </t>
  </si>
  <si>
    <t>očištění betonových ploch spodní stavby a nosných konstrukcí pole 10 (otvor č. 10) v místě křížení s tratí Lovosice-Ústí</t>
  </si>
  <si>
    <t>Nosné konstrukce</t>
  </si>
  <si>
    <t>Podhledy nosných konstruckí na ústecké straně</t>
  </si>
  <si>
    <t>"ústecká strana pole 10" (1,89+7,62+1,67)*12,0</t>
  </si>
  <si>
    <t>"ústecká strana pole 10" 5,5*2+0,20*11,1*2</t>
  </si>
  <si>
    <t>92</t>
  </si>
  <si>
    <t>633992R001</t>
  </si>
  <si>
    <t xml:space="preserve">Odmaštění betonových ploch </t>
  </si>
  <si>
    <t>339868068</t>
  </si>
  <si>
    <t>Odmaštění betonových podlah od olejových nánosů</t>
  </si>
  <si>
    <t xml:space="preserve">Poznámka k souboru cen:_x000D_
1. V ceně jsou započteny náklady na frézováním mastného povrchu a penetrace pomocí metylmetakrylátové penetrace s přesypem křemičitých písků k zastavení vzlínání olejů. </t>
  </si>
  <si>
    <t>Poznámka k položce:_x000D_
odmaštění betonových ploch v poli č. 10 v místě křížení s tratí Lovosice - Ústíé n. L.</t>
  </si>
  <si>
    <t xml:space="preserve">v poli č. 10 </t>
  </si>
  <si>
    <t>443,048</t>
  </si>
  <si>
    <t>93</t>
  </si>
  <si>
    <t>985121222</t>
  </si>
  <si>
    <t>Tryskání degradovaného betonu líce kleneb vodou pod tlakem do 1250 barů</t>
  </si>
  <si>
    <t>1885016290</t>
  </si>
  <si>
    <t>Tryskání degradovaného betonu líce kleneb a podhledů vodou pod tlakem přes 300 do 1 250 barů</t>
  </si>
  <si>
    <t>1442,748+160,305</t>
  </si>
  <si>
    <t>odpočet pole 10 - otvor č. 10 (žel. trať)</t>
  </si>
  <si>
    <t>"ústecká strana pole 10" ((1,89+7,62+1,67)*12,0)*-1</t>
  </si>
  <si>
    <t>94</t>
  </si>
  <si>
    <t>985311113</t>
  </si>
  <si>
    <t>Reprofilace stěn cementovými sanačními maltami tl 30 mm</t>
  </si>
  <si>
    <t>1836435714</t>
  </si>
  <si>
    <t>Reprofilace betonu sanačními maltami na cementové bázi ručně stěn, tloušťky přes 20 do 30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</si>
  <si>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</si>
  <si>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Sanace S-TYP A popis viz příloha E.2.4, plocha určena ze 3d zaměření mostní konstrukce</t>
  </si>
  <si>
    <t>Sanace uvažována pro svislé plochy spodní stavby a boky nosné konstrukce</t>
  </si>
  <si>
    <t>Svislé plochy spodní stavby</t>
  </si>
  <si>
    <t>boky nosných konstrukcí</t>
  </si>
  <si>
    <t>"střekovská strana uvažována celá nosná konstrukce včetně boků pro sanaci typ D"</t>
  </si>
  <si>
    <t>"ústecká strana pole 5" 0,2*15,5+1,15*15,5*2+15,5*0,2</t>
  </si>
  <si>
    <t>"ústecká strana pole 6-9"47,0*2+0,2*54,0*2</t>
  </si>
  <si>
    <t>"ústecká strana pole 11" 0,4*4,05*2+0,25*4,05*2</t>
  </si>
  <si>
    <t>"boky pod římsami pole 6-11" 0,35*(98,5+97,5)</t>
  </si>
  <si>
    <t>odpočet sanovaných ploch sanace typ C (předpoklad 10%)</t>
  </si>
  <si>
    <t>2325,988*-0,1</t>
  </si>
  <si>
    <t>-16</t>
  </si>
  <si>
    <t>95</t>
  </si>
  <si>
    <t>985311115</t>
  </si>
  <si>
    <t>Reprofilace stěn cementovými sanačními maltami tl 50 mm</t>
  </si>
  <si>
    <t>526488821</t>
  </si>
  <si>
    <t>Reprofilace betonu sanačními maltami na cementové bázi ručně stěn, tloušťky přes 40 do 50 mm</t>
  </si>
  <si>
    <t>Sanace S-typ C uvažováno 10% z plochy sanace typu A a sanace S-typ D a S-typ E. pol.</t>
  </si>
  <si>
    <t>plocha 10% ze sanací S-typ A z pol. 985311113</t>
  </si>
  <si>
    <t>96</t>
  </si>
  <si>
    <t>985311120</t>
  </si>
  <si>
    <t>Reprofilace stěn cementovými sanačními maltami tl 100 mm</t>
  </si>
  <si>
    <t>-272282320</t>
  </si>
  <si>
    <t>Reprofilace betonu sanačními maltami na cementové bázi ručně stěn, tloušťky přes 90 do 100 mm</t>
  </si>
  <si>
    <t>Sanace S-Typ B, v místě pilíře P7 a P9, plocha viz pol. 985111212</t>
  </si>
  <si>
    <t>97</t>
  </si>
  <si>
    <t>985311211</t>
  </si>
  <si>
    <t>Reprofilace líce kleneb a podhledů cementovými sanačními maltami tl 10 mm</t>
  </si>
  <si>
    <t>428719235</t>
  </si>
  <si>
    <t>Reprofilace betonu sanačními maltami na cementové bázi ručně líce kleneb a podhledů, tloušťky do 10 mm</t>
  </si>
  <si>
    <t>Finální sjednocující stěrka v rámci sanace S-typ B a S-typ D, reprofilace podhledů nosným konstrukcí</t>
  </si>
  <si>
    <t>"trámová konstrukce střekovská strana pole1" 2*18,0*4+0,75*18,4*8+18,4*1,4*12+2,8*0,75*6*6</t>
  </si>
  <si>
    <t>"ústecká strana pole 5" 12,0*15,3</t>
  </si>
  <si>
    <t>"ústecká strana pole 6" 12,0*(10,0+2,6)</t>
  </si>
  <si>
    <t>"ústecká strana pole 7" (3,03+8,45+3,03)*12,0</t>
  </si>
  <si>
    <t>"ústecká strana pole 8" (3,03+8,4+3,15)*12,02</t>
  </si>
  <si>
    <t>"ústecká strana pole 9" (2,65+5,42)*12,02</t>
  </si>
  <si>
    <t xml:space="preserve">přesanovat i ponechané zabetonované ocel. úhelníky pro bývalé protikouřové plechy v otvoru č. 10: </t>
  </si>
  <si>
    <t>"ústecká strana pole 11" 4,05*12,0</t>
  </si>
  <si>
    <t>odpočet plochy pro sanaci S-Typ C (uvažováno 10% z plochy podhledů)</t>
  </si>
  <si>
    <t>1603,053*-0,1</t>
  </si>
  <si>
    <t>98</t>
  </si>
  <si>
    <t>985311215</t>
  </si>
  <si>
    <t>Reprofilace líce kleneb a podhledů cementovými sanačními maltami tl 50 mm</t>
  </si>
  <si>
    <t>952320301</t>
  </si>
  <si>
    <t>Reprofilace betonu sanačními maltami na cementové bázi ručně líce kleneb a podhledů, tloušťky přes 40 do 50 mm</t>
  </si>
  <si>
    <t>pro sanaci S-Typ C (uvažováno 10% z plochy podhledů)</t>
  </si>
  <si>
    <t>99</t>
  </si>
  <si>
    <t>985311311</t>
  </si>
  <si>
    <t>Reprofilace rubu kleneb a podlah cementovými sanačními maltami tl 10 mm</t>
  </si>
  <si>
    <t>-433536300</t>
  </si>
  <si>
    <t>Reprofilace betonu sanačními maltami na cementové bázi ručně rubu kleneb a podlah, tloušťky do 10 mm</t>
  </si>
  <si>
    <t xml:space="preserve">pod izolaci </t>
  </si>
  <si>
    <t>"střekovská strana NK" 5,18"m"*2"kus"*21"m"</t>
  </si>
  <si>
    <t>"ústecká strana NK pole 5-11"  11,8"m2"*93,4"m"</t>
  </si>
  <si>
    <t xml:space="preserve">odpočet frézování </t>
  </si>
  <si>
    <t>246,00*-1</t>
  </si>
  <si>
    <t>985321111</t>
  </si>
  <si>
    <t>Ochranný nátěr výztuže na cementové bázi stěn, líce kleneb a podhledů 1 vrstva tl 1 mm</t>
  </si>
  <si>
    <t>-2113849990</t>
  </si>
  <si>
    <t>Ochranný nátěr betonářské výztuže 1 vrstva tloušťky 1 mm na cementové bázi stěn, líce kleneb a podhledů</t>
  </si>
  <si>
    <t xml:space="preserve">Poznámka k souboru cen:_x000D_
1. Množství měrných jednotek se určuje v m2 rozvinuté betonové plochy, na které se výztuž ošetřuje. Je uvažováno 10 bm výztuže na 1 m2 plochy. </t>
  </si>
  <si>
    <t>ochranný nátěr obnažené výztuže prováděný v rámci sanace S-Typ C</t>
  </si>
  <si>
    <t>plocha je součet položek 985111212 a 985112123</t>
  </si>
  <si>
    <t>232,599+160,305</t>
  </si>
  <si>
    <t>101</t>
  </si>
  <si>
    <t>985323111</t>
  </si>
  <si>
    <t>Spojovací můstek reprofilovaného betonu na cementové bázi tl 1 mm</t>
  </si>
  <si>
    <t>821583529</t>
  </si>
  <si>
    <t>Spojovací můstek reprofilovaného betonu na cementové bázi, tloušťky 1 mm</t>
  </si>
  <si>
    <t>2093,299+232,599+16+1442+160,305+1073,680</t>
  </si>
  <si>
    <t>102</t>
  </si>
  <si>
    <t>985324211</t>
  </si>
  <si>
    <t>Ochranný akrylátový nátěr betonu dvojnásobný s impregnací (OS-B)</t>
  </si>
  <si>
    <t>2110760992</t>
  </si>
  <si>
    <t>Ochranný nátěr betonu akrylátový dvojnásobný s impregnací (OS-B)</t>
  </si>
  <si>
    <t>plochy nových říms střekov</t>
  </si>
  <si>
    <t>1,77*32*2</t>
  </si>
  <si>
    <t xml:space="preserve">v zrcadle </t>
  </si>
  <si>
    <t>1,66*20,885*2</t>
  </si>
  <si>
    <t>1,74*98,395*2</t>
  </si>
  <si>
    <t>103</t>
  </si>
  <si>
    <t>985324231</t>
  </si>
  <si>
    <t>Ochranný akrylátový nátěr betonu trojnásobný se stěrkou (OS-D)</t>
  </si>
  <si>
    <t>-453207883</t>
  </si>
  <si>
    <t>Ochranný nátěr betonu akrylátový trojnásobný se stěrkou (OS-D)</t>
  </si>
  <si>
    <t>ochranný a sjednocující nátěr celého povrchu spodní stavby a nosných konstrukcí</t>
  </si>
  <si>
    <t>Spodní stavba</t>
  </si>
  <si>
    <t>104</t>
  </si>
  <si>
    <t>985331215</t>
  </si>
  <si>
    <t>Dodatečné vlepování betonářské výztuže D 16 mm do chemické malty včetně vyvrtání otvoru</t>
  </si>
  <si>
    <t>1021420209</t>
  </si>
  <si>
    <t>Dodatečné vlepování betonářské výztuže včetně vyvrtání a vyčištění otvoru chemickou maltou průměr výztuže 16 mm</t>
  </si>
  <si>
    <t xml:space="preserve">Poznámka k souboru cen:_x000D_
1. Množství měrných jednotek se určuje v m délky vyvrtaného otvoru pro zasunutí výztuže. 2. V cenách jsou započteny i náklady na: a) rozměření, vrtání a spotřebu vrtáků, b) vyčištění otvoru, vyplnění otvorů maltou včetně dodání materiálu, c) zasunutí betonářské výztuže do otvoru vyplněného maltou. 3. V cenách nejsou započteny náklady na dodání betonářské výztuže. </t>
  </si>
  <si>
    <t>vrty pro spřahující výztuže nových říms. Spřahující výztuž je vykázána v pol. 317361116</t>
  </si>
  <si>
    <t>Výměry byly určeny z příloh E.2.8 a E.2.10</t>
  </si>
  <si>
    <t>střekovská strana</t>
  </si>
  <si>
    <t>0,35*680</t>
  </si>
  <si>
    <t>0,3*647</t>
  </si>
  <si>
    <t>0,2*647</t>
  </si>
  <si>
    <t>997</t>
  </si>
  <si>
    <t>Přesun sutě</t>
  </si>
  <si>
    <t>105</t>
  </si>
  <si>
    <t>997013813</t>
  </si>
  <si>
    <t>Poplatek za uložení na skládce (skládkovné) stavebního odpadu z plastických hmot kód odpadu 170 203</t>
  </si>
  <si>
    <t>476140102</t>
  </si>
  <si>
    <t>Poplatek za uložení stavebního odpadu na skládce (skládkovné) z plastických hmot zatříděného do Katalogu odpadů pod kódem 170 203</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</si>
  <si>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</si>
  <si>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z odbouraných odvodňovačů ze štěrkového lože, včetně svislého svodu skrz NK:</t>
  </si>
  <si>
    <t>1,6</t>
  </si>
  <si>
    <t>106</t>
  </si>
  <si>
    <t>997013814</t>
  </si>
  <si>
    <t>Poplatek za uložení na skládce (skládkovné) stavebního odpadu izolací kód odpadu 170 604</t>
  </si>
  <si>
    <t>623599295</t>
  </si>
  <si>
    <t>Poplatek za uložení stavebního odpadu na skládce (skládkovné) z izolačních materiálů zatříděného do Katalogu odpadů pod kódem 170 604</t>
  </si>
  <si>
    <t>z odstraněné izolace proti vodě:</t>
  </si>
  <si>
    <t>107</t>
  </si>
  <si>
    <t>997013841</t>
  </si>
  <si>
    <t>Poplatek za uložení na skládce (skládkovné) odpadu po otryskávání kód odpadu 120 117</t>
  </si>
  <si>
    <t>734338411</t>
  </si>
  <si>
    <t>Poplatek za uložení stavebního odpadu na skládce (skládkovné) odpadního materiálu po otryskávání bez obsahu nebezpečných látek zatříděného do Katalogu odpadů pod kódem 120 117</t>
  </si>
  <si>
    <t xml:space="preserve">z otryskání z otvoru č. 10 (žel. trať): </t>
  </si>
  <si>
    <t>60,255</t>
  </si>
  <si>
    <t>108</t>
  </si>
  <si>
    <t>997211111</t>
  </si>
  <si>
    <t>Svislá doprava suti na v 3,5 m</t>
  </si>
  <si>
    <t>-1782845646</t>
  </si>
  <si>
    <t>Svislá doprava suti nebo vybouraných hmot  s naložením do dopravního zařízení a s vyprázdněním dopravního zařízení na hromadu nebo do dopravního prostředku suti na výšku do 3,5 m</t>
  </si>
  <si>
    <t xml:space="preserve">Poznámka k souboru cen:_x000D_
1. Shazuje-li se suť z jakékoliv výšky na místo, kde zůstane ležet, aniž se s ní dále manipuluje, oceňuje se její svislá doprava pouze cenou 1111. 2. Výška svislé dopravy je svislá vzdálenost mezi místem nakládání do zařízení pro svislou dopravu a místem, kde se toto zařízení vyprazdňuje. </t>
  </si>
  <si>
    <t>z vybouraných říms a prefabrikovaných betonových desek:</t>
  </si>
  <si>
    <t>316,934</t>
  </si>
  <si>
    <t>109</t>
  </si>
  <si>
    <t>997211119</t>
  </si>
  <si>
    <t>Příplatek ZKD 3,5 m výšky u svislé dopravy suti</t>
  </si>
  <si>
    <t>226088905</t>
  </si>
  <si>
    <t>Svislá doprava suti nebo vybouraných hmot  s naložením do dopravního zařízení a s vyprázdněním dopravního zařízení na hromadu nebo do dopravního prostředku suti na výšku Příplatek k ceně za každých dalších i započatých 3,5 m výšky přes 3,5 m</t>
  </si>
  <si>
    <t>Poznámka k položce:_x000D_
výška mostu zde 10,2 m</t>
  </si>
  <si>
    <t>316,934*2</t>
  </si>
  <si>
    <t>110</t>
  </si>
  <si>
    <t>997211511</t>
  </si>
  <si>
    <t>Vodorovná doprava suti po suchu na vzdálenost do 1 km</t>
  </si>
  <si>
    <t>1347252620</t>
  </si>
  <si>
    <t>Vodorovná doprava suti nebo vybouraných hmot  suti se složením a hrubým urovnáním, na vzdálenost do 1 km</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</si>
  <si>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</si>
  <si>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autom. výpočet:</t>
  </si>
  <si>
    <t>848,626</t>
  </si>
  <si>
    <t>odpočet vybouraných hmot:</t>
  </si>
  <si>
    <t>-(4,617+0,2+3,801+2,331)</t>
  </si>
  <si>
    <t>odpočet ocel. kcí (zpětně montovaných):</t>
  </si>
  <si>
    <t>-403,757/1000</t>
  </si>
  <si>
    <t>odpočet otryskání při PKO v zinkovně:</t>
  </si>
  <si>
    <t>-36,115</t>
  </si>
  <si>
    <t>111</t>
  </si>
  <si>
    <t>997211519</t>
  </si>
  <si>
    <t>Příplatek ZKD 1 km u vodorovné dopravy suti</t>
  </si>
  <si>
    <t>-1370228167</t>
  </si>
  <si>
    <t>Vodorovná doprava suti nebo vybouraných hmot  suti se složením a hrubým urovnáním, na vzdálenost Příplatek k ceně za každý další i započatý 1 km přes 1 km</t>
  </si>
  <si>
    <t>801,158*8</t>
  </si>
  <si>
    <t>112</t>
  </si>
  <si>
    <t>997211521</t>
  </si>
  <si>
    <t>Vodorovná doprava vybouraných hmot po suchu na vzdálenost do 1 km</t>
  </si>
  <si>
    <t>589385534</t>
  </si>
  <si>
    <t>Vodorovná doprava suti nebo vybouraných hmot  vybouraných hmot se složením a hrubým urovnáním nebo s přeložením na jiný dopravní prostředek kromě lodi, na vzdálenost do 1 km</t>
  </si>
  <si>
    <t>demontované drobné konstrukce z masivních částí mostu (plechy k inž. sítím, staré chráničky, vodící lišty, a pod.):</t>
  </si>
  <si>
    <t>0,2</t>
  </si>
  <si>
    <t>113</t>
  </si>
  <si>
    <t>997211529</t>
  </si>
  <si>
    <t>Příplatek ZKD 1 km u vodorovné dopravy vybouraných hmot</t>
  </si>
  <si>
    <t>290324206</t>
  </si>
  <si>
    <t>Vodorovná doprava suti nebo vybouraných hmot  vybouraných hmot se složením a hrubým urovnáním nebo s přeložením na jiný dopravní prostředek kromě lodi, na vzdálenost Příplatek k ceně za každý další i započatý 1 km přes 1 km</t>
  </si>
  <si>
    <t>Poznámka k položce:_x000D_
do určeného kovošrotu, do 9 km</t>
  </si>
  <si>
    <t>10,949*8</t>
  </si>
  <si>
    <t>114</t>
  </si>
  <si>
    <t>997211611</t>
  </si>
  <si>
    <t>Nakládání suti na dopravní prostředky pro vodorovnou dopravu</t>
  </si>
  <si>
    <t>187675270</t>
  </si>
  <si>
    <t>Nakládání suti nebo vybouraných hmot  na dopravní prostředky pro vodorovnou dopravu suti</t>
  </si>
  <si>
    <t>suť z frézování mostovky na mezideponii (prac. vlak):</t>
  </si>
  <si>
    <t>odstraněná izolace proti vodě na mezideponii (prac. vlak):</t>
  </si>
  <si>
    <t>115</t>
  </si>
  <si>
    <t>997211612</t>
  </si>
  <si>
    <t>Nakládání vybouraných hmot na dopravní prostředky pro vodorovnou dopravu</t>
  </si>
  <si>
    <t>-1230531068</t>
  </si>
  <si>
    <t>Nakládání suti nebo vybouraných hmot  na dopravní prostředky pro vodorovnou dopravu vybouraných hmot</t>
  </si>
  <si>
    <t>demontované zábradlí, včetně naložení ne mezideponii:</t>
  </si>
  <si>
    <t>4,617*2</t>
  </si>
  <si>
    <t>demontované ochrany (sítě) proti dotyku v poli č. 10 v místě křížení s žel. tratí Lovosice - Ústí n. L.,  včetně naložení na mezideponii:</t>
  </si>
  <si>
    <t>3,801*2</t>
  </si>
  <si>
    <t>demontované podlahové plechy, včetně naložení na mezideponii:</t>
  </si>
  <si>
    <t>2,331*2</t>
  </si>
  <si>
    <t>116</t>
  </si>
  <si>
    <t>997013801</t>
  </si>
  <si>
    <t>Poplatek za uložení na skládce (skládkovné) stavebního odpadu betonového kód odpadu 170 101</t>
  </si>
  <si>
    <t>278010647</t>
  </si>
  <si>
    <t>Poplatek za uložení stavebního odpadu na skládce (skládkovné) z prostého betonu zatříděného do Katalogu odpadů pod kódem 170 101</t>
  </si>
  <si>
    <t>odpočet ostatních materiálů za uložení na skládce:</t>
  </si>
  <si>
    <t>-(1,6+5,37+60,255+316,934)</t>
  </si>
  <si>
    <t>117</t>
  </si>
  <si>
    <t>997013802</t>
  </si>
  <si>
    <t>Poplatek za uložení na skládce (skládkovné) stavebního odpadu železobetonového kód odpadu 170 101</t>
  </si>
  <si>
    <t>2142720970</t>
  </si>
  <si>
    <t>Poplatek za uložení stavebního odpadu na skládce (skládkovné) z armovaného betonu zatříděného do Katalogu odpadů pod kódem 170 101</t>
  </si>
  <si>
    <t>poplatek za uložení z vybouraných říms a prefabrikovaných betonových desek:</t>
  </si>
  <si>
    <t>998</t>
  </si>
  <si>
    <t>Přesun hmot</t>
  </si>
  <si>
    <t>118</t>
  </si>
  <si>
    <t>998212111</t>
  </si>
  <si>
    <t>Přesun hmot pro mosty zděné, monolitické betonové nebo ocelové v do 20 m</t>
  </si>
  <si>
    <t>-54758391</t>
  </si>
  <si>
    <t>Přesun hmot pro mosty zděné, betonové monolitické, spřažené ocelobetonové nebo kovové  vodorovná dopravní vzdálenost do 100 m výška mostu do 20 m</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</si>
  <si>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</si>
  <si>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119</t>
  </si>
  <si>
    <t>998212191</t>
  </si>
  <si>
    <t>Příplatek k přesunu hmot pro mosty zděné nebo monolitické za zvětšený přesun do 1000 m</t>
  </si>
  <si>
    <t>-808935204</t>
  </si>
  <si>
    <t>Přesun hmot pro mosty zděné, betonové monolitické, spřažené ocelobetonové nebo kovové  Příplatek k cenám za zvětšený přesun přes přes vymezenou největší dopravní vzdálenost do 1000 m</t>
  </si>
  <si>
    <t>Poznámka k položce:_x000D_
horší přístup k horním částem mostu hned u ocelových konstrukcí (délka mostu 330 m)</t>
  </si>
  <si>
    <t>PSV</t>
  </si>
  <si>
    <t>Práce a dodávky PSV</t>
  </si>
  <si>
    <t>711</t>
  </si>
  <si>
    <t>Izolace proti vodě, vlhkosti a plynům</t>
  </si>
  <si>
    <t>120</t>
  </si>
  <si>
    <t>711131811</t>
  </si>
  <si>
    <t>Odstranění izolace proti zemní vlhkosti vodorovné</t>
  </si>
  <si>
    <t>608882868</t>
  </si>
  <si>
    <t>Odstranění izolace proti zemní vlhkosti  na ploše vodorovné V</t>
  </si>
  <si>
    <t xml:space="preserve">Poznámka k souboru cen:_x000D_
1. Ceny se používají pro odstranění hydroizolačních pásů a folií bez rozlišení tloušťky a počtu vrstev. </t>
  </si>
  <si>
    <t>Odstranění stávající izolace mostů</t>
  </si>
  <si>
    <t>výměry izolace určeny z příloh E.2.4, E.2.5 a E.2.6</t>
  </si>
  <si>
    <t>"Střekovská strana přesah z NK na svislou část opěry" 1,0"m"*11,4</t>
  </si>
  <si>
    <t>"ústecká strana prřesah z NK na svislou část opěry" 1,0"m"*11,4"m"</t>
  </si>
  <si>
    <t>121</t>
  </si>
  <si>
    <t>711381030-R</t>
  </si>
  <si>
    <t xml:space="preserve">Provedení stříkané bezešvé hydroizolace železničních mostovek </t>
  </si>
  <si>
    <t>1377961127</t>
  </si>
  <si>
    <t>Provedení stříkané izolace mostovek na železničních mostech, celoplošně</t>
  </si>
  <si>
    <t>Poznámka k položce:_x000D_
V ceně je kompletní souvrství stříkané izolace dle schváleného uceleného systému.</t>
  </si>
  <si>
    <t xml:space="preserve">dodávka + montáž </t>
  </si>
  <si>
    <t>122</t>
  </si>
  <si>
    <t>711-R00</t>
  </si>
  <si>
    <t>Dodávka + montáž vodotěsné izolace schváleného typu - SVI (přípravná, vodotěsná a ochranná vrstva)</t>
  </si>
  <si>
    <t>1116527955</t>
  </si>
  <si>
    <t xml:space="preserve">pásy volně ložené na zhutněnou přesypávku </t>
  </si>
  <si>
    <t>(11+3+3)*11</t>
  </si>
  <si>
    <t>9*12</t>
  </si>
  <si>
    <t>767</t>
  </si>
  <si>
    <t>Konstrukce zámečnické</t>
  </si>
  <si>
    <t>123</t>
  </si>
  <si>
    <t>7675901201-R</t>
  </si>
  <si>
    <t>Montáž kompozitního podlahového roštu šroubovaného</t>
  </si>
  <si>
    <t>374161286</t>
  </si>
  <si>
    <t xml:space="preserve">Poznámka k položce:_x000D_
kompozitní podlahový rošt včetně řezání a potřebného spojovacího materiálu (šropuby, úchytky, podložky, tvrdidla, laku)_x000D_
</t>
  </si>
  <si>
    <t>Rošty v zrcadle mezi římsami na NK na střekovské straně</t>
  </si>
  <si>
    <t>množství viz příloha E.2.4</t>
  </si>
  <si>
    <t>30,0</t>
  </si>
  <si>
    <t>124</t>
  </si>
  <si>
    <t>55347079001-R</t>
  </si>
  <si>
    <t>Kompozitní podlahový rošt výšky 50 mm oko 42x42mm s protiskluzovou úpravou včetně řezání a potřebného spojovacího materiálu</t>
  </si>
  <si>
    <t>317344262</t>
  </si>
  <si>
    <t>Kompozitní podlahový rošt výšky 50 mm oko 42x42mm včetně řezání a potřebného spojovacího materiálu</t>
  </si>
  <si>
    <t>Poznámka k položce:_x000D_
Rošt musí být odolný proti UV, s protiskluzovou úpravou, s klasifikací reakce na oheň Bfl a doplňkovou klasifikací s1</t>
  </si>
  <si>
    <t>rošty na zakrytí pochozího zrcadla mezi římsami na NK na střekovské straně</t>
  </si>
  <si>
    <t>výměra viz pol. 7675901201R</t>
  </si>
  <si>
    <t>125</t>
  </si>
  <si>
    <t>130104340</t>
  </si>
  <si>
    <t>úhelník ocelový rovnostranný jakost 11 375 80x80x8mm</t>
  </si>
  <si>
    <t>2029775235</t>
  </si>
  <si>
    <t>Poznámka k položce:_x000D_
Hmotnost: 9,63 kg/m</t>
  </si>
  <si>
    <t>úhelníky pro uložení pochozích roštů v zrcadle</t>
  </si>
  <si>
    <t>9,63"kg/m"*2*20*0,001</t>
  </si>
  <si>
    <t>002 - km 0,931 - svršek</t>
  </si>
  <si>
    <t xml:space="preserve">    5 - Komunikace pozemní</t>
  </si>
  <si>
    <t>OST - Ostatní</t>
  </si>
  <si>
    <t>Komunikace pozemní</t>
  </si>
  <si>
    <t>5905020010</t>
  </si>
  <si>
    <t>Oprava stezky strojně s odstraněním drnu a nánosu do 10 cm</t>
  </si>
  <si>
    <t>Sborník UOŽI 01 2019</t>
  </si>
  <si>
    <t>2140401958</t>
  </si>
  <si>
    <t>Oprava stezky strojně s odstraněním drnu a nánosu do 10 cm. Poznámka: 1. V cenách jsou započteny náklady na odtěžení nánosu stezky a rozprostření výzisku na terén nebo naložení na dopravní prostředek a úprava povrchu stezky.</t>
  </si>
  <si>
    <t>Poznámka k souboru cen:_x000D_
1. V cenách jsou započteny náklady na odtěžení nánosu stezky a rozprostření výzisku na terén nebo naložení na dopravní prostředek a úprava povrchu stezky.</t>
  </si>
  <si>
    <t>0,5*294</t>
  </si>
  <si>
    <t>5905025110</t>
  </si>
  <si>
    <t>Doplnění stezky štěrkodrtí souvislé</t>
  </si>
  <si>
    <t>-205013464</t>
  </si>
  <si>
    <t>Doplnění stezky štěrkodrtí souvislé. Poznámka: 1. V cenách jsou započteny náklady na doplnění kameniva stezky ojediněle ručně z vozíku nebo souvisle mechanizací z vozíků nebo železničních vozů. 2. V cenách nejsou obsaženy náklady na dodávku kameniva.</t>
  </si>
  <si>
    <t>Poznámka k souboru cen:_x000D_
1. V cenách jsou započteny náklady na doplnění kameniva stezky ojediněle ručně z vozíku nebo souvisle mechanizací z vozíků nebo železničních vozů. 2. V cenách nejsou obsaženy náklady na dodávku kameniva.</t>
  </si>
  <si>
    <t>0,5*294*0,1</t>
  </si>
  <si>
    <t>5955101025</t>
  </si>
  <si>
    <t>Kamenivo drcené drť frakce 4/8</t>
  </si>
  <si>
    <t>-958082454</t>
  </si>
  <si>
    <t>14,7*1,5</t>
  </si>
  <si>
    <t>5905055010</t>
  </si>
  <si>
    <t>Odstranění stávajícího kolejového lože odtěžením v koleji</t>
  </si>
  <si>
    <t>-2095826646</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</si>
  <si>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</si>
  <si>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Poznámka k souboru cen:_x000D_
1. V cenách jsou započteny náklady na odstranění KL, úpravu pláně a rozprostření výzisku na terén nebo jeho naložení na dopravní prostředek. 2. Položka se použije v případech, kdy se nové KL nezřizuje.</t>
  </si>
  <si>
    <t xml:space="preserve">TK č. 2 </t>
  </si>
  <si>
    <t>1,9*31</t>
  </si>
  <si>
    <t>TK č. 1</t>
  </si>
  <si>
    <t>1,6*31</t>
  </si>
  <si>
    <t>předpolí střekov TK 1 a 2</t>
  </si>
  <si>
    <t>4,8*6</t>
  </si>
  <si>
    <t xml:space="preserve">TK 1 a 2 strana Západ UL </t>
  </si>
  <si>
    <t>2,8*98,420</t>
  </si>
  <si>
    <t xml:space="preserve">výběh </t>
  </si>
  <si>
    <t xml:space="preserve">TK 1  a 2 strana Západ UL </t>
  </si>
  <si>
    <t>5905060010</t>
  </si>
  <si>
    <t>Zřízení nového kolejového lože v koleji</t>
  </si>
  <si>
    <t>-217610835</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</si>
  <si>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kolejnice.3. Položka se použije v případech nově zřizované koleje nebo výhybky.</t>
  </si>
  <si>
    <t>Poznámka k souboru cen:_x000D_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</si>
  <si>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 xml:space="preserve">Poznámka k položce:_x000D_
včetně hutnění KL po vrstvách </t>
  </si>
  <si>
    <t>předpolí střekov TK č.1 a 2</t>
  </si>
  <si>
    <t xml:space="preserve">TK č. 1 a 2 strana Západ UL </t>
  </si>
  <si>
    <t>3,8*98,420</t>
  </si>
  <si>
    <t xml:space="preserve">TK č.1 a 2 strana Západ UL </t>
  </si>
  <si>
    <t>5905105030</t>
  </si>
  <si>
    <t>Doplnění KL kamenivem souvisle strojně v koleji</t>
  </si>
  <si>
    <t>-755206030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</si>
  <si>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</si>
  <si>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Poznámka k souboru cen:_x000D_
1. V cenách jsou započteny náklady na doplnění kameniva ojediněle ručně vidlemi a/nebo souvisle strojně z výsypných vozů případně nakladačem. 2. V cenách nejsou obsaženy náklady na dodávku kameniva.</t>
  </si>
  <si>
    <t>1 vůz SA 35 m3 pro TK č.1 a TK č.2</t>
  </si>
  <si>
    <t>5955101005</t>
  </si>
  <si>
    <t>Kamenivo drcené štěrk frakce 31,5/63 třídy min. BII</t>
  </si>
  <si>
    <t>1898180879</t>
  </si>
  <si>
    <t>(540,096+35)*1,289</t>
  </si>
  <si>
    <t>5906130150</t>
  </si>
  <si>
    <t>Montáž kolejového roštu v ose koleje pražce dřevěné vystrojené tv. R65 rozdělení "d"</t>
  </si>
  <si>
    <t>km</t>
  </si>
  <si>
    <t>-70474953</t>
  </si>
  <si>
    <t>Montáž kolejového roštu v ose koleje pražce dřevěné vystrojené tv. R65 rozdělení "d". Poznámka: 1. V cenách jsou započteny náklady na vrtání pražců dřevěných nevystrojených, manipulaci a montáž KR. 2. V cenách nejsou obsaženy náklady na dodávku materiálu.</t>
  </si>
  <si>
    <t>Poznámka k souboru cen:_x000D_
1. V cenách jsou započteny náklady na vrtání pražců dřevěných nevystrojených, manipulaci a montáž KR. 2. V cenách nejsou obsaženy náklady na dodávku materiálu.</t>
  </si>
  <si>
    <t>1.TK. na začátku mostu střekovská opěra - vložku dodá ST UL</t>
  </si>
  <si>
    <t xml:space="preserve">na mostě </t>
  </si>
  <si>
    <t>25/1000</t>
  </si>
  <si>
    <t xml:space="preserve">TK č.1 na konstrukci </t>
  </si>
  <si>
    <t>7/1000</t>
  </si>
  <si>
    <t>TK č.2  na začátku mostu střekovská opěra</t>
  </si>
  <si>
    <t xml:space="preserve">TK č.1 a č.2 a opěra č.2  UL západ v TK č. 1 dodá vložku ST ÚL </t>
  </si>
  <si>
    <t>97/1000*2</t>
  </si>
  <si>
    <t>5906130360</t>
  </si>
  <si>
    <t>Montáž kolejového roštu v ose koleje pražce betonové vystrojené tv. R65 rozdělení "d"</t>
  </si>
  <si>
    <t>-1019572887</t>
  </si>
  <si>
    <t>Montáž kolejového roštu v ose koleje pražce betonové vystrojené tv. R65 rozdělení "d". Poznámka: 1. V cenách jsou započteny náklady na vrtání pražců dřevěných nevystrojených, manipulaci a montáž KR. 2. V cenách nejsou obsaženy náklady na dodávku materiálu.</t>
  </si>
  <si>
    <t>TK.1 na začátku mostu střekovská opěra - vložku dodá ST UL</t>
  </si>
  <si>
    <t>(31-25)/1000</t>
  </si>
  <si>
    <t>6/1000</t>
  </si>
  <si>
    <t>TK. 2 na začátku mostu střekovská opěra</t>
  </si>
  <si>
    <t xml:space="preserve">TK č. 1 a 2 na konci mostu strana UL západ v TK č. 1 dodá vložku ST ÚL </t>
  </si>
  <si>
    <t>(100+6-97)/1000*2</t>
  </si>
  <si>
    <t>5906140050</t>
  </si>
  <si>
    <t>Demontáž kolejového roštu koleje v ose koleje pražce dřevěné tv. R65 rozdělení "d"</t>
  </si>
  <si>
    <t>1357023971</t>
  </si>
  <si>
    <t>Demontáž kolejového roštu koleje v ose koleje pražce dřevěné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</si>
  <si>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Poznámka k souboru cen:_x000D_
1. V cenách jsou započteny náklady na případné odstranění kameniva, rozebrání roštu do součástí, manipulaci, naložení výzisku na dopravní prostředek a uložení na úložišti. 2. V cenách nejsou obsaženy náklady na dopravu a vytřídění.</t>
  </si>
  <si>
    <t xml:space="preserve">1.TK. na začátku mostu střekovská opěra </t>
  </si>
  <si>
    <t xml:space="preserve">na konstrukci </t>
  </si>
  <si>
    <t>TK č 2  na začátku mostu střekovská opěra</t>
  </si>
  <si>
    <t xml:space="preserve">TK č.1 a č.2 a opěra č.2  UL západ </t>
  </si>
  <si>
    <t>5906140170</t>
  </si>
  <si>
    <t>Demontáž kolejového roštu koleje v ose koleje pražce betonové tv. R65 rozdělení "d"</t>
  </si>
  <si>
    <t>1809242188</t>
  </si>
  <si>
    <t>Demontáž kolejového roštu koleje v ose koleje pražce betonové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</si>
  <si>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 xml:space="preserve">TK.1 na začátku mostu střekovská opěra </t>
  </si>
  <si>
    <t>TK č. 1 a 2 na konci mostu strana UL západ</t>
  </si>
  <si>
    <t>5907050010</t>
  </si>
  <si>
    <t>Dělení kolejnic řezáním nebo rozbroušením tv. UIC60 nebo R65</t>
  </si>
  <si>
    <t>383664569</t>
  </si>
  <si>
    <t>Dělení kolejnic řezáním nebo rozbroušením tv. UIC60 nebo R65. Poznámka: 1. V cenách jsou započteny náklady na manipulaci podložení, označení a provedení řezu kolejnice.</t>
  </si>
  <si>
    <t>Poznámka k souboru cen:_x000D_
1. V cenách jsou započteny náklady na manipulaci podložení, označení a provedení řezu kolejnice.</t>
  </si>
  <si>
    <t xml:space="preserve">TK č.1 - začátek mostu Střekovská opěra </t>
  </si>
  <si>
    <t xml:space="preserve">TK č. 2 - začátek mostu Střekovská opěra </t>
  </si>
  <si>
    <t>TK.č. 1 - na konci mostu  ÚL západ</t>
  </si>
  <si>
    <t xml:space="preserve">TK.2 - na konci mostu ÚL západ </t>
  </si>
  <si>
    <t>5909032010</t>
  </si>
  <si>
    <t>Přesná úprava GPK koleje směrové a výškové uspořádání pražce dřevěné nebo ocelové</t>
  </si>
  <si>
    <t>1988933517</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</si>
  <si>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t>
  </si>
  <si>
    <t>Poznámka k souboru cen:_x000D_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</si>
  <si>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 xml:space="preserve">Poznámka k položce:_x000D_
pozor na malou tl. KL na mstě mezi římsami (viz. PS - nový stav, podélný řez), nesmí dojít k poškození izolace proti vodě_x000D_
_x000D_
 </t>
  </si>
  <si>
    <t>ASP + PUŠL či SSP denní výkon stroje 2x nájezd:</t>
  </si>
  <si>
    <t xml:space="preserve">TK 1 včetně výběhů mostu v km 3,040: </t>
  </si>
  <si>
    <t>1,2</t>
  </si>
  <si>
    <t>TK 2:</t>
  </si>
  <si>
    <t>5910020010</t>
  </si>
  <si>
    <t>Svařování kolejnic termitem plný předehřev standardní spára svar sériový tv. UIC60</t>
  </si>
  <si>
    <t>svar</t>
  </si>
  <si>
    <t>378692817</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</si>
  <si>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</si>
  <si>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Poznámka k souboru cen:_x000D_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</si>
  <si>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TK č.1 na začátku mostu střekovská opěra </t>
  </si>
  <si>
    <t xml:space="preserve">TK č. 2 na začátku mostu střekovská opěra </t>
  </si>
  <si>
    <t xml:space="preserve">TK č. 1 na konci mostu  UL západ </t>
  </si>
  <si>
    <t>5910020020</t>
  </si>
  <si>
    <t>Svařování kolejnic termitem plný předehřev standardní spára svar sériový tv. R65</t>
  </si>
  <si>
    <t>-1096617974</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</si>
  <si>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</si>
  <si>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TK č. 2 na začátku mostu střekovská opěra</t>
  </si>
  <si>
    <t xml:space="preserve">TK č. 1 na konci mostu - UL západ </t>
  </si>
  <si>
    <t xml:space="preserve">TK č. 2 směr UL </t>
  </si>
  <si>
    <t>5910020310</t>
  </si>
  <si>
    <t>Svařování kolejnic termitem plný předehřev standardní spára svar přechodový tv. R65/UIC60</t>
  </si>
  <si>
    <t>-342635448</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</si>
  <si>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</si>
  <si>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TK č. 1 na začátku mostu střekovská opěra </t>
  </si>
  <si>
    <t xml:space="preserve">TK č. 1 na konci mostu UL západ - vložku dodá ST ÚL </t>
  </si>
  <si>
    <t xml:space="preserve">TK č. 2 na konci mostu UL západ </t>
  </si>
  <si>
    <t>5910021110</t>
  </si>
  <si>
    <t>Svařování kolejnic termitem zkrácený předehřev standardní spára svar jednotlivý tv. UIC60</t>
  </si>
  <si>
    <t>450214125</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</si>
  <si>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</si>
  <si>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 xml:space="preserve">TK č. 2 - začátek moostu střekovská opěra  </t>
  </si>
  <si>
    <t>5910035020</t>
  </si>
  <si>
    <t>Dosažení dovolené upínací teploty v BK prodloužením kolejnicového pásu v koleji tv. R65</t>
  </si>
  <si>
    <t>-2141343535</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</si>
  <si>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</si>
  <si>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Poznámka k souboru cen:_x000D_
1. V cenách jsou započteny náklady na montáž a demontáž napínacího zařízení nebo ohřevu kolejnic a udržování potřebného prodloužení kolejnicového pásu. 2. V cenách nejsou obsaženy náklady na demontáž upevňovadel a kolejnicových spojek.</t>
  </si>
  <si>
    <t xml:space="preserve">TK č.1 směr Střekov </t>
  </si>
  <si>
    <t xml:space="preserve">TK č. 2 směr střekov </t>
  </si>
  <si>
    <t xml:space="preserve">TK č. 1 směr UL západ </t>
  </si>
  <si>
    <t xml:space="preserve">TK č. 2 směr UL západ </t>
  </si>
  <si>
    <t>5910040020</t>
  </si>
  <si>
    <t>Umožnění volné dilatace kolejnice demontáž upevňovadel bez osazení kluzných podložek rozdělení pražců "d"</t>
  </si>
  <si>
    <t>-744651157</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</si>
  <si>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</si>
  <si>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Poznámka k souboru cen:_x000D_
1. V cenách jsou započteny náklady na uvolnění, demontáž a rovnoměrné prodloužení nebo zkrácení kolejnice, vyznačení značek a vedení dokumentace. 2. V cenách nejsou obsaženy náklady na demontáž kolejnicových spojek.</t>
  </si>
  <si>
    <t xml:space="preserve">TK 1 a 2 oba směry </t>
  </si>
  <si>
    <t>4*100*2</t>
  </si>
  <si>
    <t>5911690020</t>
  </si>
  <si>
    <t>Výměna VDZ s pohyblivým hrotem pražce dřevěné tv. R65</t>
  </si>
  <si>
    <t>1632422403</t>
  </si>
  <si>
    <t>Výměna VDZ s pohyblivým hrotem pražce dřevěné tv. R65. Poznámka: 1. V cenách jsou započteny náklady na na zřízení nebo demontáž prozatímních styků, demontáž, výměnu, vrtání otvorů u pražců dřevěných, montáž dílů, a ošetření kluzných částí mazivem. 2. V ce</t>
  </si>
  <si>
    <t>Poznámka k souboru cen:_x000D_
1. V cenách jsou započteny náklady na na zřízení nebo demontáž prozatímních styků, demontáž, výměnu, vrtání otvorů u pražců dřevěných, montáž dílů, a ošetření kluzných částí mazivem. 2. V cenách nejsou započteny náklady na dodávku dílů, dělení kolejnic, zřízení svaru, demontáž a montáž styků.</t>
  </si>
  <si>
    <t>TK č.1 začátek mostu střekovská opěra</t>
  </si>
  <si>
    <t>TK č.2 začátek mostu střekovská opěra</t>
  </si>
  <si>
    <t>TK č.1 na konci mostu UL západ</t>
  </si>
  <si>
    <t>TK č.2 na konci mostu UL západ</t>
  </si>
  <si>
    <t>5961179R01</t>
  </si>
  <si>
    <t xml:space="preserve">Dilatační zařízení tvaru R 65 ( V1 - 4707 KVDZ R65) pár </t>
  </si>
  <si>
    <t>1988949441</t>
  </si>
  <si>
    <t xml:space="preserve">TK č. 1 střekovovská opěra - zůstává původní </t>
  </si>
  <si>
    <t xml:space="preserve">TK  č. 2 střekovovská opěra </t>
  </si>
  <si>
    <t>TK č. 1  na konci mostu ÚL západ - dilatační zařízení dodá ST ÚL</t>
  </si>
  <si>
    <t xml:space="preserve">TK č.2 na konci mostu  UL západ </t>
  </si>
  <si>
    <t>5911707030</t>
  </si>
  <si>
    <t>Demontáž pojistných úhelníků na mostech tv. S49</t>
  </si>
  <si>
    <t>-219589487</t>
  </si>
  <si>
    <t>Demontáž pojistných úhelníků na mostech tv. S49. Poznámka: 1. V cenách jsou započteny náklady na demontáž, manipulaci a naložení na dopravní prostředek nebo uložení mimo most.</t>
  </si>
  <si>
    <t>Poznámka k souboru cen:_x000D_
1. V cenách jsou započteny náklady na demontáž, manipulaci a naložení na dopravní prostředek nebo uložení mimo most.</t>
  </si>
  <si>
    <t xml:space="preserve">rozměr pojistných uhelníku je L 150x100x14 </t>
  </si>
  <si>
    <t>demontáž výběhů pojistných úhelníků z ocelového mostu</t>
  </si>
  <si>
    <t xml:space="preserve">1 TK - začátek mostu </t>
  </si>
  <si>
    <t>(9,90+0,62)+9,90</t>
  </si>
  <si>
    <t xml:space="preserve">1 TK - konec mostu </t>
  </si>
  <si>
    <t>(11,50+0,62)+11,50</t>
  </si>
  <si>
    <t xml:space="preserve">2.TK - konec mostu   </t>
  </si>
  <si>
    <t>(10,85+0,62)+10,85</t>
  </si>
  <si>
    <t xml:space="preserve">2.TK - začátek mostu </t>
  </si>
  <si>
    <t>(10,60+0,62)+10,60</t>
  </si>
  <si>
    <t>5911709030</t>
  </si>
  <si>
    <t>Montáž pojistných úhelníků na mostech tv. S49</t>
  </si>
  <si>
    <t>-175749716</t>
  </si>
  <si>
    <t>Montáž pojistných úhelníků na mostech tv. S49. Poznámka: 1. V cenách jsou započteny náklady na montáž, vrtání otvorů pro vrtule. 2. V cenách nejsou obsaženy náklady na dodávku materiálu.</t>
  </si>
  <si>
    <t>Poznámka k souboru cen:_x000D_
1. V cenách jsou započteny náklady na montáž, vrtání otvorů pro vrtule. 2. V cenách nejsou obsaženy náklady na dodávku materiálu.</t>
  </si>
  <si>
    <t>demontáž výběhů pojistných úhelníků z ocelové konstrukce mostu</t>
  </si>
  <si>
    <t xml:space="preserve">1 TK - začátek mostu (včetně prodloužení 1 pasu): </t>
  </si>
  <si>
    <t>(9,90+0,62)+(9,90+1,3)</t>
  </si>
  <si>
    <t>5956101000</t>
  </si>
  <si>
    <t>Pražec dřevěný příčný nevystrojený dub 2600x260x160 mm</t>
  </si>
  <si>
    <t>959310533</t>
  </si>
  <si>
    <t>výměna vadných pražců</t>
  </si>
  <si>
    <t xml:space="preserve">TK 1 na začátku mostu střekovská opěra </t>
  </si>
  <si>
    <t xml:space="preserve">TK 1 na konci mostu UL západ </t>
  </si>
  <si>
    <t>177</t>
  </si>
  <si>
    <t>5958128010</t>
  </si>
  <si>
    <t>Komplety ŽS 4 (šroub RS 1, matice M 24, podložka Fe6, svěrka ŽS4)</t>
  </si>
  <si>
    <t>-569134861</t>
  </si>
  <si>
    <t xml:space="preserve">TK 1 </t>
  </si>
  <si>
    <t>202*4</t>
  </si>
  <si>
    <t>5958158020</t>
  </si>
  <si>
    <t>Podložka pryžová pod patu kolejnice R65 183/151/6</t>
  </si>
  <si>
    <t>-1899406558</t>
  </si>
  <si>
    <t>TK 1</t>
  </si>
  <si>
    <t>202*2</t>
  </si>
  <si>
    <t>5958158070</t>
  </si>
  <si>
    <t>Podložka polyetylenová pod podkladnici 380/160/2 (S4, R4)</t>
  </si>
  <si>
    <t>-78476957</t>
  </si>
  <si>
    <t>OST</t>
  </si>
  <si>
    <t>Ostatní</t>
  </si>
  <si>
    <t>9902100100</t>
  </si>
  <si>
    <t>Doprava dodávek zhotovitele, dodávek objednatele nebo výzisku mechanizací přes 3,5 t sypanin  do 10 km</t>
  </si>
  <si>
    <t>512</t>
  </si>
  <si>
    <t>-175769820</t>
  </si>
  <si>
    <t>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</si>
  <si>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</si>
  <si>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odvoz odtěženého stěrku (např. UL Všebořice, 9 km):</t>
  </si>
  <si>
    <t>441,676*1,6</t>
  </si>
  <si>
    <t>dovoz nového kameniva a štěrku (např. z kamenolomu UL Mariánská skála, 2 km):</t>
  </si>
  <si>
    <t>22,050+741,299</t>
  </si>
  <si>
    <t>9903200100</t>
  </si>
  <si>
    <t>Přeprava mechanizace na místo prováděných prací o hmotnosti přes 12 t přes 50 do 100 km</t>
  </si>
  <si>
    <t>-1670166883</t>
  </si>
  <si>
    <t>Přeprava mechanizace na místo prováděných prací o hmotnosti přes 12 t přes 50 do 100 km Poznámka: Ceny jsou určeny pro dopravu mechanizmů na místo prováděných prací po silnici i po kolejích.V ceně jsou započteny i náklady na zpáteční cestu dopravního prostředku. Měrnou jednotkou je kus přepravovaného stroje.</t>
  </si>
  <si>
    <t>Poznámka k souboru cen:_x000D_
Ceny jsou určeny pro dopravu mechanizmů na místo prováděných prací po silnici i po kolejích.V ceně jsou započteny i náklady na zpáteční cestu dopravního prostředku. Měrnou jednotkou je kus přepravovaného stroje.</t>
  </si>
  <si>
    <t>nájez ASP a PUŠL či SSP</t>
  </si>
  <si>
    <t xml:space="preserve">1 TK </t>
  </si>
  <si>
    <t>1*2</t>
  </si>
  <si>
    <t>2.TK</t>
  </si>
  <si>
    <t>9909000400</t>
  </si>
  <si>
    <t>Poplatek za likvidaci plastových součástí</t>
  </si>
  <si>
    <t>-464873966</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</si>
  <si>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</si>
  <si>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Poznámka k souboru cen:_x000D_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</si>
  <si>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pod podkladnici:</t>
  </si>
  <si>
    <t>404*0,08/1000</t>
  </si>
  <si>
    <t>pod patu kolejnice:</t>
  </si>
  <si>
    <t>404*0,214/1000</t>
  </si>
  <si>
    <t>9909000700</t>
  </si>
  <si>
    <t>Poplatek za recyklaci kameniva</t>
  </si>
  <si>
    <t>-484218764</t>
  </si>
  <si>
    <t>Poplatek za recyklaci kameniva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</si>
  <si>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706,682</t>
  </si>
  <si>
    <t>002 - Oprava mostu v km 3,040</t>
  </si>
  <si>
    <t>001 - km 3,040 - most</t>
  </si>
  <si>
    <t xml:space="preserve">    5 - Komunikace</t>
  </si>
  <si>
    <t xml:space="preserve">    762 - Konstrukce tesařské</t>
  </si>
  <si>
    <t>-699042699</t>
  </si>
  <si>
    <t>Poznámka k položce:_x000D_
z důvodu horšího přístupu k mostu (nahoře od konce mostu v km 0,931, příp. ze stanice, dole frekventovaná silnice)</t>
  </si>
  <si>
    <t>Poškozené ocel. prvky a nánosy a zemina z úložných prahů opěr:</t>
  </si>
  <si>
    <t>1,0+3,789</t>
  </si>
  <si>
    <t>421941321</t>
  </si>
  <si>
    <t>Montáž podlahy z plechů bez výztuh při opravě mostu</t>
  </si>
  <si>
    <t>450589936</t>
  </si>
  <si>
    <t>Oprava podlah z plechů montáž bez výztuh</t>
  </si>
  <si>
    <t xml:space="preserve">Poznámka k souboru cen:_x000D_
1. V cenách výroby 421 94-12 jsou započteny i náklady na spojovací materiál. 2. V cenách výroby 421 94-12 nejsou započteny náklady na dodávku materiálu pro výrobu podlahových plechů; které se oceňují jako specifikace u cen montáže. 3. V cenách montáže 421 94-13 jsou započteny i náklady na zvedací mechanizmy a kotevní materiál. 4. V cenách montáže 421 94-13 nejsou započteny náklady na dodávku materiálů, které se oceňují ve specifikaci: a) u vyráběných podlah jako dodávka plechů; ztratné lze dohodnout ve výši 2 %, b) u nakupovaných podlah jako dodávka hotového nakupovaného výrobku. 5. Demontáž podlah se oceňuje cenami souboru cen 421 94-15 části B01 tohoto katalogu. </t>
  </si>
  <si>
    <t>Poznámka k položce:_x000D_
včetně montáže dřevěných podložek</t>
  </si>
  <si>
    <t>podlaha v koleji</t>
  </si>
  <si>
    <t>0,81*51,0</t>
  </si>
  <si>
    <t>podlahy na hlavách</t>
  </si>
  <si>
    <t>0,33*51,0*2</t>
  </si>
  <si>
    <t>-1910890541</t>
  </si>
  <si>
    <t>-1276440136</t>
  </si>
  <si>
    <t>Poznámka k položce:_x000D_
Po snesení podlah a mostnic TDI určí jednotlivé ocelové prvky na výměnu (K01 a K02)</t>
  </si>
  <si>
    <t>-74609821</t>
  </si>
  <si>
    <t>13010434</t>
  </si>
  <si>
    <t>351409571</t>
  </si>
  <si>
    <t>13611248</t>
  </si>
  <si>
    <t>plech ocelový hladký jakost S 235 JR tl 20mm tabule</t>
  </si>
  <si>
    <t>440831741</t>
  </si>
  <si>
    <t>Poznámka k položce:_x000D_
Hmotnost 960 kg/kus</t>
  </si>
  <si>
    <t>309026R01</t>
  </si>
  <si>
    <t>šroub vysokopevnostní (TCB), 6-tihranná hlava včetně podložky</t>
  </si>
  <si>
    <t>1805982770</t>
  </si>
  <si>
    <t>šroub vysokopevnostní (TCB - tension control bolts, šroub s kontrolovaným napětím), 6-tihranná hlava včetně podložky</t>
  </si>
  <si>
    <t>Poznámka k položce:_x000D_
Použít VP šrouby - TCB (tension control bolts, šroub s kontrolovaným napětím).</t>
  </si>
  <si>
    <t>Komunikace</t>
  </si>
  <si>
    <t>521271921</t>
  </si>
  <si>
    <t>Dotažení mostnicového šroubu po dosednutí vlivem provozu</t>
  </si>
  <si>
    <t>1279088879</t>
  </si>
  <si>
    <t>Údržba mostnicových šroubů dotažení po dosednutí vlivem provozu</t>
  </si>
  <si>
    <t xml:space="preserve">Poznámka k souboru cen:_x000D_
1. V ceně -1911 odizolování šroubu jsou započteny i náklady vyjmutí šroubu, prodlábnutí otvoru, opětovnou montáž šroubu, zalití hlavy asfaltem a překrytí PVC. 2. V ceně -1931 jsou započteny i náklady na vyjmutí šroubu, prodlábnutí otvoru, opětovnou montáž šroubu včetně jeho dodání a zalití hlavy asfaltem. </t>
  </si>
  <si>
    <t>(30+61)*2</t>
  </si>
  <si>
    <t>521272215</t>
  </si>
  <si>
    <t>Demontáž mostnic s odsunem hmot mimo objekt mostu</t>
  </si>
  <si>
    <t>-211505007</t>
  </si>
  <si>
    <t>Demontáž mostnic  s odsunem hmot mimo objekt mostu se zřízením pomocné montážní lávky</t>
  </si>
  <si>
    <t>30+61</t>
  </si>
  <si>
    <t>521273111</t>
  </si>
  <si>
    <t>Výroba dřevěných mostnic železničního mostu v přímé, v oblouku nebo přechodnici bez převýšení</t>
  </si>
  <si>
    <t>-1748306822</t>
  </si>
  <si>
    <t>Mostnice na železničních mostech z tvrdého dřeva s plošným uložením výroba bez převýšení v přímé, v oblouku nebo přechodnici</t>
  </si>
  <si>
    <t xml:space="preserve">Poznámka k souboru cen:_x000D_
1. Cena -3211 lze použít i pro centrické uložení mostnic. 2. V cenách výroby 521 27-31 jsou započteny i náklady na opracování dřeva, opáskování, protištěpné spony, impregnaci opracovaných ploch a spojovací prostředky. 3. V cenách výroby 521 27-31 nejsou započteny náklady na dodávku dřeva mostnic, které se oceňují jako specifikace u cen montáže. 4. V cenách montáže 521 27-32 jsou započteny i náklady vrtání otvorů pro šrouby, osazení a izolování šroubů, tmelení a krytkování otvorů pro šrouby, provedení dlabů pro nýtové hlavy a výškové vyrovnání pro kolej. 5. V cenách montáže 521 27-32 nejsou započteny náklady na dodávku materiálu, které se oceňují ve specifikaci: a) u vyráběných mostnic jako dodávka dřeva; ztratné lze dohodnou ve výši 2 %, b) u nakupovaných mostnic jako dodávka hotového nakupovaného výrobku. </t>
  </si>
  <si>
    <t>521273211</t>
  </si>
  <si>
    <t>Montáž dřevěných mostnic železničního mostu v přímé, v oblouku nebo přechodnici bez převýšení</t>
  </si>
  <si>
    <t>-114519333</t>
  </si>
  <si>
    <t>Mostnice na železničních mostech z tvrdého dřeva s plošným uložením montáž bez převýšení v přímé, v oblouku nebo přechodnici</t>
  </si>
  <si>
    <t>521281111</t>
  </si>
  <si>
    <t>Výroba pozednic železničního mostu z tvrdého dřeva</t>
  </si>
  <si>
    <t>719730453</t>
  </si>
  <si>
    <t>Pozednice na železničních mostech z tvrdého dřeva s plošným uložením výroba</t>
  </si>
  <si>
    <t xml:space="preserve">Poznámka k souboru cen:_x000D_
1. V ceně výroby -1111 jsou započteny i náklady na spojovací materiál. 2. V ceně výroby -1111 nejsou započteny náklady na dodání dřeva pozednic, které se oceňují jako specifikace u cen montáže. 3. V ceně montáže -1211 jsou započteny i náklady na kotvicí materiál. 4. V ceně montáže -1211 nejsou započteny náklady na dodávku materiálu, které se oceňují ve specifikaci: a) u vyráběných pozednic jako dodávka dřeva; ztratné lze dohodnout ve výši 2 %, b) u nakupovaných mostnic jako dodávka hotového nakupovaného výrobku. </t>
  </si>
  <si>
    <t>521281211</t>
  </si>
  <si>
    <t>Montáž pozednic železničního mostu z tvrdého dřeva</t>
  </si>
  <si>
    <t>608595500</t>
  </si>
  <si>
    <t>Pozednice na železničních mostech z tvrdého dřeva s plošným uložením montáž</t>
  </si>
  <si>
    <t>60815350</t>
  </si>
  <si>
    <t>mostnice dřevěná impregnovaná olejem DB 240x240mm dl 2,5m</t>
  </si>
  <si>
    <t>-785412265</t>
  </si>
  <si>
    <t>0,24*0,24*2,5*91</t>
  </si>
  <si>
    <t>0,16*0,24*2,5*2</t>
  </si>
  <si>
    <t>521283221</t>
  </si>
  <si>
    <t>Demontáž pozednic včetně odstranění štěrkového podsypu</t>
  </si>
  <si>
    <t>2108901555</t>
  </si>
  <si>
    <t>Demontáž pozednic s odstraněním štěrku</t>
  </si>
  <si>
    <t>0308R0001</t>
  </si>
  <si>
    <t xml:space="preserve">Ekologická ochrana při provádění oprav (zaplachtování apod) montáž + demontáž </t>
  </si>
  <si>
    <t>1285714267</t>
  </si>
  <si>
    <t>Poznámka k položce:_x000D_
včetně zajištění potřebného materiálu a úklidu s likvidací odpadu</t>
  </si>
  <si>
    <t>K 01 (pod konstrukcí)</t>
  </si>
  <si>
    <t>15,75*3,0</t>
  </si>
  <si>
    <t>15,75*2,0*2</t>
  </si>
  <si>
    <t>K 02 (v konstrukci)</t>
  </si>
  <si>
    <t>33,70*4,5</t>
  </si>
  <si>
    <t>33,70*2,0*2</t>
  </si>
  <si>
    <t>938131111</t>
  </si>
  <si>
    <t>Odstranění přebytečné zeminy (nánosů) u říms průčelního zdiva a křídel ručně</t>
  </si>
  <si>
    <t>1185881361</t>
  </si>
  <si>
    <t>Poznámka k položce:_x000D_
Úložný práh opěry O01 a O02_x000D_
Horní plocha pilíře P01</t>
  </si>
  <si>
    <t>6,3*1,0*0,1</t>
  </si>
  <si>
    <t>6,5*1,0*0,15</t>
  </si>
  <si>
    <t>0,5</t>
  </si>
  <si>
    <t>938905211</t>
  </si>
  <si>
    <t>Údržba OK mostů - úprava ukončení 1 páru pojistných úhelníků 160 x 100 x14 mm</t>
  </si>
  <si>
    <t>soubor</t>
  </si>
  <si>
    <t>41331045</t>
  </si>
  <si>
    <t>Údržba ocelových konstrukcí úprava ukončení (výběhů) jednoho páru pojistných úhelníků, velikosti 160 x 100 x 14 mm</t>
  </si>
  <si>
    <t xml:space="preserve">Poznámka k souboru cen:_x000D_
1. V cenách 938 90-51 výměna nýtu jsou započteny i náklady na dodávku nýtu nebo trhacího šroubu. 2. V cenách 938 90-52 úpravy ukončení pojistných úhelníků jsou započteny i náklady na povolení a demontáž úhelníků, natvarování, seříznutí, vyvrtání nových a zavaření původních otvorů, nátěr a montáž nového provedení úhelníku. </t>
  </si>
  <si>
    <t xml:space="preserve">Poznámka k položce:_x000D_
demontáž a montáž PÚ v části rozpočtu "002  km 3,040 - svršek" </t>
  </si>
  <si>
    <t>938905311</t>
  </si>
  <si>
    <t>Údržba OK mostů - očistění, nátěr, namazání ložisek</t>
  </si>
  <si>
    <t>626457639</t>
  </si>
  <si>
    <t>Údržba ocelových konstrukcí údržba ložisek očistění, nátěr, namazání</t>
  </si>
  <si>
    <t>hlavní ložiska</t>
  </si>
  <si>
    <t>4+4</t>
  </si>
  <si>
    <t>podružná ložiska</t>
  </si>
  <si>
    <t>938905312</t>
  </si>
  <si>
    <t>Údržba OK mostů - vysekání obetonávky ložisek a zalití ložiskových desek</t>
  </si>
  <si>
    <t>782847637</t>
  </si>
  <si>
    <t>Údržba ocelových konstrukcí údržba ložisek vysekání obetonávky a zalití ložiskových desek</t>
  </si>
  <si>
    <t>946211131</t>
  </si>
  <si>
    <t>Montáž lešení zavěšeného trubkového na potrubních mostech zatížení tř. 3 do 200 kg/m2 v do 10 m</t>
  </si>
  <si>
    <t>-696967468</t>
  </si>
  <si>
    <t>Montáž zavěšeného trubkového lešení na potrubních mostech nebo na mostní konstrukci  s podlahami s provozním zatížením tř. 3 přes 150 do 200 kg/m2, umístěného ve výšce do 10 m</t>
  </si>
  <si>
    <t>946211231</t>
  </si>
  <si>
    <t>Příplatek k lešení zavěšenému trubkovému na mostech 200 kg/m2 v 10 m za první a ZKD den použití</t>
  </si>
  <si>
    <t>-680778</t>
  </si>
  <si>
    <t>Montáž zavěšeného trubkového lešení na potrubních mostech nebo na mostní konstrukci  Příplatek za první a každý další den použití lešení k ceně -1131</t>
  </si>
  <si>
    <t>198,9*30</t>
  </si>
  <si>
    <t>946211831</t>
  </si>
  <si>
    <t>Demontáž lešení zavěšeného trubkového na potrubních mostech zatížení tř. 3 do 200 kg/m2 v do 10 m</t>
  </si>
  <si>
    <t>395637204</t>
  </si>
  <si>
    <t>Demontáž zavěšeného trubkového lešení na potrubních mostech nebo na mostní konstrukci  s podlahami s provozním zatížením tř. 3 přes 150 do 200 kg/m2, umístěného ve výšce do 10 m</t>
  </si>
  <si>
    <t>-966101792</t>
  </si>
  <si>
    <t>Poznámka k položce:_x000D_
Po snesení podlah a mostnic TDI určí jednotlivé ocelové prvky na výměnu (K01 a K02)_x000D_
Poškozené ocel. prvky odvést do určeného kovošrotu</t>
  </si>
  <si>
    <t>963071121</t>
  </si>
  <si>
    <t>Demontáž ocelových prvků mostů nýtovaných do 100 kg</t>
  </si>
  <si>
    <t>1099571025</t>
  </si>
  <si>
    <t>Demontáž ocelových prvků mostních konstrukcí ztužidel, sedel pro centrické uložení mostnic, stoliček, diagonál, svislic, styčníkových plechů, chodníkových konzol, podlahových nosníků, kabelových žlabů a ostatních drobných prvků nýtovaných, hmotnosti do 100 kg</t>
  </si>
  <si>
    <t>985422133</t>
  </si>
  <si>
    <t>Injektáž trhlin š do 2 mm v ŽB kcích tl do 300 mm epoxidem včetně vrtů</t>
  </si>
  <si>
    <t>-404835197</t>
  </si>
  <si>
    <t>Injektáž trhlin v betonových nebo železobetonových konstrukcích nízkotlaká do 0,6 MP s injektážními jehlami vloženými do vrtů včetně jejich vyvrtání epoxidovou injektážní hmotou šířka trhlin přes 1 do 2 mm tloušťka konstrukce přes 200 do 300 mm</t>
  </si>
  <si>
    <t xml:space="preserve">Poznámka k souboru cen:_x000D_
1. Šířka trhlin je určena šířkou trhliny na povrchu konstrukce. 2. Množství měrných jednotek se určuje v m délky trhliny. 3. Cenami lze oceňovat injektáž suchých trhlin. Injektáž mokrých trhlin a trhlin s tlakovou vodou se oceňuje individuálně. 4. V cenách jsou započteny i náklady na: a) vyčištění trhlin, b) úpravu trhlin před injektáží epoxidem (temování). 5. V cenách -2111 až -2323 jsou započteny i náklady na: a) vyvrtání otvorů pro injektážní jehly včetně vyčištění vrtu - je uvažováno 6 vrtů na 1 m trhliny, b) hrubé zapravení otvorů po injektážních jehlách. 6. V cenách nejsou započteny náklady na zednické zapravení trhlin a opravu omítek, které se oceňují cenami katalogu 801-4 Budovy a haly - oprava a údržba. </t>
  </si>
  <si>
    <t>Poznámka k položce:_x000D_
Závěrná zeď O 02 na pravé straně_x000D_
injektáž vodorovné trhliny</t>
  </si>
  <si>
    <t>-1609819165</t>
  </si>
  <si>
    <t>Poznámka k položce:_x000D_
Nánosy a zemina z úložných prahů opěr</t>
  </si>
  <si>
    <t>3,789</t>
  </si>
  <si>
    <t>170270307</t>
  </si>
  <si>
    <t xml:space="preserve">Poznámka k položce:_x000D_
Nánosy a zemina z úložných prahů opěr (např. Ústí n.L. Všebořice, celkem 9 km)_x000D_
_x000D_
</t>
  </si>
  <si>
    <t>3,789*8</t>
  </si>
  <si>
    <t>782987719</t>
  </si>
  <si>
    <t>demontované poškozené ocel. prvky:</t>
  </si>
  <si>
    <t>-2102152408</t>
  </si>
  <si>
    <t>1*8</t>
  </si>
  <si>
    <t>-1119744068</t>
  </si>
  <si>
    <t>z důvodu horšího přístupu k mostu, nakládání i na mezideponii:</t>
  </si>
  <si>
    <t>3,789*2</t>
  </si>
  <si>
    <t>-701503534</t>
  </si>
  <si>
    <t>997211621</t>
  </si>
  <si>
    <t>Ekologická likvidace mostnic - drcení a odvoz do 20 km</t>
  </si>
  <si>
    <t>1909681968</t>
  </si>
  <si>
    <t>Ekologická likvidace mostnic s drcením s odvozem drtě do 20 km</t>
  </si>
  <si>
    <t xml:space="preserve">Poznámka k souboru cen:_x000D_
1. V cenách jsou započteny i náklady na naložení na dopravní prostředek, na odvoz dřevní drtě do 20 km a na složení. 2. V cenách nejsou započteny náklady na uložení drtě na skládku. </t>
  </si>
  <si>
    <t>30+61+2</t>
  </si>
  <si>
    <t>997223855</t>
  </si>
  <si>
    <t>Poplatek za uložení na skládce (skládkovné) zeminy a kameniva kód odpadu 170 504</t>
  </si>
  <si>
    <t>-1709862951</t>
  </si>
  <si>
    <t>1897125608</t>
  </si>
  <si>
    <t>-1416236287</t>
  </si>
  <si>
    <t xml:space="preserve">Poznámka k položce:_x000D_
horší přístup k mostu (nahoře od konce mostu v km 0,931, příp. ze stanice, dole frekventovaná silnice)_x000D_
 </t>
  </si>
  <si>
    <t>762</t>
  </si>
  <si>
    <t>Konstrukce tesařské</t>
  </si>
  <si>
    <t>60556102</t>
  </si>
  <si>
    <t>řezivo dubové sušené tl 60mm</t>
  </si>
  <si>
    <t>1686548342</t>
  </si>
  <si>
    <t>Poznámka k položce:_x000D_
Dřevěné podložky_x000D_
(vyrovnání výškových rozdílů)</t>
  </si>
  <si>
    <t>pojist. úhelníky</t>
  </si>
  <si>
    <t>0,24*0,10*0,05*100*2</t>
  </si>
  <si>
    <t>podllahy</t>
  </si>
  <si>
    <t>0,24*0,10*0,05*100*6</t>
  </si>
  <si>
    <t>7620R0000</t>
  </si>
  <si>
    <t>TLAKOVÁ IMREGNACE řeziva proti dřevokaznému hmyzu, houbám a plísním</t>
  </si>
  <si>
    <t>-1004052540</t>
  </si>
  <si>
    <t>Práce společné pro tesařské konstrukce  TLAKOVÁ IMREGNACE řeziva proti dřevokaznému hmyzu, houbám a plísním, třída ohrožení 3 a 4 (dřevo v exteriéru)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</si>
  <si>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</si>
  <si>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767991911</t>
  </si>
  <si>
    <t>Opravy zámečnických konstrukcí ostatní - samostatné svařování</t>
  </si>
  <si>
    <t>334249641</t>
  </si>
  <si>
    <t>Ostatní opravy  svařováním</t>
  </si>
  <si>
    <t xml:space="preserve">Poznámka k souboru cen:_x000D_
1. Cenou -1911 lze oceňovat sváry koutové, lemové do průřezu svaru 5 mm. 2. Cenou -1912 lze oceňovat řezání materiálů tloušťky do 10 mm. 3. Délky svarů do 100 mm jednotlivě se zaokrouhlují na 100 mm. </t>
  </si>
  <si>
    <t>Poznámka k položce:_x000D_
Po snesení podlah a mostnic TDI určí trhliny k zavaření nebo výměnu prvků (K01 a K02)</t>
  </si>
  <si>
    <t>002 - km 3,040 - svršek</t>
  </si>
  <si>
    <t>5905105010</t>
  </si>
  <si>
    <t>Doplnění KL kamenivem ojediněle ručně v koleji</t>
  </si>
  <si>
    <t>-830234544</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</si>
  <si>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</si>
  <si>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-1019629261</t>
  </si>
  <si>
    <t>10*1,289</t>
  </si>
  <si>
    <t>5907015380</t>
  </si>
  <si>
    <t>Ojedinělá výměna kolejnic současně s výměnou kompletů a pryžové podložky tv. UIC60 rozdělení "d"</t>
  </si>
  <si>
    <t>729908925</t>
  </si>
  <si>
    <t>Ojedinělá výměna kolejnic současně s výměnou kompletů a pryžové podložky tv. UIC60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</si>
  <si>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Poznámka k souboru cen:_x000D_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</si>
  <si>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 xml:space="preserve">Poznámka k položce:_x000D_
Veškeré původní drobné kolejivo a použité kolejnice a plastové součásti odveze z mostu zadavatel (Správa tratí UL -  TO Ústí nad Labem západ)_x000D_
</t>
  </si>
  <si>
    <t>75,0*2</t>
  </si>
  <si>
    <t>5957104005</t>
  </si>
  <si>
    <t>Kolejnicové pásy třídy R260 tv. 60 E2 délky 75 metrů</t>
  </si>
  <si>
    <t>-503748575</t>
  </si>
  <si>
    <t>119485710</t>
  </si>
  <si>
    <t>5958140030</t>
  </si>
  <si>
    <t>Podkladnice žebrová tv. R4M</t>
  </si>
  <si>
    <t>828550899</t>
  </si>
  <si>
    <t>(30+61+2)*2</t>
  </si>
  <si>
    <t>-292891506</t>
  </si>
  <si>
    <t>93*2</t>
  </si>
  <si>
    <t>-1709329993</t>
  </si>
  <si>
    <t>186*2</t>
  </si>
  <si>
    <t>5958134075</t>
  </si>
  <si>
    <t>Součásti upevňovací vrtule R1(145)</t>
  </si>
  <si>
    <t>-833346512</t>
  </si>
  <si>
    <t>186*4</t>
  </si>
  <si>
    <t>5958158R01</t>
  </si>
  <si>
    <t>Podložka pryžová pod patu kolejnice UIC60 200/126/6</t>
  </si>
  <si>
    <t>1598645515</t>
  </si>
  <si>
    <t>Železniční svršek-upevňovadla Podložka pryžová pod patu kolejnice S49  183/126/6</t>
  </si>
  <si>
    <t>5908045025</t>
  </si>
  <si>
    <t>Výměna podkladnice čtyři vrtule pražce dřevěné</t>
  </si>
  <si>
    <t>-948025947</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</si>
  <si>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</si>
  <si>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souboru cen:_x000D_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</si>
  <si>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položce:_x000D_
Demontáž podkladnic R4M (původní mostnice)_x000D_
Montáž podkladnic R4M (nové mostnice)</t>
  </si>
  <si>
    <t>5910020110</t>
  </si>
  <si>
    <t>Svařování kolejnic termitem plný předehřev standardní spára svar jednotlivý tv. UIC60</t>
  </si>
  <si>
    <t>1448393718</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</si>
  <si>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</si>
  <si>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5910035010</t>
  </si>
  <si>
    <t>Dosažení dovolené upínací teploty v BK prodloužením kolejnicového pásu v koleji tv. UIC60</t>
  </si>
  <si>
    <t>-9470300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</si>
  <si>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</si>
  <si>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-107201301</t>
  </si>
  <si>
    <t>opětovné zřízení BK, celkem 2x50 m koleje:</t>
  </si>
  <si>
    <t>2*50*2</t>
  </si>
  <si>
    <t>-1262185698</t>
  </si>
  <si>
    <t xml:space="preserve">rozměr pojistných úhelníků je L 160x100x14: </t>
  </si>
  <si>
    <t>(50,0+4,26+7,20)*2</t>
  </si>
  <si>
    <t>27685456</t>
  </si>
  <si>
    <t>473069644</t>
  </si>
  <si>
    <t>Poznámka k položce:_x000D_
Měrnou jednotkou je t přepravovaného materiálu.</t>
  </si>
  <si>
    <t>dovoz nového štěrku (např. z kamenolomu UL Mariánská skála, 2 km):</t>
  </si>
  <si>
    <t>VRN01 - Oprava mostu v km 0,931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</si>
  <si>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</si>
  <si>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</si>
  <si>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</si>
  <si>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</si>
  <si>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</si>
  <si>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</si>
  <si>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VRN</t>
  </si>
  <si>
    <t>Vedlejší rozpočtové náklady</t>
  </si>
  <si>
    <t>VRN1</t>
  </si>
  <si>
    <t>Průzkumné, geodetické a projektové práce</t>
  </si>
  <si>
    <t>012002000</t>
  </si>
  <si>
    <t>Geodetické práce</t>
  </si>
  <si>
    <t>kpl</t>
  </si>
  <si>
    <t>1024</t>
  </si>
  <si>
    <t>-1306341974</t>
  </si>
  <si>
    <t xml:space="preserve">Poznámka k položce:_x000D_
Vytyčení dotčených inženýrských sítí včetně zajištění dohledu správce sítí při provádění stavebních prací v blízkosti sítí._x000D_
</t>
  </si>
  <si>
    <t>013002000</t>
  </si>
  <si>
    <t>Projektové práce</t>
  </si>
  <si>
    <t>-22369436</t>
  </si>
  <si>
    <t>Poznámka k položce:_x000D_
zpracování dokumentace zhotovitele (dokumentace a technologické postupy dle TKP, pro provádění sanací betonových ploch bude provedena pasportizace ploch po otryskání a zakreslení rozsahů a jednotlivých typů sanace pro všechny betonové plochy),_x000D_
zpracování dokumentace skutečného provedení stavby - 2x (v trvalém tisku i digitálně) s využitím železničního bodového pole a po projednání a schválení SŽG.</t>
  </si>
  <si>
    <t>VRN3</t>
  </si>
  <si>
    <t>Zařízení staveniště</t>
  </si>
  <si>
    <t>030001000</t>
  </si>
  <si>
    <t>1450967787</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</si>
  <si>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včetně přípravy a likvidace staveniště._x000D_
_x000D_
</t>
  </si>
  <si>
    <t>VRN4</t>
  </si>
  <si>
    <t>Inženýrská činnost</t>
  </si>
  <si>
    <t>040001000</t>
  </si>
  <si>
    <t>-424552753</t>
  </si>
  <si>
    <t>Poznámka k položce:_x000D_
zajištění stavebního povolení, koordinace, zkušební provoz, kolaudace, koordinátor BOZP na staveništi</t>
  </si>
  <si>
    <t>041103000</t>
  </si>
  <si>
    <t>Autorský dozor projektanta</t>
  </si>
  <si>
    <t>-480625548</t>
  </si>
  <si>
    <t>Poznámka k položce:_x000D_
kontrolní dny stavby (odhad 5 KD á 2 hod)</t>
  </si>
  <si>
    <t>043134000</t>
  </si>
  <si>
    <t>Zkoušky zatěžovací</t>
  </si>
  <si>
    <t>-1328214221</t>
  </si>
  <si>
    <t xml:space="preserve">Poznámka k položce:_x000D_
Statická zatěžovací zkouška pláně 4x předpolí mostu </t>
  </si>
  <si>
    <t>VRN6</t>
  </si>
  <si>
    <t>Územní vlivy</t>
  </si>
  <si>
    <t>060001000</t>
  </si>
  <si>
    <t>-1578777536</t>
  </si>
  <si>
    <t>Poznámka k položce:_x000D_
Ztížené dopravní podmínky, úklid komunikací a chodníků, práce na těžce přístupných místech - horší přístup k horním částem mostu hned u ocelových konstrukcí (délka mostu 330 m, výška mostu zde 10,2 m)</t>
  </si>
  <si>
    <t>VRN7</t>
  </si>
  <si>
    <t>Provozní vlivy</t>
  </si>
  <si>
    <t>070001000</t>
  </si>
  <si>
    <t>73714935</t>
  </si>
  <si>
    <t xml:space="preserve">Poznámka k položce:_x000D_
ztížený pohyb vozidel v centrech měst, rušení železniční dopravou (pomalé jízdy, vedlejší kolej, křížení s tratí - koridor, další bezpečnostní hlídky)._x000D_
</t>
  </si>
  <si>
    <t>072002000</t>
  </si>
  <si>
    <t>Silniční provoz</t>
  </si>
  <si>
    <t>1767563777</t>
  </si>
  <si>
    <t xml:space="preserve">Poznámka k položce:_x000D_
omezení dopravy pod mostem v na místní komunikaci a na silnici I/30 a na ostatních dotčených komunikacích, zřízení DIO, včetně projednání se zažádáním o zvláštní užívání komunikace a zajištění dopravního značení._x000D_
</t>
  </si>
  <si>
    <t>částečné uzavírky komunikace Střekovské nábřeží včetně omezení provozu chodníků:</t>
  </si>
  <si>
    <t>částečné uzavírky silnice I/30:</t>
  </si>
  <si>
    <t>částečné omezení provozu lávky pro pěší podél mostu:</t>
  </si>
  <si>
    <t>úplná uzavírka místní komunikace v ul. Na Větruši, včetně projednání náhradní trasy k domům pod Větruší:</t>
  </si>
  <si>
    <t>VRN02 - Oprava mostu v km 3,040</t>
  </si>
  <si>
    <t>VRN -  Vedlejší rozpočtové náklady</t>
  </si>
  <si>
    <t xml:space="preserve"> Vedlejší rozpočtové náklady</t>
  </si>
  <si>
    <t>-662602377</t>
  </si>
  <si>
    <t>Poznámka k položce:_x000D_
Zpracování dokumentace zhotovitele (návrh nové nivelety koleje, návrh opracování mostnic vč. jejich výšky). Zpracování dokumentace skutečného provedení stavby - 2x (v trvalém tisku i digitálně) s využitím železničního bodového pole a po projednání a schválení SŽG. Bez dotčených inženýrských sítí.</t>
  </si>
  <si>
    <t>-1589523316</t>
  </si>
  <si>
    <t xml:space="preserve">Poznámka k položce:_x000D_
Dodávky vody a energie, příjezdové komunikace včetně příp. omezení provozu a dopravního značení, příp. pronájmy pozemků, střežení pracoviště vč. příp. osvětlení a bezpečnostních hlídek, uvedení pozemků do původního stavu, včetně přípravy a likvidace staveniště._x000D_
</t>
  </si>
  <si>
    <t>1122466229</t>
  </si>
  <si>
    <t>Poznámka k položce:_x000D_
Ztížené dopravní podmínky, práce na těžce přístupných místech - horší přístup k mostu (nahoře od konce mostu v km 0,931, příp. ze stanice, dole frekventovaná silnice)</t>
  </si>
  <si>
    <t>416507016</t>
  </si>
  <si>
    <t xml:space="preserve">Poznámka k položce:_x000D_
Silniční provoz pod mostem, ztížený pohyb vozidel v centrech měst, rušení sousední železniční dopravou._x000D_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</si>
</sst>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8">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31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9"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4"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4" fillId="0" borderId="0" xfId="0" applyFont="1" applyAlignment="1">
      <alignment horizontal="left" vertical="center"/>
    </xf>
    <xf numFmtId="0" fontId="28" fillId="0" borderId="0" xfId="1" applyFont="1" applyAlignment="1">
      <alignment horizontal="center" vertical="center"/>
    </xf>
    <xf numFmtId="0" fontId="5" fillId="0" borderId="3"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3" fillId="0" borderId="0" xfId="0" applyNumberFormat="1" applyFont="1" applyAlignment="1" applyProtection="1"/>
    <xf numFmtId="166" fontId="32" fillId="0" borderId="12" xfId="0" applyNumberFormat="1" applyFont="1" applyBorder="1" applyAlignment="1" applyProtection="1"/>
    <xf numFmtId="166" fontId="32" fillId="0" borderId="13" xfId="0" applyNumberFormat="1" applyFont="1" applyBorder="1" applyAlignment="1" applyProtection="1"/>
    <xf numFmtId="4" fontId="19"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6"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2" fillId="0" borderId="19" xfId="0" applyFont="1" applyBorder="1" applyAlignment="1" applyProtection="1">
      <alignment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4" fontId="18"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8"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4" fontId="26" fillId="0" borderId="0" xfId="0" applyNumberFormat="1" applyFont="1" applyAlignment="1" applyProtection="1">
      <alignment horizontal="righ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1" fillId="4" borderId="6" xfId="0" applyFont="1" applyFill="1" applyBorder="1" applyAlignment="1" applyProtection="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0" borderId="0" xfId="0" applyFont="1" applyAlignment="1">
      <alignment horizontal="left" vertical="center" wrapText="1"/>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4"/>
  <sheetViews>
    <sheetView showGridLines="0" tabSelected="1" workbookViewId="0">
      <selection activeCell="E14" sqref="E14:AJ14"/>
    </sheetView>
  </sheetViews>
  <sheetFormatPr defaultRowHeight="14.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70"/>
      <c r="AS2" s="270"/>
      <c r="AT2" s="270"/>
      <c r="AU2" s="270"/>
      <c r="AV2" s="270"/>
      <c r="AW2" s="270"/>
      <c r="AX2" s="270"/>
      <c r="AY2" s="270"/>
      <c r="AZ2" s="270"/>
      <c r="BA2" s="270"/>
      <c r="BB2" s="270"/>
      <c r="BC2" s="270"/>
      <c r="BD2" s="270"/>
      <c r="BE2" s="270"/>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ht="12" customHeight="1">
      <c r="B5" s="21"/>
      <c r="C5" s="22"/>
      <c r="D5" s="26" t="s">
        <v>13</v>
      </c>
      <c r="E5" s="22"/>
      <c r="F5" s="22"/>
      <c r="G5" s="22"/>
      <c r="H5" s="22"/>
      <c r="I5" s="22"/>
      <c r="J5" s="22"/>
      <c r="K5" s="282" t="s">
        <v>14</v>
      </c>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2"/>
      <c r="AQ5" s="22"/>
      <c r="AR5" s="20"/>
      <c r="BE5" s="262" t="s">
        <v>15</v>
      </c>
      <c r="BS5" s="17" t="s">
        <v>6</v>
      </c>
    </row>
    <row r="6" spans="1:74" ht="36.950000000000003" customHeight="1">
      <c r="B6" s="21"/>
      <c r="C6" s="22"/>
      <c r="D6" s="28" t="s">
        <v>16</v>
      </c>
      <c r="E6" s="22"/>
      <c r="F6" s="22"/>
      <c r="G6" s="22"/>
      <c r="H6" s="22"/>
      <c r="I6" s="22"/>
      <c r="J6" s="22"/>
      <c r="K6" s="284" t="s">
        <v>17</v>
      </c>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P6" s="22"/>
      <c r="AQ6" s="22"/>
      <c r="AR6" s="20"/>
      <c r="BE6" s="263"/>
      <c r="BS6" s="17" t="s">
        <v>18</v>
      </c>
    </row>
    <row r="7" spans="1:74" ht="12" customHeight="1">
      <c r="B7" s="21"/>
      <c r="C7" s="22"/>
      <c r="D7" s="29" t="s">
        <v>19</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1</v>
      </c>
      <c r="AO7" s="22"/>
      <c r="AP7" s="22"/>
      <c r="AQ7" s="22"/>
      <c r="AR7" s="20"/>
      <c r="BE7" s="263"/>
      <c r="BS7" s="17" t="s">
        <v>21</v>
      </c>
    </row>
    <row r="8" spans="1:74"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63"/>
      <c r="BS8" s="17" t="s">
        <v>26</v>
      </c>
    </row>
    <row r="9" spans="1:74"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63"/>
      <c r="BS9" s="17" t="s">
        <v>27</v>
      </c>
    </row>
    <row r="10" spans="1:74" ht="12" customHeight="1">
      <c r="B10" s="21"/>
      <c r="C10" s="22"/>
      <c r="D10" s="29" t="s">
        <v>28</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29</v>
      </c>
      <c r="AL10" s="22"/>
      <c r="AM10" s="22"/>
      <c r="AN10" s="27" t="s">
        <v>1</v>
      </c>
      <c r="AO10" s="22"/>
      <c r="AP10" s="22"/>
      <c r="AQ10" s="22"/>
      <c r="AR10" s="20"/>
      <c r="BE10" s="263"/>
      <c r="BS10" s="17" t="s">
        <v>18</v>
      </c>
    </row>
    <row r="11" spans="1:74" ht="18.399999999999999" customHeight="1">
      <c r="B11" s="21"/>
      <c r="C11" s="22"/>
      <c r="D11" s="22"/>
      <c r="E11" s="27" t="s">
        <v>30</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31</v>
      </c>
      <c r="AL11" s="22"/>
      <c r="AM11" s="22"/>
      <c r="AN11" s="27" t="s">
        <v>1</v>
      </c>
      <c r="AO11" s="22"/>
      <c r="AP11" s="22"/>
      <c r="AQ11" s="22"/>
      <c r="AR11" s="20"/>
      <c r="BE11" s="263"/>
      <c r="BS11" s="17" t="s">
        <v>18</v>
      </c>
    </row>
    <row r="12" spans="1:74"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63"/>
      <c r="BS12" s="17" t="s">
        <v>18</v>
      </c>
    </row>
    <row r="13" spans="1:74" ht="12" customHeight="1">
      <c r="B13" s="21"/>
      <c r="C13" s="22"/>
      <c r="D13" s="29" t="s">
        <v>32</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29</v>
      </c>
      <c r="AL13" s="22"/>
      <c r="AM13" s="22"/>
      <c r="AN13" s="31" t="s">
        <v>33</v>
      </c>
      <c r="AO13" s="22"/>
      <c r="AP13" s="22"/>
      <c r="AQ13" s="22"/>
      <c r="AR13" s="20"/>
      <c r="BE13" s="263"/>
      <c r="BS13" s="17" t="s">
        <v>18</v>
      </c>
    </row>
    <row r="14" spans="1:74" ht="11.25">
      <c r="B14" s="21"/>
      <c r="C14" s="22"/>
      <c r="D14" s="22"/>
      <c r="E14" s="285" t="s">
        <v>33</v>
      </c>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9" t="s">
        <v>31</v>
      </c>
      <c r="AL14" s="22"/>
      <c r="AM14" s="22"/>
      <c r="AN14" s="31" t="s">
        <v>33</v>
      </c>
      <c r="AO14" s="22"/>
      <c r="AP14" s="22"/>
      <c r="AQ14" s="22"/>
      <c r="AR14" s="20"/>
      <c r="BE14" s="263"/>
      <c r="BS14" s="17" t="s">
        <v>18</v>
      </c>
    </row>
    <row r="15" spans="1:74"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63"/>
      <c r="BS15" s="17" t="s">
        <v>4</v>
      </c>
    </row>
    <row r="16" spans="1:74" ht="12" customHeight="1">
      <c r="B16" s="21"/>
      <c r="C16" s="22"/>
      <c r="D16" s="29" t="s">
        <v>34</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29</v>
      </c>
      <c r="AL16" s="22"/>
      <c r="AM16" s="22"/>
      <c r="AN16" s="27" t="s">
        <v>1</v>
      </c>
      <c r="AO16" s="22"/>
      <c r="AP16" s="22"/>
      <c r="AQ16" s="22"/>
      <c r="AR16" s="20"/>
      <c r="BE16" s="263"/>
      <c r="BS16" s="17" t="s">
        <v>4</v>
      </c>
    </row>
    <row r="17" spans="2:71" ht="18.399999999999999" customHeight="1">
      <c r="B17" s="21"/>
      <c r="C17" s="22"/>
      <c r="D17" s="22"/>
      <c r="E17" s="27" t="s">
        <v>23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31</v>
      </c>
      <c r="AL17" s="22"/>
      <c r="AM17" s="22"/>
      <c r="AN17" s="27" t="s">
        <v>1</v>
      </c>
      <c r="AO17" s="22"/>
      <c r="AP17" s="22"/>
      <c r="AQ17" s="22"/>
      <c r="AR17" s="20"/>
      <c r="BE17" s="263"/>
      <c r="BS17" s="17" t="s">
        <v>35</v>
      </c>
    </row>
    <row r="18" spans="2:7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63"/>
      <c r="BS18" s="17" t="s">
        <v>6</v>
      </c>
    </row>
    <row r="19" spans="2:71" ht="12" customHeight="1">
      <c r="B19" s="21"/>
      <c r="C19" s="22"/>
      <c r="D19" s="29" t="s">
        <v>36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29</v>
      </c>
      <c r="AL19" s="22"/>
      <c r="AM19" s="22"/>
      <c r="AN19" s="27" t="s">
        <v>1</v>
      </c>
      <c r="AO19" s="22"/>
      <c r="AP19" s="22"/>
      <c r="AQ19" s="22"/>
      <c r="AR19" s="20"/>
      <c r="BE19" s="263"/>
      <c r="BS19" s="17" t="s">
        <v>6</v>
      </c>
    </row>
    <row r="20" spans="2:71" ht="18.399999999999999" customHeight="1">
      <c r="B20" s="21"/>
      <c r="C20" s="22"/>
      <c r="D20" s="22"/>
      <c r="E20" s="27" t="s">
        <v>23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31</v>
      </c>
      <c r="AL20" s="22"/>
      <c r="AM20" s="22"/>
      <c r="AN20" s="27" t="s">
        <v>1</v>
      </c>
      <c r="AO20" s="22"/>
      <c r="AP20" s="22"/>
      <c r="AQ20" s="22"/>
      <c r="AR20" s="20"/>
      <c r="BE20" s="263"/>
      <c r="BS20" s="17" t="s">
        <v>35</v>
      </c>
    </row>
    <row r="21" spans="2:7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63"/>
    </row>
    <row r="22" spans="2:71" ht="12" customHeight="1">
      <c r="B22" s="21"/>
      <c r="C22" s="22"/>
      <c r="D22" s="29"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63"/>
    </row>
    <row r="23" spans="2:71" ht="16.5" customHeight="1">
      <c r="B23" s="21"/>
      <c r="C23" s="22"/>
      <c r="D23" s="22"/>
      <c r="E23" s="287" t="s">
        <v>1</v>
      </c>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87"/>
      <c r="AL23" s="287"/>
      <c r="AM23" s="287"/>
      <c r="AN23" s="287"/>
      <c r="AO23" s="22"/>
      <c r="AP23" s="22"/>
      <c r="AQ23" s="22"/>
      <c r="AR23" s="20"/>
      <c r="BE23" s="263"/>
    </row>
    <row r="24" spans="2:7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63"/>
    </row>
    <row r="25" spans="2:7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63"/>
    </row>
    <row r="26" spans="2:71" s="1" customFormat="1" ht="25.9" customHeight="1">
      <c r="B26" s="34"/>
      <c r="C26" s="35"/>
      <c r="D26" s="36" t="s">
        <v>38</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4">
        <f>ROUND(AG54,2)</f>
        <v>0</v>
      </c>
      <c r="AL26" s="265"/>
      <c r="AM26" s="265"/>
      <c r="AN26" s="265"/>
      <c r="AO26" s="265"/>
      <c r="AP26" s="35"/>
      <c r="AQ26" s="35"/>
      <c r="AR26" s="38"/>
      <c r="BE26" s="263"/>
    </row>
    <row r="27" spans="2:71" s="1" customFormat="1" ht="6.95" customHeight="1">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3"/>
    </row>
    <row r="28" spans="2:71" s="1" customFormat="1" ht="11.25">
      <c r="B28" s="34"/>
      <c r="C28" s="35"/>
      <c r="D28" s="35"/>
      <c r="E28" s="35"/>
      <c r="F28" s="35"/>
      <c r="G28" s="35"/>
      <c r="H28" s="35"/>
      <c r="I28" s="35"/>
      <c r="J28" s="35"/>
      <c r="K28" s="35"/>
      <c r="L28" s="288" t="s">
        <v>39</v>
      </c>
      <c r="M28" s="288"/>
      <c r="N28" s="288"/>
      <c r="O28" s="288"/>
      <c r="P28" s="288"/>
      <c r="Q28" s="35"/>
      <c r="R28" s="35"/>
      <c r="S28" s="35"/>
      <c r="T28" s="35"/>
      <c r="U28" s="35"/>
      <c r="V28" s="35"/>
      <c r="W28" s="288" t="s">
        <v>40</v>
      </c>
      <c r="X28" s="288"/>
      <c r="Y28" s="288"/>
      <c r="Z28" s="288"/>
      <c r="AA28" s="288"/>
      <c r="AB28" s="288"/>
      <c r="AC28" s="288"/>
      <c r="AD28" s="288"/>
      <c r="AE28" s="288"/>
      <c r="AF28" s="35"/>
      <c r="AG28" s="35"/>
      <c r="AH28" s="35"/>
      <c r="AI28" s="35"/>
      <c r="AJ28" s="35"/>
      <c r="AK28" s="288" t="s">
        <v>41</v>
      </c>
      <c r="AL28" s="288"/>
      <c r="AM28" s="288"/>
      <c r="AN28" s="288"/>
      <c r="AO28" s="288"/>
      <c r="AP28" s="35"/>
      <c r="AQ28" s="35"/>
      <c r="AR28" s="38"/>
      <c r="BE28" s="263"/>
    </row>
    <row r="29" spans="2:71" s="2" customFormat="1" ht="14.45" customHeight="1">
      <c r="B29" s="39"/>
      <c r="C29" s="40"/>
      <c r="D29" s="29" t="s">
        <v>42</v>
      </c>
      <c r="E29" s="40"/>
      <c r="F29" s="29" t="s">
        <v>43</v>
      </c>
      <c r="G29" s="40"/>
      <c r="H29" s="40"/>
      <c r="I29" s="40"/>
      <c r="J29" s="40"/>
      <c r="K29" s="40"/>
      <c r="L29" s="289">
        <v>0.21</v>
      </c>
      <c r="M29" s="261"/>
      <c r="N29" s="261"/>
      <c r="O29" s="261"/>
      <c r="P29" s="261"/>
      <c r="Q29" s="40"/>
      <c r="R29" s="40"/>
      <c r="S29" s="40"/>
      <c r="T29" s="40"/>
      <c r="U29" s="40"/>
      <c r="V29" s="40"/>
      <c r="W29" s="260">
        <f>ROUND(AZ54, 2)</f>
        <v>0</v>
      </c>
      <c r="X29" s="261"/>
      <c r="Y29" s="261"/>
      <c r="Z29" s="261"/>
      <c r="AA29" s="261"/>
      <c r="AB29" s="261"/>
      <c r="AC29" s="261"/>
      <c r="AD29" s="261"/>
      <c r="AE29" s="261"/>
      <c r="AF29" s="40"/>
      <c r="AG29" s="40"/>
      <c r="AH29" s="40"/>
      <c r="AI29" s="40"/>
      <c r="AJ29" s="40"/>
      <c r="AK29" s="260">
        <f>ROUND(AV54, 2)</f>
        <v>0</v>
      </c>
      <c r="AL29" s="261"/>
      <c r="AM29" s="261"/>
      <c r="AN29" s="261"/>
      <c r="AO29" s="261"/>
      <c r="AP29" s="40"/>
      <c r="AQ29" s="40"/>
      <c r="AR29" s="41"/>
      <c r="BE29" s="263"/>
    </row>
    <row r="30" spans="2:71" s="2" customFormat="1" ht="14.45" customHeight="1">
      <c r="B30" s="39"/>
      <c r="C30" s="40"/>
      <c r="D30" s="40"/>
      <c r="E30" s="40"/>
      <c r="F30" s="29" t="s">
        <v>44</v>
      </c>
      <c r="G30" s="40"/>
      <c r="H30" s="40"/>
      <c r="I30" s="40"/>
      <c r="J30" s="40"/>
      <c r="K30" s="40"/>
      <c r="L30" s="289">
        <v>0.15</v>
      </c>
      <c r="M30" s="261"/>
      <c r="N30" s="261"/>
      <c r="O30" s="261"/>
      <c r="P30" s="261"/>
      <c r="Q30" s="40"/>
      <c r="R30" s="40"/>
      <c r="S30" s="40"/>
      <c r="T30" s="40"/>
      <c r="U30" s="40"/>
      <c r="V30" s="40"/>
      <c r="W30" s="260">
        <f>ROUND(BA54, 2)</f>
        <v>0</v>
      </c>
      <c r="X30" s="261"/>
      <c r="Y30" s="261"/>
      <c r="Z30" s="261"/>
      <c r="AA30" s="261"/>
      <c r="AB30" s="261"/>
      <c r="AC30" s="261"/>
      <c r="AD30" s="261"/>
      <c r="AE30" s="261"/>
      <c r="AF30" s="40"/>
      <c r="AG30" s="40"/>
      <c r="AH30" s="40"/>
      <c r="AI30" s="40"/>
      <c r="AJ30" s="40"/>
      <c r="AK30" s="260">
        <f>ROUND(AW54, 2)</f>
        <v>0</v>
      </c>
      <c r="AL30" s="261"/>
      <c r="AM30" s="261"/>
      <c r="AN30" s="261"/>
      <c r="AO30" s="261"/>
      <c r="AP30" s="40"/>
      <c r="AQ30" s="40"/>
      <c r="AR30" s="41"/>
      <c r="BE30" s="263"/>
    </row>
    <row r="31" spans="2:71" s="2" customFormat="1" ht="14.45" hidden="1" customHeight="1">
      <c r="B31" s="39"/>
      <c r="C31" s="40"/>
      <c r="D31" s="40"/>
      <c r="E31" s="40"/>
      <c r="F31" s="29" t="s">
        <v>45</v>
      </c>
      <c r="G31" s="40"/>
      <c r="H31" s="40"/>
      <c r="I31" s="40"/>
      <c r="J31" s="40"/>
      <c r="K31" s="40"/>
      <c r="L31" s="289">
        <v>0.21</v>
      </c>
      <c r="M31" s="261"/>
      <c r="N31" s="261"/>
      <c r="O31" s="261"/>
      <c r="P31" s="261"/>
      <c r="Q31" s="40"/>
      <c r="R31" s="40"/>
      <c r="S31" s="40"/>
      <c r="T31" s="40"/>
      <c r="U31" s="40"/>
      <c r="V31" s="40"/>
      <c r="W31" s="260">
        <f>ROUND(BB54, 2)</f>
        <v>0</v>
      </c>
      <c r="X31" s="261"/>
      <c r="Y31" s="261"/>
      <c r="Z31" s="261"/>
      <c r="AA31" s="261"/>
      <c r="AB31" s="261"/>
      <c r="AC31" s="261"/>
      <c r="AD31" s="261"/>
      <c r="AE31" s="261"/>
      <c r="AF31" s="40"/>
      <c r="AG31" s="40"/>
      <c r="AH31" s="40"/>
      <c r="AI31" s="40"/>
      <c r="AJ31" s="40"/>
      <c r="AK31" s="260">
        <v>0</v>
      </c>
      <c r="AL31" s="261"/>
      <c r="AM31" s="261"/>
      <c r="AN31" s="261"/>
      <c r="AO31" s="261"/>
      <c r="AP31" s="40"/>
      <c r="AQ31" s="40"/>
      <c r="AR31" s="41"/>
      <c r="BE31" s="263"/>
    </row>
    <row r="32" spans="2:71" s="2" customFormat="1" ht="14.45" hidden="1" customHeight="1">
      <c r="B32" s="39"/>
      <c r="C32" s="40"/>
      <c r="D32" s="40"/>
      <c r="E32" s="40"/>
      <c r="F32" s="29" t="s">
        <v>46</v>
      </c>
      <c r="G32" s="40"/>
      <c r="H32" s="40"/>
      <c r="I32" s="40"/>
      <c r="J32" s="40"/>
      <c r="K32" s="40"/>
      <c r="L32" s="289">
        <v>0.15</v>
      </c>
      <c r="M32" s="261"/>
      <c r="N32" s="261"/>
      <c r="O32" s="261"/>
      <c r="P32" s="261"/>
      <c r="Q32" s="40"/>
      <c r="R32" s="40"/>
      <c r="S32" s="40"/>
      <c r="T32" s="40"/>
      <c r="U32" s="40"/>
      <c r="V32" s="40"/>
      <c r="W32" s="260">
        <f>ROUND(BC54, 2)</f>
        <v>0</v>
      </c>
      <c r="X32" s="261"/>
      <c r="Y32" s="261"/>
      <c r="Z32" s="261"/>
      <c r="AA32" s="261"/>
      <c r="AB32" s="261"/>
      <c r="AC32" s="261"/>
      <c r="AD32" s="261"/>
      <c r="AE32" s="261"/>
      <c r="AF32" s="40"/>
      <c r="AG32" s="40"/>
      <c r="AH32" s="40"/>
      <c r="AI32" s="40"/>
      <c r="AJ32" s="40"/>
      <c r="AK32" s="260">
        <v>0</v>
      </c>
      <c r="AL32" s="261"/>
      <c r="AM32" s="261"/>
      <c r="AN32" s="261"/>
      <c r="AO32" s="261"/>
      <c r="AP32" s="40"/>
      <c r="AQ32" s="40"/>
      <c r="AR32" s="41"/>
      <c r="BE32" s="263"/>
    </row>
    <row r="33" spans="2:57" s="2" customFormat="1" ht="14.45" hidden="1" customHeight="1">
      <c r="B33" s="39"/>
      <c r="C33" s="40"/>
      <c r="D33" s="40"/>
      <c r="E33" s="40"/>
      <c r="F33" s="29" t="s">
        <v>47</v>
      </c>
      <c r="G33" s="40"/>
      <c r="H33" s="40"/>
      <c r="I33" s="40"/>
      <c r="J33" s="40"/>
      <c r="K33" s="40"/>
      <c r="L33" s="289">
        <v>0</v>
      </c>
      <c r="M33" s="261"/>
      <c r="N33" s="261"/>
      <c r="O33" s="261"/>
      <c r="P33" s="261"/>
      <c r="Q33" s="40"/>
      <c r="R33" s="40"/>
      <c r="S33" s="40"/>
      <c r="T33" s="40"/>
      <c r="U33" s="40"/>
      <c r="V33" s="40"/>
      <c r="W33" s="260">
        <f>ROUND(BD54, 2)</f>
        <v>0</v>
      </c>
      <c r="X33" s="261"/>
      <c r="Y33" s="261"/>
      <c r="Z33" s="261"/>
      <c r="AA33" s="261"/>
      <c r="AB33" s="261"/>
      <c r="AC33" s="261"/>
      <c r="AD33" s="261"/>
      <c r="AE33" s="261"/>
      <c r="AF33" s="40"/>
      <c r="AG33" s="40"/>
      <c r="AH33" s="40"/>
      <c r="AI33" s="40"/>
      <c r="AJ33" s="40"/>
      <c r="AK33" s="260">
        <v>0</v>
      </c>
      <c r="AL33" s="261"/>
      <c r="AM33" s="261"/>
      <c r="AN33" s="261"/>
      <c r="AO33" s="261"/>
      <c r="AP33" s="40"/>
      <c r="AQ33" s="40"/>
      <c r="AR33" s="41"/>
      <c r="BE33" s="263"/>
    </row>
    <row r="34" spans="2:57" s="1" customFormat="1" ht="6.95" customHeight="1">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3"/>
    </row>
    <row r="35" spans="2:57" s="1" customFormat="1" ht="25.9" customHeight="1">
      <c r="B35" s="34"/>
      <c r="C35" s="42"/>
      <c r="D35" s="43" t="s">
        <v>48</v>
      </c>
      <c r="E35" s="44"/>
      <c r="F35" s="44"/>
      <c r="G35" s="44"/>
      <c r="H35" s="44"/>
      <c r="I35" s="44"/>
      <c r="J35" s="44"/>
      <c r="K35" s="44"/>
      <c r="L35" s="44"/>
      <c r="M35" s="44"/>
      <c r="N35" s="44"/>
      <c r="O35" s="44"/>
      <c r="P35" s="44"/>
      <c r="Q35" s="44"/>
      <c r="R35" s="44"/>
      <c r="S35" s="44"/>
      <c r="T35" s="45" t="s">
        <v>49</v>
      </c>
      <c r="U35" s="44"/>
      <c r="V35" s="44"/>
      <c r="W35" s="44"/>
      <c r="X35" s="266" t="s">
        <v>50</v>
      </c>
      <c r="Y35" s="267"/>
      <c r="Z35" s="267"/>
      <c r="AA35" s="267"/>
      <c r="AB35" s="267"/>
      <c r="AC35" s="44"/>
      <c r="AD35" s="44"/>
      <c r="AE35" s="44"/>
      <c r="AF35" s="44"/>
      <c r="AG35" s="44"/>
      <c r="AH35" s="44"/>
      <c r="AI35" s="44"/>
      <c r="AJ35" s="44"/>
      <c r="AK35" s="268">
        <f>SUM(AK26:AK33)</f>
        <v>0</v>
      </c>
      <c r="AL35" s="267"/>
      <c r="AM35" s="267"/>
      <c r="AN35" s="267"/>
      <c r="AO35" s="269"/>
      <c r="AP35" s="42"/>
      <c r="AQ35" s="42"/>
      <c r="AR35" s="38"/>
    </row>
    <row r="36" spans="2:57" s="1" customFormat="1" ht="6.95" customHeight="1">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row>
    <row r="37" spans="2:57" s="1" customFormat="1" ht="6.95" customHeight="1">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row>
    <row r="41" spans="2:57" s="1" customFormat="1" ht="6.95" customHeight="1">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row>
    <row r="42" spans="2:57" s="1" customFormat="1" ht="24.95" customHeight="1">
      <c r="B42" s="34"/>
      <c r="C42" s="23" t="s">
        <v>51</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row>
    <row r="43" spans="2:57" s="1" customFormat="1" ht="6.95" customHeight="1">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row>
    <row r="44" spans="2:57" s="1" customFormat="1" ht="12" customHeight="1">
      <c r="B44" s="34"/>
      <c r="C44" s="29" t="s">
        <v>13</v>
      </c>
      <c r="D44" s="35"/>
      <c r="E44" s="35"/>
      <c r="F44" s="35"/>
      <c r="G44" s="35"/>
      <c r="H44" s="35"/>
      <c r="I44" s="35"/>
      <c r="J44" s="35"/>
      <c r="K44" s="35"/>
      <c r="L44" s="35" t="str">
        <f>K5</f>
        <v>1003Z</v>
      </c>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c r="AN44" s="35"/>
      <c r="AO44" s="35"/>
      <c r="AP44" s="35"/>
      <c r="AQ44" s="35"/>
      <c r="AR44" s="38"/>
    </row>
    <row r="45" spans="2:57" s="3" customFormat="1" ht="36.950000000000003" customHeight="1">
      <c r="B45" s="50"/>
      <c r="C45" s="51" t="s">
        <v>16</v>
      </c>
      <c r="D45" s="52"/>
      <c r="E45" s="52"/>
      <c r="F45" s="52"/>
      <c r="G45" s="52"/>
      <c r="H45" s="52"/>
      <c r="I45" s="52"/>
      <c r="J45" s="52"/>
      <c r="K45" s="52"/>
      <c r="L45" s="279" t="str">
        <f>K6</f>
        <v>Oprava mostů v km 0,931 a v km 3,040 v úseku Ústí n.L. Střekov - Ústí n.L. západ</v>
      </c>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0"/>
      <c r="AL45" s="280"/>
      <c r="AM45" s="280"/>
      <c r="AN45" s="280"/>
      <c r="AO45" s="280"/>
      <c r="AP45" s="52"/>
      <c r="AQ45" s="52"/>
      <c r="AR45" s="53"/>
    </row>
    <row r="46" spans="2:57" s="1" customFormat="1" ht="6.95" customHeight="1">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row>
    <row r="47" spans="2:57" s="1" customFormat="1" ht="12" customHeight="1">
      <c r="B47" s="34"/>
      <c r="C47" s="29" t="s">
        <v>22</v>
      </c>
      <c r="D47" s="35"/>
      <c r="E47" s="35"/>
      <c r="F47" s="35"/>
      <c r="G47" s="35"/>
      <c r="H47" s="35"/>
      <c r="I47" s="35"/>
      <c r="J47" s="35"/>
      <c r="K47" s="35"/>
      <c r="L47" s="54" t="str">
        <f>IF(K8="","",K8)</f>
        <v xml:space="preserve"> </v>
      </c>
      <c r="M47" s="35"/>
      <c r="N47" s="35"/>
      <c r="O47" s="35"/>
      <c r="P47" s="35"/>
      <c r="Q47" s="35"/>
      <c r="R47" s="35"/>
      <c r="S47" s="35"/>
      <c r="T47" s="35"/>
      <c r="U47" s="35"/>
      <c r="V47" s="35"/>
      <c r="W47" s="35"/>
      <c r="X47" s="35"/>
      <c r="Y47" s="35"/>
      <c r="Z47" s="35"/>
      <c r="AA47" s="35"/>
      <c r="AB47" s="35"/>
      <c r="AC47" s="35"/>
      <c r="AD47" s="35"/>
      <c r="AE47" s="35"/>
      <c r="AF47" s="35"/>
      <c r="AG47" s="35"/>
      <c r="AH47" s="35"/>
      <c r="AI47" s="29" t="s">
        <v>24</v>
      </c>
      <c r="AJ47" s="35"/>
      <c r="AK47" s="35"/>
      <c r="AL47" s="35"/>
      <c r="AM47" s="281" t="str">
        <f>IF(AN8= "","",AN8)</f>
        <v>6. 2. 2019</v>
      </c>
      <c r="AN47" s="281"/>
      <c r="AO47" s="35"/>
      <c r="AP47" s="35"/>
      <c r="AQ47" s="35"/>
      <c r="AR47" s="38"/>
    </row>
    <row r="48" spans="2:57" s="1" customFormat="1" ht="6.95" customHeight="1">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row>
    <row r="49" spans="1:91" s="1" customFormat="1" ht="13.7" customHeight="1">
      <c r="B49" s="34"/>
      <c r="C49" s="29" t="s">
        <v>28</v>
      </c>
      <c r="D49" s="35"/>
      <c r="E49" s="35"/>
      <c r="F49" s="35"/>
      <c r="G49" s="35"/>
      <c r="H49" s="35"/>
      <c r="I49" s="35"/>
      <c r="J49" s="35"/>
      <c r="K49" s="35"/>
      <c r="L49" s="35" t="str">
        <f>IF(E11= "","",E11)</f>
        <v>SŽDC, s.o. OŘ Ústí nad Labem</v>
      </c>
      <c r="M49" s="35"/>
      <c r="N49" s="35"/>
      <c r="O49" s="35"/>
      <c r="P49" s="35"/>
      <c r="Q49" s="35"/>
      <c r="R49" s="35"/>
      <c r="S49" s="35"/>
      <c r="T49" s="35"/>
      <c r="U49" s="35"/>
      <c r="V49" s="35"/>
      <c r="W49" s="35"/>
      <c r="X49" s="35"/>
      <c r="Y49" s="35"/>
      <c r="Z49" s="35"/>
      <c r="AA49" s="35"/>
      <c r="AB49" s="35"/>
      <c r="AC49" s="35"/>
      <c r="AD49" s="35"/>
      <c r="AE49" s="35"/>
      <c r="AF49" s="35"/>
      <c r="AG49" s="35"/>
      <c r="AH49" s="35"/>
      <c r="AI49" s="29" t="s">
        <v>34</v>
      </c>
      <c r="AJ49" s="35"/>
      <c r="AK49" s="35"/>
      <c r="AL49" s="35"/>
      <c r="AM49" s="277" t="str">
        <f>IF(E17="","",E17)</f>
        <v xml:space="preserve"> </v>
      </c>
      <c r="AN49" s="278"/>
      <c r="AO49" s="278"/>
      <c r="AP49" s="278"/>
      <c r="AQ49" s="35"/>
      <c r="AR49" s="38"/>
      <c r="AS49" s="271" t="s">
        <v>52</v>
      </c>
      <c r="AT49" s="272"/>
      <c r="AU49" s="56"/>
      <c r="AV49" s="56"/>
      <c r="AW49" s="56"/>
      <c r="AX49" s="56"/>
      <c r="AY49" s="56"/>
      <c r="AZ49" s="56"/>
      <c r="BA49" s="56"/>
      <c r="BB49" s="56"/>
      <c r="BC49" s="56"/>
      <c r="BD49" s="57"/>
    </row>
    <row r="50" spans="1:91" s="1" customFormat="1" ht="13.7" customHeight="1">
      <c r="B50" s="34"/>
      <c r="C50" s="29" t="s">
        <v>32</v>
      </c>
      <c r="D50" s="35"/>
      <c r="E50" s="35"/>
      <c r="F50" s="35"/>
      <c r="G50" s="35"/>
      <c r="H50" s="35"/>
      <c r="I50" s="35"/>
      <c r="J50" s="35"/>
      <c r="K50" s="35"/>
      <c r="L50" s="35"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9" t="s">
        <v>36</v>
      </c>
      <c r="AJ50" s="35"/>
      <c r="AK50" s="35"/>
      <c r="AL50" s="35"/>
      <c r="AM50" s="277" t="str">
        <f>IF(E20="","",E20)</f>
        <v xml:space="preserve"> </v>
      </c>
      <c r="AN50" s="278"/>
      <c r="AO50" s="278"/>
      <c r="AP50" s="278"/>
      <c r="AQ50" s="35"/>
      <c r="AR50" s="38"/>
      <c r="AS50" s="273"/>
      <c r="AT50" s="274"/>
      <c r="AU50" s="58"/>
      <c r="AV50" s="58"/>
      <c r="AW50" s="58"/>
      <c r="AX50" s="58"/>
      <c r="AY50" s="58"/>
      <c r="AZ50" s="58"/>
      <c r="BA50" s="58"/>
      <c r="BB50" s="58"/>
      <c r="BC50" s="58"/>
      <c r="BD50" s="59"/>
    </row>
    <row r="51" spans="1:91" s="1" customFormat="1" ht="10.9" customHeight="1">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75"/>
      <c r="AT51" s="276"/>
      <c r="AU51" s="60"/>
      <c r="AV51" s="60"/>
      <c r="AW51" s="60"/>
      <c r="AX51" s="60"/>
      <c r="AY51" s="60"/>
      <c r="AZ51" s="60"/>
      <c r="BA51" s="60"/>
      <c r="BB51" s="60"/>
      <c r="BC51" s="60"/>
      <c r="BD51" s="61"/>
    </row>
    <row r="52" spans="1:91" s="1" customFormat="1" ht="29.25" customHeight="1">
      <c r="B52" s="34"/>
      <c r="C52" s="303" t="s">
        <v>53</v>
      </c>
      <c r="D52" s="297"/>
      <c r="E52" s="297"/>
      <c r="F52" s="297"/>
      <c r="G52" s="297"/>
      <c r="H52" s="62"/>
      <c r="I52" s="296" t="s">
        <v>54</v>
      </c>
      <c r="J52" s="297"/>
      <c r="K52" s="297"/>
      <c r="L52" s="297"/>
      <c r="M52" s="297"/>
      <c r="N52" s="297"/>
      <c r="O52" s="297"/>
      <c r="P52" s="297"/>
      <c r="Q52" s="297"/>
      <c r="R52" s="297"/>
      <c r="S52" s="297"/>
      <c r="T52" s="297"/>
      <c r="U52" s="297"/>
      <c r="V52" s="297"/>
      <c r="W52" s="297"/>
      <c r="X52" s="297"/>
      <c r="Y52" s="297"/>
      <c r="Z52" s="297"/>
      <c r="AA52" s="297"/>
      <c r="AB52" s="297"/>
      <c r="AC52" s="297"/>
      <c r="AD52" s="297"/>
      <c r="AE52" s="297"/>
      <c r="AF52" s="297"/>
      <c r="AG52" s="299" t="s">
        <v>55</v>
      </c>
      <c r="AH52" s="297"/>
      <c r="AI52" s="297"/>
      <c r="AJ52" s="297"/>
      <c r="AK52" s="297"/>
      <c r="AL52" s="297"/>
      <c r="AM52" s="297"/>
      <c r="AN52" s="296" t="s">
        <v>56</v>
      </c>
      <c r="AO52" s="297"/>
      <c r="AP52" s="298"/>
      <c r="AQ52" s="63" t="s">
        <v>57</v>
      </c>
      <c r="AR52" s="38"/>
      <c r="AS52" s="64" t="s">
        <v>58</v>
      </c>
      <c r="AT52" s="65" t="s">
        <v>59</v>
      </c>
      <c r="AU52" s="65" t="s">
        <v>60</v>
      </c>
      <c r="AV52" s="65" t="s">
        <v>61</v>
      </c>
      <c r="AW52" s="65" t="s">
        <v>62</v>
      </c>
      <c r="AX52" s="65" t="s">
        <v>63</v>
      </c>
      <c r="AY52" s="65" t="s">
        <v>64</v>
      </c>
      <c r="AZ52" s="65" t="s">
        <v>65</v>
      </c>
      <c r="BA52" s="65" t="s">
        <v>66</v>
      </c>
      <c r="BB52" s="65" t="s">
        <v>67</v>
      </c>
      <c r="BC52" s="65" t="s">
        <v>68</v>
      </c>
      <c r="BD52" s="66" t="s">
        <v>69</v>
      </c>
    </row>
    <row r="53" spans="1:91" s="1" customFormat="1" ht="10.9" customHeight="1">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67"/>
      <c r="AT53" s="68"/>
      <c r="AU53" s="68"/>
      <c r="AV53" s="68"/>
      <c r="AW53" s="68"/>
      <c r="AX53" s="68"/>
      <c r="AY53" s="68"/>
      <c r="AZ53" s="68"/>
      <c r="BA53" s="68"/>
      <c r="BB53" s="68"/>
      <c r="BC53" s="68"/>
      <c r="BD53" s="69"/>
    </row>
    <row r="54" spans="1:91" s="4" customFormat="1" ht="32.450000000000003" customHeight="1">
      <c r="B54" s="70"/>
      <c r="C54" s="71" t="s">
        <v>70</v>
      </c>
      <c r="D54" s="72"/>
      <c r="E54" s="72"/>
      <c r="F54" s="72"/>
      <c r="G54" s="72"/>
      <c r="H54" s="72"/>
      <c r="I54" s="72"/>
      <c r="J54" s="72"/>
      <c r="K54" s="72"/>
      <c r="L54" s="72"/>
      <c r="M54" s="72"/>
      <c r="N54" s="72"/>
      <c r="O54" s="72"/>
      <c r="P54" s="72"/>
      <c r="Q54" s="72"/>
      <c r="R54" s="72"/>
      <c r="S54" s="72"/>
      <c r="T54" s="72"/>
      <c r="U54" s="72"/>
      <c r="V54" s="72"/>
      <c r="W54" s="72"/>
      <c r="X54" s="72"/>
      <c r="Y54" s="72"/>
      <c r="Z54" s="72"/>
      <c r="AA54" s="72"/>
      <c r="AB54" s="72"/>
      <c r="AC54" s="72"/>
      <c r="AD54" s="72"/>
      <c r="AE54" s="72"/>
      <c r="AF54" s="72"/>
      <c r="AG54" s="301">
        <f>ROUND(AG55+AG58+AG61+AG62,2)</f>
        <v>0</v>
      </c>
      <c r="AH54" s="301"/>
      <c r="AI54" s="301"/>
      <c r="AJ54" s="301"/>
      <c r="AK54" s="301"/>
      <c r="AL54" s="301"/>
      <c r="AM54" s="301"/>
      <c r="AN54" s="302">
        <f t="shared" ref="AN54:AN62" si="0">SUM(AG54,AT54)</f>
        <v>0</v>
      </c>
      <c r="AO54" s="302"/>
      <c r="AP54" s="302"/>
      <c r="AQ54" s="74" t="s">
        <v>1</v>
      </c>
      <c r="AR54" s="75"/>
      <c r="AS54" s="76">
        <f>ROUND(AS55+AS58+AS61+AS62,2)</f>
        <v>0</v>
      </c>
      <c r="AT54" s="77">
        <f t="shared" ref="AT54:AT62" si="1">ROUND(SUM(AV54:AW54),2)</f>
        <v>0</v>
      </c>
      <c r="AU54" s="78">
        <f>ROUND(AU55+AU58+AU61+AU62,5)</f>
        <v>0</v>
      </c>
      <c r="AV54" s="77">
        <f>ROUND(AZ54*L29,2)</f>
        <v>0</v>
      </c>
      <c r="AW54" s="77">
        <f>ROUND(BA54*L30,2)</f>
        <v>0</v>
      </c>
      <c r="AX54" s="77">
        <f>ROUND(BB54*L29,2)</f>
        <v>0</v>
      </c>
      <c r="AY54" s="77">
        <f>ROUND(BC54*L30,2)</f>
        <v>0</v>
      </c>
      <c r="AZ54" s="77">
        <f>ROUND(AZ55+AZ58+AZ61+AZ62,2)</f>
        <v>0</v>
      </c>
      <c r="BA54" s="77">
        <f>ROUND(BA55+BA58+BA61+BA62,2)</f>
        <v>0</v>
      </c>
      <c r="BB54" s="77">
        <f>ROUND(BB55+BB58+BB61+BB62,2)</f>
        <v>0</v>
      </c>
      <c r="BC54" s="77">
        <f>ROUND(BC55+BC58+BC61+BC62,2)</f>
        <v>0</v>
      </c>
      <c r="BD54" s="79">
        <f>ROUND(BD55+BD58+BD61+BD62,2)</f>
        <v>0</v>
      </c>
      <c r="BS54" s="80" t="s">
        <v>71</v>
      </c>
      <c r="BT54" s="80" t="s">
        <v>72</v>
      </c>
      <c r="BU54" s="81" t="s">
        <v>73</v>
      </c>
      <c r="BV54" s="80" t="s">
        <v>74</v>
      </c>
      <c r="BW54" s="80" t="s">
        <v>5</v>
      </c>
      <c r="BX54" s="80" t="s">
        <v>75</v>
      </c>
      <c r="CL54" s="80" t="s">
        <v>1</v>
      </c>
    </row>
    <row r="55" spans="1:91" s="5" customFormat="1" ht="16.5" customHeight="1">
      <c r="B55" s="82"/>
      <c r="C55" s="83"/>
      <c r="D55" s="294" t="s">
        <v>76</v>
      </c>
      <c r="E55" s="294"/>
      <c r="F55" s="294"/>
      <c r="G55" s="294"/>
      <c r="H55" s="294"/>
      <c r="I55" s="84"/>
      <c r="J55" s="294" t="s">
        <v>77</v>
      </c>
      <c r="K55" s="294"/>
      <c r="L55" s="294"/>
      <c r="M55" s="294"/>
      <c r="N55" s="294"/>
      <c r="O55" s="294"/>
      <c r="P55" s="294"/>
      <c r="Q55" s="294"/>
      <c r="R55" s="294"/>
      <c r="S55" s="294"/>
      <c r="T55" s="294"/>
      <c r="U55" s="294"/>
      <c r="V55" s="294"/>
      <c r="W55" s="294"/>
      <c r="X55" s="294"/>
      <c r="Y55" s="294"/>
      <c r="Z55" s="294"/>
      <c r="AA55" s="294"/>
      <c r="AB55" s="294"/>
      <c r="AC55" s="294"/>
      <c r="AD55" s="294"/>
      <c r="AE55" s="294"/>
      <c r="AF55" s="294"/>
      <c r="AG55" s="300">
        <f>ROUND(SUM(AG56:AG57),2)</f>
        <v>0</v>
      </c>
      <c r="AH55" s="291"/>
      <c r="AI55" s="291"/>
      <c r="AJ55" s="291"/>
      <c r="AK55" s="291"/>
      <c r="AL55" s="291"/>
      <c r="AM55" s="291"/>
      <c r="AN55" s="290">
        <f t="shared" si="0"/>
        <v>0</v>
      </c>
      <c r="AO55" s="291"/>
      <c r="AP55" s="291"/>
      <c r="AQ55" s="85" t="s">
        <v>78</v>
      </c>
      <c r="AR55" s="86"/>
      <c r="AS55" s="87">
        <f>ROUND(SUM(AS56:AS57),2)</f>
        <v>0</v>
      </c>
      <c r="AT55" s="88">
        <f t="shared" si="1"/>
        <v>0</v>
      </c>
      <c r="AU55" s="89">
        <f>ROUND(SUM(AU56:AU57),5)</f>
        <v>0</v>
      </c>
      <c r="AV55" s="88">
        <f>ROUND(AZ55*L29,2)</f>
        <v>0</v>
      </c>
      <c r="AW55" s="88">
        <f>ROUND(BA55*L30,2)</f>
        <v>0</v>
      </c>
      <c r="AX55" s="88">
        <f>ROUND(BB55*L29,2)</f>
        <v>0</v>
      </c>
      <c r="AY55" s="88">
        <f>ROUND(BC55*L30,2)</f>
        <v>0</v>
      </c>
      <c r="AZ55" s="88">
        <f>ROUND(SUM(AZ56:AZ57),2)</f>
        <v>0</v>
      </c>
      <c r="BA55" s="88">
        <f>ROUND(SUM(BA56:BA57),2)</f>
        <v>0</v>
      </c>
      <c r="BB55" s="88">
        <f>ROUND(SUM(BB56:BB57),2)</f>
        <v>0</v>
      </c>
      <c r="BC55" s="88">
        <f>ROUND(SUM(BC56:BC57),2)</f>
        <v>0</v>
      </c>
      <c r="BD55" s="90">
        <f>ROUND(SUM(BD56:BD57),2)</f>
        <v>0</v>
      </c>
      <c r="BS55" s="91" t="s">
        <v>71</v>
      </c>
      <c r="BT55" s="91" t="s">
        <v>21</v>
      </c>
      <c r="BU55" s="91" t="s">
        <v>73</v>
      </c>
      <c r="BV55" s="91" t="s">
        <v>74</v>
      </c>
      <c r="BW55" s="91" t="s">
        <v>79</v>
      </c>
      <c r="BX55" s="91" t="s">
        <v>5</v>
      </c>
      <c r="CL55" s="91" t="s">
        <v>1</v>
      </c>
      <c r="CM55" s="91" t="s">
        <v>80</v>
      </c>
    </row>
    <row r="56" spans="1:91" s="6" customFormat="1" ht="16.5" customHeight="1">
      <c r="A56" s="92" t="s">
        <v>81</v>
      </c>
      <c r="B56" s="93"/>
      <c r="C56" s="94"/>
      <c r="D56" s="94"/>
      <c r="E56" s="295" t="s">
        <v>76</v>
      </c>
      <c r="F56" s="295"/>
      <c r="G56" s="295"/>
      <c r="H56" s="295"/>
      <c r="I56" s="295"/>
      <c r="J56" s="94"/>
      <c r="K56" s="295" t="s">
        <v>82</v>
      </c>
      <c r="L56" s="295"/>
      <c r="M56" s="295"/>
      <c r="N56" s="295"/>
      <c r="O56" s="295"/>
      <c r="P56" s="295"/>
      <c r="Q56" s="295"/>
      <c r="R56" s="295"/>
      <c r="S56" s="295"/>
      <c r="T56" s="295"/>
      <c r="U56" s="295"/>
      <c r="V56" s="295"/>
      <c r="W56" s="295"/>
      <c r="X56" s="295"/>
      <c r="Y56" s="295"/>
      <c r="Z56" s="295"/>
      <c r="AA56" s="295"/>
      <c r="AB56" s="295"/>
      <c r="AC56" s="295"/>
      <c r="AD56" s="295"/>
      <c r="AE56" s="295"/>
      <c r="AF56" s="295"/>
      <c r="AG56" s="292">
        <f>'001 - km 0,931 - most '!J32</f>
        <v>0</v>
      </c>
      <c r="AH56" s="293"/>
      <c r="AI56" s="293"/>
      <c r="AJ56" s="293"/>
      <c r="AK56" s="293"/>
      <c r="AL56" s="293"/>
      <c r="AM56" s="293"/>
      <c r="AN56" s="292">
        <f t="shared" si="0"/>
        <v>0</v>
      </c>
      <c r="AO56" s="293"/>
      <c r="AP56" s="293"/>
      <c r="AQ56" s="95" t="s">
        <v>83</v>
      </c>
      <c r="AR56" s="96"/>
      <c r="AS56" s="97">
        <v>0</v>
      </c>
      <c r="AT56" s="98">
        <f t="shared" si="1"/>
        <v>0</v>
      </c>
      <c r="AU56" s="99">
        <f>'001 - km 0,931 - most '!P97</f>
        <v>0</v>
      </c>
      <c r="AV56" s="98">
        <f>'001 - km 0,931 - most '!J35</f>
        <v>0</v>
      </c>
      <c r="AW56" s="98">
        <f>'001 - km 0,931 - most '!J36</f>
        <v>0</v>
      </c>
      <c r="AX56" s="98">
        <f>'001 - km 0,931 - most '!J37</f>
        <v>0</v>
      </c>
      <c r="AY56" s="98">
        <f>'001 - km 0,931 - most '!J38</f>
        <v>0</v>
      </c>
      <c r="AZ56" s="98">
        <f>'001 - km 0,931 - most '!F35</f>
        <v>0</v>
      </c>
      <c r="BA56" s="98">
        <f>'001 - km 0,931 - most '!F36</f>
        <v>0</v>
      </c>
      <c r="BB56" s="98">
        <f>'001 - km 0,931 - most '!F37</f>
        <v>0</v>
      </c>
      <c r="BC56" s="98">
        <f>'001 - km 0,931 - most '!F38</f>
        <v>0</v>
      </c>
      <c r="BD56" s="100">
        <f>'001 - km 0,931 - most '!F39</f>
        <v>0</v>
      </c>
      <c r="BT56" s="101" t="s">
        <v>80</v>
      </c>
      <c r="BV56" s="101" t="s">
        <v>74</v>
      </c>
      <c r="BW56" s="101" t="s">
        <v>84</v>
      </c>
      <c r="BX56" s="101" t="s">
        <v>79</v>
      </c>
      <c r="CL56" s="101" t="s">
        <v>1</v>
      </c>
    </row>
    <row r="57" spans="1:91" s="6" customFormat="1" ht="16.5" customHeight="1">
      <c r="A57" s="92" t="s">
        <v>81</v>
      </c>
      <c r="B57" s="93"/>
      <c r="C57" s="94"/>
      <c r="D57" s="94"/>
      <c r="E57" s="295" t="s">
        <v>85</v>
      </c>
      <c r="F57" s="295"/>
      <c r="G57" s="295"/>
      <c r="H57" s="295"/>
      <c r="I57" s="295"/>
      <c r="J57" s="94"/>
      <c r="K57" s="295" t="s">
        <v>86</v>
      </c>
      <c r="L57" s="295"/>
      <c r="M57" s="295"/>
      <c r="N57" s="295"/>
      <c r="O57" s="295"/>
      <c r="P57" s="295"/>
      <c r="Q57" s="295"/>
      <c r="R57" s="295"/>
      <c r="S57" s="295"/>
      <c r="T57" s="295"/>
      <c r="U57" s="295"/>
      <c r="V57" s="295"/>
      <c r="W57" s="295"/>
      <c r="X57" s="295"/>
      <c r="Y57" s="295"/>
      <c r="Z57" s="295"/>
      <c r="AA57" s="295"/>
      <c r="AB57" s="295"/>
      <c r="AC57" s="295"/>
      <c r="AD57" s="295"/>
      <c r="AE57" s="295"/>
      <c r="AF57" s="295"/>
      <c r="AG57" s="292">
        <f>'002 - km 0,931 - svršek'!J32</f>
        <v>0</v>
      </c>
      <c r="AH57" s="293"/>
      <c r="AI57" s="293"/>
      <c r="AJ57" s="293"/>
      <c r="AK57" s="293"/>
      <c r="AL57" s="293"/>
      <c r="AM57" s="293"/>
      <c r="AN57" s="292">
        <f t="shared" si="0"/>
        <v>0</v>
      </c>
      <c r="AO57" s="293"/>
      <c r="AP57" s="293"/>
      <c r="AQ57" s="95" t="s">
        <v>83</v>
      </c>
      <c r="AR57" s="96"/>
      <c r="AS57" s="97">
        <v>0</v>
      </c>
      <c r="AT57" s="98">
        <f t="shared" si="1"/>
        <v>0</v>
      </c>
      <c r="AU57" s="99">
        <f>'002 - km 0,931 - svršek'!P88</f>
        <v>0</v>
      </c>
      <c r="AV57" s="98">
        <f>'002 - km 0,931 - svršek'!J35</f>
        <v>0</v>
      </c>
      <c r="AW57" s="98">
        <f>'002 - km 0,931 - svršek'!J36</f>
        <v>0</v>
      </c>
      <c r="AX57" s="98">
        <f>'002 - km 0,931 - svršek'!J37</f>
        <v>0</v>
      </c>
      <c r="AY57" s="98">
        <f>'002 - km 0,931 - svršek'!J38</f>
        <v>0</v>
      </c>
      <c r="AZ57" s="98">
        <f>'002 - km 0,931 - svršek'!F35</f>
        <v>0</v>
      </c>
      <c r="BA57" s="98">
        <f>'002 - km 0,931 - svršek'!F36</f>
        <v>0</v>
      </c>
      <c r="BB57" s="98">
        <f>'002 - km 0,931 - svršek'!F37</f>
        <v>0</v>
      </c>
      <c r="BC57" s="98">
        <f>'002 - km 0,931 - svršek'!F38</f>
        <v>0</v>
      </c>
      <c r="BD57" s="100">
        <f>'002 - km 0,931 - svršek'!F39</f>
        <v>0</v>
      </c>
      <c r="BT57" s="101" t="s">
        <v>80</v>
      </c>
      <c r="BV57" s="101" t="s">
        <v>74</v>
      </c>
      <c r="BW57" s="101" t="s">
        <v>87</v>
      </c>
      <c r="BX57" s="101" t="s">
        <v>79</v>
      </c>
      <c r="CL57" s="101" t="s">
        <v>1</v>
      </c>
    </row>
    <row r="58" spans="1:91" s="5" customFormat="1" ht="16.5" customHeight="1">
      <c r="B58" s="82"/>
      <c r="C58" s="83"/>
      <c r="D58" s="294" t="s">
        <v>85</v>
      </c>
      <c r="E58" s="294"/>
      <c r="F58" s="294"/>
      <c r="G58" s="294"/>
      <c r="H58" s="294"/>
      <c r="I58" s="84"/>
      <c r="J58" s="294" t="s">
        <v>88</v>
      </c>
      <c r="K58" s="294"/>
      <c r="L58" s="294"/>
      <c r="M58" s="294"/>
      <c r="N58" s="294"/>
      <c r="O58" s="294"/>
      <c r="P58" s="294"/>
      <c r="Q58" s="294"/>
      <c r="R58" s="294"/>
      <c r="S58" s="294"/>
      <c r="T58" s="294"/>
      <c r="U58" s="294"/>
      <c r="V58" s="294"/>
      <c r="W58" s="294"/>
      <c r="X58" s="294"/>
      <c r="Y58" s="294"/>
      <c r="Z58" s="294"/>
      <c r="AA58" s="294"/>
      <c r="AB58" s="294"/>
      <c r="AC58" s="294"/>
      <c r="AD58" s="294"/>
      <c r="AE58" s="294"/>
      <c r="AF58" s="294"/>
      <c r="AG58" s="300">
        <f>ROUND(SUM(AG59:AG60),2)</f>
        <v>0</v>
      </c>
      <c r="AH58" s="291"/>
      <c r="AI58" s="291"/>
      <c r="AJ58" s="291"/>
      <c r="AK58" s="291"/>
      <c r="AL58" s="291"/>
      <c r="AM58" s="291"/>
      <c r="AN58" s="290">
        <f t="shared" si="0"/>
        <v>0</v>
      </c>
      <c r="AO58" s="291"/>
      <c r="AP58" s="291"/>
      <c r="AQ58" s="85" t="s">
        <v>78</v>
      </c>
      <c r="AR58" s="86"/>
      <c r="AS58" s="87">
        <f>ROUND(SUM(AS59:AS60),2)</f>
        <v>0</v>
      </c>
      <c r="AT58" s="88">
        <f t="shared" si="1"/>
        <v>0</v>
      </c>
      <c r="AU58" s="89">
        <f>ROUND(SUM(AU59:AU60),5)</f>
        <v>0</v>
      </c>
      <c r="AV58" s="88">
        <f>ROUND(AZ58*L29,2)</f>
        <v>0</v>
      </c>
      <c r="AW58" s="88">
        <f>ROUND(BA58*L30,2)</f>
        <v>0</v>
      </c>
      <c r="AX58" s="88">
        <f>ROUND(BB58*L29,2)</f>
        <v>0</v>
      </c>
      <c r="AY58" s="88">
        <f>ROUND(BC58*L30,2)</f>
        <v>0</v>
      </c>
      <c r="AZ58" s="88">
        <f>ROUND(SUM(AZ59:AZ60),2)</f>
        <v>0</v>
      </c>
      <c r="BA58" s="88">
        <f>ROUND(SUM(BA59:BA60),2)</f>
        <v>0</v>
      </c>
      <c r="BB58" s="88">
        <f>ROUND(SUM(BB59:BB60),2)</f>
        <v>0</v>
      </c>
      <c r="BC58" s="88">
        <f>ROUND(SUM(BC59:BC60),2)</f>
        <v>0</v>
      </c>
      <c r="BD58" s="90">
        <f>ROUND(SUM(BD59:BD60),2)</f>
        <v>0</v>
      </c>
      <c r="BS58" s="91" t="s">
        <v>71</v>
      </c>
      <c r="BT58" s="91" t="s">
        <v>21</v>
      </c>
      <c r="BU58" s="91" t="s">
        <v>73</v>
      </c>
      <c r="BV58" s="91" t="s">
        <v>74</v>
      </c>
      <c r="BW58" s="91" t="s">
        <v>89</v>
      </c>
      <c r="BX58" s="91" t="s">
        <v>5</v>
      </c>
      <c r="CL58" s="91" t="s">
        <v>1</v>
      </c>
      <c r="CM58" s="91" t="s">
        <v>80</v>
      </c>
    </row>
    <row r="59" spans="1:91" s="6" customFormat="1" ht="16.5" customHeight="1">
      <c r="A59" s="92" t="s">
        <v>81</v>
      </c>
      <c r="B59" s="93"/>
      <c r="C59" s="94"/>
      <c r="D59" s="94"/>
      <c r="E59" s="295" t="s">
        <v>76</v>
      </c>
      <c r="F59" s="295"/>
      <c r="G59" s="295"/>
      <c r="H59" s="295"/>
      <c r="I59" s="295"/>
      <c r="J59" s="94"/>
      <c r="K59" s="295" t="s">
        <v>90</v>
      </c>
      <c r="L59" s="295"/>
      <c r="M59" s="295"/>
      <c r="N59" s="295"/>
      <c r="O59" s="295"/>
      <c r="P59" s="295"/>
      <c r="Q59" s="295"/>
      <c r="R59" s="295"/>
      <c r="S59" s="295"/>
      <c r="T59" s="295"/>
      <c r="U59" s="295"/>
      <c r="V59" s="295"/>
      <c r="W59" s="295"/>
      <c r="X59" s="295"/>
      <c r="Y59" s="295"/>
      <c r="Z59" s="295"/>
      <c r="AA59" s="295"/>
      <c r="AB59" s="295"/>
      <c r="AC59" s="295"/>
      <c r="AD59" s="295"/>
      <c r="AE59" s="295"/>
      <c r="AF59" s="295"/>
      <c r="AG59" s="292">
        <f>'001 - km 3,040 - most'!J32</f>
        <v>0</v>
      </c>
      <c r="AH59" s="293"/>
      <c r="AI59" s="293"/>
      <c r="AJ59" s="293"/>
      <c r="AK59" s="293"/>
      <c r="AL59" s="293"/>
      <c r="AM59" s="293"/>
      <c r="AN59" s="292">
        <f t="shared" si="0"/>
        <v>0</v>
      </c>
      <c r="AO59" s="293"/>
      <c r="AP59" s="293"/>
      <c r="AQ59" s="95" t="s">
        <v>83</v>
      </c>
      <c r="AR59" s="96"/>
      <c r="AS59" s="97">
        <v>0</v>
      </c>
      <c r="AT59" s="98">
        <f t="shared" si="1"/>
        <v>0</v>
      </c>
      <c r="AU59" s="99">
        <f>'001 - km 3,040 - most'!P95</f>
        <v>0</v>
      </c>
      <c r="AV59" s="98">
        <f>'001 - km 3,040 - most'!J35</f>
        <v>0</v>
      </c>
      <c r="AW59" s="98">
        <f>'001 - km 3,040 - most'!J36</f>
        <v>0</v>
      </c>
      <c r="AX59" s="98">
        <f>'001 - km 3,040 - most'!J37</f>
        <v>0</v>
      </c>
      <c r="AY59" s="98">
        <f>'001 - km 3,040 - most'!J38</f>
        <v>0</v>
      </c>
      <c r="AZ59" s="98">
        <f>'001 - km 3,040 - most'!F35</f>
        <v>0</v>
      </c>
      <c r="BA59" s="98">
        <f>'001 - km 3,040 - most'!F36</f>
        <v>0</v>
      </c>
      <c r="BB59" s="98">
        <f>'001 - km 3,040 - most'!F37</f>
        <v>0</v>
      </c>
      <c r="BC59" s="98">
        <f>'001 - km 3,040 - most'!F38</f>
        <v>0</v>
      </c>
      <c r="BD59" s="100">
        <f>'001 - km 3,040 - most'!F39</f>
        <v>0</v>
      </c>
      <c r="BT59" s="101" t="s">
        <v>80</v>
      </c>
      <c r="BV59" s="101" t="s">
        <v>74</v>
      </c>
      <c r="BW59" s="101" t="s">
        <v>91</v>
      </c>
      <c r="BX59" s="101" t="s">
        <v>89</v>
      </c>
      <c r="CL59" s="101" t="s">
        <v>1</v>
      </c>
    </row>
    <row r="60" spans="1:91" s="6" customFormat="1" ht="16.5" customHeight="1">
      <c r="A60" s="92" t="s">
        <v>81</v>
      </c>
      <c r="B60" s="93"/>
      <c r="C60" s="94"/>
      <c r="D60" s="94"/>
      <c r="E60" s="295" t="s">
        <v>85</v>
      </c>
      <c r="F60" s="295"/>
      <c r="G60" s="295"/>
      <c r="H60" s="295"/>
      <c r="I60" s="295"/>
      <c r="J60" s="94"/>
      <c r="K60" s="295" t="s">
        <v>92</v>
      </c>
      <c r="L60" s="295"/>
      <c r="M60" s="295"/>
      <c r="N60" s="295"/>
      <c r="O60" s="295"/>
      <c r="P60" s="295"/>
      <c r="Q60" s="295"/>
      <c r="R60" s="295"/>
      <c r="S60" s="295"/>
      <c r="T60" s="295"/>
      <c r="U60" s="295"/>
      <c r="V60" s="295"/>
      <c r="W60" s="295"/>
      <c r="X60" s="295"/>
      <c r="Y60" s="295"/>
      <c r="Z60" s="295"/>
      <c r="AA60" s="295"/>
      <c r="AB60" s="295"/>
      <c r="AC60" s="295"/>
      <c r="AD60" s="295"/>
      <c r="AE60" s="295"/>
      <c r="AF60" s="295"/>
      <c r="AG60" s="292">
        <f>'002 - km 3,040 - svršek'!J32</f>
        <v>0</v>
      </c>
      <c r="AH60" s="293"/>
      <c r="AI60" s="293"/>
      <c r="AJ60" s="293"/>
      <c r="AK60" s="293"/>
      <c r="AL60" s="293"/>
      <c r="AM60" s="293"/>
      <c r="AN60" s="292">
        <f t="shared" si="0"/>
        <v>0</v>
      </c>
      <c r="AO60" s="293"/>
      <c r="AP60" s="293"/>
      <c r="AQ60" s="95" t="s">
        <v>83</v>
      </c>
      <c r="AR60" s="96"/>
      <c r="AS60" s="97">
        <v>0</v>
      </c>
      <c r="AT60" s="98">
        <f t="shared" si="1"/>
        <v>0</v>
      </c>
      <c r="AU60" s="99">
        <f>'002 - km 3,040 - svršek'!P88</f>
        <v>0</v>
      </c>
      <c r="AV60" s="98">
        <f>'002 - km 3,040 - svršek'!J35</f>
        <v>0</v>
      </c>
      <c r="AW60" s="98">
        <f>'002 - km 3,040 - svršek'!J36</f>
        <v>0</v>
      </c>
      <c r="AX60" s="98">
        <f>'002 - km 3,040 - svršek'!J37</f>
        <v>0</v>
      </c>
      <c r="AY60" s="98">
        <f>'002 - km 3,040 - svršek'!J38</f>
        <v>0</v>
      </c>
      <c r="AZ60" s="98">
        <f>'002 - km 3,040 - svršek'!F35</f>
        <v>0</v>
      </c>
      <c r="BA60" s="98">
        <f>'002 - km 3,040 - svršek'!F36</f>
        <v>0</v>
      </c>
      <c r="BB60" s="98">
        <f>'002 - km 3,040 - svršek'!F37</f>
        <v>0</v>
      </c>
      <c r="BC60" s="98">
        <f>'002 - km 3,040 - svršek'!F38</f>
        <v>0</v>
      </c>
      <c r="BD60" s="100">
        <f>'002 - km 3,040 - svršek'!F39</f>
        <v>0</v>
      </c>
      <c r="BT60" s="101" t="s">
        <v>80</v>
      </c>
      <c r="BV60" s="101" t="s">
        <v>74</v>
      </c>
      <c r="BW60" s="101" t="s">
        <v>93</v>
      </c>
      <c r="BX60" s="101" t="s">
        <v>89</v>
      </c>
      <c r="CL60" s="101" t="s">
        <v>1</v>
      </c>
    </row>
    <row r="61" spans="1:91" s="5" customFormat="1" ht="16.5" customHeight="1">
      <c r="A61" s="92" t="s">
        <v>81</v>
      </c>
      <c r="B61" s="82"/>
      <c r="C61" s="83"/>
      <c r="D61" s="294" t="s">
        <v>94</v>
      </c>
      <c r="E61" s="294"/>
      <c r="F61" s="294"/>
      <c r="G61" s="294"/>
      <c r="H61" s="294"/>
      <c r="I61" s="84"/>
      <c r="J61" s="294" t="s">
        <v>77</v>
      </c>
      <c r="K61" s="294"/>
      <c r="L61" s="294"/>
      <c r="M61" s="294"/>
      <c r="N61" s="294"/>
      <c r="O61" s="294"/>
      <c r="P61" s="294"/>
      <c r="Q61" s="294"/>
      <c r="R61" s="294"/>
      <c r="S61" s="294"/>
      <c r="T61" s="294"/>
      <c r="U61" s="294"/>
      <c r="V61" s="294"/>
      <c r="W61" s="294"/>
      <c r="X61" s="294"/>
      <c r="Y61" s="294"/>
      <c r="Z61" s="294"/>
      <c r="AA61" s="294"/>
      <c r="AB61" s="294"/>
      <c r="AC61" s="294"/>
      <c r="AD61" s="294"/>
      <c r="AE61" s="294"/>
      <c r="AF61" s="294"/>
      <c r="AG61" s="290">
        <f>'VRN01 - Oprava mostu v km...'!J30</f>
        <v>0</v>
      </c>
      <c r="AH61" s="291"/>
      <c r="AI61" s="291"/>
      <c r="AJ61" s="291"/>
      <c r="AK61" s="291"/>
      <c r="AL61" s="291"/>
      <c r="AM61" s="291"/>
      <c r="AN61" s="290">
        <f t="shared" si="0"/>
        <v>0</v>
      </c>
      <c r="AO61" s="291"/>
      <c r="AP61" s="291"/>
      <c r="AQ61" s="85" t="s">
        <v>78</v>
      </c>
      <c r="AR61" s="86"/>
      <c r="AS61" s="87">
        <v>0</v>
      </c>
      <c r="AT61" s="88">
        <f t="shared" si="1"/>
        <v>0</v>
      </c>
      <c r="AU61" s="89">
        <f>'VRN01 - Oprava mostu v km...'!P85</f>
        <v>0</v>
      </c>
      <c r="AV61" s="88">
        <f>'VRN01 - Oprava mostu v km...'!J33</f>
        <v>0</v>
      </c>
      <c r="AW61" s="88">
        <f>'VRN01 - Oprava mostu v km...'!J34</f>
        <v>0</v>
      </c>
      <c r="AX61" s="88">
        <f>'VRN01 - Oprava mostu v km...'!J35</f>
        <v>0</v>
      </c>
      <c r="AY61" s="88">
        <f>'VRN01 - Oprava mostu v km...'!J36</f>
        <v>0</v>
      </c>
      <c r="AZ61" s="88">
        <f>'VRN01 - Oprava mostu v km...'!F33</f>
        <v>0</v>
      </c>
      <c r="BA61" s="88">
        <f>'VRN01 - Oprava mostu v km...'!F34</f>
        <v>0</v>
      </c>
      <c r="BB61" s="88">
        <f>'VRN01 - Oprava mostu v km...'!F35</f>
        <v>0</v>
      </c>
      <c r="BC61" s="88">
        <f>'VRN01 - Oprava mostu v km...'!F36</f>
        <v>0</v>
      </c>
      <c r="BD61" s="90">
        <f>'VRN01 - Oprava mostu v km...'!F37</f>
        <v>0</v>
      </c>
      <c r="BT61" s="91" t="s">
        <v>21</v>
      </c>
      <c r="BV61" s="91" t="s">
        <v>74</v>
      </c>
      <c r="BW61" s="91" t="s">
        <v>95</v>
      </c>
      <c r="BX61" s="91" t="s">
        <v>5</v>
      </c>
      <c r="CL61" s="91" t="s">
        <v>1</v>
      </c>
      <c r="CM61" s="91" t="s">
        <v>80</v>
      </c>
    </row>
    <row r="62" spans="1:91" s="5" customFormat="1" ht="16.5" customHeight="1">
      <c r="A62" s="92" t="s">
        <v>81</v>
      </c>
      <c r="B62" s="82"/>
      <c r="C62" s="83"/>
      <c r="D62" s="294" t="s">
        <v>96</v>
      </c>
      <c r="E62" s="294"/>
      <c r="F62" s="294"/>
      <c r="G62" s="294"/>
      <c r="H62" s="294"/>
      <c r="I62" s="84"/>
      <c r="J62" s="294" t="s">
        <v>88</v>
      </c>
      <c r="K62" s="294"/>
      <c r="L62" s="294"/>
      <c r="M62" s="294"/>
      <c r="N62" s="294"/>
      <c r="O62" s="294"/>
      <c r="P62" s="294"/>
      <c r="Q62" s="294"/>
      <c r="R62" s="294"/>
      <c r="S62" s="294"/>
      <c r="T62" s="294"/>
      <c r="U62" s="294"/>
      <c r="V62" s="294"/>
      <c r="W62" s="294"/>
      <c r="X62" s="294"/>
      <c r="Y62" s="294"/>
      <c r="Z62" s="294"/>
      <c r="AA62" s="294"/>
      <c r="AB62" s="294"/>
      <c r="AC62" s="294"/>
      <c r="AD62" s="294"/>
      <c r="AE62" s="294"/>
      <c r="AF62" s="294"/>
      <c r="AG62" s="290">
        <f>'VRN02 - Oprava mostu v km...'!J30</f>
        <v>0</v>
      </c>
      <c r="AH62" s="291"/>
      <c r="AI62" s="291"/>
      <c r="AJ62" s="291"/>
      <c r="AK62" s="291"/>
      <c r="AL62" s="291"/>
      <c r="AM62" s="291"/>
      <c r="AN62" s="290">
        <f t="shared" si="0"/>
        <v>0</v>
      </c>
      <c r="AO62" s="291"/>
      <c r="AP62" s="291"/>
      <c r="AQ62" s="85" t="s">
        <v>78</v>
      </c>
      <c r="AR62" s="86"/>
      <c r="AS62" s="102">
        <v>0</v>
      </c>
      <c r="AT62" s="103">
        <f t="shared" si="1"/>
        <v>0</v>
      </c>
      <c r="AU62" s="104">
        <f>'VRN02 - Oprava mostu v km...'!P84</f>
        <v>0</v>
      </c>
      <c r="AV62" s="103">
        <f>'VRN02 - Oprava mostu v km...'!J33</f>
        <v>0</v>
      </c>
      <c r="AW62" s="103">
        <f>'VRN02 - Oprava mostu v km...'!J34</f>
        <v>0</v>
      </c>
      <c r="AX62" s="103">
        <f>'VRN02 - Oprava mostu v km...'!J35</f>
        <v>0</v>
      </c>
      <c r="AY62" s="103">
        <f>'VRN02 - Oprava mostu v km...'!J36</f>
        <v>0</v>
      </c>
      <c r="AZ62" s="103">
        <f>'VRN02 - Oprava mostu v km...'!F33</f>
        <v>0</v>
      </c>
      <c r="BA62" s="103">
        <f>'VRN02 - Oprava mostu v km...'!F34</f>
        <v>0</v>
      </c>
      <c r="BB62" s="103">
        <f>'VRN02 - Oprava mostu v km...'!F35</f>
        <v>0</v>
      </c>
      <c r="BC62" s="103">
        <f>'VRN02 - Oprava mostu v km...'!F36</f>
        <v>0</v>
      </c>
      <c r="BD62" s="105">
        <f>'VRN02 - Oprava mostu v km...'!F37</f>
        <v>0</v>
      </c>
      <c r="BT62" s="91" t="s">
        <v>21</v>
      </c>
      <c r="BV62" s="91" t="s">
        <v>74</v>
      </c>
      <c r="BW62" s="91" t="s">
        <v>97</v>
      </c>
      <c r="BX62" s="91" t="s">
        <v>5</v>
      </c>
      <c r="CL62" s="91" t="s">
        <v>1</v>
      </c>
      <c r="CM62" s="91" t="s">
        <v>80</v>
      </c>
    </row>
    <row r="63" spans="1:91" s="1" customFormat="1" ht="30" customHeight="1">
      <c r="B63" s="34"/>
      <c r="C63" s="35"/>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8"/>
    </row>
    <row r="64" spans="1:91" s="1" customFormat="1" ht="6.95" customHeight="1">
      <c r="B64" s="46"/>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38"/>
    </row>
  </sheetData>
  <sheetProtection algorithmName="SHA-512" hashValue="wc2LOGsM4x7SBIiUTQepaZ8mAfM5dFdNlUnPjcVi/4wrx9KKOyNXM6JRG3PPPaW/xHHgWAWKKT3+JVrv+1sf3w==" saltValue="XA3Eu5M7cGBoycAKAQbKqRhld9HYMVne26ZLKHb/z98q41fDZ7+W4BLlceX9U8111RWiRlZkXLxsjxMRqh1etg==" spinCount="100000" sheet="1" objects="1" scenarios="1" formatColumns="0" formatRows="0"/>
  <mergeCells count="70">
    <mergeCell ref="AG62:AM62"/>
    <mergeCell ref="AG54:AM54"/>
    <mergeCell ref="AN54:AP54"/>
    <mergeCell ref="C52:G52"/>
    <mergeCell ref="I52:AF52"/>
    <mergeCell ref="J55:AF55"/>
    <mergeCell ref="K56:AF56"/>
    <mergeCell ref="K57:AF57"/>
    <mergeCell ref="J58:AF58"/>
    <mergeCell ref="K59:AF59"/>
    <mergeCell ref="K60:AF60"/>
    <mergeCell ref="J61:AF61"/>
    <mergeCell ref="J62:AF62"/>
    <mergeCell ref="AN62:AP62"/>
    <mergeCell ref="D62:H62"/>
    <mergeCell ref="D55:H55"/>
    <mergeCell ref="E56:I56"/>
    <mergeCell ref="E57:I57"/>
    <mergeCell ref="D58:H58"/>
    <mergeCell ref="E59:I59"/>
    <mergeCell ref="E60:I60"/>
    <mergeCell ref="D61:H61"/>
    <mergeCell ref="AN55:AP55"/>
    <mergeCell ref="AG55:AM55"/>
    <mergeCell ref="AN56:AP56"/>
    <mergeCell ref="AG56:AM56"/>
    <mergeCell ref="AN57:AP57"/>
    <mergeCell ref="AG57:AM57"/>
    <mergeCell ref="AG58:AM58"/>
    <mergeCell ref="L30:P30"/>
    <mergeCell ref="L31:P31"/>
    <mergeCell ref="L32:P32"/>
    <mergeCell ref="L33:P33"/>
    <mergeCell ref="AN61:AP61"/>
    <mergeCell ref="AN58:AP58"/>
    <mergeCell ref="AN59:AP59"/>
    <mergeCell ref="AN60:AP60"/>
    <mergeCell ref="AN52:AP52"/>
    <mergeCell ref="AG52:AM52"/>
    <mergeCell ref="AG59:AM59"/>
    <mergeCell ref="AG60:AM60"/>
    <mergeCell ref="AG61:AM61"/>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6" location="'001 - km 0,931 - most '!C2" display="/"/>
    <hyperlink ref="A57" location="'002 - km 0,931 - svršek'!C2" display="/"/>
    <hyperlink ref="A59" location="'001 - km 3,040 - most'!C2" display="/"/>
    <hyperlink ref="A60" location="'002 - km 3,040 - svršek'!C2" display="/"/>
    <hyperlink ref="A61" location="'VRN01 - Oprava mostu v km...'!C2" display="/"/>
    <hyperlink ref="A62" location="'VRN02 - Oprava mostu v km...'!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66"/>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84</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ht="12" customHeight="1">
      <c r="B8" s="20"/>
      <c r="D8" s="111" t="s">
        <v>99</v>
      </c>
      <c r="L8" s="20"/>
    </row>
    <row r="9" spans="2:46" s="1" customFormat="1" ht="16.5" customHeight="1">
      <c r="B9" s="38"/>
      <c r="E9" s="304" t="s">
        <v>100</v>
      </c>
      <c r="F9" s="306"/>
      <c r="G9" s="306"/>
      <c r="H9" s="306"/>
      <c r="I9" s="112"/>
      <c r="L9" s="38"/>
    </row>
    <row r="10" spans="2:46" s="1" customFormat="1" ht="12" customHeight="1">
      <c r="B10" s="38"/>
      <c r="D10" s="111" t="s">
        <v>101</v>
      </c>
      <c r="I10" s="112"/>
      <c r="L10" s="38"/>
    </row>
    <row r="11" spans="2:46" s="1" customFormat="1" ht="36.950000000000003" customHeight="1">
      <c r="B11" s="38"/>
      <c r="E11" s="307" t="s">
        <v>102</v>
      </c>
      <c r="F11" s="306"/>
      <c r="G11" s="306"/>
      <c r="H11" s="306"/>
      <c r="I11" s="112"/>
      <c r="L11" s="38"/>
    </row>
    <row r="12" spans="2:46" s="1" customFormat="1" ht="11.25">
      <c r="B12" s="38"/>
      <c r="I12" s="112"/>
      <c r="L12" s="38"/>
    </row>
    <row r="13" spans="2:46" s="1" customFormat="1" ht="12" customHeight="1">
      <c r="B13" s="38"/>
      <c r="D13" s="111" t="s">
        <v>19</v>
      </c>
      <c r="F13" s="17" t="s">
        <v>1</v>
      </c>
      <c r="I13" s="113" t="s">
        <v>20</v>
      </c>
      <c r="J13" s="17" t="s">
        <v>1</v>
      </c>
      <c r="L13" s="38"/>
    </row>
    <row r="14" spans="2:46" s="1" customFormat="1" ht="12" customHeight="1">
      <c r="B14" s="38"/>
      <c r="D14" s="111" t="s">
        <v>22</v>
      </c>
      <c r="F14" s="17" t="s">
        <v>23</v>
      </c>
      <c r="I14" s="113" t="s">
        <v>24</v>
      </c>
      <c r="J14" s="114" t="str">
        <f>'Rekapitulace zakázky'!AN8</f>
        <v>6. 2. 2019</v>
      </c>
      <c r="L14" s="38"/>
    </row>
    <row r="15" spans="2:46" s="1" customFormat="1" ht="10.9" customHeight="1">
      <c r="B15" s="38"/>
      <c r="I15" s="112"/>
      <c r="L15" s="38"/>
    </row>
    <row r="16" spans="2:46" s="1" customFormat="1" ht="12" customHeight="1">
      <c r="B16" s="38"/>
      <c r="D16" s="111" t="s">
        <v>28</v>
      </c>
      <c r="I16" s="113" t="s">
        <v>29</v>
      </c>
      <c r="J16" s="17" t="s">
        <v>1</v>
      </c>
      <c r="L16" s="38"/>
    </row>
    <row r="17" spans="2:12" s="1" customFormat="1" ht="18" customHeight="1">
      <c r="B17" s="38"/>
      <c r="E17" s="17" t="s">
        <v>30</v>
      </c>
      <c r="I17" s="113" t="s">
        <v>31</v>
      </c>
      <c r="J17" s="17" t="s">
        <v>1</v>
      </c>
      <c r="L17" s="38"/>
    </row>
    <row r="18" spans="2:12" s="1" customFormat="1" ht="6.95" customHeight="1">
      <c r="B18" s="38"/>
      <c r="I18" s="112"/>
      <c r="L18" s="38"/>
    </row>
    <row r="19" spans="2:12" s="1" customFormat="1" ht="12" customHeight="1">
      <c r="B19" s="38"/>
      <c r="D19" s="111" t="s">
        <v>32</v>
      </c>
      <c r="I19" s="113" t="s">
        <v>29</v>
      </c>
      <c r="J19" s="30" t="str">
        <f>'Rekapitulace zakázky'!AN13</f>
        <v>Vyplň údaj</v>
      </c>
      <c r="L19" s="38"/>
    </row>
    <row r="20" spans="2:12" s="1" customFormat="1" ht="18" customHeight="1">
      <c r="B20" s="38"/>
      <c r="E20" s="308" t="str">
        <f>'Rekapitulace zakázky'!E14</f>
        <v>Vyplň údaj</v>
      </c>
      <c r="F20" s="309"/>
      <c r="G20" s="309"/>
      <c r="H20" s="309"/>
      <c r="I20" s="113" t="s">
        <v>31</v>
      </c>
      <c r="J20" s="30" t="str">
        <f>'Rekapitulace zakázky'!AN14</f>
        <v>Vyplň údaj</v>
      </c>
      <c r="L20" s="38"/>
    </row>
    <row r="21" spans="2:12" s="1" customFormat="1" ht="6.95" customHeight="1">
      <c r="B21" s="38"/>
      <c r="I21" s="112"/>
      <c r="L21" s="38"/>
    </row>
    <row r="22" spans="2:12" s="1" customFormat="1" ht="12" customHeight="1">
      <c r="B22" s="38"/>
      <c r="D22" s="111" t="s">
        <v>34</v>
      </c>
      <c r="I22" s="113" t="s">
        <v>29</v>
      </c>
      <c r="J22" s="17" t="str">
        <f>IF('Rekapitulace zakázky'!AN16="","",'Rekapitulace zakázky'!AN16)</f>
        <v/>
      </c>
      <c r="L22" s="38"/>
    </row>
    <row r="23" spans="2:12" s="1" customFormat="1" ht="18" customHeight="1">
      <c r="B23" s="38"/>
      <c r="E23" s="17" t="str">
        <f>IF('Rekapitulace zakázky'!E17="","",'Rekapitulace zakázky'!E17)</f>
        <v xml:space="preserve"> </v>
      </c>
      <c r="I23" s="113" t="s">
        <v>31</v>
      </c>
      <c r="J23" s="17" t="str">
        <f>IF('Rekapitulace zakázky'!AN17="","",'Rekapitulace zakázky'!AN17)</f>
        <v/>
      </c>
      <c r="L23" s="38"/>
    </row>
    <row r="24" spans="2:12" s="1" customFormat="1" ht="6.95" customHeight="1">
      <c r="B24" s="38"/>
      <c r="I24" s="112"/>
      <c r="L24" s="38"/>
    </row>
    <row r="25" spans="2:12" s="1" customFormat="1" ht="12" customHeight="1">
      <c r="B25" s="38"/>
      <c r="D25" s="111" t="s">
        <v>36</v>
      </c>
      <c r="I25" s="113" t="s">
        <v>29</v>
      </c>
      <c r="J25" s="17" t="str">
        <f>IF('Rekapitulace zakázky'!AN19="","",'Rekapitulace zakázky'!AN19)</f>
        <v/>
      </c>
      <c r="L25" s="38"/>
    </row>
    <row r="26" spans="2:12" s="1" customFormat="1" ht="18" customHeight="1">
      <c r="B26" s="38"/>
      <c r="E26" s="17" t="str">
        <f>IF('Rekapitulace zakázky'!E20="","",'Rekapitulace zakázky'!E20)</f>
        <v xml:space="preserve"> </v>
      </c>
      <c r="I26" s="113" t="s">
        <v>31</v>
      </c>
      <c r="J26" s="17" t="str">
        <f>IF('Rekapitulace zakázky'!AN20="","",'Rekapitulace zakázky'!AN20)</f>
        <v/>
      </c>
      <c r="L26" s="38"/>
    </row>
    <row r="27" spans="2:12" s="1" customFormat="1" ht="6.95" customHeight="1">
      <c r="B27" s="38"/>
      <c r="I27" s="112"/>
      <c r="L27" s="38"/>
    </row>
    <row r="28" spans="2:12" s="1" customFormat="1" ht="12" customHeight="1">
      <c r="B28" s="38"/>
      <c r="D28" s="111" t="s">
        <v>37</v>
      </c>
      <c r="I28" s="112"/>
      <c r="L28" s="38"/>
    </row>
    <row r="29" spans="2:12" s="7" customFormat="1" ht="16.5" customHeight="1">
      <c r="B29" s="115"/>
      <c r="E29" s="310" t="s">
        <v>1</v>
      </c>
      <c r="F29" s="310"/>
      <c r="G29" s="310"/>
      <c r="H29" s="310"/>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38</v>
      </c>
      <c r="I32" s="112"/>
      <c r="J32" s="119">
        <f>ROUND(J97, 2)</f>
        <v>0</v>
      </c>
      <c r="L32" s="38"/>
    </row>
    <row r="33" spans="2:12" s="1" customFormat="1" ht="6.95" customHeight="1">
      <c r="B33" s="38"/>
      <c r="D33" s="56"/>
      <c r="E33" s="56"/>
      <c r="F33" s="56"/>
      <c r="G33" s="56"/>
      <c r="H33" s="56"/>
      <c r="I33" s="117"/>
      <c r="J33" s="56"/>
      <c r="K33" s="56"/>
      <c r="L33" s="38"/>
    </row>
    <row r="34" spans="2:12" s="1" customFormat="1" ht="14.45" customHeight="1">
      <c r="B34" s="38"/>
      <c r="F34" s="120" t="s">
        <v>40</v>
      </c>
      <c r="I34" s="121" t="s">
        <v>39</v>
      </c>
      <c r="J34" s="120" t="s">
        <v>41</v>
      </c>
      <c r="L34" s="38"/>
    </row>
    <row r="35" spans="2:12" s="1" customFormat="1" ht="14.45" customHeight="1">
      <c r="B35" s="38"/>
      <c r="D35" s="111" t="s">
        <v>42</v>
      </c>
      <c r="E35" s="111" t="s">
        <v>43</v>
      </c>
      <c r="F35" s="122">
        <f>ROUND((SUM(BE97:BE1065)),  2)</f>
        <v>0</v>
      </c>
      <c r="I35" s="123">
        <v>0.21</v>
      </c>
      <c r="J35" s="122">
        <f>ROUND(((SUM(BE97:BE1065))*I35),  2)</f>
        <v>0</v>
      </c>
      <c r="L35" s="38"/>
    </row>
    <row r="36" spans="2:12" s="1" customFormat="1" ht="14.45" customHeight="1">
      <c r="B36" s="38"/>
      <c r="E36" s="111" t="s">
        <v>44</v>
      </c>
      <c r="F36" s="122">
        <f>ROUND((SUM(BF97:BF1065)),  2)</f>
        <v>0</v>
      </c>
      <c r="I36" s="123">
        <v>0.15</v>
      </c>
      <c r="J36" s="122">
        <f>ROUND(((SUM(BF97:BF1065))*I36),  2)</f>
        <v>0</v>
      </c>
      <c r="L36" s="38"/>
    </row>
    <row r="37" spans="2:12" s="1" customFormat="1" ht="14.45" hidden="1" customHeight="1">
      <c r="B37" s="38"/>
      <c r="E37" s="111" t="s">
        <v>45</v>
      </c>
      <c r="F37" s="122">
        <f>ROUND((SUM(BG97:BG1065)),  2)</f>
        <v>0</v>
      </c>
      <c r="I37" s="123">
        <v>0.21</v>
      </c>
      <c r="J37" s="122">
        <f>0</f>
        <v>0</v>
      </c>
      <c r="L37" s="38"/>
    </row>
    <row r="38" spans="2:12" s="1" customFormat="1" ht="14.45" hidden="1" customHeight="1">
      <c r="B38" s="38"/>
      <c r="E38" s="111" t="s">
        <v>46</v>
      </c>
      <c r="F38" s="122">
        <f>ROUND((SUM(BH97:BH1065)),  2)</f>
        <v>0</v>
      </c>
      <c r="I38" s="123">
        <v>0.15</v>
      </c>
      <c r="J38" s="122">
        <f>0</f>
        <v>0</v>
      </c>
      <c r="L38" s="38"/>
    </row>
    <row r="39" spans="2:12" s="1" customFormat="1" ht="14.45" hidden="1" customHeight="1">
      <c r="B39" s="38"/>
      <c r="E39" s="111" t="s">
        <v>47</v>
      </c>
      <c r="F39" s="122">
        <f>ROUND((SUM(BI97:BI1065)),  2)</f>
        <v>0</v>
      </c>
      <c r="I39" s="123">
        <v>0</v>
      </c>
      <c r="J39" s="122">
        <f>0</f>
        <v>0</v>
      </c>
      <c r="L39" s="38"/>
    </row>
    <row r="40" spans="2:12" s="1" customFormat="1" ht="6.95" customHeight="1">
      <c r="B40" s="38"/>
      <c r="I40" s="112"/>
      <c r="L40" s="38"/>
    </row>
    <row r="41" spans="2:12" s="1" customFormat="1" ht="25.35" customHeight="1">
      <c r="B41" s="38"/>
      <c r="C41" s="124"/>
      <c r="D41" s="125" t="s">
        <v>48</v>
      </c>
      <c r="E41" s="126"/>
      <c r="F41" s="126"/>
      <c r="G41" s="127" t="s">
        <v>49</v>
      </c>
      <c r="H41" s="128" t="s">
        <v>50</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3" t="s">
        <v>103</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9" t="s">
        <v>16</v>
      </c>
      <c r="D49" s="35"/>
      <c r="E49" s="35"/>
      <c r="F49" s="35"/>
      <c r="G49" s="35"/>
      <c r="H49" s="35"/>
      <c r="I49" s="112"/>
      <c r="J49" s="35"/>
      <c r="K49" s="35"/>
      <c r="L49" s="38"/>
    </row>
    <row r="50" spans="2:47" s="1" customFormat="1" ht="16.5" customHeight="1">
      <c r="B50" s="34"/>
      <c r="C50" s="35"/>
      <c r="D50" s="35"/>
      <c r="E50" s="311" t="str">
        <f>E7</f>
        <v>Oprava mostů v km 0,931 a v km 3,040 v úseku Ústí n.L. Střekov - Ústí n.L. západ</v>
      </c>
      <c r="F50" s="312"/>
      <c r="G50" s="312"/>
      <c r="H50" s="312"/>
      <c r="I50" s="112"/>
      <c r="J50" s="35"/>
      <c r="K50" s="35"/>
      <c r="L50" s="38"/>
    </row>
    <row r="51" spans="2:47" ht="12" customHeight="1">
      <c r="B51" s="21"/>
      <c r="C51" s="29" t="s">
        <v>99</v>
      </c>
      <c r="D51" s="22"/>
      <c r="E51" s="22"/>
      <c r="F51" s="22"/>
      <c r="G51" s="22"/>
      <c r="H51" s="22"/>
      <c r="J51" s="22"/>
      <c r="K51" s="22"/>
      <c r="L51" s="20"/>
    </row>
    <row r="52" spans="2:47" s="1" customFormat="1" ht="16.5" customHeight="1">
      <c r="B52" s="34"/>
      <c r="C52" s="35"/>
      <c r="D52" s="35"/>
      <c r="E52" s="311" t="s">
        <v>100</v>
      </c>
      <c r="F52" s="278"/>
      <c r="G52" s="278"/>
      <c r="H52" s="278"/>
      <c r="I52" s="112"/>
      <c r="J52" s="35"/>
      <c r="K52" s="35"/>
      <c r="L52" s="38"/>
    </row>
    <row r="53" spans="2:47" s="1" customFormat="1" ht="12" customHeight="1">
      <c r="B53" s="34"/>
      <c r="C53" s="29" t="s">
        <v>101</v>
      </c>
      <c r="D53" s="35"/>
      <c r="E53" s="35"/>
      <c r="F53" s="35"/>
      <c r="G53" s="35"/>
      <c r="H53" s="35"/>
      <c r="I53" s="112"/>
      <c r="J53" s="35"/>
      <c r="K53" s="35"/>
      <c r="L53" s="38"/>
    </row>
    <row r="54" spans="2:47" s="1" customFormat="1" ht="16.5" customHeight="1">
      <c r="B54" s="34"/>
      <c r="C54" s="35"/>
      <c r="D54" s="35"/>
      <c r="E54" s="279" t="str">
        <f>E11</f>
        <v xml:space="preserve">001 - km 0,931 - most </v>
      </c>
      <c r="F54" s="278"/>
      <c r="G54" s="278"/>
      <c r="H54" s="278"/>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9" t="s">
        <v>22</v>
      </c>
      <c r="D56" s="35"/>
      <c r="E56" s="35"/>
      <c r="F56" s="27" t="str">
        <f>F14</f>
        <v xml:space="preserve"> </v>
      </c>
      <c r="G56" s="35"/>
      <c r="H56" s="35"/>
      <c r="I56" s="113" t="s">
        <v>24</v>
      </c>
      <c r="J56" s="55" t="str">
        <f>IF(J14="","",J14)</f>
        <v>6. 2. 2019</v>
      </c>
      <c r="K56" s="35"/>
      <c r="L56" s="38"/>
    </row>
    <row r="57" spans="2:47" s="1" customFormat="1" ht="6.95" customHeight="1">
      <c r="B57" s="34"/>
      <c r="C57" s="35"/>
      <c r="D57" s="35"/>
      <c r="E57" s="35"/>
      <c r="F57" s="35"/>
      <c r="G57" s="35"/>
      <c r="H57" s="35"/>
      <c r="I57" s="112"/>
      <c r="J57" s="35"/>
      <c r="K57" s="35"/>
      <c r="L57" s="38"/>
    </row>
    <row r="58" spans="2:47" s="1" customFormat="1" ht="13.7" customHeight="1">
      <c r="B58" s="34"/>
      <c r="C58" s="29" t="s">
        <v>28</v>
      </c>
      <c r="D58" s="35"/>
      <c r="E58" s="35"/>
      <c r="F58" s="27" t="str">
        <f>E17</f>
        <v>SŽDC, s.o. OŘ Ústí nad Labem</v>
      </c>
      <c r="G58" s="35"/>
      <c r="H58" s="35"/>
      <c r="I58" s="113" t="s">
        <v>34</v>
      </c>
      <c r="J58" s="32" t="str">
        <f>E23</f>
        <v xml:space="preserve"> </v>
      </c>
      <c r="K58" s="35"/>
      <c r="L58" s="38"/>
    </row>
    <row r="59" spans="2:47" s="1" customFormat="1" ht="13.7" customHeight="1">
      <c r="B59" s="34"/>
      <c r="C59" s="29" t="s">
        <v>32</v>
      </c>
      <c r="D59" s="35"/>
      <c r="E59" s="35"/>
      <c r="F59" s="27" t="str">
        <f>IF(E20="","",E20)</f>
        <v>Vyplň údaj</v>
      </c>
      <c r="G59" s="35"/>
      <c r="H59" s="35"/>
      <c r="I59" s="113" t="s">
        <v>36</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104</v>
      </c>
      <c r="D61" s="139"/>
      <c r="E61" s="139"/>
      <c r="F61" s="139"/>
      <c r="G61" s="139"/>
      <c r="H61" s="139"/>
      <c r="I61" s="140"/>
      <c r="J61" s="141" t="s">
        <v>105</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106</v>
      </c>
      <c r="D63" s="35"/>
      <c r="E63" s="35"/>
      <c r="F63" s="35"/>
      <c r="G63" s="35"/>
      <c r="H63" s="35"/>
      <c r="I63" s="112"/>
      <c r="J63" s="73">
        <f>J97</f>
        <v>0</v>
      </c>
      <c r="K63" s="35"/>
      <c r="L63" s="38"/>
      <c r="AU63" s="17" t="s">
        <v>107</v>
      </c>
    </row>
    <row r="64" spans="2:47" s="8" customFormat="1" ht="24.95" customHeight="1">
      <c r="B64" s="143"/>
      <c r="C64" s="144"/>
      <c r="D64" s="145" t="s">
        <v>108</v>
      </c>
      <c r="E64" s="146"/>
      <c r="F64" s="146"/>
      <c r="G64" s="146"/>
      <c r="H64" s="146"/>
      <c r="I64" s="147"/>
      <c r="J64" s="148">
        <f>J98</f>
        <v>0</v>
      </c>
      <c r="K64" s="144"/>
      <c r="L64" s="149"/>
    </row>
    <row r="65" spans="2:12" s="9" customFormat="1" ht="19.899999999999999" customHeight="1">
      <c r="B65" s="150"/>
      <c r="C65" s="94"/>
      <c r="D65" s="151" t="s">
        <v>109</v>
      </c>
      <c r="E65" s="152"/>
      <c r="F65" s="152"/>
      <c r="G65" s="152"/>
      <c r="H65" s="152"/>
      <c r="I65" s="153"/>
      <c r="J65" s="154">
        <f>J99</f>
        <v>0</v>
      </c>
      <c r="K65" s="94"/>
      <c r="L65" s="155"/>
    </row>
    <row r="66" spans="2:12" s="9" customFormat="1" ht="19.899999999999999" customHeight="1">
      <c r="B66" s="150"/>
      <c r="C66" s="94"/>
      <c r="D66" s="151" t="s">
        <v>110</v>
      </c>
      <c r="E66" s="152"/>
      <c r="F66" s="152"/>
      <c r="G66" s="152"/>
      <c r="H66" s="152"/>
      <c r="I66" s="153"/>
      <c r="J66" s="154">
        <f>J251</f>
        <v>0</v>
      </c>
      <c r="K66" s="94"/>
      <c r="L66" s="155"/>
    </row>
    <row r="67" spans="2:12" s="9" customFormat="1" ht="19.899999999999999" customHeight="1">
      <c r="B67" s="150"/>
      <c r="C67" s="94"/>
      <c r="D67" s="151" t="s">
        <v>111</v>
      </c>
      <c r="E67" s="152"/>
      <c r="F67" s="152"/>
      <c r="G67" s="152"/>
      <c r="H67" s="152"/>
      <c r="I67" s="153"/>
      <c r="J67" s="154">
        <f>J270</f>
        <v>0</v>
      </c>
      <c r="K67" s="94"/>
      <c r="L67" s="155"/>
    </row>
    <row r="68" spans="2:12" s="9" customFormat="1" ht="19.899999999999999" customHeight="1">
      <c r="B68" s="150"/>
      <c r="C68" s="94"/>
      <c r="D68" s="151" t="s">
        <v>112</v>
      </c>
      <c r="E68" s="152"/>
      <c r="F68" s="152"/>
      <c r="G68" s="152"/>
      <c r="H68" s="152"/>
      <c r="I68" s="153"/>
      <c r="J68" s="154">
        <f>J339</f>
        <v>0</v>
      </c>
      <c r="K68" s="94"/>
      <c r="L68" s="155"/>
    </row>
    <row r="69" spans="2:12" s="9" customFormat="1" ht="19.899999999999999" customHeight="1">
      <c r="B69" s="150"/>
      <c r="C69" s="94"/>
      <c r="D69" s="151" t="s">
        <v>113</v>
      </c>
      <c r="E69" s="152"/>
      <c r="F69" s="152"/>
      <c r="G69" s="152"/>
      <c r="H69" s="152"/>
      <c r="I69" s="153"/>
      <c r="J69" s="154">
        <f>J434</f>
        <v>0</v>
      </c>
      <c r="K69" s="94"/>
      <c r="L69" s="155"/>
    </row>
    <row r="70" spans="2:12" s="9" customFormat="1" ht="19.899999999999999" customHeight="1">
      <c r="B70" s="150"/>
      <c r="C70" s="94"/>
      <c r="D70" s="151" t="s">
        <v>114</v>
      </c>
      <c r="E70" s="152"/>
      <c r="F70" s="152"/>
      <c r="G70" s="152"/>
      <c r="H70" s="152"/>
      <c r="I70" s="153"/>
      <c r="J70" s="154">
        <f>J465</f>
        <v>0</v>
      </c>
      <c r="K70" s="94"/>
      <c r="L70" s="155"/>
    </row>
    <row r="71" spans="2:12" s="9" customFormat="1" ht="19.899999999999999" customHeight="1">
      <c r="B71" s="150"/>
      <c r="C71" s="94"/>
      <c r="D71" s="151" t="s">
        <v>115</v>
      </c>
      <c r="E71" s="152"/>
      <c r="F71" s="152"/>
      <c r="G71" s="152"/>
      <c r="H71" s="152"/>
      <c r="I71" s="153"/>
      <c r="J71" s="154">
        <f>J901</f>
        <v>0</v>
      </c>
      <c r="K71" s="94"/>
      <c r="L71" s="155"/>
    </row>
    <row r="72" spans="2:12" s="9" customFormat="1" ht="19.899999999999999" customHeight="1">
      <c r="B72" s="150"/>
      <c r="C72" s="94"/>
      <c r="D72" s="151" t="s">
        <v>116</v>
      </c>
      <c r="E72" s="152"/>
      <c r="F72" s="152"/>
      <c r="G72" s="152"/>
      <c r="H72" s="152"/>
      <c r="I72" s="153"/>
      <c r="J72" s="154">
        <f>J1009</f>
        <v>0</v>
      </c>
      <c r="K72" s="94"/>
      <c r="L72" s="155"/>
    </row>
    <row r="73" spans="2:12" s="8" customFormat="1" ht="24.95" customHeight="1">
      <c r="B73" s="143"/>
      <c r="C73" s="144"/>
      <c r="D73" s="145" t="s">
        <v>117</v>
      </c>
      <c r="E73" s="146"/>
      <c r="F73" s="146"/>
      <c r="G73" s="146"/>
      <c r="H73" s="146"/>
      <c r="I73" s="147"/>
      <c r="J73" s="148">
        <f>J1017</f>
        <v>0</v>
      </c>
      <c r="K73" s="144"/>
      <c r="L73" s="149"/>
    </row>
    <row r="74" spans="2:12" s="9" customFormat="1" ht="19.899999999999999" customHeight="1">
      <c r="B74" s="150"/>
      <c r="C74" s="94"/>
      <c r="D74" s="151" t="s">
        <v>118</v>
      </c>
      <c r="E74" s="152"/>
      <c r="F74" s="152"/>
      <c r="G74" s="152"/>
      <c r="H74" s="152"/>
      <c r="I74" s="153"/>
      <c r="J74" s="154">
        <f>J1018</f>
        <v>0</v>
      </c>
      <c r="K74" s="94"/>
      <c r="L74" s="155"/>
    </row>
    <row r="75" spans="2:12" s="9" customFormat="1" ht="19.899999999999999" customHeight="1">
      <c r="B75" s="150"/>
      <c r="C75" s="94"/>
      <c r="D75" s="151" t="s">
        <v>119</v>
      </c>
      <c r="E75" s="152"/>
      <c r="F75" s="152"/>
      <c r="G75" s="152"/>
      <c r="H75" s="152"/>
      <c r="I75" s="153"/>
      <c r="J75" s="154">
        <f>J1048</f>
        <v>0</v>
      </c>
      <c r="K75" s="94"/>
      <c r="L75" s="155"/>
    </row>
    <row r="76" spans="2:12" s="1" customFormat="1" ht="21.75" customHeight="1">
      <c r="B76" s="34"/>
      <c r="C76" s="35"/>
      <c r="D76" s="35"/>
      <c r="E76" s="35"/>
      <c r="F76" s="35"/>
      <c r="G76" s="35"/>
      <c r="H76" s="35"/>
      <c r="I76" s="112"/>
      <c r="J76" s="35"/>
      <c r="K76" s="35"/>
      <c r="L76" s="38"/>
    </row>
    <row r="77" spans="2:12" s="1" customFormat="1" ht="6.95" customHeight="1">
      <c r="B77" s="46"/>
      <c r="C77" s="47"/>
      <c r="D77" s="47"/>
      <c r="E77" s="47"/>
      <c r="F77" s="47"/>
      <c r="G77" s="47"/>
      <c r="H77" s="47"/>
      <c r="I77" s="134"/>
      <c r="J77" s="47"/>
      <c r="K77" s="47"/>
      <c r="L77" s="38"/>
    </row>
    <row r="81" spans="2:20" s="1" customFormat="1" ht="6.95" customHeight="1">
      <c r="B81" s="48"/>
      <c r="C81" s="49"/>
      <c r="D81" s="49"/>
      <c r="E81" s="49"/>
      <c r="F81" s="49"/>
      <c r="G81" s="49"/>
      <c r="H81" s="49"/>
      <c r="I81" s="137"/>
      <c r="J81" s="49"/>
      <c r="K81" s="49"/>
      <c r="L81" s="38"/>
    </row>
    <row r="82" spans="2:20" s="1" customFormat="1" ht="24.95" customHeight="1">
      <c r="B82" s="34"/>
      <c r="C82" s="23" t="s">
        <v>120</v>
      </c>
      <c r="D82" s="35"/>
      <c r="E82" s="35"/>
      <c r="F82" s="35"/>
      <c r="G82" s="35"/>
      <c r="H82" s="35"/>
      <c r="I82" s="112"/>
      <c r="J82" s="35"/>
      <c r="K82" s="35"/>
      <c r="L82" s="38"/>
    </row>
    <row r="83" spans="2:20" s="1" customFormat="1" ht="6.95" customHeight="1">
      <c r="B83" s="34"/>
      <c r="C83" s="35"/>
      <c r="D83" s="35"/>
      <c r="E83" s="35"/>
      <c r="F83" s="35"/>
      <c r="G83" s="35"/>
      <c r="H83" s="35"/>
      <c r="I83" s="112"/>
      <c r="J83" s="35"/>
      <c r="K83" s="35"/>
      <c r="L83" s="38"/>
    </row>
    <row r="84" spans="2:20" s="1" customFormat="1" ht="12" customHeight="1">
      <c r="B84" s="34"/>
      <c r="C84" s="29" t="s">
        <v>16</v>
      </c>
      <c r="D84" s="35"/>
      <c r="E84" s="35"/>
      <c r="F84" s="35"/>
      <c r="G84" s="35"/>
      <c r="H84" s="35"/>
      <c r="I84" s="112"/>
      <c r="J84" s="35"/>
      <c r="K84" s="35"/>
      <c r="L84" s="38"/>
    </row>
    <row r="85" spans="2:20" s="1" customFormat="1" ht="16.5" customHeight="1">
      <c r="B85" s="34"/>
      <c r="C85" s="35"/>
      <c r="D85" s="35"/>
      <c r="E85" s="311" t="str">
        <f>E7</f>
        <v>Oprava mostů v km 0,931 a v km 3,040 v úseku Ústí n.L. Střekov - Ústí n.L. západ</v>
      </c>
      <c r="F85" s="312"/>
      <c r="G85" s="312"/>
      <c r="H85" s="312"/>
      <c r="I85" s="112"/>
      <c r="J85" s="35"/>
      <c r="K85" s="35"/>
      <c r="L85" s="38"/>
    </row>
    <row r="86" spans="2:20" ht="12" customHeight="1">
      <c r="B86" s="21"/>
      <c r="C86" s="29" t="s">
        <v>99</v>
      </c>
      <c r="D86" s="22"/>
      <c r="E86" s="22"/>
      <c r="F86" s="22"/>
      <c r="G86" s="22"/>
      <c r="H86" s="22"/>
      <c r="J86" s="22"/>
      <c r="K86" s="22"/>
      <c r="L86" s="20"/>
    </row>
    <row r="87" spans="2:20" s="1" customFormat="1" ht="16.5" customHeight="1">
      <c r="B87" s="34"/>
      <c r="C87" s="35"/>
      <c r="D87" s="35"/>
      <c r="E87" s="311" t="s">
        <v>100</v>
      </c>
      <c r="F87" s="278"/>
      <c r="G87" s="278"/>
      <c r="H87" s="278"/>
      <c r="I87" s="112"/>
      <c r="J87" s="35"/>
      <c r="K87" s="35"/>
      <c r="L87" s="38"/>
    </row>
    <row r="88" spans="2:20" s="1" customFormat="1" ht="12" customHeight="1">
      <c r="B88" s="34"/>
      <c r="C88" s="29" t="s">
        <v>101</v>
      </c>
      <c r="D88" s="35"/>
      <c r="E88" s="35"/>
      <c r="F88" s="35"/>
      <c r="G88" s="35"/>
      <c r="H88" s="35"/>
      <c r="I88" s="112"/>
      <c r="J88" s="35"/>
      <c r="K88" s="35"/>
      <c r="L88" s="38"/>
    </row>
    <row r="89" spans="2:20" s="1" customFormat="1" ht="16.5" customHeight="1">
      <c r="B89" s="34"/>
      <c r="C89" s="35"/>
      <c r="D89" s="35"/>
      <c r="E89" s="279" t="str">
        <f>E11</f>
        <v xml:space="preserve">001 - km 0,931 - most </v>
      </c>
      <c r="F89" s="278"/>
      <c r="G89" s="278"/>
      <c r="H89" s="278"/>
      <c r="I89" s="112"/>
      <c r="J89" s="35"/>
      <c r="K89" s="35"/>
      <c r="L89" s="38"/>
    </row>
    <row r="90" spans="2:20" s="1" customFormat="1" ht="6.95" customHeight="1">
      <c r="B90" s="34"/>
      <c r="C90" s="35"/>
      <c r="D90" s="35"/>
      <c r="E90" s="35"/>
      <c r="F90" s="35"/>
      <c r="G90" s="35"/>
      <c r="H90" s="35"/>
      <c r="I90" s="112"/>
      <c r="J90" s="35"/>
      <c r="K90" s="35"/>
      <c r="L90" s="38"/>
    </row>
    <row r="91" spans="2:20" s="1" customFormat="1" ht="12" customHeight="1">
      <c r="B91" s="34"/>
      <c r="C91" s="29" t="s">
        <v>22</v>
      </c>
      <c r="D91" s="35"/>
      <c r="E91" s="35"/>
      <c r="F91" s="27" t="str">
        <f>F14</f>
        <v xml:space="preserve"> </v>
      </c>
      <c r="G91" s="35"/>
      <c r="H91" s="35"/>
      <c r="I91" s="113" t="s">
        <v>24</v>
      </c>
      <c r="J91" s="55" t="str">
        <f>IF(J14="","",J14)</f>
        <v>6. 2. 2019</v>
      </c>
      <c r="K91" s="35"/>
      <c r="L91" s="38"/>
    </row>
    <row r="92" spans="2:20" s="1" customFormat="1" ht="6.95" customHeight="1">
      <c r="B92" s="34"/>
      <c r="C92" s="35"/>
      <c r="D92" s="35"/>
      <c r="E92" s="35"/>
      <c r="F92" s="35"/>
      <c r="G92" s="35"/>
      <c r="H92" s="35"/>
      <c r="I92" s="112"/>
      <c r="J92" s="35"/>
      <c r="K92" s="35"/>
      <c r="L92" s="38"/>
    </row>
    <row r="93" spans="2:20" s="1" customFormat="1" ht="13.7" customHeight="1">
      <c r="B93" s="34"/>
      <c r="C93" s="29" t="s">
        <v>28</v>
      </c>
      <c r="D93" s="35"/>
      <c r="E93" s="35"/>
      <c r="F93" s="27" t="str">
        <f>E17</f>
        <v>SŽDC, s.o. OŘ Ústí nad Labem</v>
      </c>
      <c r="G93" s="35"/>
      <c r="H93" s="35"/>
      <c r="I93" s="113" t="s">
        <v>34</v>
      </c>
      <c r="J93" s="32" t="str">
        <f>E23</f>
        <v xml:space="preserve"> </v>
      </c>
      <c r="K93" s="35"/>
      <c r="L93" s="38"/>
    </row>
    <row r="94" spans="2:20" s="1" customFormat="1" ht="13.7" customHeight="1">
      <c r="B94" s="34"/>
      <c r="C94" s="29" t="s">
        <v>32</v>
      </c>
      <c r="D94" s="35"/>
      <c r="E94" s="35"/>
      <c r="F94" s="27" t="str">
        <f>IF(E20="","",E20)</f>
        <v>Vyplň údaj</v>
      </c>
      <c r="G94" s="35"/>
      <c r="H94" s="35"/>
      <c r="I94" s="113" t="s">
        <v>36</v>
      </c>
      <c r="J94" s="32" t="str">
        <f>E26</f>
        <v xml:space="preserve"> </v>
      </c>
      <c r="K94" s="35"/>
      <c r="L94" s="38"/>
    </row>
    <row r="95" spans="2:20" s="1" customFormat="1" ht="10.35" customHeight="1">
      <c r="B95" s="34"/>
      <c r="C95" s="35"/>
      <c r="D95" s="35"/>
      <c r="E95" s="35"/>
      <c r="F95" s="35"/>
      <c r="G95" s="35"/>
      <c r="H95" s="35"/>
      <c r="I95" s="112"/>
      <c r="J95" s="35"/>
      <c r="K95" s="35"/>
      <c r="L95" s="38"/>
    </row>
    <row r="96" spans="2:20" s="10" customFormat="1" ht="29.25" customHeight="1">
      <c r="B96" s="156"/>
      <c r="C96" s="157" t="s">
        <v>121</v>
      </c>
      <c r="D96" s="158" t="s">
        <v>57</v>
      </c>
      <c r="E96" s="158" t="s">
        <v>53</v>
      </c>
      <c r="F96" s="158" t="s">
        <v>54</v>
      </c>
      <c r="G96" s="158" t="s">
        <v>122</v>
      </c>
      <c r="H96" s="158" t="s">
        <v>123</v>
      </c>
      <c r="I96" s="159" t="s">
        <v>124</v>
      </c>
      <c r="J96" s="158" t="s">
        <v>105</v>
      </c>
      <c r="K96" s="160" t="s">
        <v>125</v>
      </c>
      <c r="L96" s="161"/>
      <c r="M96" s="64" t="s">
        <v>1</v>
      </c>
      <c r="N96" s="65" t="s">
        <v>42</v>
      </c>
      <c r="O96" s="65" t="s">
        <v>126</v>
      </c>
      <c r="P96" s="65" t="s">
        <v>127</v>
      </c>
      <c r="Q96" s="65" t="s">
        <v>128</v>
      </c>
      <c r="R96" s="65" t="s">
        <v>129</v>
      </c>
      <c r="S96" s="65" t="s">
        <v>130</v>
      </c>
      <c r="T96" s="66" t="s">
        <v>131</v>
      </c>
    </row>
    <row r="97" spans="2:65" s="1" customFormat="1" ht="22.9" customHeight="1">
      <c r="B97" s="34"/>
      <c r="C97" s="71" t="s">
        <v>132</v>
      </c>
      <c r="D97" s="35"/>
      <c r="E97" s="35"/>
      <c r="F97" s="35"/>
      <c r="G97" s="35"/>
      <c r="H97" s="35"/>
      <c r="I97" s="112"/>
      <c r="J97" s="162">
        <f>BK97</f>
        <v>0</v>
      </c>
      <c r="K97" s="35"/>
      <c r="L97" s="38"/>
      <c r="M97" s="67"/>
      <c r="N97" s="68"/>
      <c r="O97" s="68"/>
      <c r="P97" s="163">
        <f>P98+P1017</f>
        <v>0</v>
      </c>
      <c r="Q97" s="68"/>
      <c r="R97" s="163">
        <f>R98+R1017</f>
        <v>928.8385181082615</v>
      </c>
      <c r="S97" s="68"/>
      <c r="T97" s="164">
        <f>T98+T1017</f>
        <v>848.62631000000022</v>
      </c>
      <c r="AT97" s="17" t="s">
        <v>71</v>
      </c>
      <c r="AU97" s="17" t="s">
        <v>107</v>
      </c>
      <c r="BK97" s="165">
        <f>BK98+BK1017</f>
        <v>0</v>
      </c>
    </row>
    <row r="98" spans="2:65" s="11" customFormat="1" ht="25.9" customHeight="1">
      <c r="B98" s="166"/>
      <c r="C98" s="167"/>
      <c r="D98" s="168" t="s">
        <v>71</v>
      </c>
      <c r="E98" s="169" t="s">
        <v>133</v>
      </c>
      <c r="F98" s="169" t="s">
        <v>134</v>
      </c>
      <c r="G98" s="167"/>
      <c r="H98" s="167"/>
      <c r="I98" s="170"/>
      <c r="J98" s="171">
        <f>BK98</f>
        <v>0</v>
      </c>
      <c r="K98" s="167"/>
      <c r="L98" s="172"/>
      <c r="M98" s="173"/>
      <c r="N98" s="174"/>
      <c r="O98" s="174"/>
      <c r="P98" s="175">
        <f>P99+P251+P270+P339+P434+P465+P901+P1009</f>
        <v>0</v>
      </c>
      <c r="Q98" s="174"/>
      <c r="R98" s="175">
        <f>R99+R251+R270+R339+R434+R465+R901+R1009</f>
        <v>925.79036130826148</v>
      </c>
      <c r="S98" s="174"/>
      <c r="T98" s="176">
        <f>T99+T251+T270+T339+T434+T465+T901+T1009</f>
        <v>843.25639000000024</v>
      </c>
      <c r="AR98" s="177" t="s">
        <v>21</v>
      </c>
      <c r="AT98" s="178" t="s">
        <v>71</v>
      </c>
      <c r="AU98" s="178" t="s">
        <v>72</v>
      </c>
      <c r="AY98" s="177" t="s">
        <v>135</v>
      </c>
      <c r="BK98" s="179">
        <f>BK99+BK251+BK270+BK339+BK434+BK465+BK901+BK1009</f>
        <v>0</v>
      </c>
    </row>
    <row r="99" spans="2:65" s="11" customFormat="1" ht="22.9" customHeight="1">
      <c r="B99" s="166"/>
      <c r="C99" s="167"/>
      <c r="D99" s="168" t="s">
        <v>71</v>
      </c>
      <c r="E99" s="180" t="s">
        <v>21</v>
      </c>
      <c r="F99" s="180" t="s">
        <v>136</v>
      </c>
      <c r="G99" s="167"/>
      <c r="H99" s="167"/>
      <c r="I99" s="170"/>
      <c r="J99" s="181">
        <f>BK99</f>
        <v>0</v>
      </c>
      <c r="K99" s="167"/>
      <c r="L99" s="172"/>
      <c r="M99" s="173"/>
      <c r="N99" s="174"/>
      <c r="O99" s="174"/>
      <c r="P99" s="175">
        <f>SUM(P100:P250)</f>
        <v>0</v>
      </c>
      <c r="Q99" s="174"/>
      <c r="R99" s="175">
        <f>SUM(R100:R250)</f>
        <v>189.90403524880003</v>
      </c>
      <c r="S99" s="174"/>
      <c r="T99" s="176">
        <f>SUM(T100:T250)</f>
        <v>31.488</v>
      </c>
      <c r="AR99" s="177" t="s">
        <v>21</v>
      </c>
      <c r="AT99" s="178" t="s">
        <v>71</v>
      </c>
      <c r="AU99" s="178" t="s">
        <v>21</v>
      </c>
      <c r="AY99" s="177" t="s">
        <v>135</v>
      </c>
      <c r="BK99" s="179">
        <f>SUM(BK100:BK250)</f>
        <v>0</v>
      </c>
    </row>
    <row r="100" spans="2:65" s="1" customFormat="1" ht="16.5" customHeight="1">
      <c r="B100" s="34"/>
      <c r="C100" s="182" t="s">
        <v>21</v>
      </c>
      <c r="D100" s="182" t="s">
        <v>137</v>
      </c>
      <c r="E100" s="183" t="s">
        <v>138</v>
      </c>
      <c r="F100" s="184" t="s">
        <v>139</v>
      </c>
      <c r="G100" s="185" t="s">
        <v>140</v>
      </c>
      <c r="H100" s="186">
        <v>400</v>
      </c>
      <c r="I100" s="187"/>
      <c r="J100" s="188">
        <f>ROUND(I100*H100,2)</f>
        <v>0</v>
      </c>
      <c r="K100" s="184" t="s">
        <v>141</v>
      </c>
      <c r="L100" s="38"/>
      <c r="M100" s="189" t="s">
        <v>1</v>
      </c>
      <c r="N100" s="190" t="s">
        <v>43</v>
      </c>
      <c r="O100" s="60"/>
      <c r="P100" s="191">
        <f>O100*H100</f>
        <v>0</v>
      </c>
      <c r="Q100" s="191">
        <v>0</v>
      </c>
      <c r="R100" s="191">
        <f>Q100*H100</f>
        <v>0</v>
      </c>
      <c r="S100" s="191">
        <v>0</v>
      </c>
      <c r="T100" s="192">
        <f>S100*H100</f>
        <v>0</v>
      </c>
      <c r="AR100" s="17" t="s">
        <v>142</v>
      </c>
      <c r="AT100" s="17" t="s">
        <v>137</v>
      </c>
      <c r="AU100" s="17" t="s">
        <v>80</v>
      </c>
      <c r="AY100" s="17" t="s">
        <v>135</v>
      </c>
      <c r="BE100" s="193">
        <f>IF(N100="základní",J100,0)</f>
        <v>0</v>
      </c>
      <c r="BF100" s="193">
        <f>IF(N100="snížená",J100,0)</f>
        <v>0</v>
      </c>
      <c r="BG100" s="193">
        <f>IF(N100="zákl. přenesená",J100,0)</f>
        <v>0</v>
      </c>
      <c r="BH100" s="193">
        <f>IF(N100="sníž. přenesená",J100,0)</f>
        <v>0</v>
      </c>
      <c r="BI100" s="193">
        <f>IF(N100="nulová",J100,0)</f>
        <v>0</v>
      </c>
      <c r="BJ100" s="17" t="s">
        <v>21</v>
      </c>
      <c r="BK100" s="193">
        <f>ROUND(I100*H100,2)</f>
        <v>0</v>
      </c>
      <c r="BL100" s="17" t="s">
        <v>142</v>
      </c>
      <c r="BM100" s="17" t="s">
        <v>143</v>
      </c>
    </row>
    <row r="101" spans="2:65" s="1" customFormat="1" ht="11.25">
      <c r="B101" s="34"/>
      <c r="C101" s="35"/>
      <c r="D101" s="194" t="s">
        <v>144</v>
      </c>
      <c r="E101" s="35"/>
      <c r="F101" s="195" t="s">
        <v>145</v>
      </c>
      <c r="G101" s="35"/>
      <c r="H101" s="35"/>
      <c r="I101" s="112"/>
      <c r="J101" s="35"/>
      <c r="K101" s="35"/>
      <c r="L101" s="38"/>
      <c r="M101" s="196"/>
      <c r="N101" s="60"/>
      <c r="O101" s="60"/>
      <c r="P101" s="60"/>
      <c r="Q101" s="60"/>
      <c r="R101" s="60"/>
      <c r="S101" s="60"/>
      <c r="T101" s="61"/>
      <c r="AT101" s="17" t="s">
        <v>144</v>
      </c>
      <c r="AU101" s="17" t="s">
        <v>80</v>
      </c>
    </row>
    <row r="102" spans="2:65" s="1" customFormat="1" ht="78">
      <c r="B102" s="34"/>
      <c r="C102" s="35"/>
      <c r="D102" s="194" t="s">
        <v>146</v>
      </c>
      <c r="E102" s="35"/>
      <c r="F102" s="197" t="s">
        <v>147</v>
      </c>
      <c r="G102" s="35"/>
      <c r="H102" s="35"/>
      <c r="I102" s="112"/>
      <c r="J102" s="35"/>
      <c r="K102" s="35"/>
      <c r="L102" s="38"/>
      <c r="M102" s="196"/>
      <c r="N102" s="60"/>
      <c r="O102" s="60"/>
      <c r="P102" s="60"/>
      <c r="Q102" s="60"/>
      <c r="R102" s="60"/>
      <c r="S102" s="60"/>
      <c r="T102" s="61"/>
      <c r="AT102" s="17" t="s">
        <v>146</v>
      </c>
      <c r="AU102" s="17" t="s">
        <v>80</v>
      </c>
    </row>
    <row r="103" spans="2:65" s="12" customFormat="1" ht="11.25">
      <c r="B103" s="198"/>
      <c r="C103" s="199"/>
      <c r="D103" s="194" t="s">
        <v>148</v>
      </c>
      <c r="E103" s="200" t="s">
        <v>1</v>
      </c>
      <c r="F103" s="201" t="s">
        <v>149</v>
      </c>
      <c r="G103" s="199"/>
      <c r="H103" s="200" t="s">
        <v>1</v>
      </c>
      <c r="I103" s="202"/>
      <c r="J103" s="199"/>
      <c r="K103" s="199"/>
      <c r="L103" s="203"/>
      <c r="M103" s="204"/>
      <c r="N103" s="205"/>
      <c r="O103" s="205"/>
      <c r="P103" s="205"/>
      <c r="Q103" s="205"/>
      <c r="R103" s="205"/>
      <c r="S103" s="205"/>
      <c r="T103" s="206"/>
      <c r="AT103" s="207" t="s">
        <v>148</v>
      </c>
      <c r="AU103" s="207" t="s">
        <v>80</v>
      </c>
      <c r="AV103" s="12" t="s">
        <v>21</v>
      </c>
      <c r="AW103" s="12" t="s">
        <v>35</v>
      </c>
      <c r="AX103" s="12" t="s">
        <v>72</v>
      </c>
      <c r="AY103" s="207" t="s">
        <v>135</v>
      </c>
    </row>
    <row r="104" spans="2:65" s="13" customFormat="1" ht="11.25">
      <c r="B104" s="208"/>
      <c r="C104" s="209"/>
      <c r="D104" s="194" t="s">
        <v>148</v>
      </c>
      <c r="E104" s="210" t="s">
        <v>1</v>
      </c>
      <c r="F104" s="211" t="s">
        <v>150</v>
      </c>
      <c r="G104" s="209"/>
      <c r="H104" s="212">
        <v>400</v>
      </c>
      <c r="I104" s="213"/>
      <c r="J104" s="209"/>
      <c r="K104" s="209"/>
      <c r="L104" s="214"/>
      <c r="M104" s="215"/>
      <c r="N104" s="216"/>
      <c r="O104" s="216"/>
      <c r="P104" s="216"/>
      <c r="Q104" s="216"/>
      <c r="R104" s="216"/>
      <c r="S104" s="216"/>
      <c r="T104" s="217"/>
      <c r="AT104" s="218" t="s">
        <v>148</v>
      </c>
      <c r="AU104" s="218" t="s">
        <v>80</v>
      </c>
      <c r="AV104" s="13" t="s">
        <v>80</v>
      </c>
      <c r="AW104" s="13" t="s">
        <v>35</v>
      </c>
      <c r="AX104" s="13" t="s">
        <v>72</v>
      </c>
      <c r="AY104" s="218" t="s">
        <v>135</v>
      </c>
    </row>
    <row r="105" spans="2:65" s="13" customFormat="1" ht="11.25">
      <c r="B105" s="208"/>
      <c r="C105" s="209"/>
      <c r="D105" s="194" t="s">
        <v>148</v>
      </c>
      <c r="E105" s="210" t="s">
        <v>1</v>
      </c>
      <c r="F105" s="211" t="s">
        <v>151</v>
      </c>
      <c r="G105" s="209"/>
      <c r="H105" s="212">
        <v>400</v>
      </c>
      <c r="I105" s="213"/>
      <c r="J105" s="209"/>
      <c r="K105" s="209"/>
      <c r="L105" s="214"/>
      <c r="M105" s="215"/>
      <c r="N105" s="216"/>
      <c r="O105" s="216"/>
      <c r="P105" s="216"/>
      <c r="Q105" s="216"/>
      <c r="R105" s="216"/>
      <c r="S105" s="216"/>
      <c r="T105" s="217"/>
      <c r="AT105" s="218" t="s">
        <v>148</v>
      </c>
      <c r="AU105" s="218" t="s">
        <v>80</v>
      </c>
      <c r="AV105" s="13" t="s">
        <v>80</v>
      </c>
      <c r="AW105" s="13" t="s">
        <v>35</v>
      </c>
      <c r="AX105" s="13" t="s">
        <v>72</v>
      </c>
      <c r="AY105" s="218" t="s">
        <v>135</v>
      </c>
    </row>
    <row r="106" spans="2:65" s="14" customFormat="1" ht="11.25">
      <c r="B106" s="219"/>
      <c r="C106" s="220"/>
      <c r="D106" s="194" t="s">
        <v>148</v>
      </c>
      <c r="E106" s="221" t="s">
        <v>1</v>
      </c>
      <c r="F106" s="222" t="s">
        <v>152</v>
      </c>
      <c r="G106" s="220"/>
      <c r="H106" s="223">
        <v>800</v>
      </c>
      <c r="I106" s="224"/>
      <c r="J106" s="220"/>
      <c r="K106" s="220"/>
      <c r="L106" s="225"/>
      <c r="M106" s="226"/>
      <c r="N106" s="227"/>
      <c r="O106" s="227"/>
      <c r="P106" s="227"/>
      <c r="Q106" s="227"/>
      <c r="R106" s="227"/>
      <c r="S106" s="227"/>
      <c r="T106" s="228"/>
      <c r="AT106" s="229" t="s">
        <v>148</v>
      </c>
      <c r="AU106" s="229" t="s">
        <v>80</v>
      </c>
      <c r="AV106" s="14" t="s">
        <v>153</v>
      </c>
      <c r="AW106" s="14" t="s">
        <v>35</v>
      </c>
      <c r="AX106" s="14" t="s">
        <v>72</v>
      </c>
      <c r="AY106" s="229" t="s">
        <v>135</v>
      </c>
    </row>
    <row r="107" spans="2:65" s="13" customFormat="1" ht="11.25">
      <c r="B107" s="208"/>
      <c r="C107" s="209"/>
      <c r="D107" s="194" t="s">
        <v>148</v>
      </c>
      <c r="E107" s="210" t="s">
        <v>1</v>
      </c>
      <c r="F107" s="211" t="s">
        <v>154</v>
      </c>
      <c r="G107" s="209"/>
      <c r="H107" s="212">
        <v>400</v>
      </c>
      <c r="I107" s="213"/>
      <c r="J107" s="209"/>
      <c r="K107" s="209"/>
      <c r="L107" s="214"/>
      <c r="M107" s="215"/>
      <c r="N107" s="216"/>
      <c r="O107" s="216"/>
      <c r="P107" s="216"/>
      <c r="Q107" s="216"/>
      <c r="R107" s="216"/>
      <c r="S107" s="216"/>
      <c r="T107" s="217"/>
      <c r="AT107" s="218" t="s">
        <v>148</v>
      </c>
      <c r="AU107" s="218" t="s">
        <v>80</v>
      </c>
      <c r="AV107" s="13" t="s">
        <v>80</v>
      </c>
      <c r="AW107" s="13" t="s">
        <v>35</v>
      </c>
      <c r="AX107" s="13" t="s">
        <v>21</v>
      </c>
      <c r="AY107" s="218" t="s">
        <v>135</v>
      </c>
    </row>
    <row r="108" spans="2:65" s="1" customFormat="1" ht="16.5" customHeight="1">
      <c r="B108" s="34"/>
      <c r="C108" s="182" t="s">
        <v>80</v>
      </c>
      <c r="D108" s="182" t="s">
        <v>137</v>
      </c>
      <c r="E108" s="183" t="s">
        <v>155</v>
      </c>
      <c r="F108" s="184" t="s">
        <v>156</v>
      </c>
      <c r="G108" s="185" t="s">
        <v>157</v>
      </c>
      <c r="H108" s="186">
        <v>16</v>
      </c>
      <c r="I108" s="187"/>
      <c r="J108" s="188">
        <f>ROUND(I108*H108,2)</f>
        <v>0</v>
      </c>
      <c r="K108" s="184" t="s">
        <v>141</v>
      </c>
      <c r="L108" s="38"/>
      <c r="M108" s="189" t="s">
        <v>1</v>
      </c>
      <c r="N108" s="190" t="s">
        <v>43</v>
      </c>
      <c r="O108" s="60"/>
      <c r="P108" s="191">
        <f>O108*H108</f>
        <v>0</v>
      </c>
      <c r="Q108" s="191">
        <v>0</v>
      </c>
      <c r="R108" s="191">
        <f>Q108*H108</f>
        <v>0</v>
      </c>
      <c r="S108" s="191">
        <v>0</v>
      </c>
      <c r="T108" s="192">
        <f>S108*H108</f>
        <v>0</v>
      </c>
      <c r="AR108" s="17" t="s">
        <v>142</v>
      </c>
      <c r="AT108" s="17" t="s">
        <v>137</v>
      </c>
      <c r="AU108" s="17" t="s">
        <v>80</v>
      </c>
      <c r="AY108" s="17" t="s">
        <v>135</v>
      </c>
      <c r="BE108" s="193">
        <f>IF(N108="základní",J108,0)</f>
        <v>0</v>
      </c>
      <c r="BF108" s="193">
        <f>IF(N108="snížená",J108,0)</f>
        <v>0</v>
      </c>
      <c r="BG108" s="193">
        <f>IF(N108="zákl. přenesená",J108,0)</f>
        <v>0</v>
      </c>
      <c r="BH108" s="193">
        <f>IF(N108="sníž. přenesená",J108,0)</f>
        <v>0</v>
      </c>
      <c r="BI108" s="193">
        <f>IF(N108="nulová",J108,0)</f>
        <v>0</v>
      </c>
      <c r="BJ108" s="17" t="s">
        <v>21</v>
      </c>
      <c r="BK108" s="193">
        <f>ROUND(I108*H108,2)</f>
        <v>0</v>
      </c>
      <c r="BL108" s="17" t="s">
        <v>142</v>
      </c>
      <c r="BM108" s="17" t="s">
        <v>158</v>
      </c>
    </row>
    <row r="109" spans="2:65" s="1" customFormat="1" ht="11.25">
      <c r="B109" s="34"/>
      <c r="C109" s="35"/>
      <c r="D109" s="194" t="s">
        <v>144</v>
      </c>
      <c r="E109" s="35"/>
      <c r="F109" s="195" t="s">
        <v>159</v>
      </c>
      <c r="G109" s="35"/>
      <c r="H109" s="35"/>
      <c r="I109" s="112"/>
      <c r="J109" s="35"/>
      <c r="K109" s="35"/>
      <c r="L109" s="38"/>
      <c r="M109" s="196"/>
      <c r="N109" s="60"/>
      <c r="O109" s="60"/>
      <c r="P109" s="60"/>
      <c r="Q109" s="60"/>
      <c r="R109" s="60"/>
      <c r="S109" s="60"/>
      <c r="T109" s="61"/>
      <c r="AT109" s="17" t="s">
        <v>144</v>
      </c>
      <c r="AU109" s="17" t="s">
        <v>80</v>
      </c>
    </row>
    <row r="110" spans="2:65" s="1" customFormat="1" ht="29.25">
      <c r="B110" s="34"/>
      <c r="C110" s="35"/>
      <c r="D110" s="194" t="s">
        <v>146</v>
      </c>
      <c r="E110" s="35"/>
      <c r="F110" s="197" t="s">
        <v>160</v>
      </c>
      <c r="G110" s="35"/>
      <c r="H110" s="35"/>
      <c r="I110" s="112"/>
      <c r="J110" s="35"/>
      <c r="K110" s="35"/>
      <c r="L110" s="38"/>
      <c r="M110" s="196"/>
      <c r="N110" s="60"/>
      <c r="O110" s="60"/>
      <c r="P110" s="60"/>
      <c r="Q110" s="60"/>
      <c r="R110" s="60"/>
      <c r="S110" s="60"/>
      <c r="T110" s="61"/>
      <c r="AT110" s="17" t="s">
        <v>146</v>
      </c>
      <c r="AU110" s="17" t="s">
        <v>80</v>
      </c>
    </row>
    <row r="111" spans="2:65" s="13" customFormat="1" ht="11.25">
      <c r="B111" s="208"/>
      <c r="C111" s="209"/>
      <c r="D111" s="194" t="s">
        <v>148</v>
      </c>
      <c r="E111" s="210" t="s">
        <v>1</v>
      </c>
      <c r="F111" s="211" t="s">
        <v>161</v>
      </c>
      <c r="G111" s="209"/>
      <c r="H111" s="212">
        <v>16</v>
      </c>
      <c r="I111" s="213"/>
      <c r="J111" s="209"/>
      <c r="K111" s="209"/>
      <c r="L111" s="214"/>
      <c r="M111" s="215"/>
      <c r="N111" s="216"/>
      <c r="O111" s="216"/>
      <c r="P111" s="216"/>
      <c r="Q111" s="216"/>
      <c r="R111" s="216"/>
      <c r="S111" s="216"/>
      <c r="T111" s="217"/>
      <c r="AT111" s="218" t="s">
        <v>148</v>
      </c>
      <c r="AU111" s="218" t="s">
        <v>80</v>
      </c>
      <c r="AV111" s="13" t="s">
        <v>80</v>
      </c>
      <c r="AW111" s="13" t="s">
        <v>35</v>
      </c>
      <c r="AX111" s="13" t="s">
        <v>21</v>
      </c>
      <c r="AY111" s="218" t="s">
        <v>135</v>
      </c>
    </row>
    <row r="112" spans="2:65" s="1" customFormat="1" ht="16.5" customHeight="1">
      <c r="B112" s="34"/>
      <c r="C112" s="182" t="s">
        <v>153</v>
      </c>
      <c r="D112" s="182" t="s">
        <v>137</v>
      </c>
      <c r="E112" s="183" t="s">
        <v>162</v>
      </c>
      <c r="F112" s="184" t="s">
        <v>163</v>
      </c>
      <c r="G112" s="185" t="s">
        <v>140</v>
      </c>
      <c r="H112" s="186">
        <v>246</v>
      </c>
      <c r="I112" s="187"/>
      <c r="J112" s="188">
        <f>ROUND(I112*H112,2)</f>
        <v>0</v>
      </c>
      <c r="K112" s="184" t="s">
        <v>141</v>
      </c>
      <c r="L112" s="38"/>
      <c r="M112" s="189" t="s">
        <v>1</v>
      </c>
      <c r="N112" s="190" t="s">
        <v>43</v>
      </c>
      <c r="O112" s="60"/>
      <c r="P112" s="191">
        <f>O112*H112</f>
        <v>0</v>
      </c>
      <c r="Q112" s="191">
        <v>6.5389999999999996E-5</v>
      </c>
      <c r="R112" s="191">
        <f>Q112*H112</f>
        <v>1.608594E-2</v>
      </c>
      <c r="S112" s="191">
        <v>0.128</v>
      </c>
      <c r="T112" s="192">
        <f>S112*H112</f>
        <v>31.488</v>
      </c>
      <c r="AR112" s="17" t="s">
        <v>142</v>
      </c>
      <c r="AT112" s="17" t="s">
        <v>137</v>
      </c>
      <c r="AU112" s="17" t="s">
        <v>80</v>
      </c>
      <c r="AY112" s="17" t="s">
        <v>135</v>
      </c>
      <c r="BE112" s="193">
        <f>IF(N112="základní",J112,0)</f>
        <v>0</v>
      </c>
      <c r="BF112" s="193">
        <f>IF(N112="snížená",J112,0)</f>
        <v>0</v>
      </c>
      <c r="BG112" s="193">
        <f>IF(N112="zákl. přenesená",J112,0)</f>
        <v>0</v>
      </c>
      <c r="BH112" s="193">
        <f>IF(N112="sníž. přenesená",J112,0)</f>
        <v>0</v>
      </c>
      <c r="BI112" s="193">
        <f>IF(N112="nulová",J112,0)</f>
        <v>0</v>
      </c>
      <c r="BJ112" s="17" t="s">
        <v>21</v>
      </c>
      <c r="BK112" s="193">
        <f>ROUND(I112*H112,2)</f>
        <v>0</v>
      </c>
      <c r="BL112" s="17" t="s">
        <v>142</v>
      </c>
      <c r="BM112" s="17" t="s">
        <v>164</v>
      </c>
    </row>
    <row r="113" spans="2:65" s="1" customFormat="1" ht="19.5">
      <c r="B113" s="34"/>
      <c r="C113" s="35"/>
      <c r="D113" s="194" t="s">
        <v>144</v>
      </c>
      <c r="E113" s="35"/>
      <c r="F113" s="195" t="s">
        <v>165</v>
      </c>
      <c r="G113" s="35"/>
      <c r="H113" s="35"/>
      <c r="I113" s="112"/>
      <c r="J113" s="35"/>
      <c r="K113" s="35"/>
      <c r="L113" s="38"/>
      <c r="M113" s="196"/>
      <c r="N113" s="60"/>
      <c r="O113" s="60"/>
      <c r="P113" s="60"/>
      <c r="Q113" s="60"/>
      <c r="R113" s="60"/>
      <c r="S113" s="60"/>
      <c r="T113" s="61"/>
      <c r="AT113" s="17" t="s">
        <v>144</v>
      </c>
      <c r="AU113" s="17" t="s">
        <v>80</v>
      </c>
    </row>
    <row r="114" spans="2:65" s="1" customFormat="1" ht="117">
      <c r="B114" s="34"/>
      <c r="C114" s="35"/>
      <c r="D114" s="194" t="s">
        <v>146</v>
      </c>
      <c r="E114" s="35"/>
      <c r="F114" s="197" t="s">
        <v>166</v>
      </c>
      <c r="G114" s="35"/>
      <c r="H114" s="35"/>
      <c r="I114" s="112"/>
      <c r="J114" s="35"/>
      <c r="K114" s="35"/>
      <c r="L114" s="38"/>
      <c r="M114" s="196"/>
      <c r="N114" s="60"/>
      <c r="O114" s="60"/>
      <c r="P114" s="60"/>
      <c r="Q114" s="60"/>
      <c r="R114" s="60"/>
      <c r="S114" s="60"/>
      <c r="T114" s="61"/>
      <c r="AT114" s="17" t="s">
        <v>146</v>
      </c>
      <c r="AU114" s="17" t="s">
        <v>80</v>
      </c>
    </row>
    <row r="115" spans="2:65" s="12" customFormat="1" ht="22.5">
      <c r="B115" s="198"/>
      <c r="C115" s="199"/>
      <c r="D115" s="194" t="s">
        <v>148</v>
      </c>
      <c r="E115" s="200" t="s">
        <v>1</v>
      </c>
      <c r="F115" s="201" t="s">
        <v>167</v>
      </c>
      <c r="G115" s="199"/>
      <c r="H115" s="200" t="s">
        <v>1</v>
      </c>
      <c r="I115" s="202"/>
      <c r="J115" s="199"/>
      <c r="K115" s="199"/>
      <c r="L115" s="203"/>
      <c r="M115" s="204"/>
      <c r="N115" s="205"/>
      <c r="O115" s="205"/>
      <c r="P115" s="205"/>
      <c r="Q115" s="205"/>
      <c r="R115" s="205"/>
      <c r="S115" s="205"/>
      <c r="T115" s="206"/>
      <c r="AT115" s="207" t="s">
        <v>148</v>
      </c>
      <c r="AU115" s="207" t="s">
        <v>80</v>
      </c>
      <c r="AV115" s="12" t="s">
        <v>21</v>
      </c>
      <c r="AW115" s="12" t="s">
        <v>35</v>
      </c>
      <c r="AX115" s="12" t="s">
        <v>72</v>
      </c>
      <c r="AY115" s="207" t="s">
        <v>135</v>
      </c>
    </row>
    <row r="116" spans="2:65" s="12" customFormat="1" ht="11.25">
      <c r="B116" s="198"/>
      <c r="C116" s="199"/>
      <c r="D116" s="194" t="s">
        <v>148</v>
      </c>
      <c r="E116" s="200" t="s">
        <v>1</v>
      </c>
      <c r="F116" s="201" t="s">
        <v>168</v>
      </c>
      <c r="G116" s="199"/>
      <c r="H116" s="200" t="s">
        <v>1</v>
      </c>
      <c r="I116" s="202"/>
      <c r="J116" s="199"/>
      <c r="K116" s="199"/>
      <c r="L116" s="203"/>
      <c r="M116" s="204"/>
      <c r="N116" s="205"/>
      <c r="O116" s="205"/>
      <c r="P116" s="205"/>
      <c r="Q116" s="205"/>
      <c r="R116" s="205"/>
      <c r="S116" s="205"/>
      <c r="T116" s="206"/>
      <c r="AT116" s="207" t="s">
        <v>148</v>
      </c>
      <c r="AU116" s="207" t="s">
        <v>80</v>
      </c>
      <c r="AV116" s="12" t="s">
        <v>21</v>
      </c>
      <c r="AW116" s="12" t="s">
        <v>35</v>
      </c>
      <c r="AX116" s="12" t="s">
        <v>72</v>
      </c>
      <c r="AY116" s="207" t="s">
        <v>135</v>
      </c>
    </row>
    <row r="117" spans="2:65" s="13" customFormat="1" ht="11.25">
      <c r="B117" s="208"/>
      <c r="C117" s="209"/>
      <c r="D117" s="194" t="s">
        <v>148</v>
      </c>
      <c r="E117" s="210" t="s">
        <v>1</v>
      </c>
      <c r="F117" s="211" t="s">
        <v>169</v>
      </c>
      <c r="G117" s="209"/>
      <c r="H117" s="212">
        <v>246</v>
      </c>
      <c r="I117" s="213"/>
      <c r="J117" s="209"/>
      <c r="K117" s="209"/>
      <c r="L117" s="214"/>
      <c r="M117" s="215"/>
      <c r="N117" s="216"/>
      <c r="O117" s="216"/>
      <c r="P117" s="216"/>
      <c r="Q117" s="216"/>
      <c r="R117" s="216"/>
      <c r="S117" s="216"/>
      <c r="T117" s="217"/>
      <c r="AT117" s="218" t="s">
        <v>148</v>
      </c>
      <c r="AU117" s="218" t="s">
        <v>80</v>
      </c>
      <c r="AV117" s="13" t="s">
        <v>80</v>
      </c>
      <c r="AW117" s="13" t="s">
        <v>35</v>
      </c>
      <c r="AX117" s="13" t="s">
        <v>21</v>
      </c>
      <c r="AY117" s="218" t="s">
        <v>135</v>
      </c>
    </row>
    <row r="118" spans="2:65" s="1" customFormat="1" ht="16.5" customHeight="1">
      <c r="B118" s="34"/>
      <c r="C118" s="182" t="s">
        <v>142</v>
      </c>
      <c r="D118" s="182" t="s">
        <v>137</v>
      </c>
      <c r="E118" s="183" t="s">
        <v>170</v>
      </c>
      <c r="F118" s="184" t="s">
        <v>171</v>
      </c>
      <c r="G118" s="185" t="s">
        <v>172</v>
      </c>
      <c r="H118" s="186">
        <v>528</v>
      </c>
      <c r="I118" s="187"/>
      <c r="J118" s="188">
        <f>ROUND(I118*H118,2)</f>
        <v>0</v>
      </c>
      <c r="K118" s="184" t="s">
        <v>141</v>
      </c>
      <c r="L118" s="38"/>
      <c r="M118" s="189" t="s">
        <v>1</v>
      </c>
      <c r="N118" s="190" t="s">
        <v>43</v>
      </c>
      <c r="O118" s="60"/>
      <c r="P118" s="191">
        <f>O118*H118</f>
        <v>0</v>
      </c>
      <c r="Q118" s="191">
        <v>0.1077485</v>
      </c>
      <c r="R118" s="191">
        <f>Q118*H118</f>
        <v>56.891207999999999</v>
      </c>
      <c r="S118" s="191">
        <v>0</v>
      </c>
      <c r="T118" s="192">
        <f>S118*H118</f>
        <v>0</v>
      </c>
      <c r="AR118" s="17" t="s">
        <v>142</v>
      </c>
      <c r="AT118" s="17" t="s">
        <v>137</v>
      </c>
      <c r="AU118" s="17" t="s">
        <v>80</v>
      </c>
      <c r="AY118" s="17" t="s">
        <v>135</v>
      </c>
      <c r="BE118" s="193">
        <f>IF(N118="základní",J118,0)</f>
        <v>0</v>
      </c>
      <c r="BF118" s="193">
        <f>IF(N118="snížená",J118,0)</f>
        <v>0</v>
      </c>
      <c r="BG118" s="193">
        <f>IF(N118="zákl. přenesená",J118,0)</f>
        <v>0</v>
      </c>
      <c r="BH118" s="193">
        <f>IF(N118="sníž. přenesená",J118,0)</f>
        <v>0</v>
      </c>
      <c r="BI118" s="193">
        <f>IF(N118="nulová",J118,0)</f>
        <v>0</v>
      </c>
      <c r="BJ118" s="17" t="s">
        <v>21</v>
      </c>
      <c r="BK118" s="193">
        <f>ROUND(I118*H118,2)</f>
        <v>0</v>
      </c>
      <c r="BL118" s="17" t="s">
        <v>142</v>
      </c>
      <c r="BM118" s="17" t="s">
        <v>173</v>
      </c>
    </row>
    <row r="119" spans="2:65" s="1" customFormat="1" ht="29.25">
      <c r="B119" s="34"/>
      <c r="C119" s="35"/>
      <c r="D119" s="194" t="s">
        <v>144</v>
      </c>
      <c r="E119" s="35"/>
      <c r="F119" s="195" t="s">
        <v>174</v>
      </c>
      <c r="G119" s="35"/>
      <c r="H119" s="35"/>
      <c r="I119" s="112"/>
      <c r="J119" s="35"/>
      <c r="K119" s="35"/>
      <c r="L119" s="38"/>
      <c r="M119" s="196"/>
      <c r="N119" s="60"/>
      <c r="O119" s="60"/>
      <c r="P119" s="60"/>
      <c r="Q119" s="60"/>
      <c r="R119" s="60"/>
      <c r="S119" s="60"/>
      <c r="T119" s="61"/>
      <c r="AT119" s="17" t="s">
        <v>144</v>
      </c>
      <c r="AU119" s="17" t="s">
        <v>80</v>
      </c>
    </row>
    <row r="120" spans="2:65" s="1" customFormat="1" ht="39">
      <c r="B120" s="34"/>
      <c r="C120" s="35"/>
      <c r="D120" s="194" t="s">
        <v>146</v>
      </c>
      <c r="E120" s="35"/>
      <c r="F120" s="197" t="s">
        <v>175</v>
      </c>
      <c r="G120" s="35"/>
      <c r="H120" s="35"/>
      <c r="I120" s="112"/>
      <c r="J120" s="35"/>
      <c r="K120" s="35"/>
      <c r="L120" s="38"/>
      <c r="M120" s="196"/>
      <c r="N120" s="60"/>
      <c r="O120" s="60"/>
      <c r="P120" s="60"/>
      <c r="Q120" s="60"/>
      <c r="R120" s="60"/>
      <c r="S120" s="60"/>
      <c r="T120" s="61"/>
      <c r="AT120" s="17" t="s">
        <v>146</v>
      </c>
      <c r="AU120" s="17" t="s">
        <v>80</v>
      </c>
    </row>
    <row r="121" spans="2:65" s="12" customFormat="1" ht="11.25">
      <c r="B121" s="198"/>
      <c r="C121" s="199"/>
      <c r="D121" s="194" t="s">
        <v>148</v>
      </c>
      <c r="E121" s="200" t="s">
        <v>1</v>
      </c>
      <c r="F121" s="201" t="s">
        <v>176</v>
      </c>
      <c r="G121" s="199"/>
      <c r="H121" s="200" t="s">
        <v>1</v>
      </c>
      <c r="I121" s="202"/>
      <c r="J121" s="199"/>
      <c r="K121" s="199"/>
      <c r="L121" s="203"/>
      <c r="M121" s="204"/>
      <c r="N121" s="205"/>
      <c r="O121" s="205"/>
      <c r="P121" s="205"/>
      <c r="Q121" s="205"/>
      <c r="R121" s="205"/>
      <c r="S121" s="205"/>
      <c r="T121" s="206"/>
      <c r="AT121" s="207" t="s">
        <v>148</v>
      </c>
      <c r="AU121" s="207" t="s">
        <v>80</v>
      </c>
      <c r="AV121" s="12" t="s">
        <v>21</v>
      </c>
      <c r="AW121" s="12" t="s">
        <v>35</v>
      </c>
      <c r="AX121" s="12" t="s">
        <v>72</v>
      </c>
      <c r="AY121" s="207" t="s">
        <v>135</v>
      </c>
    </row>
    <row r="122" spans="2:65" s="13" customFormat="1" ht="11.25">
      <c r="B122" s="208"/>
      <c r="C122" s="209"/>
      <c r="D122" s="194" t="s">
        <v>148</v>
      </c>
      <c r="E122" s="210" t="s">
        <v>1</v>
      </c>
      <c r="F122" s="211" t="s">
        <v>177</v>
      </c>
      <c r="G122" s="209"/>
      <c r="H122" s="212">
        <v>528</v>
      </c>
      <c r="I122" s="213"/>
      <c r="J122" s="209"/>
      <c r="K122" s="209"/>
      <c r="L122" s="214"/>
      <c r="M122" s="215"/>
      <c r="N122" s="216"/>
      <c r="O122" s="216"/>
      <c r="P122" s="216"/>
      <c r="Q122" s="216"/>
      <c r="R122" s="216"/>
      <c r="S122" s="216"/>
      <c r="T122" s="217"/>
      <c r="AT122" s="218" t="s">
        <v>148</v>
      </c>
      <c r="AU122" s="218" t="s">
        <v>80</v>
      </c>
      <c r="AV122" s="13" t="s">
        <v>80</v>
      </c>
      <c r="AW122" s="13" t="s">
        <v>35</v>
      </c>
      <c r="AX122" s="13" t="s">
        <v>21</v>
      </c>
      <c r="AY122" s="218" t="s">
        <v>135</v>
      </c>
    </row>
    <row r="123" spans="2:65" s="1" customFormat="1" ht="16.5" customHeight="1">
      <c r="B123" s="34"/>
      <c r="C123" s="182" t="s">
        <v>178</v>
      </c>
      <c r="D123" s="182" t="s">
        <v>137</v>
      </c>
      <c r="E123" s="183" t="s">
        <v>179</v>
      </c>
      <c r="F123" s="184" t="s">
        <v>180</v>
      </c>
      <c r="G123" s="185" t="s">
        <v>157</v>
      </c>
      <c r="H123" s="186">
        <v>223.65</v>
      </c>
      <c r="I123" s="187"/>
      <c r="J123" s="188">
        <f>ROUND(I123*H123,2)</f>
        <v>0</v>
      </c>
      <c r="K123" s="184" t="s">
        <v>141</v>
      </c>
      <c r="L123" s="38"/>
      <c r="M123" s="189" t="s">
        <v>1</v>
      </c>
      <c r="N123" s="190" t="s">
        <v>43</v>
      </c>
      <c r="O123" s="60"/>
      <c r="P123" s="191">
        <f>O123*H123</f>
        <v>0</v>
      </c>
      <c r="Q123" s="191">
        <v>0</v>
      </c>
      <c r="R123" s="191">
        <f>Q123*H123</f>
        <v>0</v>
      </c>
      <c r="S123" s="191">
        <v>0</v>
      </c>
      <c r="T123" s="192">
        <f>S123*H123</f>
        <v>0</v>
      </c>
      <c r="AR123" s="17" t="s">
        <v>142</v>
      </c>
      <c r="AT123" s="17" t="s">
        <v>137</v>
      </c>
      <c r="AU123" s="17" t="s">
        <v>80</v>
      </c>
      <c r="AY123" s="17" t="s">
        <v>135</v>
      </c>
      <c r="BE123" s="193">
        <f>IF(N123="základní",J123,0)</f>
        <v>0</v>
      </c>
      <c r="BF123" s="193">
        <f>IF(N123="snížená",J123,0)</f>
        <v>0</v>
      </c>
      <c r="BG123" s="193">
        <f>IF(N123="zákl. přenesená",J123,0)</f>
        <v>0</v>
      </c>
      <c r="BH123" s="193">
        <f>IF(N123="sníž. přenesená",J123,0)</f>
        <v>0</v>
      </c>
      <c r="BI123" s="193">
        <f>IF(N123="nulová",J123,0)</f>
        <v>0</v>
      </c>
      <c r="BJ123" s="17" t="s">
        <v>21</v>
      </c>
      <c r="BK123" s="193">
        <f>ROUND(I123*H123,2)</f>
        <v>0</v>
      </c>
      <c r="BL123" s="17" t="s">
        <v>142</v>
      </c>
      <c r="BM123" s="17" t="s">
        <v>181</v>
      </c>
    </row>
    <row r="124" spans="2:65" s="1" customFormat="1" ht="19.5">
      <c r="B124" s="34"/>
      <c r="C124" s="35"/>
      <c r="D124" s="194" t="s">
        <v>144</v>
      </c>
      <c r="E124" s="35"/>
      <c r="F124" s="195" t="s">
        <v>182</v>
      </c>
      <c r="G124" s="35"/>
      <c r="H124" s="35"/>
      <c r="I124" s="112"/>
      <c r="J124" s="35"/>
      <c r="K124" s="35"/>
      <c r="L124" s="38"/>
      <c r="M124" s="196"/>
      <c r="N124" s="60"/>
      <c r="O124" s="60"/>
      <c r="P124" s="60"/>
      <c r="Q124" s="60"/>
      <c r="R124" s="60"/>
      <c r="S124" s="60"/>
      <c r="T124" s="61"/>
      <c r="AT124" s="17" t="s">
        <v>144</v>
      </c>
      <c r="AU124" s="17" t="s">
        <v>80</v>
      </c>
    </row>
    <row r="125" spans="2:65" s="1" customFormat="1" ht="165.75">
      <c r="B125" s="34"/>
      <c r="C125" s="35"/>
      <c r="D125" s="194" t="s">
        <v>146</v>
      </c>
      <c r="E125" s="35"/>
      <c r="F125" s="197" t="s">
        <v>183</v>
      </c>
      <c r="G125" s="35"/>
      <c r="H125" s="35"/>
      <c r="I125" s="112"/>
      <c r="J125" s="35"/>
      <c r="K125" s="35"/>
      <c r="L125" s="38"/>
      <c r="M125" s="196"/>
      <c r="N125" s="60"/>
      <c r="O125" s="60"/>
      <c r="P125" s="60"/>
      <c r="Q125" s="60"/>
      <c r="R125" s="60"/>
      <c r="S125" s="60"/>
      <c r="T125" s="61"/>
      <c r="AT125" s="17" t="s">
        <v>146</v>
      </c>
      <c r="AU125" s="17" t="s">
        <v>80</v>
      </c>
    </row>
    <row r="126" spans="2:65" s="12" customFormat="1" ht="11.25">
      <c r="B126" s="198"/>
      <c r="C126" s="199"/>
      <c r="D126" s="194" t="s">
        <v>148</v>
      </c>
      <c r="E126" s="200" t="s">
        <v>1</v>
      </c>
      <c r="F126" s="201" t="s">
        <v>184</v>
      </c>
      <c r="G126" s="199"/>
      <c r="H126" s="200" t="s">
        <v>1</v>
      </c>
      <c r="I126" s="202"/>
      <c r="J126" s="199"/>
      <c r="K126" s="199"/>
      <c r="L126" s="203"/>
      <c r="M126" s="204"/>
      <c r="N126" s="205"/>
      <c r="O126" s="205"/>
      <c r="P126" s="205"/>
      <c r="Q126" s="205"/>
      <c r="R126" s="205"/>
      <c r="S126" s="205"/>
      <c r="T126" s="206"/>
      <c r="AT126" s="207" t="s">
        <v>148</v>
      </c>
      <c r="AU126" s="207" t="s">
        <v>80</v>
      </c>
      <c r="AV126" s="12" t="s">
        <v>21</v>
      </c>
      <c r="AW126" s="12" t="s">
        <v>35</v>
      </c>
      <c r="AX126" s="12" t="s">
        <v>72</v>
      </c>
      <c r="AY126" s="207" t="s">
        <v>135</v>
      </c>
    </row>
    <row r="127" spans="2:65" s="13" customFormat="1" ht="11.25">
      <c r="B127" s="208"/>
      <c r="C127" s="209"/>
      <c r="D127" s="194" t="s">
        <v>148</v>
      </c>
      <c r="E127" s="210" t="s">
        <v>1</v>
      </c>
      <c r="F127" s="211" t="s">
        <v>185</v>
      </c>
      <c r="G127" s="209"/>
      <c r="H127" s="212">
        <v>29.65</v>
      </c>
      <c r="I127" s="213"/>
      <c r="J127" s="209"/>
      <c r="K127" s="209"/>
      <c r="L127" s="214"/>
      <c r="M127" s="215"/>
      <c r="N127" s="216"/>
      <c r="O127" s="216"/>
      <c r="P127" s="216"/>
      <c r="Q127" s="216"/>
      <c r="R127" s="216"/>
      <c r="S127" s="216"/>
      <c r="T127" s="217"/>
      <c r="AT127" s="218" t="s">
        <v>148</v>
      </c>
      <c r="AU127" s="218" t="s">
        <v>80</v>
      </c>
      <c r="AV127" s="13" t="s">
        <v>80</v>
      </c>
      <c r="AW127" s="13" t="s">
        <v>35</v>
      </c>
      <c r="AX127" s="13" t="s">
        <v>72</v>
      </c>
      <c r="AY127" s="218" t="s">
        <v>135</v>
      </c>
    </row>
    <row r="128" spans="2:65" s="13" customFormat="1" ht="11.25">
      <c r="B128" s="208"/>
      <c r="C128" s="209"/>
      <c r="D128" s="194" t="s">
        <v>148</v>
      </c>
      <c r="E128" s="210" t="s">
        <v>1</v>
      </c>
      <c r="F128" s="211" t="s">
        <v>186</v>
      </c>
      <c r="G128" s="209"/>
      <c r="H128" s="212">
        <v>89</v>
      </c>
      <c r="I128" s="213"/>
      <c r="J128" s="209"/>
      <c r="K128" s="209"/>
      <c r="L128" s="214"/>
      <c r="M128" s="215"/>
      <c r="N128" s="216"/>
      <c r="O128" s="216"/>
      <c r="P128" s="216"/>
      <c r="Q128" s="216"/>
      <c r="R128" s="216"/>
      <c r="S128" s="216"/>
      <c r="T128" s="217"/>
      <c r="AT128" s="218" t="s">
        <v>148</v>
      </c>
      <c r="AU128" s="218" t="s">
        <v>80</v>
      </c>
      <c r="AV128" s="13" t="s">
        <v>80</v>
      </c>
      <c r="AW128" s="13" t="s">
        <v>35</v>
      </c>
      <c r="AX128" s="13" t="s">
        <v>72</v>
      </c>
      <c r="AY128" s="218" t="s">
        <v>135</v>
      </c>
    </row>
    <row r="129" spans="2:65" s="12" customFormat="1" ht="11.25">
      <c r="B129" s="198"/>
      <c r="C129" s="199"/>
      <c r="D129" s="194" t="s">
        <v>148</v>
      </c>
      <c r="E129" s="200" t="s">
        <v>1</v>
      </c>
      <c r="F129" s="201" t="s">
        <v>187</v>
      </c>
      <c r="G129" s="199"/>
      <c r="H129" s="200" t="s">
        <v>1</v>
      </c>
      <c r="I129" s="202"/>
      <c r="J129" s="199"/>
      <c r="K129" s="199"/>
      <c r="L129" s="203"/>
      <c r="M129" s="204"/>
      <c r="N129" s="205"/>
      <c r="O129" s="205"/>
      <c r="P129" s="205"/>
      <c r="Q129" s="205"/>
      <c r="R129" s="205"/>
      <c r="S129" s="205"/>
      <c r="T129" s="206"/>
      <c r="AT129" s="207" t="s">
        <v>148</v>
      </c>
      <c r="AU129" s="207" t="s">
        <v>80</v>
      </c>
      <c r="AV129" s="12" t="s">
        <v>21</v>
      </c>
      <c r="AW129" s="12" t="s">
        <v>35</v>
      </c>
      <c r="AX129" s="12" t="s">
        <v>72</v>
      </c>
      <c r="AY129" s="207" t="s">
        <v>135</v>
      </c>
    </row>
    <row r="130" spans="2:65" s="13" customFormat="1" ht="11.25">
      <c r="B130" s="208"/>
      <c r="C130" s="209"/>
      <c r="D130" s="194" t="s">
        <v>148</v>
      </c>
      <c r="E130" s="210" t="s">
        <v>1</v>
      </c>
      <c r="F130" s="211" t="s">
        <v>188</v>
      </c>
      <c r="G130" s="209"/>
      <c r="H130" s="212">
        <v>102</v>
      </c>
      <c r="I130" s="213"/>
      <c r="J130" s="209"/>
      <c r="K130" s="209"/>
      <c r="L130" s="214"/>
      <c r="M130" s="215"/>
      <c r="N130" s="216"/>
      <c r="O130" s="216"/>
      <c r="P130" s="216"/>
      <c r="Q130" s="216"/>
      <c r="R130" s="216"/>
      <c r="S130" s="216"/>
      <c r="T130" s="217"/>
      <c r="AT130" s="218" t="s">
        <v>148</v>
      </c>
      <c r="AU130" s="218" t="s">
        <v>80</v>
      </c>
      <c r="AV130" s="13" t="s">
        <v>80</v>
      </c>
      <c r="AW130" s="13" t="s">
        <v>35</v>
      </c>
      <c r="AX130" s="13" t="s">
        <v>72</v>
      </c>
      <c r="AY130" s="218" t="s">
        <v>135</v>
      </c>
    </row>
    <row r="131" spans="2:65" s="12" customFormat="1" ht="11.25">
      <c r="B131" s="198"/>
      <c r="C131" s="199"/>
      <c r="D131" s="194" t="s">
        <v>148</v>
      </c>
      <c r="E131" s="200" t="s">
        <v>1</v>
      </c>
      <c r="F131" s="201" t="s">
        <v>189</v>
      </c>
      <c r="G131" s="199"/>
      <c r="H131" s="200" t="s">
        <v>1</v>
      </c>
      <c r="I131" s="202"/>
      <c r="J131" s="199"/>
      <c r="K131" s="199"/>
      <c r="L131" s="203"/>
      <c r="M131" s="204"/>
      <c r="N131" s="205"/>
      <c r="O131" s="205"/>
      <c r="P131" s="205"/>
      <c r="Q131" s="205"/>
      <c r="R131" s="205"/>
      <c r="S131" s="205"/>
      <c r="T131" s="206"/>
      <c r="AT131" s="207" t="s">
        <v>148</v>
      </c>
      <c r="AU131" s="207" t="s">
        <v>80</v>
      </c>
      <c r="AV131" s="12" t="s">
        <v>21</v>
      </c>
      <c r="AW131" s="12" t="s">
        <v>35</v>
      </c>
      <c r="AX131" s="12" t="s">
        <v>72</v>
      </c>
      <c r="AY131" s="207" t="s">
        <v>135</v>
      </c>
    </row>
    <row r="132" spans="2:65" s="13" customFormat="1" ht="11.25">
      <c r="B132" s="208"/>
      <c r="C132" s="209"/>
      <c r="D132" s="194" t="s">
        <v>148</v>
      </c>
      <c r="E132" s="210" t="s">
        <v>1</v>
      </c>
      <c r="F132" s="211" t="s">
        <v>190</v>
      </c>
      <c r="G132" s="209"/>
      <c r="H132" s="212">
        <v>1</v>
      </c>
      <c r="I132" s="213"/>
      <c r="J132" s="209"/>
      <c r="K132" s="209"/>
      <c r="L132" s="214"/>
      <c r="M132" s="215"/>
      <c r="N132" s="216"/>
      <c r="O132" s="216"/>
      <c r="P132" s="216"/>
      <c r="Q132" s="216"/>
      <c r="R132" s="216"/>
      <c r="S132" s="216"/>
      <c r="T132" s="217"/>
      <c r="AT132" s="218" t="s">
        <v>148</v>
      </c>
      <c r="AU132" s="218" t="s">
        <v>80</v>
      </c>
      <c r="AV132" s="13" t="s">
        <v>80</v>
      </c>
      <c r="AW132" s="13" t="s">
        <v>35</v>
      </c>
      <c r="AX132" s="13" t="s">
        <v>72</v>
      </c>
      <c r="AY132" s="218" t="s">
        <v>135</v>
      </c>
    </row>
    <row r="133" spans="2:65" s="12" customFormat="1" ht="11.25">
      <c r="B133" s="198"/>
      <c r="C133" s="199"/>
      <c r="D133" s="194" t="s">
        <v>148</v>
      </c>
      <c r="E133" s="200" t="s">
        <v>1</v>
      </c>
      <c r="F133" s="201" t="s">
        <v>191</v>
      </c>
      <c r="G133" s="199"/>
      <c r="H133" s="200" t="s">
        <v>1</v>
      </c>
      <c r="I133" s="202"/>
      <c r="J133" s="199"/>
      <c r="K133" s="199"/>
      <c r="L133" s="203"/>
      <c r="M133" s="204"/>
      <c r="N133" s="205"/>
      <c r="O133" s="205"/>
      <c r="P133" s="205"/>
      <c r="Q133" s="205"/>
      <c r="R133" s="205"/>
      <c r="S133" s="205"/>
      <c r="T133" s="206"/>
      <c r="AT133" s="207" t="s">
        <v>148</v>
      </c>
      <c r="AU133" s="207" t="s">
        <v>80</v>
      </c>
      <c r="AV133" s="12" t="s">
        <v>21</v>
      </c>
      <c r="AW133" s="12" t="s">
        <v>35</v>
      </c>
      <c r="AX133" s="12" t="s">
        <v>72</v>
      </c>
      <c r="AY133" s="207" t="s">
        <v>135</v>
      </c>
    </row>
    <row r="134" spans="2:65" s="13" customFormat="1" ht="11.25">
      <c r="B134" s="208"/>
      <c r="C134" s="209"/>
      <c r="D134" s="194" t="s">
        <v>148</v>
      </c>
      <c r="E134" s="210" t="s">
        <v>1</v>
      </c>
      <c r="F134" s="211" t="s">
        <v>192</v>
      </c>
      <c r="G134" s="209"/>
      <c r="H134" s="212">
        <v>2</v>
      </c>
      <c r="I134" s="213"/>
      <c r="J134" s="209"/>
      <c r="K134" s="209"/>
      <c r="L134" s="214"/>
      <c r="M134" s="215"/>
      <c r="N134" s="216"/>
      <c r="O134" s="216"/>
      <c r="P134" s="216"/>
      <c r="Q134" s="216"/>
      <c r="R134" s="216"/>
      <c r="S134" s="216"/>
      <c r="T134" s="217"/>
      <c r="AT134" s="218" t="s">
        <v>148</v>
      </c>
      <c r="AU134" s="218" t="s">
        <v>80</v>
      </c>
      <c r="AV134" s="13" t="s">
        <v>80</v>
      </c>
      <c r="AW134" s="13" t="s">
        <v>35</v>
      </c>
      <c r="AX134" s="13" t="s">
        <v>72</v>
      </c>
      <c r="AY134" s="218" t="s">
        <v>135</v>
      </c>
    </row>
    <row r="135" spans="2:65" s="15" customFormat="1" ht="11.25">
      <c r="B135" s="230"/>
      <c r="C135" s="231"/>
      <c r="D135" s="194" t="s">
        <v>148</v>
      </c>
      <c r="E135" s="232" t="s">
        <v>1</v>
      </c>
      <c r="F135" s="233" t="s">
        <v>193</v>
      </c>
      <c r="G135" s="231"/>
      <c r="H135" s="234">
        <v>223.65</v>
      </c>
      <c r="I135" s="235"/>
      <c r="J135" s="231"/>
      <c r="K135" s="231"/>
      <c r="L135" s="236"/>
      <c r="M135" s="237"/>
      <c r="N135" s="238"/>
      <c r="O135" s="238"/>
      <c r="P135" s="238"/>
      <c r="Q135" s="238"/>
      <c r="R135" s="238"/>
      <c r="S135" s="238"/>
      <c r="T135" s="239"/>
      <c r="AT135" s="240" t="s">
        <v>148</v>
      </c>
      <c r="AU135" s="240" t="s">
        <v>80</v>
      </c>
      <c r="AV135" s="15" t="s">
        <v>142</v>
      </c>
      <c r="AW135" s="15" t="s">
        <v>35</v>
      </c>
      <c r="AX135" s="15" t="s">
        <v>21</v>
      </c>
      <c r="AY135" s="240" t="s">
        <v>135</v>
      </c>
    </row>
    <row r="136" spans="2:65" s="1" customFormat="1" ht="16.5" customHeight="1">
      <c r="B136" s="34"/>
      <c r="C136" s="182" t="s">
        <v>194</v>
      </c>
      <c r="D136" s="182" t="s">
        <v>137</v>
      </c>
      <c r="E136" s="183" t="s">
        <v>195</v>
      </c>
      <c r="F136" s="184" t="s">
        <v>196</v>
      </c>
      <c r="G136" s="185" t="s">
        <v>157</v>
      </c>
      <c r="H136" s="186">
        <v>111.825</v>
      </c>
      <c r="I136" s="187"/>
      <c r="J136" s="188">
        <f>ROUND(I136*H136,2)</f>
        <v>0</v>
      </c>
      <c r="K136" s="184" t="s">
        <v>141</v>
      </c>
      <c r="L136" s="38"/>
      <c r="M136" s="189" t="s">
        <v>1</v>
      </c>
      <c r="N136" s="190" t="s">
        <v>43</v>
      </c>
      <c r="O136" s="60"/>
      <c r="P136" s="191">
        <f>O136*H136</f>
        <v>0</v>
      </c>
      <c r="Q136" s="191">
        <v>0</v>
      </c>
      <c r="R136" s="191">
        <f>Q136*H136</f>
        <v>0</v>
      </c>
      <c r="S136" s="191">
        <v>0</v>
      </c>
      <c r="T136" s="192">
        <f>S136*H136</f>
        <v>0</v>
      </c>
      <c r="AR136" s="17" t="s">
        <v>142</v>
      </c>
      <c r="AT136" s="17" t="s">
        <v>137</v>
      </c>
      <c r="AU136" s="17" t="s">
        <v>80</v>
      </c>
      <c r="AY136" s="17" t="s">
        <v>135</v>
      </c>
      <c r="BE136" s="193">
        <f>IF(N136="základní",J136,0)</f>
        <v>0</v>
      </c>
      <c r="BF136" s="193">
        <f>IF(N136="snížená",J136,0)</f>
        <v>0</v>
      </c>
      <c r="BG136" s="193">
        <f>IF(N136="zákl. přenesená",J136,0)</f>
        <v>0</v>
      </c>
      <c r="BH136" s="193">
        <f>IF(N136="sníž. přenesená",J136,0)</f>
        <v>0</v>
      </c>
      <c r="BI136" s="193">
        <f>IF(N136="nulová",J136,0)</f>
        <v>0</v>
      </c>
      <c r="BJ136" s="17" t="s">
        <v>21</v>
      </c>
      <c r="BK136" s="193">
        <f>ROUND(I136*H136,2)</f>
        <v>0</v>
      </c>
      <c r="BL136" s="17" t="s">
        <v>142</v>
      </c>
      <c r="BM136" s="17" t="s">
        <v>197</v>
      </c>
    </row>
    <row r="137" spans="2:65" s="1" customFormat="1" ht="19.5">
      <c r="B137" s="34"/>
      <c r="C137" s="35"/>
      <c r="D137" s="194" t="s">
        <v>144</v>
      </c>
      <c r="E137" s="35"/>
      <c r="F137" s="195" t="s">
        <v>198</v>
      </c>
      <c r="G137" s="35"/>
      <c r="H137" s="35"/>
      <c r="I137" s="112"/>
      <c r="J137" s="35"/>
      <c r="K137" s="35"/>
      <c r="L137" s="38"/>
      <c r="M137" s="196"/>
      <c r="N137" s="60"/>
      <c r="O137" s="60"/>
      <c r="P137" s="60"/>
      <c r="Q137" s="60"/>
      <c r="R137" s="60"/>
      <c r="S137" s="60"/>
      <c r="T137" s="61"/>
      <c r="AT137" s="17" t="s">
        <v>144</v>
      </c>
      <c r="AU137" s="17" t="s">
        <v>80</v>
      </c>
    </row>
    <row r="138" spans="2:65" s="1" customFormat="1" ht="165.75">
      <c r="B138" s="34"/>
      <c r="C138" s="35"/>
      <c r="D138" s="194" t="s">
        <v>146</v>
      </c>
      <c r="E138" s="35"/>
      <c r="F138" s="197" t="s">
        <v>183</v>
      </c>
      <c r="G138" s="35"/>
      <c r="H138" s="35"/>
      <c r="I138" s="112"/>
      <c r="J138" s="35"/>
      <c r="K138" s="35"/>
      <c r="L138" s="38"/>
      <c r="M138" s="196"/>
      <c r="N138" s="60"/>
      <c r="O138" s="60"/>
      <c r="P138" s="60"/>
      <c r="Q138" s="60"/>
      <c r="R138" s="60"/>
      <c r="S138" s="60"/>
      <c r="T138" s="61"/>
      <c r="AT138" s="17" t="s">
        <v>146</v>
      </c>
      <c r="AU138" s="17" t="s">
        <v>80</v>
      </c>
    </row>
    <row r="139" spans="2:65" s="13" customFormat="1" ht="11.25">
      <c r="B139" s="208"/>
      <c r="C139" s="209"/>
      <c r="D139" s="194" t="s">
        <v>148</v>
      </c>
      <c r="E139" s="210" t="s">
        <v>1</v>
      </c>
      <c r="F139" s="211" t="s">
        <v>199</v>
      </c>
      <c r="G139" s="209"/>
      <c r="H139" s="212">
        <v>111.825</v>
      </c>
      <c r="I139" s="213"/>
      <c r="J139" s="209"/>
      <c r="K139" s="209"/>
      <c r="L139" s="214"/>
      <c r="M139" s="215"/>
      <c r="N139" s="216"/>
      <c r="O139" s="216"/>
      <c r="P139" s="216"/>
      <c r="Q139" s="216"/>
      <c r="R139" s="216"/>
      <c r="S139" s="216"/>
      <c r="T139" s="217"/>
      <c r="AT139" s="218" t="s">
        <v>148</v>
      </c>
      <c r="AU139" s="218" t="s">
        <v>80</v>
      </c>
      <c r="AV139" s="13" t="s">
        <v>80</v>
      </c>
      <c r="AW139" s="13" t="s">
        <v>35</v>
      </c>
      <c r="AX139" s="13" t="s">
        <v>21</v>
      </c>
      <c r="AY139" s="218" t="s">
        <v>135</v>
      </c>
    </row>
    <row r="140" spans="2:65" s="1" customFormat="1" ht="16.5" customHeight="1">
      <c r="B140" s="34"/>
      <c r="C140" s="182" t="s">
        <v>200</v>
      </c>
      <c r="D140" s="182" t="s">
        <v>137</v>
      </c>
      <c r="E140" s="183" t="s">
        <v>201</v>
      </c>
      <c r="F140" s="184" t="s">
        <v>202</v>
      </c>
      <c r="G140" s="185" t="s">
        <v>157</v>
      </c>
      <c r="H140" s="186">
        <v>60</v>
      </c>
      <c r="I140" s="187"/>
      <c r="J140" s="188">
        <f>ROUND(I140*H140,2)</f>
        <v>0</v>
      </c>
      <c r="K140" s="184" t="s">
        <v>141</v>
      </c>
      <c r="L140" s="38"/>
      <c r="M140" s="189" t="s">
        <v>1</v>
      </c>
      <c r="N140" s="190" t="s">
        <v>43</v>
      </c>
      <c r="O140" s="60"/>
      <c r="P140" s="191">
        <f>O140*H140</f>
        <v>0</v>
      </c>
      <c r="Q140" s="191">
        <v>0</v>
      </c>
      <c r="R140" s="191">
        <f>Q140*H140</f>
        <v>0</v>
      </c>
      <c r="S140" s="191">
        <v>0</v>
      </c>
      <c r="T140" s="192">
        <f>S140*H140</f>
        <v>0</v>
      </c>
      <c r="AR140" s="17" t="s">
        <v>142</v>
      </c>
      <c r="AT140" s="17" t="s">
        <v>137</v>
      </c>
      <c r="AU140" s="17" t="s">
        <v>80</v>
      </c>
      <c r="AY140" s="17" t="s">
        <v>135</v>
      </c>
      <c r="BE140" s="193">
        <f>IF(N140="základní",J140,0)</f>
        <v>0</v>
      </c>
      <c r="BF140" s="193">
        <f>IF(N140="snížená",J140,0)</f>
        <v>0</v>
      </c>
      <c r="BG140" s="193">
        <f>IF(N140="zákl. přenesená",J140,0)</f>
        <v>0</v>
      </c>
      <c r="BH140" s="193">
        <f>IF(N140="sníž. přenesená",J140,0)</f>
        <v>0</v>
      </c>
      <c r="BI140" s="193">
        <f>IF(N140="nulová",J140,0)</f>
        <v>0</v>
      </c>
      <c r="BJ140" s="17" t="s">
        <v>21</v>
      </c>
      <c r="BK140" s="193">
        <f>ROUND(I140*H140,2)</f>
        <v>0</v>
      </c>
      <c r="BL140" s="17" t="s">
        <v>142</v>
      </c>
      <c r="BM140" s="17" t="s">
        <v>203</v>
      </c>
    </row>
    <row r="141" spans="2:65" s="1" customFormat="1" ht="19.5">
      <c r="B141" s="34"/>
      <c r="C141" s="35"/>
      <c r="D141" s="194" t="s">
        <v>144</v>
      </c>
      <c r="E141" s="35"/>
      <c r="F141" s="195" t="s">
        <v>204</v>
      </c>
      <c r="G141" s="35"/>
      <c r="H141" s="35"/>
      <c r="I141" s="112"/>
      <c r="J141" s="35"/>
      <c r="K141" s="35"/>
      <c r="L141" s="38"/>
      <c r="M141" s="196"/>
      <c r="N141" s="60"/>
      <c r="O141" s="60"/>
      <c r="P141" s="60"/>
      <c r="Q141" s="60"/>
      <c r="R141" s="60"/>
      <c r="S141" s="60"/>
      <c r="T141" s="61"/>
      <c r="AT141" s="17" t="s">
        <v>144</v>
      </c>
      <c r="AU141" s="17" t="s">
        <v>80</v>
      </c>
    </row>
    <row r="142" spans="2:65" s="1" customFormat="1" ht="195">
      <c r="B142" s="34"/>
      <c r="C142" s="35"/>
      <c r="D142" s="194" t="s">
        <v>146</v>
      </c>
      <c r="E142" s="35"/>
      <c r="F142" s="197" t="s">
        <v>205</v>
      </c>
      <c r="G142" s="35"/>
      <c r="H142" s="35"/>
      <c r="I142" s="112"/>
      <c r="J142" s="35"/>
      <c r="K142" s="35"/>
      <c r="L142" s="38"/>
      <c r="M142" s="196"/>
      <c r="N142" s="60"/>
      <c r="O142" s="60"/>
      <c r="P142" s="60"/>
      <c r="Q142" s="60"/>
      <c r="R142" s="60"/>
      <c r="S142" s="60"/>
      <c r="T142" s="61"/>
      <c r="AT142" s="17" t="s">
        <v>146</v>
      </c>
      <c r="AU142" s="17" t="s">
        <v>80</v>
      </c>
    </row>
    <row r="143" spans="2:65" s="12" customFormat="1" ht="11.25">
      <c r="B143" s="198"/>
      <c r="C143" s="199"/>
      <c r="D143" s="194" t="s">
        <v>148</v>
      </c>
      <c r="E143" s="200" t="s">
        <v>1</v>
      </c>
      <c r="F143" s="201" t="s">
        <v>206</v>
      </c>
      <c r="G143" s="199"/>
      <c r="H143" s="200" t="s">
        <v>1</v>
      </c>
      <c r="I143" s="202"/>
      <c r="J143" s="199"/>
      <c r="K143" s="199"/>
      <c r="L143" s="203"/>
      <c r="M143" s="204"/>
      <c r="N143" s="205"/>
      <c r="O143" s="205"/>
      <c r="P143" s="205"/>
      <c r="Q143" s="205"/>
      <c r="R143" s="205"/>
      <c r="S143" s="205"/>
      <c r="T143" s="206"/>
      <c r="AT143" s="207" t="s">
        <v>148</v>
      </c>
      <c r="AU143" s="207" t="s">
        <v>80</v>
      </c>
      <c r="AV143" s="12" t="s">
        <v>21</v>
      </c>
      <c r="AW143" s="12" t="s">
        <v>35</v>
      </c>
      <c r="AX143" s="12" t="s">
        <v>72</v>
      </c>
      <c r="AY143" s="207" t="s">
        <v>135</v>
      </c>
    </row>
    <row r="144" spans="2:65" s="13" customFormat="1" ht="11.25">
      <c r="B144" s="208"/>
      <c r="C144" s="209"/>
      <c r="D144" s="194" t="s">
        <v>148</v>
      </c>
      <c r="E144" s="210" t="s">
        <v>1</v>
      </c>
      <c r="F144" s="211" t="s">
        <v>207</v>
      </c>
      <c r="G144" s="209"/>
      <c r="H144" s="212">
        <v>60</v>
      </c>
      <c r="I144" s="213"/>
      <c r="J144" s="209"/>
      <c r="K144" s="209"/>
      <c r="L144" s="214"/>
      <c r="M144" s="215"/>
      <c r="N144" s="216"/>
      <c r="O144" s="216"/>
      <c r="P144" s="216"/>
      <c r="Q144" s="216"/>
      <c r="R144" s="216"/>
      <c r="S144" s="216"/>
      <c r="T144" s="217"/>
      <c r="AT144" s="218" t="s">
        <v>148</v>
      </c>
      <c r="AU144" s="218" t="s">
        <v>80</v>
      </c>
      <c r="AV144" s="13" t="s">
        <v>80</v>
      </c>
      <c r="AW144" s="13" t="s">
        <v>35</v>
      </c>
      <c r="AX144" s="13" t="s">
        <v>72</v>
      </c>
      <c r="AY144" s="218" t="s">
        <v>135</v>
      </c>
    </row>
    <row r="145" spans="2:65" s="15" customFormat="1" ht="11.25">
      <c r="B145" s="230"/>
      <c r="C145" s="231"/>
      <c r="D145" s="194" t="s">
        <v>148</v>
      </c>
      <c r="E145" s="232" t="s">
        <v>1</v>
      </c>
      <c r="F145" s="233" t="s">
        <v>193</v>
      </c>
      <c r="G145" s="231"/>
      <c r="H145" s="234">
        <v>60</v>
      </c>
      <c r="I145" s="235"/>
      <c r="J145" s="231"/>
      <c r="K145" s="231"/>
      <c r="L145" s="236"/>
      <c r="M145" s="237"/>
      <c r="N145" s="238"/>
      <c r="O145" s="238"/>
      <c r="P145" s="238"/>
      <c r="Q145" s="238"/>
      <c r="R145" s="238"/>
      <c r="S145" s="238"/>
      <c r="T145" s="239"/>
      <c r="AT145" s="240" t="s">
        <v>148</v>
      </c>
      <c r="AU145" s="240" t="s">
        <v>80</v>
      </c>
      <c r="AV145" s="15" t="s">
        <v>142</v>
      </c>
      <c r="AW145" s="15" t="s">
        <v>35</v>
      </c>
      <c r="AX145" s="15" t="s">
        <v>21</v>
      </c>
      <c r="AY145" s="240" t="s">
        <v>135</v>
      </c>
    </row>
    <row r="146" spans="2:65" s="1" customFormat="1" ht="16.5" customHeight="1">
      <c r="B146" s="34"/>
      <c r="C146" s="182" t="s">
        <v>208</v>
      </c>
      <c r="D146" s="182" t="s">
        <v>137</v>
      </c>
      <c r="E146" s="183" t="s">
        <v>209</v>
      </c>
      <c r="F146" s="184" t="s">
        <v>210</v>
      </c>
      <c r="G146" s="185" t="s">
        <v>140</v>
      </c>
      <c r="H146" s="186">
        <v>226.88</v>
      </c>
      <c r="I146" s="187"/>
      <c r="J146" s="188">
        <f>ROUND(I146*H146,2)</f>
        <v>0</v>
      </c>
      <c r="K146" s="184" t="s">
        <v>141</v>
      </c>
      <c r="L146" s="38"/>
      <c r="M146" s="189" t="s">
        <v>1</v>
      </c>
      <c r="N146" s="190" t="s">
        <v>43</v>
      </c>
      <c r="O146" s="60"/>
      <c r="P146" s="191">
        <f>O146*H146</f>
        <v>0</v>
      </c>
      <c r="Q146" s="191">
        <v>1.9955099999999998E-3</v>
      </c>
      <c r="R146" s="191">
        <f>Q146*H146</f>
        <v>0.45274130879999996</v>
      </c>
      <c r="S146" s="191">
        <v>0</v>
      </c>
      <c r="T146" s="192">
        <f>S146*H146</f>
        <v>0</v>
      </c>
      <c r="AR146" s="17" t="s">
        <v>142</v>
      </c>
      <c r="AT146" s="17" t="s">
        <v>137</v>
      </c>
      <c r="AU146" s="17" t="s">
        <v>80</v>
      </c>
      <c r="AY146" s="17" t="s">
        <v>135</v>
      </c>
      <c r="BE146" s="193">
        <f>IF(N146="základní",J146,0)</f>
        <v>0</v>
      </c>
      <c r="BF146" s="193">
        <f>IF(N146="snížená",J146,0)</f>
        <v>0</v>
      </c>
      <c r="BG146" s="193">
        <f>IF(N146="zákl. přenesená",J146,0)</f>
        <v>0</v>
      </c>
      <c r="BH146" s="193">
        <f>IF(N146="sníž. přenesená",J146,0)</f>
        <v>0</v>
      </c>
      <c r="BI146" s="193">
        <f>IF(N146="nulová",J146,0)</f>
        <v>0</v>
      </c>
      <c r="BJ146" s="17" t="s">
        <v>21</v>
      </c>
      <c r="BK146" s="193">
        <f>ROUND(I146*H146,2)</f>
        <v>0</v>
      </c>
      <c r="BL146" s="17" t="s">
        <v>142</v>
      </c>
      <c r="BM146" s="17" t="s">
        <v>211</v>
      </c>
    </row>
    <row r="147" spans="2:65" s="1" customFormat="1" ht="11.25">
      <c r="B147" s="34"/>
      <c r="C147" s="35"/>
      <c r="D147" s="194" t="s">
        <v>144</v>
      </c>
      <c r="E147" s="35"/>
      <c r="F147" s="195" t="s">
        <v>212</v>
      </c>
      <c r="G147" s="35"/>
      <c r="H147" s="35"/>
      <c r="I147" s="112"/>
      <c r="J147" s="35"/>
      <c r="K147" s="35"/>
      <c r="L147" s="38"/>
      <c r="M147" s="196"/>
      <c r="N147" s="60"/>
      <c r="O147" s="60"/>
      <c r="P147" s="60"/>
      <c r="Q147" s="60"/>
      <c r="R147" s="60"/>
      <c r="S147" s="60"/>
      <c r="T147" s="61"/>
      <c r="AT147" s="17" t="s">
        <v>144</v>
      </c>
      <c r="AU147" s="17" t="s">
        <v>80</v>
      </c>
    </row>
    <row r="148" spans="2:65" s="1" customFormat="1" ht="29.25">
      <c r="B148" s="34"/>
      <c r="C148" s="35"/>
      <c r="D148" s="194" t="s">
        <v>146</v>
      </c>
      <c r="E148" s="35"/>
      <c r="F148" s="197" t="s">
        <v>213</v>
      </c>
      <c r="G148" s="35"/>
      <c r="H148" s="35"/>
      <c r="I148" s="112"/>
      <c r="J148" s="35"/>
      <c r="K148" s="35"/>
      <c r="L148" s="38"/>
      <c r="M148" s="196"/>
      <c r="N148" s="60"/>
      <c r="O148" s="60"/>
      <c r="P148" s="60"/>
      <c r="Q148" s="60"/>
      <c r="R148" s="60"/>
      <c r="S148" s="60"/>
      <c r="T148" s="61"/>
      <c r="AT148" s="17" t="s">
        <v>146</v>
      </c>
      <c r="AU148" s="17" t="s">
        <v>80</v>
      </c>
    </row>
    <row r="149" spans="2:65" s="1" customFormat="1" ht="39">
      <c r="B149" s="34"/>
      <c r="C149" s="35"/>
      <c r="D149" s="194" t="s">
        <v>214</v>
      </c>
      <c r="E149" s="35"/>
      <c r="F149" s="197" t="s">
        <v>215</v>
      </c>
      <c r="G149" s="35"/>
      <c r="H149" s="35"/>
      <c r="I149" s="112"/>
      <c r="J149" s="35"/>
      <c r="K149" s="35"/>
      <c r="L149" s="38"/>
      <c r="M149" s="196"/>
      <c r="N149" s="60"/>
      <c r="O149" s="60"/>
      <c r="P149" s="60"/>
      <c r="Q149" s="60"/>
      <c r="R149" s="60"/>
      <c r="S149" s="60"/>
      <c r="T149" s="61"/>
      <c r="AT149" s="17" t="s">
        <v>214</v>
      </c>
      <c r="AU149" s="17" t="s">
        <v>80</v>
      </c>
    </row>
    <row r="150" spans="2:65" s="12" customFormat="1" ht="11.25">
      <c r="B150" s="198"/>
      <c r="C150" s="199"/>
      <c r="D150" s="194" t="s">
        <v>148</v>
      </c>
      <c r="E150" s="200" t="s">
        <v>1</v>
      </c>
      <c r="F150" s="201" t="s">
        <v>216</v>
      </c>
      <c r="G150" s="199"/>
      <c r="H150" s="200" t="s">
        <v>1</v>
      </c>
      <c r="I150" s="202"/>
      <c r="J150" s="199"/>
      <c r="K150" s="199"/>
      <c r="L150" s="203"/>
      <c r="M150" s="204"/>
      <c r="N150" s="205"/>
      <c r="O150" s="205"/>
      <c r="P150" s="205"/>
      <c r="Q150" s="205"/>
      <c r="R150" s="205"/>
      <c r="S150" s="205"/>
      <c r="T150" s="206"/>
      <c r="AT150" s="207" t="s">
        <v>148</v>
      </c>
      <c r="AU150" s="207" t="s">
        <v>80</v>
      </c>
      <c r="AV150" s="12" t="s">
        <v>21</v>
      </c>
      <c r="AW150" s="12" t="s">
        <v>35</v>
      </c>
      <c r="AX150" s="12" t="s">
        <v>72</v>
      </c>
      <c r="AY150" s="207" t="s">
        <v>135</v>
      </c>
    </row>
    <row r="151" spans="2:65" s="13" customFormat="1" ht="11.25">
      <c r="B151" s="208"/>
      <c r="C151" s="209"/>
      <c r="D151" s="194" t="s">
        <v>148</v>
      </c>
      <c r="E151" s="210" t="s">
        <v>1</v>
      </c>
      <c r="F151" s="211" t="s">
        <v>217</v>
      </c>
      <c r="G151" s="209"/>
      <c r="H151" s="212">
        <v>60.48</v>
      </c>
      <c r="I151" s="213"/>
      <c r="J151" s="209"/>
      <c r="K151" s="209"/>
      <c r="L151" s="214"/>
      <c r="M151" s="215"/>
      <c r="N151" s="216"/>
      <c r="O151" s="216"/>
      <c r="P151" s="216"/>
      <c r="Q151" s="216"/>
      <c r="R151" s="216"/>
      <c r="S151" s="216"/>
      <c r="T151" s="217"/>
      <c r="AT151" s="218" t="s">
        <v>148</v>
      </c>
      <c r="AU151" s="218" t="s">
        <v>80</v>
      </c>
      <c r="AV151" s="13" t="s">
        <v>80</v>
      </c>
      <c r="AW151" s="13" t="s">
        <v>35</v>
      </c>
      <c r="AX151" s="13" t="s">
        <v>72</v>
      </c>
      <c r="AY151" s="218" t="s">
        <v>135</v>
      </c>
    </row>
    <row r="152" spans="2:65" s="13" customFormat="1" ht="11.25">
      <c r="B152" s="208"/>
      <c r="C152" s="209"/>
      <c r="D152" s="194" t="s">
        <v>148</v>
      </c>
      <c r="E152" s="210" t="s">
        <v>1</v>
      </c>
      <c r="F152" s="211" t="s">
        <v>218</v>
      </c>
      <c r="G152" s="209"/>
      <c r="H152" s="212">
        <v>166.4</v>
      </c>
      <c r="I152" s="213"/>
      <c r="J152" s="209"/>
      <c r="K152" s="209"/>
      <c r="L152" s="214"/>
      <c r="M152" s="215"/>
      <c r="N152" s="216"/>
      <c r="O152" s="216"/>
      <c r="P152" s="216"/>
      <c r="Q152" s="216"/>
      <c r="R152" s="216"/>
      <c r="S152" s="216"/>
      <c r="T152" s="217"/>
      <c r="AT152" s="218" t="s">
        <v>148</v>
      </c>
      <c r="AU152" s="218" t="s">
        <v>80</v>
      </c>
      <c r="AV152" s="13" t="s">
        <v>80</v>
      </c>
      <c r="AW152" s="13" t="s">
        <v>35</v>
      </c>
      <c r="AX152" s="13" t="s">
        <v>72</v>
      </c>
      <c r="AY152" s="218" t="s">
        <v>135</v>
      </c>
    </row>
    <row r="153" spans="2:65" s="15" customFormat="1" ht="11.25">
      <c r="B153" s="230"/>
      <c r="C153" s="231"/>
      <c r="D153" s="194" t="s">
        <v>148</v>
      </c>
      <c r="E153" s="232" t="s">
        <v>1</v>
      </c>
      <c r="F153" s="233" t="s">
        <v>193</v>
      </c>
      <c r="G153" s="231"/>
      <c r="H153" s="234">
        <v>226.88</v>
      </c>
      <c r="I153" s="235"/>
      <c r="J153" s="231"/>
      <c r="K153" s="231"/>
      <c r="L153" s="236"/>
      <c r="M153" s="237"/>
      <c r="N153" s="238"/>
      <c r="O153" s="238"/>
      <c r="P153" s="238"/>
      <c r="Q153" s="238"/>
      <c r="R153" s="238"/>
      <c r="S153" s="238"/>
      <c r="T153" s="239"/>
      <c r="AT153" s="240" t="s">
        <v>148</v>
      </c>
      <c r="AU153" s="240" t="s">
        <v>80</v>
      </c>
      <c r="AV153" s="15" t="s">
        <v>142</v>
      </c>
      <c r="AW153" s="15" t="s">
        <v>35</v>
      </c>
      <c r="AX153" s="15" t="s">
        <v>21</v>
      </c>
      <c r="AY153" s="240" t="s">
        <v>135</v>
      </c>
    </row>
    <row r="154" spans="2:65" s="1" customFormat="1" ht="16.5" customHeight="1">
      <c r="B154" s="34"/>
      <c r="C154" s="182" t="s">
        <v>219</v>
      </c>
      <c r="D154" s="182" t="s">
        <v>137</v>
      </c>
      <c r="E154" s="183" t="s">
        <v>220</v>
      </c>
      <c r="F154" s="184" t="s">
        <v>221</v>
      </c>
      <c r="G154" s="185" t="s">
        <v>140</v>
      </c>
      <c r="H154" s="186">
        <v>226.88</v>
      </c>
      <c r="I154" s="187"/>
      <c r="J154" s="188">
        <f>ROUND(I154*H154,2)</f>
        <v>0</v>
      </c>
      <c r="K154" s="184" t="s">
        <v>141</v>
      </c>
      <c r="L154" s="38"/>
      <c r="M154" s="189" t="s">
        <v>1</v>
      </c>
      <c r="N154" s="190" t="s">
        <v>43</v>
      </c>
      <c r="O154" s="60"/>
      <c r="P154" s="191">
        <f>O154*H154</f>
        <v>0</v>
      </c>
      <c r="Q154" s="191">
        <v>0</v>
      </c>
      <c r="R154" s="191">
        <f>Q154*H154</f>
        <v>0</v>
      </c>
      <c r="S154" s="191">
        <v>0</v>
      </c>
      <c r="T154" s="192">
        <f>S154*H154</f>
        <v>0</v>
      </c>
      <c r="AR154" s="17" t="s">
        <v>142</v>
      </c>
      <c r="AT154" s="17" t="s">
        <v>137</v>
      </c>
      <c r="AU154" s="17" t="s">
        <v>80</v>
      </c>
      <c r="AY154" s="17" t="s">
        <v>135</v>
      </c>
      <c r="BE154" s="193">
        <f>IF(N154="základní",J154,0)</f>
        <v>0</v>
      </c>
      <c r="BF154" s="193">
        <f>IF(N154="snížená",J154,0)</f>
        <v>0</v>
      </c>
      <c r="BG154" s="193">
        <f>IF(N154="zákl. přenesená",J154,0)</f>
        <v>0</v>
      </c>
      <c r="BH154" s="193">
        <f>IF(N154="sníž. přenesená",J154,0)</f>
        <v>0</v>
      </c>
      <c r="BI154" s="193">
        <f>IF(N154="nulová",J154,0)</f>
        <v>0</v>
      </c>
      <c r="BJ154" s="17" t="s">
        <v>21</v>
      </c>
      <c r="BK154" s="193">
        <f>ROUND(I154*H154,2)</f>
        <v>0</v>
      </c>
      <c r="BL154" s="17" t="s">
        <v>142</v>
      </c>
      <c r="BM154" s="17" t="s">
        <v>222</v>
      </c>
    </row>
    <row r="155" spans="2:65" s="1" customFormat="1" ht="19.5">
      <c r="B155" s="34"/>
      <c r="C155" s="35"/>
      <c r="D155" s="194" t="s">
        <v>144</v>
      </c>
      <c r="E155" s="35"/>
      <c r="F155" s="195" t="s">
        <v>223</v>
      </c>
      <c r="G155" s="35"/>
      <c r="H155" s="35"/>
      <c r="I155" s="112"/>
      <c r="J155" s="35"/>
      <c r="K155" s="35"/>
      <c r="L155" s="38"/>
      <c r="M155" s="196"/>
      <c r="N155" s="60"/>
      <c r="O155" s="60"/>
      <c r="P155" s="60"/>
      <c r="Q155" s="60"/>
      <c r="R155" s="60"/>
      <c r="S155" s="60"/>
      <c r="T155" s="61"/>
      <c r="AT155" s="17" t="s">
        <v>144</v>
      </c>
      <c r="AU155" s="17" t="s">
        <v>80</v>
      </c>
    </row>
    <row r="156" spans="2:65" s="12" customFormat="1" ht="11.25">
      <c r="B156" s="198"/>
      <c r="C156" s="199"/>
      <c r="D156" s="194" t="s">
        <v>148</v>
      </c>
      <c r="E156" s="200" t="s">
        <v>1</v>
      </c>
      <c r="F156" s="201" t="s">
        <v>224</v>
      </c>
      <c r="G156" s="199"/>
      <c r="H156" s="200" t="s">
        <v>1</v>
      </c>
      <c r="I156" s="202"/>
      <c r="J156" s="199"/>
      <c r="K156" s="199"/>
      <c r="L156" s="203"/>
      <c r="M156" s="204"/>
      <c r="N156" s="205"/>
      <c r="O156" s="205"/>
      <c r="P156" s="205"/>
      <c r="Q156" s="205"/>
      <c r="R156" s="205"/>
      <c r="S156" s="205"/>
      <c r="T156" s="206"/>
      <c r="AT156" s="207" t="s">
        <v>148</v>
      </c>
      <c r="AU156" s="207" t="s">
        <v>80</v>
      </c>
      <c r="AV156" s="12" t="s">
        <v>21</v>
      </c>
      <c r="AW156" s="12" t="s">
        <v>35</v>
      </c>
      <c r="AX156" s="12" t="s">
        <v>72</v>
      </c>
      <c r="AY156" s="207" t="s">
        <v>135</v>
      </c>
    </row>
    <row r="157" spans="2:65" s="13" customFormat="1" ht="11.25">
      <c r="B157" s="208"/>
      <c r="C157" s="209"/>
      <c r="D157" s="194" t="s">
        <v>148</v>
      </c>
      <c r="E157" s="210" t="s">
        <v>1</v>
      </c>
      <c r="F157" s="211" t="s">
        <v>217</v>
      </c>
      <c r="G157" s="209"/>
      <c r="H157" s="212">
        <v>60.48</v>
      </c>
      <c r="I157" s="213"/>
      <c r="J157" s="209"/>
      <c r="K157" s="209"/>
      <c r="L157" s="214"/>
      <c r="M157" s="215"/>
      <c r="N157" s="216"/>
      <c r="O157" s="216"/>
      <c r="P157" s="216"/>
      <c r="Q157" s="216"/>
      <c r="R157" s="216"/>
      <c r="S157" s="216"/>
      <c r="T157" s="217"/>
      <c r="AT157" s="218" t="s">
        <v>148</v>
      </c>
      <c r="AU157" s="218" t="s">
        <v>80</v>
      </c>
      <c r="AV157" s="13" t="s">
        <v>80</v>
      </c>
      <c r="AW157" s="13" t="s">
        <v>35</v>
      </c>
      <c r="AX157" s="13" t="s">
        <v>72</v>
      </c>
      <c r="AY157" s="218" t="s">
        <v>135</v>
      </c>
    </row>
    <row r="158" spans="2:65" s="13" customFormat="1" ht="11.25">
      <c r="B158" s="208"/>
      <c r="C158" s="209"/>
      <c r="D158" s="194" t="s">
        <v>148</v>
      </c>
      <c r="E158" s="210" t="s">
        <v>1</v>
      </c>
      <c r="F158" s="211" t="s">
        <v>218</v>
      </c>
      <c r="G158" s="209"/>
      <c r="H158" s="212">
        <v>166.4</v>
      </c>
      <c r="I158" s="213"/>
      <c r="J158" s="209"/>
      <c r="K158" s="209"/>
      <c r="L158" s="214"/>
      <c r="M158" s="215"/>
      <c r="N158" s="216"/>
      <c r="O158" s="216"/>
      <c r="P158" s="216"/>
      <c r="Q158" s="216"/>
      <c r="R158" s="216"/>
      <c r="S158" s="216"/>
      <c r="T158" s="217"/>
      <c r="AT158" s="218" t="s">
        <v>148</v>
      </c>
      <c r="AU158" s="218" t="s">
        <v>80</v>
      </c>
      <c r="AV158" s="13" t="s">
        <v>80</v>
      </c>
      <c r="AW158" s="13" t="s">
        <v>35</v>
      </c>
      <c r="AX158" s="13" t="s">
        <v>72</v>
      </c>
      <c r="AY158" s="218" t="s">
        <v>135</v>
      </c>
    </row>
    <row r="159" spans="2:65" s="15" customFormat="1" ht="11.25">
      <c r="B159" s="230"/>
      <c r="C159" s="231"/>
      <c r="D159" s="194" t="s">
        <v>148</v>
      </c>
      <c r="E159" s="232" t="s">
        <v>1</v>
      </c>
      <c r="F159" s="233" t="s">
        <v>193</v>
      </c>
      <c r="G159" s="231"/>
      <c r="H159" s="234">
        <v>226.88</v>
      </c>
      <c r="I159" s="235"/>
      <c r="J159" s="231"/>
      <c r="K159" s="231"/>
      <c r="L159" s="236"/>
      <c r="M159" s="237"/>
      <c r="N159" s="238"/>
      <c r="O159" s="238"/>
      <c r="P159" s="238"/>
      <c r="Q159" s="238"/>
      <c r="R159" s="238"/>
      <c r="S159" s="238"/>
      <c r="T159" s="239"/>
      <c r="AT159" s="240" t="s">
        <v>148</v>
      </c>
      <c r="AU159" s="240" t="s">
        <v>80</v>
      </c>
      <c r="AV159" s="15" t="s">
        <v>142</v>
      </c>
      <c r="AW159" s="15" t="s">
        <v>35</v>
      </c>
      <c r="AX159" s="15" t="s">
        <v>21</v>
      </c>
      <c r="AY159" s="240" t="s">
        <v>135</v>
      </c>
    </row>
    <row r="160" spans="2:65" s="1" customFormat="1" ht="16.5" customHeight="1">
      <c r="B160" s="34"/>
      <c r="C160" s="182" t="s">
        <v>26</v>
      </c>
      <c r="D160" s="182" t="s">
        <v>137</v>
      </c>
      <c r="E160" s="183" t="s">
        <v>225</v>
      </c>
      <c r="F160" s="184" t="s">
        <v>226</v>
      </c>
      <c r="G160" s="185" t="s">
        <v>227</v>
      </c>
      <c r="H160" s="186">
        <v>494.90699999999998</v>
      </c>
      <c r="I160" s="187"/>
      <c r="J160" s="188">
        <f>ROUND(I160*H160,2)</f>
        <v>0</v>
      </c>
      <c r="K160" s="184" t="s">
        <v>141</v>
      </c>
      <c r="L160" s="38"/>
      <c r="M160" s="189" t="s">
        <v>1</v>
      </c>
      <c r="N160" s="190" t="s">
        <v>43</v>
      </c>
      <c r="O160" s="60"/>
      <c r="P160" s="191">
        <f>O160*H160</f>
        <v>0</v>
      </c>
      <c r="Q160" s="191">
        <v>0</v>
      </c>
      <c r="R160" s="191">
        <f>Q160*H160</f>
        <v>0</v>
      </c>
      <c r="S160" s="191">
        <v>0</v>
      </c>
      <c r="T160" s="192">
        <f>S160*H160</f>
        <v>0</v>
      </c>
      <c r="AR160" s="17" t="s">
        <v>142</v>
      </c>
      <c r="AT160" s="17" t="s">
        <v>137</v>
      </c>
      <c r="AU160" s="17" t="s">
        <v>80</v>
      </c>
      <c r="AY160" s="17" t="s">
        <v>135</v>
      </c>
      <c r="BE160" s="193">
        <f>IF(N160="základní",J160,0)</f>
        <v>0</v>
      </c>
      <c r="BF160" s="193">
        <f>IF(N160="snížená",J160,0)</f>
        <v>0</v>
      </c>
      <c r="BG160" s="193">
        <f>IF(N160="zákl. přenesená",J160,0)</f>
        <v>0</v>
      </c>
      <c r="BH160" s="193">
        <f>IF(N160="sníž. přenesená",J160,0)</f>
        <v>0</v>
      </c>
      <c r="BI160" s="193">
        <f>IF(N160="nulová",J160,0)</f>
        <v>0</v>
      </c>
      <c r="BJ160" s="17" t="s">
        <v>21</v>
      </c>
      <c r="BK160" s="193">
        <f>ROUND(I160*H160,2)</f>
        <v>0</v>
      </c>
      <c r="BL160" s="17" t="s">
        <v>142</v>
      </c>
      <c r="BM160" s="17" t="s">
        <v>228</v>
      </c>
    </row>
    <row r="161" spans="2:65" s="1" customFormat="1" ht="19.5">
      <c r="B161" s="34"/>
      <c r="C161" s="35"/>
      <c r="D161" s="194" t="s">
        <v>144</v>
      </c>
      <c r="E161" s="35"/>
      <c r="F161" s="195" t="s">
        <v>229</v>
      </c>
      <c r="G161" s="35"/>
      <c r="H161" s="35"/>
      <c r="I161" s="112"/>
      <c r="J161" s="35"/>
      <c r="K161" s="35"/>
      <c r="L161" s="38"/>
      <c r="M161" s="196"/>
      <c r="N161" s="60"/>
      <c r="O161" s="60"/>
      <c r="P161" s="60"/>
      <c r="Q161" s="60"/>
      <c r="R161" s="60"/>
      <c r="S161" s="60"/>
      <c r="T161" s="61"/>
      <c r="AT161" s="17" t="s">
        <v>144</v>
      </c>
      <c r="AU161" s="17" t="s">
        <v>80</v>
      </c>
    </row>
    <row r="162" spans="2:65" s="1" customFormat="1" ht="19.5">
      <c r="B162" s="34"/>
      <c r="C162" s="35"/>
      <c r="D162" s="194" t="s">
        <v>214</v>
      </c>
      <c r="E162" s="35"/>
      <c r="F162" s="197" t="s">
        <v>230</v>
      </c>
      <c r="G162" s="35"/>
      <c r="H162" s="35"/>
      <c r="I162" s="112"/>
      <c r="J162" s="35"/>
      <c r="K162" s="35"/>
      <c r="L162" s="38"/>
      <c r="M162" s="196"/>
      <c r="N162" s="60"/>
      <c r="O162" s="60"/>
      <c r="P162" s="60"/>
      <c r="Q162" s="60"/>
      <c r="R162" s="60"/>
      <c r="S162" s="60"/>
      <c r="T162" s="61"/>
      <c r="AT162" s="17" t="s">
        <v>214</v>
      </c>
      <c r="AU162" s="17" t="s">
        <v>80</v>
      </c>
    </row>
    <row r="163" spans="2:65" s="12" customFormat="1" ht="11.25">
      <c r="B163" s="198"/>
      <c r="C163" s="199"/>
      <c r="D163" s="194" t="s">
        <v>148</v>
      </c>
      <c r="E163" s="200" t="s">
        <v>1</v>
      </c>
      <c r="F163" s="201" t="s">
        <v>231</v>
      </c>
      <c r="G163" s="199"/>
      <c r="H163" s="200" t="s">
        <v>1</v>
      </c>
      <c r="I163" s="202"/>
      <c r="J163" s="199"/>
      <c r="K163" s="199"/>
      <c r="L163" s="203"/>
      <c r="M163" s="204"/>
      <c r="N163" s="205"/>
      <c r="O163" s="205"/>
      <c r="P163" s="205"/>
      <c r="Q163" s="205"/>
      <c r="R163" s="205"/>
      <c r="S163" s="205"/>
      <c r="T163" s="206"/>
      <c r="AT163" s="207" t="s">
        <v>148</v>
      </c>
      <c r="AU163" s="207" t="s">
        <v>80</v>
      </c>
      <c r="AV163" s="12" t="s">
        <v>21</v>
      </c>
      <c r="AW163" s="12" t="s">
        <v>35</v>
      </c>
      <c r="AX163" s="12" t="s">
        <v>72</v>
      </c>
      <c r="AY163" s="207" t="s">
        <v>135</v>
      </c>
    </row>
    <row r="164" spans="2:65" s="13" customFormat="1" ht="11.25">
      <c r="B164" s="208"/>
      <c r="C164" s="209"/>
      <c r="D164" s="194" t="s">
        <v>148</v>
      </c>
      <c r="E164" s="210" t="s">
        <v>1</v>
      </c>
      <c r="F164" s="211" t="s">
        <v>232</v>
      </c>
      <c r="G164" s="209"/>
      <c r="H164" s="212">
        <v>447.3</v>
      </c>
      <c r="I164" s="213"/>
      <c r="J164" s="209"/>
      <c r="K164" s="209"/>
      <c r="L164" s="214"/>
      <c r="M164" s="215"/>
      <c r="N164" s="216"/>
      <c r="O164" s="216"/>
      <c r="P164" s="216"/>
      <c r="Q164" s="216"/>
      <c r="R164" s="216"/>
      <c r="S164" s="216"/>
      <c r="T164" s="217"/>
      <c r="AT164" s="218" t="s">
        <v>148</v>
      </c>
      <c r="AU164" s="218" t="s">
        <v>80</v>
      </c>
      <c r="AV164" s="13" t="s">
        <v>80</v>
      </c>
      <c r="AW164" s="13" t="s">
        <v>35</v>
      </c>
      <c r="AX164" s="13" t="s">
        <v>72</v>
      </c>
      <c r="AY164" s="218" t="s">
        <v>135</v>
      </c>
    </row>
    <row r="165" spans="2:65" s="12" customFormat="1" ht="11.25">
      <c r="B165" s="198"/>
      <c r="C165" s="199"/>
      <c r="D165" s="194" t="s">
        <v>148</v>
      </c>
      <c r="E165" s="200" t="s">
        <v>1</v>
      </c>
      <c r="F165" s="201" t="s">
        <v>233</v>
      </c>
      <c r="G165" s="199"/>
      <c r="H165" s="200" t="s">
        <v>1</v>
      </c>
      <c r="I165" s="202"/>
      <c r="J165" s="199"/>
      <c r="K165" s="199"/>
      <c r="L165" s="203"/>
      <c r="M165" s="204"/>
      <c r="N165" s="205"/>
      <c r="O165" s="205"/>
      <c r="P165" s="205"/>
      <c r="Q165" s="205"/>
      <c r="R165" s="205"/>
      <c r="S165" s="205"/>
      <c r="T165" s="206"/>
      <c r="AT165" s="207" t="s">
        <v>148</v>
      </c>
      <c r="AU165" s="207" t="s">
        <v>80</v>
      </c>
      <c r="AV165" s="12" t="s">
        <v>21</v>
      </c>
      <c r="AW165" s="12" t="s">
        <v>35</v>
      </c>
      <c r="AX165" s="12" t="s">
        <v>72</v>
      </c>
      <c r="AY165" s="207" t="s">
        <v>135</v>
      </c>
    </row>
    <row r="166" spans="2:65" s="13" customFormat="1" ht="11.25">
      <c r="B166" s="208"/>
      <c r="C166" s="209"/>
      <c r="D166" s="194" t="s">
        <v>148</v>
      </c>
      <c r="E166" s="210" t="s">
        <v>1</v>
      </c>
      <c r="F166" s="211" t="s">
        <v>234</v>
      </c>
      <c r="G166" s="209"/>
      <c r="H166" s="212">
        <v>31.488</v>
      </c>
      <c r="I166" s="213"/>
      <c r="J166" s="209"/>
      <c r="K166" s="209"/>
      <c r="L166" s="214"/>
      <c r="M166" s="215"/>
      <c r="N166" s="216"/>
      <c r="O166" s="216"/>
      <c r="P166" s="216"/>
      <c r="Q166" s="216"/>
      <c r="R166" s="216"/>
      <c r="S166" s="216"/>
      <c r="T166" s="217"/>
      <c r="AT166" s="218" t="s">
        <v>148</v>
      </c>
      <c r="AU166" s="218" t="s">
        <v>80</v>
      </c>
      <c r="AV166" s="13" t="s">
        <v>80</v>
      </c>
      <c r="AW166" s="13" t="s">
        <v>35</v>
      </c>
      <c r="AX166" s="13" t="s">
        <v>72</v>
      </c>
      <c r="AY166" s="218" t="s">
        <v>135</v>
      </c>
    </row>
    <row r="167" spans="2:65" s="12" customFormat="1" ht="11.25">
      <c r="B167" s="198"/>
      <c r="C167" s="199"/>
      <c r="D167" s="194" t="s">
        <v>148</v>
      </c>
      <c r="E167" s="200" t="s">
        <v>1</v>
      </c>
      <c r="F167" s="201" t="s">
        <v>235</v>
      </c>
      <c r="G167" s="199"/>
      <c r="H167" s="200" t="s">
        <v>1</v>
      </c>
      <c r="I167" s="202"/>
      <c r="J167" s="199"/>
      <c r="K167" s="199"/>
      <c r="L167" s="203"/>
      <c r="M167" s="204"/>
      <c r="N167" s="205"/>
      <c r="O167" s="205"/>
      <c r="P167" s="205"/>
      <c r="Q167" s="205"/>
      <c r="R167" s="205"/>
      <c r="S167" s="205"/>
      <c r="T167" s="206"/>
      <c r="AT167" s="207" t="s">
        <v>148</v>
      </c>
      <c r="AU167" s="207" t="s">
        <v>80</v>
      </c>
      <c r="AV167" s="12" t="s">
        <v>21</v>
      </c>
      <c r="AW167" s="12" t="s">
        <v>35</v>
      </c>
      <c r="AX167" s="12" t="s">
        <v>72</v>
      </c>
      <c r="AY167" s="207" t="s">
        <v>135</v>
      </c>
    </row>
    <row r="168" spans="2:65" s="13" customFormat="1" ht="11.25">
      <c r="B168" s="208"/>
      <c r="C168" s="209"/>
      <c r="D168" s="194" t="s">
        <v>148</v>
      </c>
      <c r="E168" s="210" t="s">
        <v>1</v>
      </c>
      <c r="F168" s="211" t="s">
        <v>236</v>
      </c>
      <c r="G168" s="209"/>
      <c r="H168" s="212">
        <v>5.37</v>
      </c>
      <c r="I168" s="213"/>
      <c r="J168" s="209"/>
      <c r="K168" s="209"/>
      <c r="L168" s="214"/>
      <c r="M168" s="215"/>
      <c r="N168" s="216"/>
      <c r="O168" s="216"/>
      <c r="P168" s="216"/>
      <c r="Q168" s="216"/>
      <c r="R168" s="216"/>
      <c r="S168" s="216"/>
      <c r="T168" s="217"/>
      <c r="AT168" s="218" t="s">
        <v>148</v>
      </c>
      <c r="AU168" s="218" t="s">
        <v>80</v>
      </c>
      <c r="AV168" s="13" t="s">
        <v>80</v>
      </c>
      <c r="AW168" s="13" t="s">
        <v>35</v>
      </c>
      <c r="AX168" s="13" t="s">
        <v>72</v>
      </c>
      <c r="AY168" s="218" t="s">
        <v>135</v>
      </c>
    </row>
    <row r="169" spans="2:65" s="12" customFormat="1" ht="11.25">
      <c r="B169" s="198"/>
      <c r="C169" s="199"/>
      <c r="D169" s="194" t="s">
        <v>148</v>
      </c>
      <c r="E169" s="200" t="s">
        <v>1</v>
      </c>
      <c r="F169" s="201" t="s">
        <v>237</v>
      </c>
      <c r="G169" s="199"/>
      <c r="H169" s="200" t="s">
        <v>1</v>
      </c>
      <c r="I169" s="202"/>
      <c r="J169" s="199"/>
      <c r="K169" s="199"/>
      <c r="L169" s="203"/>
      <c r="M169" s="204"/>
      <c r="N169" s="205"/>
      <c r="O169" s="205"/>
      <c r="P169" s="205"/>
      <c r="Q169" s="205"/>
      <c r="R169" s="205"/>
      <c r="S169" s="205"/>
      <c r="T169" s="206"/>
      <c r="AT169" s="207" t="s">
        <v>148</v>
      </c>
      <c r="AU169" s="207" t="s">
        <v>80</v>
      </c>
      <c r="AV169" s="12" t="s">
        <v>21</v>
      </c>
      <c r="AW169" s="12" t="s">
        <v>35</v>
      </c>
      <c r="AX169" s="12" t="s">
        <v>72</v>
      </c>
      <c r="AY169" s="207" t="s">
        <v>135</v>
      </c>
    </row>
    <row r="170" spans="2:65" s="13" customFormat="1" ht="11.25">
      <c r="B170" s="208"/>
      <c r="C170" s="209"/>
      <c r="D170" s="194" t="s">
        <v>148</v>
      </c>
      <c r="E170" s="210" t="s">
        <v>1</v>
      </c>
      <c r="F170" s="211" t="s">
        <v>238</v>
      </c>
      <c r="G170" s="209"/>
      <c r="H170" s="212">
        <v>4.617</v>
      </c>
      <c r="I170" s="213"/>
      <c r="J170" s="209"/>
      <c r="K170" s="209"/>
      <c r="L170" s="214"/>
      <c r="M170" s="215"/>
      <c r="N170" s="216"/>
      <c r="O170" s="216"/>
      <c r="P170" s="216"/>
      <c r="Q170" s="216"/>
      <c r="R170" s="216"/>
      <c r="S170" s="216"/>
      <c r="T170" s="217"/>
      <c r="AT170" s="218" t="s">
        <v>148</v>
      </c>
      <c r="AU170" s="218" t="s">
        <v>80</v>
      </c>
      <c r="AV170" s="13" t="s">
        <v>80</v>
      </c>
      <c r="AW170" s="13" t="s">
        <v>35</v>
      </c>
      <c r="AX170" s="13" t="s">
        <v>72</v>
      </c>
      <c r="AY170" s="218" t="s">
        <v>135</v>
      </c>
    </row>
    <row r="171" spans="2:65" s="12" customFormat="1" ht="11.25">
      <c r="B171" s="198"/>
      <c r="C171" s="199"/>
      <c r="D171" s="194" t="s">
        <v>148</v>
      </c>
      <c r="E171" s="200" t="s">
        <v>1</v>
      </c>
      <c r="F171" s="201" t="s">
        <v>239</v>
      </c>
      <c r="G171" s="199"/>
      <c r="H171" s="200" t="s">
        <v>1</v>
      </c>
      <c r="I171" s="202"/>
      <c r="J171" s="199"/>
      <c r="K171" s="199"/>
      <c r="L171" s="203"/>
      <c r="M171" s="204"/>
      <c r="N171" s="205"/>
      <c r="O171" s="205"/>
      <c r="P171" s="205"/>
      <c r="Q171" s="205"/>
      <c r="R171" s="205"/>
      <c r="S171" s="205"/>
      <c r="T171" s="206"/>
      <c r="AT171" s="207" t="s">
        <v>148</v>
      </c>
      <c r="AU171" s="207" t="s">
        <v>80</v>
      </c>
      <c r="AV171" s="12" t="s">
        <v>21</v>
      </c>
      <c r="AW171" s="12" t="s">
        <v>35</v>
      </c>
      <c r="AX171" s="12" t="s">
        <v>72</v>
      </c>
      <c r="AY171" s="207" t="s">
        <v>135</v>
      </c>
    </row>
    <row r="172" spans="2:65" s="13" customFormat="1" ht="11.25">
      <c r="B172" s="208"/>
      <c r="C172" s="209"/>
      <c r="D172" s="194" t="s">
        <v>148</v>
      </c>
      <c r="E172" s="210" t="s">
        <v>1</v>
      </c>
      <c r="F172" s="211" t="s">
        <v>240</v>
      </c>
      <c r="G172" s="209"/>
      <c r="H172" s="212">
        <v>3.8010000000000002</v>
      </c>
      <c r="I172" s="213"/>
      <c r="J172" s="209"/>
      <c r="K172" s="209"/>
      <c r="L172" s="214"/>
      <c r="M172" s="215"/>
      <c r="N172" s="216"/>
      <c r="O172" s="216"/>
      <c r="P172" s="216"/>
      <c r="Q172" s="216"/>
      <c r="R172" s="216"/>
      <c r="S172" s="216"/>
      <c r="T172" s="217"/>
      <c r="AT172" s="218" t="s">
        <v>148</v>
      </c>
      <c r="AU172" s="218" t="s">
        <v>80</v>
      </c>
      <c r="AV172" s="13" t="s">
        <v>80</v>
      </c>
      <c r="AW172" s="13" t="s">
        <v>35</v>
      </c>
      <c r="AX172" s="13" t="s">
        <v>72</v>
      </c>
      <c r="AY172" s="218" t="s">
        <v>135</v>
      </c>
    </row>
    <row r="173" spans="2:65" s="12" customFormat="1" ht="11.25">
      <c r="B173" s="198"/>
      <c r="C173" s="199"/>
      <c r="D173" s="194" t="s">
        <v>148</v>
      </c>
      <c r="E173" s="200" t="s">
        <v>1</v>
      </c>
      <c r="F173" s="201" t="s">
        <v>241</v>
      </c>
      <c r="G173" s="199"/>
      <c r="H173" s="200" t="s">
        <v>1</v>
      </c>
      <c r="I173" s="202"/>
      <c r="J173" s="199"/>
      <c r="K173" s="199"/>
      <c r="L173" s="203"/>
      <c r="M173" s="204"/>
      <c r="N173" s="205"/>
      <c r="O173" s="205"/>
      <c r="P173" s="205"/>
      <c r="Q173" s="205"/>
      <c r="R173" s="205"/>
      <c r="S173" s="205"/>
      <c r="T173" s="206"/>
      <c r="AT173" s="207" t="s">
        <v>148</v>
      </c>
      <c r="AU173" s="207" t="s">
        <v>80</v>
      </c>
      <c r="AV173" s="12" t="s">
        <v>21</v>
      </c>
      <c r="AW173" s="12" t="s">
        <v>35</v>
      </c>
      <c r="AX173" s="12" t="s">
        <v>72</v>
      </c>
      <c r="AY173" s="207" t="s">
        <v>135</v>
      </c>
    </row>
    <row r="174" spans="2:65" s="13" customFormat="1" ht="11.25">
      <c r="B174" s="208"/>
      <c r="C174" s="209"/>
      <c r="D174" s="194" t="s">
        <v>148</v>
      </c>
      <c r="E174" s="210" t="s">
        <v>1</v>
      </c>
      <c r="F174" s="211" t="s">
        <v>242</v>
      </c>
      <c r="G174" s="209"/>
      <c r="H174" s="212">
        <v>2.331</v>
      </c>
      <c r="I174" s="213"/>
      <c r="J174" s="209"/>
      <c r="K174" s="209"/>
      <c r="L174" s="214"/>
      <c r="M174" s="215"/>
      <c r="N174" s="216"/>
      <c r="O174" s="216"/>
      <c r="P174" s="216"/>
      <c r="Q174" s="216"/>
      <c r="R174" s="216"/>
      <c r="S174" s="216"/>
      <c r="T174" s="217"/>
      <c r="AT174" s="218" t="s">
        <v>148</v>
      </c>
      <c r="AU174" s="218" t="s">
        <v>80</v>
      </c>
      <c r="AV174" s="13" t="s">
        <v>80</v>
      </c>
      <c r="AW174" s="13" t="s">
        <v>35</v>
      </c>
      <c r="AX174" s="13" t="s">
        <v>72</v>
      </c>
      <c r="AY174" s="218" t="s">
        <v>135</v>
      </c>
    </row>
    <row r="175" spans="2:65" s="15" customFormat="1" ht="11.25">
      <c r="B175" s="230"/>
      <c r="C175" s="231"/>
      <c r="D175" s="194" t="s">
        <v>148</v>
      </c>
      <c r="E175" s="232" t="s">
        <v>1</v>
      </c>
      <c r="F175" s="233" t="s">
        <v>193</v>
      </c>
      <c r="G175" s="231"/>
      <c r="H175" s="234">
        <v>494.90699999999998</v>
      </c>
      <c r="I175" s="235"/>
      <c r="J175" s="231"/>
      <c r="K175" s="231"/>
      <c r="L175" s="236"/>
      <c r="M175" s="237"/>
      <c r="N175" s="238"/>
      <c r="O175" s="238"/>
      <c r="P175" s="238"/>
      <c r="Q175" s="238"/>
      <c r="R175" s="238"/>
      <c r="S175" s="238"/>
      <c r="T175" s="239"/>
      <c r="AT175" s="240" t="s">
        <v>148</v>
      </c>
      <c r="AU175" s="240" t="s">
        <v>80</v>
      </c>
      <c r="AV175" s="15" t="s">
        <v>142</v>
      </c>
      <c r="AW175" s="15" t="s">
        <v>35</v>
      </c>
      <c r="AX175" s="15" t="s">
        <v>21</v>
      </c>
      <c r="AY175" s="240" t="s">
        <v>135</v>
      </c>
    </row>
    <row r="176" spans="2:65" s="1" customFormat="1" ht="16.5" customHeight="1">
      <c r="B176" s="34"/>
      <c r="C176" s="182" t="s">
        <v>243</v>
      </c>
      <c r="D176" s="182" t="s">
        <v>137</v>
      </c>
      <c r="E176" s="183" t="s">
        <v>244</v>
      </c>
      <c r="F176" s="184" t="s">
        <v>245</v>
      </c>
      <c r="G176" s="185" t="s">
        <v>157</v>
      </c>
      <c r="H176" s="186">
        <v>223.65</v>
      </c>
      <c r="I176" s="187"/>
      <c r="J176" s="188">
        <f>ROUND(I176*H176,2)</f>
        <v>0</v>
      </c>
      <c r="K176" s="184" t="s">
        <v>141</v>
      </c>
      <c r="L176" s="38"/>
      <c r="M176" s="189" t="s">
        <v>1</v>
      </c>
      <c r="N176" s="190" t="s">
        <v>43</v>
      </c>
      <c r="O176" s="60"/>
      <c r="P176" s="191">
        <f>O176*H176</f>
        <v>0</v>
      </c>
      <c r="Q176" s="191">
        <v>0</v>
      </c>
      <c r="R176" s="191">
        <f>Q176*H176</f>
        <v>0</v>
      </c>
      <c r="S176" s="191">
        <v>0</v>
      </c>
      <c r="T176" s="192">
        <f>S176*H176</f>
        <v>0</v>
      </c>
      <c r="AR176" s="17" t="s">
        <v>142</v>
      </c>
      <c r="AT176" s="17" t="s">
        <v>137</v>
      </c>
      <c r="AU176" s="17" t="s">
        <v>80</v>
      </c>
      <c r="AY176" s="17" t="s">
        <v>135</v>
      </c>
      <c r="BE176" s="193">
        <f>IF(N176="základní",J176,0)</f>
        <v>0</v>
      </c>
      <c r="BF176" s="193">
        <f>IF(N176="snížená",J176,0)</f>
        <v>0</v>
      </c>
      <c r="BG176" s="193">
        <f>IF(N176="zákl. přenesená",J176,0)</f>
        <v>0</v>
      </c>
      <c r="BH176" s="193">
        <f>IF(N176="sníž. přenesená",J176,0)</f>
        <v>0</v>
      </c>
      <c r="BI176" s="193">
        <f>IF(N176="nulová",J176,0)</f>
        <v>0</v>
      </c>
      <c r="BJ176" s="17" t="s">
        <v>21</v>
      </c>
      <c r="BK176" s="193">
        <f>ROUND(I176*H176,2)</f>
        <v>0</v>
      </c>
      <c r="BL176" s="17" t="s">
        <v>142</v>
      </c>
      <c r="BM176" s="17" t="s">
        <v>246</v>
      </c>
    </row>
    <row r="177" spans="2:65" s="1" customFormat="1" ht="19.5">
      <c r="B177" s="34"/>
      <c r="C177" s="35"/>
      <c r="D177" s="194" t="s">
        <v>144</v>
      </c>
      <c r="E177" s="35"/>
      <c r="F177" s="195" t="s">
        <v>247</v>
      </c>
      <c r="G177" s="35"/>
      <c r="H177" s="35"/>
      <c r="I177" s="112"/>
      <c r="J177" s="35"/>
      <c r="K177" s="35"/>
      <c r="L177" s="38"/>
      <c r="M177" s="196"/>
      <c r="N177" s="60"/>
      <c r="O177" s="60"/>
      <c r="P177" s="60"/>
      <c r="Q177" s="60"/>
      <c r="R177" s="60"/>
      <c r="S177" s="60"/>
      <c r="T177" s="61"/>
      <c r="AT177" s="17" t="s">
        <v>144</v>
      </c>
      <c r="AU177" s="17" t="s">
        <v>80</v>
      </c>
    </row>
    <row r="178" spans="2:65" s="1" customFormat="1" ht="97.5">
      <c r="B178" s="34"/>
      <c r="C178" s="35"/>
      <c r="D178" s="194" t="s">
        <v>146</v>
      </c>
      <c r="E178" s="35"/>
      <c r="F178" s="197" t="s">
        <v>248</v>
      </c>
      <c r="G178" s="35"/>
      <c r="H178" s="35"/>
      <c r="I178" s="112"/>
      <c r="J178" s="35"/>
      <c r="K178" s="35"/>
      <c r="L178" s="38"/>
      <c r="M178" s="196"/>
      <c r="N178" s="60"/>
      <c r="O178" s="60"/>
      <c r="P178" s="60"/>
      <c r="Q178" s="60"/>
      <c r="R178" s="60"/>
      <c r="S178" s="60"/>
      <c r="T178" s="61"/>
      <c r="AT178" s="17" t="s">
        <v>146</v>
      </c>
      <c r="AU178" s="17" t="s">
        <v>80</v>
      </c>
    </row>
    <row r="179" spans="2:65" s="1" customFormat="1" ht="19.5">
      <c r="B179" s="34"/>
      <c r="C179" s="35"/>
      <c r="D179" s="194" t="s">
        <v>214</v>
      </c>
      <c r="E179" s="35"/>
      <c r="F179" s="197" t="s">
        <v>249</v>
      </c>
      <c r="G179" s="35"/>
      <c r="H179" s="35"/>
      <c r="I179" s="112"/>
      <c r="J179" s="35"/>
      <c r="K179" s="35"/>
      <c r="L179" s="38"/>
      <c r="M179" s="196"/>
      <c r="N179" s="60"/>
      <c r="O179" s="60"/>
      <c r="P179" s="60"/>
      <c r="Q179" s="60"/>
      <c r="R179" s="60"/>
      <c r="S179" s="60"/>
      <c r="T179" s="61"/>
      <c r="AT179" s="17" t="s">
        <v>214</v>
      </c>
      <c r="AU179" s="17" t="s">
        <v>80</v>
      </c>
    </row>
    <row r="180" spans="2:65" s="12" customFormat="1" ht="11.25">
      <c r="B180" s="198"/>
      <c r="C180" s="199"/>
      <c r="D180" s="194" t="s">
        <v>148</v>
      </c>
      <c r="E180" s="200" t="s">
        <v>1</v>
      </c>
      <c r="F180" s="201" t="s">
        <v>231</v>
      </c>
      <c r="G180" s="199"/>
      <c r="H180" s="200" t="s">
        <v>1</v>
      </c>
      <c r="I180" s="202"/>
      <c r="J180" s="199"/>
      <c r="K180" s="199"/>
      <c r="L180" s="203"/>
      <c r="M180" s="204"/>
      <c r="N180" s="205"/>
      <c r="O180" s="205"/>
      <c r="P180" s="205"/>
      <c r="Q180" s="205"/>
      <c r="R180" s="205"/>
      <c r="S180" s="205"/>
      <c r="T180" s="206"/>
      <c r="AT180" s="207" t="s">
        <v>148</v>
      </c>
      <c r="AU180" s="207" t="s">
        <v>80</v>
      </c>
      <c r="AV180" s="12" t="s">
        <v>21</v>
      </c>
      <c r="AW180" s="12" t="s">
        <v>35</v>
      </c>
      <c r="AX180" s="12" t="s">
        <v>72</v>
      </c>
      <c r="AY180" s="207" t="s">
        <v>135</v>
      </c>
    </row>
    <row r="181" spans="2:65" s="13" customFormat="1" ht="11.25">
      <c r="B181" s="208"/>
      <c r="C181" s="209"/>
      <c r="D181" s="194" t="s">
        <v>148</v>
      </c>
      <c r="E181" s="210" t="s">
        <v>1</v>
      </c>
      <c r="F181" s="211" t="s">
        <v>250</v>
      </c>
      <c r="G181" s="209"/>
      <c r="H181" s="212">
        <v>223.65</v>
      </c>
      <c r="I181" s="213"/>
      <c r="J181" s="209"/>
      <c r="K181" s="209"/>
      <c r="L181" s="214"/>
      <c r="M181" s="215"/>
      <c r="N181" s="216"/>
      <c r="O181" s="216"/>
      <c r="P181" s="216"/>
      <c r="Q181" s="216"/>
      <c r="R181" s="216"/>
      <c r="S181" s="216"/>
      <c r="T181" s="217"/>
      <c r="AT181" s="218" t="s">
        <v>148</v>
      </c>
      <c r="AU181" s="218" t="s">
        <v>80</v>
      </c>
      <c r="AV181" s="13" t="s">
        <v>80</v>
      </c>
      <c r="AW181" s="13" t="s">
        <v>35</v>
      </c>
      <c r="AX181" s="13" t="s">
        <v>21</v>
      </c>
      <c r="AY181" s="218" t="s">
        <v>135</v>
      </c>
    </row>
    <row r="182" spans="2:65" s="1" customFormat="1" ht="16.5" customHeight="1">
      <c r="B182" s="34"/>
      <c r="C182" s="182" t="s">
        <v>251</v>
      </c>
      <c r="D182" s="182" t="s">
        <v>137</v>
      </c>
      <c r="E182" s="183" t="s">
        <v>252</v>
      </c>
      <c r="F182" s="184" t="s">
        <v>253</v>
      </c>
      <c r="G182" s="185" t="s">
        <v>157</v>
      </c>
      <c r="H182" s="186">
        <v>223.65</v>
      </c>
      <c r="I182" s="187"/>
      <c r="J182" s="188">
        <f>ROUND(I182*H182,2)</f>
        <v>0</v>
      </c>
      <c r="K182" s="184" t="s">
        <v>141</v>
      </c>
      <c r="L182" s="38"/>
      <c r="M182" s="189" t="s">
        <v>1</v>
      </c>
      <c r="N182" s="190" t="s">
        <v>43</v>
      </c>
      <c r="O182" s="60"/>
      <c r="P182" s="191">
        <f>O182*H182</f>
        <v>0</v>
      </c>
      <c r="Q182" s="191">
        <v>0</v>
      </c>
      <c r="R182" s="191">
        <f>Q182*H182</f>
        <v>0</v>
      </c>
      <c r="S182" s="191">
        <v>0</v>
      </c>
      <c r="T182" s="192">
        <f>S182*H182</f>
        <v>0</v>
      </c>
      <c r="AR182" s="17" t="s">
        <v>142</v>
      </c>
      <c r="AT182" s="17" t="s">
        <v>137</v>
      </c>
      <c r="AU182" s="17" t="s">
        <v>80</v>
      </c>
      <c r="AY182" s="17" t="s">
        <v>135</v>
      </c>
      <c r="BE182" s="193">
        <f>IF(N182="základní",J182,0)</f>
        <v>0</v>
      </c>
      <c r="BF182" s="193">
        <f>IF(N182="snížená",J182,0)</f>
        <v>0</v>
      </c>
      <c r="BG182" s="193">
        <f>IF(N182="zákl. přenesená",J182,0)</f>
        <v>0</v>
      </c>
      <c r="BH182" s="193">
        <f>IF(N182="sníž. přenesená",J182,0)</f>
        <v>0</v>
      </c>
      <c r="BI182" s="193">
        <f>IF(N182="nulová",J182,0)</f>
        <v>0</v>
      </c>
      <c r="BJ182" s="17" t="s">
        <v>21</v>
      </c>
      <c r="BK182" s="193">
        <f>ROUND(I182*H182,2)</f>
        <v>0</v>
      </c>
      <c r="BL182" s="17" t="s">
        <v>142</v>
      </c>
      <c r="BM182" s="17" t="s">
        <v>254</v>
      </c>
    </row>
    <row r="183" spans="2:65" s="1" customFormat="1" ht="11.25">
      <c r="B183" s="34"/>
      <c r="C183" s="35"/>
      <c r="D183" s="194" t="s">
        <v>144</v>
      </c>
      <c r="E183" s="35"/>
      <c r="F183" s="195" t="s">
        <v>255</v>
      </c>
      <c r="G183" s="35"/>
      <c r="H183" s="35"/>
      <c r="I183" s="112"/>
      <c r="J183" s="35"/>
      <c r="K183" s="35"/>
      <c r="L183" s="38"/>
      <c r="M183" s="196"/>
      <c r="N183" s="60"/>
      <c r="O183" s="60"/>
      <c r="P183" s="60"/>
      <c r="Q183" s="60"/>
      <c r="R183" s="60"/>
      <c r="S183" s="60"/>
      <c r="T183" s="61"/>
      <c r="AT183" s="17" t="s">
        <v>144</v>
      </c>
      <c r="AU183" s="17" t="s">
        <v>80</v>
      </c>
    </row>
    <row r="184" spans="2:65" s="1" customFormat="1" ht="78">
      <c r="B184" s="34"/>
      <c r="C184" s="35"/>
      <c r="D184" s="194" t="s">
        <v>146</v>
      </c>
      <c r="E184" s="35"/>
      <c r="F184" s="197" t="s">
        <v>256</v>
      </c>
      <c r="G184" s="35"/>
      <c r="H184" s="35"/>
      <c r="I184" s="112"/>
      <c r="J184" s="35"/>
      <c r="K184" s="35"/>
      <c r="L184" s="38"/>
      <c r="M184" s="196"/>
      <c r="N184" s="60"/>
      <c r="O184" s="60"/>
      <c r="P184" s="60"/>
      <c r="Q184" s="60"/>
      <c r="R184" s="60"/>
      <c r="S184" s="60"/>
      <c r="T184" s="61"/>
      <c r="AT184" s="17" t="s">
        <v>146</v>
      </c>
      <c r="AU184" s="17" t="s">
        <v>80</v>
      </c>
    </row>
    <row r="185" spans="2:65" s="1" customFormat="1" ht="16.5" customHeight="1">
      <c r="B185" s="34"/>
      <c r="C185" s="182" t="s">
        <v>257</v>
      </c>
      <c r="D185" s="182" t="s">
        <v>137</v>
      </c>
      <c r="E185" s="183" t="s">
        <v>258</v>
      </c>
      <c r="F185" s="184" t="s">
        <v>259</v>
      </c>
      <c r="G185" s="185" t="s">
        <v>140</v>
      </c>
      <c r="H185" s="186">
        <v>80</v>
      </c>
      <c r="I185" s="187"/>
      <c r="J185" s="188">
        <f>ROUND(I185*H185,2)</f>
        <v>0</v>
      </c>
      <c r="K185" s="184" t="s">
        <v>141</v>
      </c>
      <c r="L185" s="38"/>
      <c r="M185" s="189" t="s">
        <v>1</v>
      </c>
      <c r="N185" s="190" t="s">
        <v>43</v>
      </c>
      <c r="O185" s="60"/>
      <c r="P185" s="191">
        <f>O185*H185</f>
        <v>0</v>
      </c>
      <c r="Q185" s="191">
        <v>0</v>
      </c>
      <c r="R185" s="191">
        <f>Q185*H185</f>
        <v>0</v>
      </c>
      <c r="S185" s="191">
        <v>0</v>
      </c>
      <c r="T185" s="192">
        <f>S185*H185</f>
        <v>0</v>
      </c>
      <c r="AR185" s="17" t="s">
        <v>142</v>
      </c>
      <c r="AT185" s="17" t="s">
        <v>137</v>
      </c>
      <c r="AU185" s="17" t="s">
        <v>80</v>
      </c>
      <c r="AY185" s="17" t="s">
        <v>135</v>
      </c>
      <c r="BE185" s="193">
        <f>IF(N185="základní",J185,0)</f>
        <v>0</v>
      </c>
      <c r="BF185" s="193">
        <f>IF(N185="snížená",J185,0)</f>
        <v>0</v>
      </c>
      <c r="BG185" s="193">
        <f>IF(N185="zákl. přenesená",J185,0)</f>
        <v>0</v>
      </c>
      <c r="BH185" s="193">
        <f>IF(N185="sníž. přenesená",J185,0)</f>
        <v>0</v>
      </c>
      <c r="BI185" s="193">
        <f>IF(N185="nulová",J185,0)</f>
        <v>0</v>
      </c>
      <c r="BJ185" s="17" t="s">
        <v>21</v>
      </c>
      <c r="BK185" s="193">
        <f>ROUND(I185*H185,2)</f>
        <v>0</v>
      </c>
      <c r="BL185" s="17" t="s">
        <v>142</v>
      </c>
      <c r="BM185" s="17" t="s">
        <v>260</v>
      </c>
    </row>
    <row r="186" spans="2:65" s="1" customFormat="1" ht="11.25">
      <c r="B186" s="34"/>
      <c r="C186" s="35"/>
      <c r="D186" s="194" t="s">
        <v>144</v>
      </c>
      <c r="E186" s="35"/>
      <c r="F186" s="195" t="s">
        <v>261</v>
      </c>
      <c r="G186" s="35"/>
      <c r="H186" s="35"/>
      <c r="I186" s="112"/>
      <c r="J186" s="35"/>
      <c r="K186" s="35"/>
      <c r="L186" s="38"/>
      <c r="M186" s="196"/>
      <c r="N186" s="60"/>
      <c r="O186" s="60"/>
      <c r="P186" s="60"/>
      <c r="Q186" s="60"/>
      <c r="R186" s="60"/>
      <c r="S186" s="60"/>
      <c r="T186" s="61"/>
      <c r="AT186" s="17" t="s">
        <v>144</v>
      </c>
      <c r="AU186" s="17" t="s">
        <v>80</v>
      </c>
    </row>
    <row r="187" spans="2:65" s="12" customFormat="1" ht="11.25">
      <c r="B187" s="198"/>
      <c r="C187" s="199"/>
      <c r="D187" s="194" t="s">
        <v>148</v>
      </c>
      <c r="E187" s="200" t="s">
        <v>1</v>
      </c>
      <c r="F187" s="201" t="s">
        <v>262</v>
      </c>
      <c r="G187" s="199"/>
      <c r="H187" s="200" t="s">
        <v>1</v>
      </c>
      <c r="I187" s="202"/>
      <c r="J187" s="199"/>
      <c r="K187" s="199"/>
      <c r="L187" s="203"/>
      <c r="M187" s="204"/>
      <c r="N187" s="205"/>
      <c r="O187" s="205"/>
      <c r="P187" s="205"/>
      <c r="Q187" s="205"/>
      <c r="R187" s="205"/>
      <c r="S187" s="205"/>
      <c r="T187" s="206"/>
      <c r="AT187" s="207" t="s">
        <v>148</v>
      </c>
      <c r="AU187" s="207" t="s">
        <v>80</v>
      </c>
      <c r="AV187" s="12" t="s">
        <v>21</v>
      </c>
      <c r="AW187" s="12" t="s">
        <v>35</v>
      </c>
      <c r="AX187" s="12" t="s">
        <v>72</v>
      </c>
      <c r="AY187" s="207" t="s">
        <v>135</v>
      </c>
    </row>
    <row r="188" spans="2:65" s="13" customFormat="1" ht="11.25">
      <c r="B188" s="208"/>
      <c r="C188" s="209"/>
      <c r="D188" s="194" t="s">
        <v>148</v>
      </c>
      <c r="E188" s="210" t="s">
        <v>1</v>
      </c>
      <c r="F188" s="211" t="s">
        <v>263</v>
      </c>
      <c r="G188" s="209"/>
      <c r="H188" s="212">
        <v>80</v>
      </c>
      <c r="I188" s="213"/>
      <c r="J188" s="209"/>
      <c r="K188" s="209"/>
      <c r="L188" s="214"/>
      <c r="M188" s="215"/>
      <c r="N188" s="216"/>
      <c r="O188" s="216"/>
      <c r="P188" s="216"/>
      <c r="Q188" s="216"/>
      <c r="R188" s="216"/>
      <c r="S188" s="216"/>
      <c r="T188" s="217"/>
      <c r="AT188" s="218" t="s">
        <v>148</v>
      </c>
      <c r="AU188" s="218" t="s">
        <v>80</v>
      </c>
      <c r="AV188" s="13" t="s">
        <v>80</v>
      </c>
      <c r="AW188" s="13" t="s">
        <v>35</v>
      </c>
      <c r="AX188" s="13" t="s">
        <v>21</v>
      </c>
      <c r="AY188" s="218" t="s">
        <v>135</v>
      </c>
    </row>
    <row r="189" spans="2:65" s="1" customFormat="1" ht="16.5" customHeight="1">
      <c r="B189" s="34"/>
      <c r="C189" s="182" t="s">
        <v>264</v>
      </c>
      <c r="D189" s="182" t="s">
        <v>137</v>
      </c>
      <c r="E189" s="183" t="s">
        <v>265</v>
      </c>
      <c r="F189" s="184" t="s">
        <v>266</v>
      </c>
      <c r="G189" s="185" t="s">
        <v>227</v>
      </c>
      <c r="H189" s="186">
        <v>447.3</v>
      </c>
      <c r="I189" s="187"/>
      <c r="J189" s="188">
        <f>ROUND(I189*H189,2)</f>
        <v>0</v>
      </c>
      <c r="K189" s="184" t="s">
        <v>141</v>
      </c>
      <c r="L189" s="38"/>
      <c r="M189" s="189" t="s">
        <v>1</v>
      </c>
      <c r="N189" s="190" t="s">
        <v>43</v>
      </c>
      <c r="O189" s="60"/>
      <c r="P189" s="191">
        <f>O189*H189</f>
        <v>0</v>
      </c>
      <c r="Q189" s="191">
        <v>0</v>
      </c>
      <c r="R189" s="191">
        <f>Q189*H189</f>
        <v>0</v>
      </c>
      <c r="S189" s="191">
        <v>0</v>
      </c>
      <c r="T189" s="192">
        <f>S189*H189</f>
        <v>0</v>
      </c>
      <c r="AR189" s="17" t="s">
        <v>142</v>
      </c>
      <c r="AT189" s="17" t="s">
        <v>137</v>
      </c>
      <c r="AU189" s="17" t="s">
        <v>80</v>
      </c>
      <c r="AY189" s="17" t="s">
        <v>135</v>
      </c>
      <c r="BE189" s="193">
        <f>IF(N189="základní",J189,0)</f>
        <v>0</v>
      </c>
      <c r="BF189" s="193">
        <f>IF(N189="snížená",J189,0)</f>
        <v>0</v>
      </c>
      <c r="BG189" s="193">
        <f>IF(N189="zákl. přenesená",J189,0)</f>
        <v>0</v>
      </c>
      <c r="BH189" s="193">
        <f>IF(N189="sníž. přenesená",J189,0)</f>
        <v>0</v>
      </c>
      <c r="BI189" s="193">
        <f>IF(N189="nulová",J189,0)</f>
        <v>0</v>
      </c>
      <c r="BJ189" s="17" t="s">
        <v>21</v>
      </c>
      <c r="BK189" s="193">
        <f>ROUND(I189*H189,2)</f>
        <v>0</v>
      </c>
      <c r="BL189" s="17" t="s">
        <v>142</v>
      </c>
      <c r="BM189" s="17" t="s">
        <v>267</v>
      </c>
    </row>
    <row r="190" spans="2:65" s="1" customFormat="1" ht="11.25">
      <c r="B190" s="34"/>
      <c r="C190" s="35"/>
      <c r="D190" s="194" t="s">
        <v>144</v>
      </c>
      <c r="E190" s="35"/>
      <c r="F190" s="195" t="s">
        <v>268</v>
      </c>
      <c r="G190" s="35"/>
      <c r="H190" s="35"/>
      <c r="I190" s="112"/>
      <c r="J190" s="35"/>
      <c r="K190" s="35"/>
      <c r="L190" s="38"/>
      <c r="M190" s="196"/>
      <c r="N190" s="60"/>
      <c r="O190" s="60"/>
      <c r="P190" s="60"/>
      <c r="Q190" s="60"/>
      <c r="R190" s="60"/>
      <c r="S190" s="60"/>
      <c r="T190" s="61"/>
      <c r="AT190" s="17" t="s">
        <v>144</v>
      </c>
      <c r="AU190" s="17" t="s">
        <v>80</v>
      </c>
    </row>
    <row r="191" spans="2:65" s="1" customFormat="1" ht="19.5">
      <c r="B191" s="34"/>
      <c r="C191" s="35"/>
      <c r="D191" s="194" t="s">
        <v>146</v>
      </c>
      <c r="E191" s="35"/>
      <c r="F191" s="197" t="s">
        <v>269</v>
      </c>
      <c r="G191" s="35"/>
      <c r="H191" s="35"/>
      <c r="I191" s="112"/>
      <c r="J191" s="35"/>
      <c r="K191" s="35"/>
      <c r="L191" s="38"/>
      <c r="M191" s="196"/>
      <c r="N191" s="60"/>
      <c r="O191" s="60"/>
      <c r="P191" s="60"/>
      <c r="Q191" s="60"/>
      <c r="R191" s="60"/>
      <c r="S191" s="60"/>
      <c r="T191" s="61"/>
      <c r="AT191" s="17" t="s">
        <v>146</v>
      </c>
      <c r="AU191" s="17" t="s">
        <v>80</v>
      </c>
    </row>
    <row r="192" spans="2:65" s="13" customFormat="1" ht="11.25">
      <c r="B192" s="208"/>
      <c r="C192" s="209"/>
      <c r="D192" s="194" t="s">
        <v>148</v>
      </c>
      <c r="E192" s="210" t="s">
        <v>1</v>
      </c>
      <c r="F192" s="211" t="s">
        <v>232</v>
      </c>
      <c r="G192" s="209"/>
      <c r="H192" s="212">
        <v>447.3</v>
      </c>
      <c r="I192" s="213"/>
      <c r="J192" s="209"/>
      <c r="K192" s="209"/>
      <c r="L192" s="214"/>
      <c r="M192" s="215"/>
      <c r="N192" s="216"/>
      <c r="O192" s="216"/>
      <c r="P192" s="216"/>
      <c r="Q192" s="216"/>
      <c r="R192" s="216"/>
      <c r="S192" s="216"/>
      <c r="T192" s="217"/>
      <c r="AT192" s="218" t="s">
        <v>148</v>
      </c>
      <c r="AU192" s="218" t="s">
        <v>80</v>
      </c>
      <c r="AV192" s="13" t="s">
        <v>80</v>
      </c>
      <c r="AW192" s="13" t="s">
        <v>35</v>
      </c>
      <c r="AX192" s="13" t="s">
        <v>21</v>
      </c>
      <c r="AY192" s="218" t="s">
        <v>135</v>
      </c>
    </row>
    <row r="193" spans="2:65" s="1" customFormat="1" ht="16.5" customHeight="1">
      <c r="B193" s="34"/>
      <c r="C193" s="182" t="s">
        <v>8</v>
      </c>
      <c r="D193" s="182" t="s">
        <v>137</v>
      </c>
      <c r="E193" s="183" t="s">
        <v>270</v>
      </c>
      <c r="F193" s="184" t="s">
        <v>271</v>
      </c>
      <c r="G193" s="185" t="s">
        <v>157</v>
      </c>
      <c r="H193" s="186">
        <v>82.84</v>
      </c>
      <c r="I193" s="187"/>
      <c r="J193" s="188">
        <f>ROUND(I193*H193,2)</f>
        <v>0</v>
      </c>
      <c r="K193" s="184" t="s">
        <v>141</v>
      </c>
      <c r="L193" s="38"/>
      <c r="M193" s="189" t="s">
        <v>1</v>
      </c>
      <c r="N193" s="190" t="s">
        <v>43</v>
      </c>
      <c r="O193" s="60"/>
      <c r="P193" s="191">
        <f>O193*H193</f>
        <v>0</v>
      </c>
      <c r="Q193" s="191">
        <v>0</v>
      </c>
      <c r="R193" s="191">
        <f>Q193*H193</f>
        <v>0</v>
      </c>
      <c r="S193" s="191">
        <v>0</v>
      </c>
      <c r="T193" s="192">
        <f>S193*H193</f>
        <v>0</v>
      </c>
      <c r="AR193" s="17" t="s">
        <v>142</v>
      </c>
      <c r="AT193" s="17" t="s">
        <v>137</v>
      </c>
      <c r="AU193" s="17" t="s">
        <v>80</v>
      </c>
      <c r="AY193" s="17" t="s">
        <v>135</v>
      </c>
      <c r="BE193" s="193">
        <f>IF(N193="základní",J193,0)</f>
        <v>0</v>
      </c>
      <c r="BF193" s="193">
        <f>IF(N193="snížená",J193,0)</f>
        <v>0</v>
      </c>
      <c r="BG193" s="193">
        <f>IF(N193="zákl. přenesená",J193,0)</f>
        <v>0</v>
      </c>
      <c r="BH193" s="193">
        <f>IF(N193="sníž. přenesená",J193,0)</f>
        <v>0</v>
      </c>
      <c r="BI193" s="193">
        <f>IF(N193="nulová",J193,0)</f>
        <v>0</v>
      </c>
      <c r="BJ193" s="17" t="s">
        <v>21</v>
      </c>
      <c r="BK193" s="193">
        <f>ROUND(I193*H193,2)</f>
        <v>0</v>
      </c>
      <c r="BL193" s="17" t="s">
        <v>142</v>
      </c>
      <c r="BM193" s="17" t="s">
        <v>272</v>
      </c>
    </row>
    <row r="194" spans="2:65" s="1" customFormat="1" ht="11.25">
      <c r="B194" s="34"/>
      <c r="C194" s="35"/>
      <c r="D194" s="194" t="s">
        <v>144</v>
      </c>
      <c r="E194" s="35"/>
      <c r="F194" s="195" t="s">
        <v>273</v>
      </c>
      <c r="G194" s="35"/>
      <c r="H194" s="35"/>
      <c r="I194" s="112"/>
      <c r="J194" s="35"/>
      <c r="K194" s="35"/>
      <c r="L194" s="38"/>
      <c r="M194" s="196"/>
      <c r="N194" s="60"/>
      <c r="O194" s="60"/>
      <c r="P194" s="60"/>
      <c r="Q194" s="60"/>
      <c r="R194" s="60"/>
      <c r="S194" s="60"/>
      <c r="T194" s="61"/>
      <c r="AT194" s="17" t="s">
        <v>144</v>
      </c>
      <c r="AU194" s="17" t="s">
        <v>80</v>
      </c>
    </row>
    <row r="195" spans="2:65" s="1" customFormat="1" ht="19.5">
      <c r="B195" s="34"/>
      <c r="C195" s="35"/>
      <c r="D195" s="194" t="s">
        <v>146</v>
      </c>
      <c r="E195" s="35"/>
      <c r="F195" s="197" t="s">
        <v>274</v>
      </c>
      <c r="G195" s="35"/>
      <c r="H195" s="35"/>
      <c r="I195" s="112"/>
      <c r="J195" s="35"/>
      <c r="K195" s="35"/>
      <c r="L195" s="38"/>
      <c r="M195" s="196"/>
      <c r="N195" s="60"/>
      <c r="O195" s="60"/>
      <c r="P195" s="60"/>
      <c r="Q195" s="60"/>
      <c r="R195" s="60"/>
      <c r="S195" s="60"/>
      <c r="T195" s="61"/>
      <c r="AT195" s="17" t="s">
        <v>146</v>
      </c>
      <c r="AU195" s="17" t="s">
        <v>80</v>
      </c>
    </row>
    <row r="196" spans="2:65" s="12" customFormat="1" ht="11.25">
      <c r="B196" s="198"/>
      <c r="C196" s="199"/>
      <c r="D196" s="194" t="s">
        <v>148</v>
      </c>
      <c r="E196" s="200" t="s">
        <v>1</v>
      </c>
      <c r="F196" s="201" t="s">
        <v>275</v>
      </c>
      <c r="G196" s="199"/>
      <c r="H196" s="200" t="s">
        <v>1</v>
      </c>
      <c r="I196" s="202"/>
      <c r="J196" s="199"/>
      <c r="K196" s="199"/>
      <c r="L196" s="203"/>
      <c r="M196" s="204"/>
      <c r="N196" s="205"/>
      <c r="O196" s="205"/>
      <c r="P196" s="205"/>
      <c r="Q196" s="205"/>
      <c r="R196" s="205"/>
      <c r="S196" s="205"/>
      <c r="T196" s="206"/>
      <c r="AT196" s="207" t="s">
        <v>148</v>
      </c>
      <c r="AU196" s="207" t="s">
        <v>80</v>
      </c>
      <c r="AV196" s="12" t="s">
        <v>21</v>
      </c>
      <c r="AW196" s="12" t="s">
        <v>35</v>
      </c>
      <c r="AX196" s="12" t="s">
        <v>72</v>
      </c>
      <c r="AY196" s="207" t="s">
        <v>135</v>
      </c>
    </row>
    <row r="197" spans="2:65" s="12" customFormat="1" ht="11.25">
      <c r="B197" s="198"/>
      <c r="C197" s="199"/>
      <c r="D197" s="194" t="s">
        <v>148</v>
      </c>
      <c r="E197" s="200" t="s">
        <v>1</v>
      </c>
      <c r="F197" s="201" t="s">
        <v>184</v>
      </c>
      <c r="G197" s="199"/>
      <c r="H197" s="200" t="s">
        <v>1</v>
      </c>
      <c r="I197" s="202"/>
      <c r="J197" s="199"/>
      <c r="K197" s="199"/>
      <c r="L197" s="203"/>
      <c r="M197" s="204"/>
      <c r="N197" s="205"/>
      <c r="O197" s="205"/>
      <c r="P197" s="205"/>
      <c r="Q197" s="205"/>
      <c r="R197" s="205"/>
      <c r="S197" s="205"/>
      <c r="T197" s="206"/>
      <c r="AT197" s="207" t="s">
        <v>148</v>
      </c>
      <c r="AU197" s="207" t="s">
        <v>80</v>
      </c>
      <c r="AV197" s="12" t="s">
        <v>21</v>
      </c>
      <c r="AW197" s="12" t="s">
        <v>35</v>
      </c>
      <c r="AX197" s="12" t="s">
        <v>72</v>
      </c>
      <c r="AY197" s="207" t="s">
        <v>135</v>
      </c>
    </row>
    <row r="198" spans="2:65" s="13" customFormat="1" ht="11.25">
      <c r="B198" s="208"/>
      <c r="C198" s="209"/>
      <c r="D198" s="194" t="s">
        <v>148</v>
      </c>
      <c r="E198" s="210" t="s">
        <v>1</v>
      </c>
      <c r="F198" s="211" t="s">
        <v>185</v>
      </c>
      <c r="G198" s="209"/>
      <c r="H198" s="212">
        <v>29.65</v>
      </c>
      <c r="I198" s="213"/>
      <c r="J198" s="209"/>
      <c r="K198" s="209"/>
      <c r="L198" s="214"/>
      <c r="M198" s="215"/>
      <c r="N198" s="216"/>
      <c r="O198" s="216"/>
      <c r="P198" s="216"/>
      <c r="Q198" s="216"/>
      <c r="R198" s="216"/>
      <c r="S198" s="216"/>
      <c r="T198" s="217"/>
      <c r="AT198" s="218" t="s">
        <v>148</v>
      </c>
      <c r="AU198" s="218" t="s">
        <v>80</v>
      </c>
      <c r="AV198" s="13" t="s">
        <v>80</v>
      </c>
      <c r="AW198" s="13" t="s">
        <v>35</v>
      </c>
      <c r="AX198" s="13" t="s">
        <v>72</v>
      </c>
      <c r="AY198" s="218" t="s">
        <v>135</v>
      </c>
    </row>
    <row r="199" spans="2:65" s="13" customFormat="1" ht="11.25">
      <c r="B199" s="208"/>
      <c r="C199" s="209"/>
      <c r="D199" s="194" t="s">
        <v>148</v>
      </c>
      <c r="E199" s="210" t="s">
        <v>1</v>
      </c>
      <c r="F199" s="211" t="s">
        <v>186</v>
      </c>
      <c r="G199" s="209"/>
      <c r="H199" s="212">
        <v>89</v>
      </c>
      <c r="I199" s="213"/>
      <c r="J199" s="209"/>
      <c r="K199" s="209"/>
      <c r="L199" s="214"/>
      <c r="M199" s="215"/>
      <c r="N199" s="216"/>
      <c r="O199" s="216"/>
      <c r="P199" s="216"/>
      <c r="Q199" s="216"/>
      <c r="R199" s="216"/>
      <c r="S199" s="216"/>
      <c r="T199" s="217"/>
      <c r="AT199" s="218" t="s">
        <v>148</v>
      </c>
      <c r="AU199" s="218" t="s">
        <v>80</v>
      </c>
      <c r="AV199" s="13" t="s">
        <v>80</v>
      </c>
      <c r="AW199" s="13" t="s">
        <v>35</v>
      </c>
      <c r="AX199" s="13" t="s">
        <v>72</v>
      </c>
      <c r="AY199" s="218" t="s">
        <v>135</v>
      </c>
    </row>
    <row r="200" spans="2:65" s="14" customFormat="1" ht="11.25">
      <c r="B200" s="219"/>
      <c r="C200" s="220"/>
      <c r="D200" s="194" t="s">
        <v>148</v>
      </c>
      <c r="E200" s="221" t="s">
        <v>1</v>
      </c>
      <c r="F200" s="222" t="s">
        <v>152</v>
      </c>
      <c r="G200" s="220"/>
      <c r="H200" s="223">
        <v>118.65</v>
      </c>
      <c r="I200" s="224"/>
      <c r="J200" s="220"/>
      <c r="K200" s="220"/>
      <c r="L200" s="225"/>
      <c r="M200" s="226"/>
      <c r="N200" s="227"/>
      <c r="O200" s="227"/>
      <c r="P200" s="227"/>
      <c r="Q200" s="227"/>
      <c r="R200" s="227"/>
      <c r="S200" s="227"/>
      <c r="T200" s="228"/>
      <c r="AT200" s="229" t="s">
        <v>148</v>
      </c>
      <c r="AU200" s="229" t="s">
        <v>80</v>
      </c>
      <c r="AV200" s="14" t="s">
        <v>153</v>
      </c>
      <c r="AW200" s="14" t="s">
        <v>35</v>
      </c>
      <c r="AX200" s="14" t="s">
        <v>72</v>
      </c>
      <c r="AY200" s="229" t="s">
        <v>135</v>
      </c>
    </row>
    <row r="201" spans="2:65" s="12" customFormat="1" ht="11.25">
      <c r="B201" s="198"/>
      <c r="C201" s="199"/>
      <c r="D201" s="194" t="s">
        <v>148</v>
      </c>
      <c r="E201" s="200" t="s">
        <v>1</v>
      </c>
      <c r="F201" s="201" t="s">
        <v>276</v>
      </c>
      <c r="G201" s="199"/>
      <c r="H201" s="200" t="s">
        <v>1</v>
      </c>
      <c r="I201" s="202"/>
      <c r="J201" s="199"/>
      <c r="K201" s="199"/>
      <c r="L201" s="203"/>
      <c r="M201" s="204"/>
      <c r="N201" s="205"/>
      <c r="O201" s="205"/>
      <c r="P201" s="205"/>
      <c r="Q201" s="205"/>
      <c r="R201" s="205"/>
      <c r="S201" s="205"/>
      <c r="T201" s="206"/>
      <c r="AT201" s="207" t="s">
        <v>148</v>
      </c>
      <c r="AU201" s="207" t="s">
        <v>80</v>
      </c>
      <c r="AV201" s="12" t="s">
        <v>21</v>
      </c>
      <c r="AW201" s="12" t="s">
        <v>35</v>
      </c>
      <c r="AX201" s="12" t="s">
        <v>72</v>
      </c>
      <c r="AY201" s="207" t="s">
        <v>135</v>
      </c>
    </row>
    <row r="202" spans="2:65" s="12" customFormat="1" ht="11.25">
      <c r="B202" s="198"/>
      <c r="C202" s="199"/>
      <c r="D202" s="194" t="s">
        <v>148</v>
      </c>
      <c r="E202" s="200" t="s">
        <v>1</v>
      </c>
      <c r="F202" s="201" t="s">
        <v>189</v>
      </c>
      <c r="G202" s="199"/>
      <c r="H202" s="200" t="s">
        <v>1</v>
      </c>
      <c r="I202" s="202"/>
      <c r="J202" s="199"/>
      <c r="K202" s="199"/>
      <c r="L202" s="203"/>
      <c r="M202" s="204"/>
      <c r="N202" s="205"/>
      <c r="O202" s="205"/>
      <c r="P202" s="205"/>
      <c r="Q202" s="205"/>
      <c r="R202" s="205"/>
      <c r="S202" s="205"/>
      <c r="T202" s="206"/>
      <c r="AT202" s="207" t="s">
        <v>148</v>
      </c>
      <c r="AU202" s="207" t="s">
        <v>80</v>
      </c>
      <c r="AV202" s="12" t="s">
        <v>21</v>
      </c>
      <c r="AW202" s="12" t="s">
        <v>35</v>
      </c>
      <c r="AX202" s="12" t="s">
        <v>72</v>
      </c>
      <c r="AY202" s="207" t="s">
        <v>135</v>
      </c>
    </row>
    <row r="203" spans="2:65" s="13" customFormat="1" ht="11.25">
      <c r="B203" s="208"/>
      <c r="C203" s="209"/>
      <c r="D203" s="194" t="s">
        <v>148</v>
      </c>
      <c r="E203" s="210" t="s">
        <v>1</v>
      </c>
      <c r="F203" s="211" t="s">
        <v>190</v>
      </c>
      <c r="G203" s="209"/>
      <c r="H203" s="212">
        <v>1</v>
      </c>
      <c r="I203" s="213"/>
      <c r="J203" s="209"/>
      <c r="K203" s="209"/>
      <c r="L203" s="214"/>
      <c r="M203" s="215"/>
      <c r="N203" s="216"/>
      <c r="O203" s="216"/>
      <c r="P203" s="216"/>
      <c r="Q203" s="216"/>
      <c r="R203" s="216"/>
      <c r="S203" s="216"/>
      <c r="T203" s="217"/>
      <c r="AT203" s="218" t="s">
        <v>148</v>
      </c>
      <c r="AU203" s="218" t="s">
        <v>80</v>
      </c>
      <c r="AV203" s="13" t="s">
        <v>80</v>
      </c>
      <c r="AW203" s="13" t="s">
        <v>35</v>
      </c>
      <c r="AX203" s="13" t="s">
        <v>72</v>
      </c>
      <c r="AY203" s="218" t="s">
        <v>135</v>
      </c>
    </row>
    <row r="204" spans="2:65" s="12" customFormat="1" ht="11.25">
      <c r="B204" s="198"/>
      <c r="C204" s="199"/>
      <c r="D204" s="194" t="s">
        <v>148</v>
      </c>
      <c r="E204" s="200" t="s">
        <v>1</v>
      </c>
      <c r="F204" s="201" t="s">
        <v>191</v>
      </c>
      <c r="G204" s="199"/>
      <c r="H204" s="200" t="s">
        <v>1</v>
      </c>
      <c r="I204" s="202"/>
      <c r="J204" s="199"/>
      <c r="K204" s="199"/>
      <c r="L204" s="203"/>
      <c r="M204" s="204"/>
      <c r="N204" s="205"/>
      <c r="O204" s="205"/>
      <c r="P204" s="205"/>
      <c r="Q204" s="205"/>
      <c r="R204" s="205"/>
      <c r="S204" s="205"/>
      <c r="T204" s="206"/>
      <c r="AT204" s="207" t="s">
        <v>148</v>
      </c>
      <c r="AU204" s="207" t="s">
        <v>80</v>
      </c>
      <c r="AV204" s="12" t="s">
        <v>21</v>
      </c>
      <c r="AW204" s="12" t="s">
        <v>35</v>
      </c>
      <c r="AX204" s="12" t="s">
        <v>72</v>
      </c>
      <c r="AY204" s="207" t="s">
        <v>135</v>
      </c>
    </row>
    <row r="205" spans="2:65" s="13" customFormat="1" ht="11.25">
      <c r="B205" s="208"/>
      <c r="C205" s="209"/>
      <c r="D205" s="194" t="s">
        <v>148</v>
      </c>
      <c r="E205" s="210" t="s">
        <v>1</v>
      </c>
      <c r="F205" s="211" t="s">
        <v>192</v>
      </c>
      <c r="G205" s="209"/>
      <c r="H205" s="212">
        <v>2</v>
      </c>
      <c r="I205" s="213"/>
      <c r="J205" s="209"/>
      <c r="K205" s="209"/>
      <c r="L205" s="214"/>
      <c r="M205" s="215"/>
      <c r="N205" s="216"/>
      <c r="O205" s="216"/>
      <c r="P205" s="216"/>
      <c r="Q205" s="216"/>
      <c r="R205" s="216"/>
      <c r="S205" s="216"/>
      <c r="T205" s="217"/>
      <c r="AT205" s="218" t="s">
        <v>148</v>
      </c>
      <c r="AU205" s="218" t="s">
        <v>80</v>
      </c>
      <c r="AV205" s="13" t="s">
        <v>80</v>
      </c>
      <c r="AW205" s="13" t="s">
        <v>35</v>
      </c>
      <c r="AX205" s="13" t="s">
        <v>72</v>
      </c>
      <c r="AY205" s="218" t="s">
        <v>135</v>
      </c>
    </row>
    <row r="206" spans="2:65" s="14" customFormat="1" ht="11.25">
      <c r="B206" s="219"/>
      <c r="C206" s="220"/>
      <c r="D206" s="194" t="s">
        <v>148</v>
      </c>
      <c r="E206" s="221" t="s">
        <v>1</v>
      </c>
      <c r="F206" s="222" t="s">
        <v>152</v>
      </c>
      <c r="G206" s="220"/>
      <c r="H206" s="223">
        <v>3</v>
      </c>
      <c r="I206" s="224"/>
      <c r="J206" s="220"/>
      <c r="K206" s="220"/>
      <c r="L206" s="225"/>
      <c r="M206" s="226"/>
      <c r="N206" s="227"/>
      <c r="O206" s="227"/>
      <c r="P206" s="227"/>
      <c r="Q206" s="227"/>
      <c r="R206" s="227"/>
      <c r="S206" s="227"/>
      <c r="T206" s="228"/>
      <c r="AT206" s="229" t="s">
        <v>148</v>
      </c>
      <c r="AU206" s="229" t="s">
        <v>80</v>
      </c>
      <c r="AV206" s="14" t="s">
        <v>153</v>
      </c>
      <c r="AW206" s="14" t="s">
        <v>35</v>
      </c>
      <c r="AX206" s="14" t="s">
        <v>72</v>
      </c>
      <c r="AY206" s="229" t="s">
        <v>135</v>
      </c>
    </row>
    <row r="207" spans="2:65" s="12" customFormat="1" ht="11.25">
      <c r="B207" s="198"/>
      <c r="C207" s="199"/>
      <c r="D207" s="194" t="s">
        <v>148</v>
      </c>
      <c r="E207" s="200" t="s">
        <v>1</v>
      </c>
      <c r="F207" s="201" t="s">
        <v>277</v>
      </c>
      <c r="G207" s="199"/>
      <c r="H207" s="200" t="s">
        <v>1</v>
      </c>
      <c r="I207" s="202"/>
      <c r="J207" s="199"/>
      <c r="K207" s="199"/>
      <c r="L207" s="203"/>
      <c r="M207" s="204"/>
      <c r="N207" s="205"/>
      <c r="O207" s="205"/>
      <c r="P207" s="205"/>
      <c r="Q207" s="205"/>
      <c r="R207" s="205"/>
      <c r="S207" s="205"/>
      <c r="T207" s="206"/>
      <c r="AT207" s="207" t="s">
        <v>148</v>
      </c>
      <c r="AU207" s="207" t="s">
        <v>80</v>
      </c>
      <c r="AV207" s="12" t="s">
        <v>21</v>
      </c>
      <c r="AW207" s="12" t="s">
        <v>35</v>
      </c>
      <c r="AX207" s="12" t="s">
        <v>72</v>
      </c>
      <c r="AY207" s="207" t="s">
        <v>135</v>
      </c>
    </row>
    <row r="208" spans="2:65" s="13" customFormat="1" ht="11.25">
      <c r="B208" s="208"/>
      <c r="C208" s="209"/>
      <c r="D208" s="194" t="s">
        <v>148</v>
      </c>
      <c r="E208" s="210" t="s">
        <v>1</v>
      </c>
      <c r="F208" s="211" t="s">
        <v>278</v>
      </c>
      <c r="G208" s="209"/>
      <c r="H208" s="212">
        <v>-32.700000000000003</v>
      </c>
      <c r="I208" s="213"/>
      <c r="J208" s="209"/>
      <c r="K208" s="209"/>
      <c r="L208" s="214"/>
      <c r="M208" s="215"/>
      <c r="N208" s="216"/>
      <c r="O208" s="216"/>
      <c r="P208" s="216"/>
      <c r="Q208" s="216"/>
      <c r="R208" s="216"/>
      <c r="S208" s="216"/>
      <c r="T208" s="217"/>
      <c r="AT208" s="218" t="s">
        <v>148</v>
      </c>
      <c r="AU208" s="218" t="s">
        <v>80</v>
      </c>
      <c r="AV208" s="13" t="s">
        <v>80</v>
      </c>
      <c r="AW208" s="13" t="s">
        <v>35</v>
      </c>
      <c r="AX208" s="13" t="s">
        <v>72</v>
      </c>
      <c r="AY208" s="218" t="s">
        <v>135</v>
      </c>
    </row>
    <row r="209" spans="2:65" s="12" customFormat="1" ht="11.25">
      <c r="B209" s="198"/>
      <c r="C209" s="199"/>
      <c r="D209" s="194" t="s">
        <v>148</v>
      </c>
      <c r="E209" s="200" t="s">
        <v>1</v>
      </c>
      <c r="F209" s="201" t="s">
        <v>279</v>
      </c>
      <c r="G209" s="199"/>
      <c r="H209" s="200" t="s">
        <v>1</v>
      </c>
      <c r="I209" s="202"/>
      <c r="J209" s="199"/>
      <c r="K209" s="199"/>
      <c r="L209" s="203"/>
      <c r="M209" s="204"/>
      <c r="N209" s="205"/>
      <c r="O209" s="205"/>
      <c r="P209" s="205"/>
      <c r="Q209" s="205"/>
      <c r="R209" s="205"/>
      <c r="S209" s="205"/>
      <c r="T209" s="206"/>
      <c r="AT209" s="207" t="s">
        <v>148</v>
      </c>
      <c r="AU209" s="207" t="s">
        <v>80</v>
      </c>
      <c r="AV209" s="12" t="s">
        <v>21</v>
      </c>
      <c r="AW209" s="12" t="s">
        <v>35</v>
      </c>
      <c r="AX209" s="12" t="s">
        <v>72</v>
      </c>
      <c r="AY209" s="207" t="s">
        <v>135</v>
      </c>
    </row>
    <row r="210" spans="2:65" s="13" customFormat="1" ht="11.25">
      <c r="B210" s="208"/>
      <c r="C210" s="209"/>
      <c r="D210" s="194" t="s">
        <v>148</v>
      </c>
      <c r="E210" s="210" t="s">
        <v>1</v>
      </c>
      <c r="F210" s="211" t="s">
        <v>280</v>
      </c>
      <c r="G210" s="209"/>
      <c r="H210" s="212">
        <v>-2.3559999999999999</v>
      </c>
      <c r="I210" s="213"/>
      <c r="J210" s="209"/>
      <c r="K210" s="209"/>
      <c r="L210" s="214"/>
      <c r="M210" s="215"/>
      <c r="N210" s="216"/>
      <c r="O210" s="216"/>
      <c r="P210" s="216"/>
      <c r="Q210" s="216"/>
      <c r="R210" s="216"/>
      <c r="S210" s="216"/>
      <c r="T210" s="217"/>
      <c r="AT210" s="218" t="s">
        <v>148</v>
      </c>
      <c r="AU210" s="218" t="s">
        <v>80</v>
      </c>
      <c r="AV210" s="13" t="s">
        <v>80</v>
      </c>
      <c r="AW210" s="13" t="s">
        <v>35</v>
      </c>
      <c r="AX210" s="13" t="s">
        <v>72</v>
      </c>
      <c r="AY210" s="218" t="s">
        <v>135</v>
      </c>
    </row>
    <row r="211" spans="2:65" s="13" customFormat="1" ht="11.25">
      <c r="B211" s="208"/>
      <c r="C211" s="209"/>
      <c r="D211" s="194" t="s">
        <v>148</v>
      </c>
      <c r="E211" s="210" t="s">
        <v>1</v>
      </c>
      <c r="F211" s="211" t="s">
        <v>281</v>
      </c>
      <c r="G211" s="209"/>
      <c r="H211" s="212">
        <v>-1.8540000000000001</v>
      </c>
      <c r="I211" s="213"/>
      <c r="J211" s="209"/>
      <c r="K211" s="209"/>
      <c r="L211" s="214"/>
      <c r="M211" s="215"/>
      <c r="N211" s="216"/>
      <c r="O211" s="216"/>
      <c r="P211" s="216"/>
      <c r="Q211" s="216"/>
      <c r="R211" s="216"/>
      <c r="S211" s="216"/>
      <c r="T211" s="217"/>
      <c r="AT211" s="218" t="s">
        <v>148</v>
      </c>
      <c r="AU211" s="218" t="s">
        <v>80</v>
      </c>
      <c r="AV211" s="13" t="s">
        <v>80</v>
      </c>
      <c r="AW211" s="13" t="s">
        <v>35</v>
      </c>
      <c r="AX211" s="13" t="s">
        <v>72</v>
      </c>
      <c r="AY211" s="218" t="s">
        <v>135</v>
      </c>
    </row>
    <row r="212" spans="2:65" s="13" customFormat="1" ht="11.25">
      <c r="B212" s="208"/>
      <c r="C212" s="209"/>
      <c r="D212" s="194" t="s">
        <v>148</v>
      </c>
      <c r="E212" s="210" t="s">
        <v>1</v>
      </c>
      <c r="F212" s="211" t="s">
        <v>282</v>
      </c>
      <c r="G212" s="209"/>
      <c r="H212" s="212">
        <v>-1.9</v>
      </c>
      <c r="I212" s="213"/>
      <c r="J212" s="209"/>
      <c r="K212" s="209"/>
      <c r="L212" s="214"/>
      <c r="M212" s="215"/>
      <c r="N212" s="216"/>
      <c r="O212" s="216"/>
      <c r="P212" s="216"/>
      <c r="Q212" s="216"/>
      <c r="R212" s="216"/>
      <c r="S212" s="216"/>
      <c r="T212" s="217"/>
      <c r="AT212" s="218" t="s">
        <v>148</v>
      </c>
      <c r="AU212" s="218" t="s">
        <v>80</v>
      </c>
      <c r="AV212" s="13" t="s">
        <v>80</v>
      </c>
      <c r="AW212" s="13" t="s">
        <v>35</v>
      </c>
      <c r="AX212" s="13" t="s">
        <v>72</v>
      </c>
      <c r="AY212" s="218" t="s">
        <v>135</v>
      </c>
    </row>
    <row r="213" spans="2:65" s="15" customFormat="1" ht="11.25">
      <c r="B213" s="230"/>
      <c r="C213" s="231"/>
      <c r="D213" s="194" t="s">
        <v>148</v>
      </c>
      <c r="E213" s="232" t="s">
        <v>1</v>
      </c>
      <c r="F213" s="233" t="s">
        <v>193</v>
      </c>
      <c r="G213" s="231"/>
      <c r="H213" s="234">
        <v>82.84</v>
      </c>
      <c r="I213" s="235"/>
      <c r="J213" s="231"/>
      <c r="K213" s="231"/>
      <c r="L213" s="236"/>
      <c r="M213" s="237"/>
      <c r="N213" s="238"/>
      <c r="O213" s="238"/>
      <c r="P213" s="238"/>
      <c r="Q213" s="238"/>
      <c r="R213" s="238"/>
      <c r="S213" s="238"/>
      <c r="T213" s="239"/>
      <c r="AT213" s="240" t="s">
        <v>148</v>
      </c>
      <c r="AU213" s="240" t="s">
        <v>80</v>
      </c>
      <c r="AV213" s="15" t="s">
        <v>142</v>
      </c>
      <c r="AW213" s="15" t="s">
        <v>35</v>
      </c>
      <c r="AX213" s="15" t="s">
        <v>21</v>
      </c>
      <c r="AY213" s="240" t="s">
        <v>135</v>
      </c>
    </row>
    <row r="214" spans="2:65" s="1" customFormat="1" ht="16.5" customHeight="1">
      <c r="B214" s="34"/>
      <c r="C214" s="241" t="s">
        <v>283</v>
      </c>
      <c r="D214" s="241" t="s">
        <v>284</v>
      </c>
      <c r="E214" s="242" t="s">
        <v>285</v>
      </c>
      <c r="F214" s="243" t="s">
        <v>286</v>
      </c>
      <c r="G214" s="244" t="s">
        <v>227</v>
      </c>
      <c r="H214" s="245">
        <v>127.744</v>
      </c>
      <c r="I214" s="246"/>
      <c r="J214" s="247">
        <f>ROUND(I214*H214,2)</f>
        <v>0</v>
      </c>
      <c r="K214" s="243" t="s">
        <v>141</v>
      </c>
      <c r="L214" s="248"/>
      <c r="M214" s="249" t="s">
        <v>1</v>
      </c>
      <c r="N214" s="250" t="s">
        <v>43</v>
      </c>
      <c r="O214" s="60"/>
      <c r="P214" s="191">
        <f>O214*H214</f>
        <v>0</v>
      </c>
      <c r="Q214" s="191">
        <v>1</v>
      </c>
      <c r="R214" s="191">
        <f>Q214*H214</f>
        <v>127.744</v>
      </c>
      <c r="S214" s="191">
        <v>0</v>
      </c>
      <c r="T214" s="192">
        <f>S214*H214</f>
        <v>0</v>
      </c>
      <c r="AR214" s="17" t="s">
        <v>208</v>
      </c>
      <c r="AT214" s="17" t="s">
        <v>284</v>
      </c>
      <c r="AU214" s="17" t="s">
        <v>80</v>
      </c>
      <c r="AY214" s="17" t="s">
        <v>135</v>
      </c>
      <c r="BE214" s="193">
        <f>IF(N214="základní",J214,0)</f>
        <v>0</v>
      </c>
      <c r="BF214" s="193">
        <f>IF(N214="snížená",J214,0)</f>
        <v>0</v>
      </c>
      <c r="BG214" s="193">
        <f>IF(N214="zákl. přenesená",J214,0)</f>
        <v>0</v>
      </c>
      <c r="BH214" s="193">
        <f>IF(N214="sníž. přenesená",J214,0)</f>
        <v>0</v>
      </c>
      <c r="BI214" s="193">
        <f>IF(N214="nulová",J214,0)</f>
        <v>0</v>
      </c>
      <c r="BJ214" s="17" t="s">
        <v>21</v>
      </c>
      <c r="BK214" s="193">
        <f>ROUND(I214*H214,2)</f>
        <v>0</v>
      </c>
      <c r="BL214" s="17" t="s">
        <v>142</v>
      </c>
      <c r="BM214" s="17" t="s">
        <v>287</v>
      </c>
    </row>
    <row r="215" spans="2:65" s="1" customFormat="1" ht="11.25">
      <c r="B215" s="34"/>
      <c r="C215" s="35"/>
      <c r="D215" s="194" t="s">
        <v>144</v>
      </c>
      <c r="E215" s="35"/>
      <c r="F215" s="195" t="s">
        <v>286</v>
      </c>
      <c r="G215" s="35"/>
      <c r="H215" s="35"/>
      <c r="I215" s="112"/>
      <c r="J215" s="35"/>
      <c r="K215" s="35"/>
      <c r="L215" s="38"/>
      <c r="M215" s="196"/>
      <c r="N215" s="60"/>
      <c r="O215" s="60"/>
      <c r="P215" s="60"/>
      <c r="Q215" s="60"/>
      <c r="R215" s="60"/>
      <c r="S215" s="60"/>
      <c r="T215" s="61"/>
      <c r="AT215" s="17" t="s">
        <v>144</v>
      </c>
      <c r="AU215" s="17" t="s">
        <v>80</v>
      </c>
    </row>
    <row r="216" spans="2:65" s="12" customFormat="1" ht="11.25">
      <c r="B216" s="198"/>
      <c r="C216" s="199"/>
      <c r="D216" s="194" t="s">
        <v>148</v>
      </c>
      <c r="E216" s="200" t="s">
        <v>1</v>
      </c>
      <c r="F216" s="201" t="s">
        <v>275</v>
      </c>
      <c r="G216" s="199"/>
      <c r="H216" s="200" t="s">
        <v>1</v>
      </c>
      <c r="I216" s="202"/>
      <c r="J216" s="199"/>
      <c r="K216" s="199"/>
      <c r="L216" s="203"/>
      <c r="M216" s="204"/>
      <c r="N216" s="205"/>
      <c r="O216" s="205"/>
      <c r="P216" s="205"/>
      <c r="Q216" s="205"/>
      <c r="R216" s="205"/>
      <c r="S216" s="205"/>
      <c r="T216" s="206"/>
      <c r="AT216" s="207" t="s">
        <v>148</v>
      </c>
      <c r="AU216" s="207" t="s">
        <v>80</v>
      </c>
      <c r="AV216" s="12" t="s">
        <v>21</v>
      </c>
      <c r="AW216" s="12" t="s">
        <v>35</v>
      </c>
      <c r="AX216" s="12" t="s">
        <v>72</v>
      </c>
      <c r="AY216" s="207" t="s">
        <v>135</v>
      </c>
    </row>
    <row r="217" spans="2:65" s="12" customFormat="1" ht="11.25">
      <c r="B217" s="198"/>
      <c r="C217" s="199"/>
      <c r="D217" s="194" t="s">
        <v>148</v>
      </c>
      <c r="E217" s="200" t="s">
        <v>1</v>
      </c>
      <c r="F217" s="201" t="s">
        <v>184</v>
      </c>
      <c r="G217" s="199"/>
      <c r="H217" s="200" t="s">
        <v>1</v>
      </c>
      <c r="I217" s="202"/>
      <c r="J217" s="199"/>
      <c r="K217" s="199"/>
      <c r="L217" s="203"/>
      <c r="M217" s="204"/>
      <c r="N217" s="205"/>
      <c r="O217" s="205"/>
      <c r="P217" s="205"/>
      <c r="Q217" s="205"/>
      <c r="R217" s="205"/>
      <c r="S217" s="205"/>
      <c r="T217" s="206"/>
      <c r="AT217" s="207" t="s">
        <v>148</v>
      </c>
      <c r="AU217" s="207" t="s">
        <v>80</v>
      </c>
      <c r="AV217" s="12" t="s">
        <v>21</v>
      </c>
      <c r="AW217" s="12" t="s">
        <v>35</v>
      </c>
      <c r="AX217" s="12" t="s">
        <v>72</v>
      </c>
      <c r="AY217" s="207" t="s">
        <v>135</v>
      </c>
    </row>
    <row r="218" spans="2:65" s="13" customFormat="1" ht="11.25">
      <c r="B218" s="208"/>
      <c r="C218" s="209"/>
      <c r="D218" s="194" t="s">
        <v>148</v>
      </c>
      <c r="E218" s="210" t="s">
        <v>1</v>
      </c>
      <c r="F218" s="211" t="s">
        <v>185</v>
      </c>
      <c r="G218" s="209"/>
      <c r="H218" s="212">
        <v>29.65</v>
      </c>
      <c r="I218" s="213"/>
      <c r="J218" s="209"/>
      <c r="K218" s="209"/>
      <c r="L218" s="214"/>
      <c r="M218" s="215"/>
      <c r="N218" s="216"/>
      <c r="O218" s="216"/>
      <c r="P218" s="216"/>
      <c r="Q218" s="216"/>
      <c r="R218" s="216"/>
      <c r="S218" s="216"/>
      <c r="T218" s="217"/>
      <c r="AT218" s="218" t="s">
        <v>148</v>
      </c>
      <c r="AU218" s="218" t="s">
        <v>80</v>
      </c>
      <c r="AV218" s="13" t="s">
        <v>80</v>
      </c>
      <c r="AW218" s="13" t="s">
        <v>35</v>
      </c>
      <c r="AX218" s="13" t="s">
        <v>72</v>
      </c>
      <c r="AY218" s="218" t="s">
        <v>135</v>
      </c>
    </row>
    <row r="219" spans="2:65" s="13" customFormat="1" ht="11.25">
      <c r="B219" s="208"/>
      <c r="C219" s="209"/>
      <c r="D219" s="194" t="s">
        <v>148</v>
      </c>
      <c r="E219" s="210" t="s">
        <v>1</v>
      </c>
      <c r="F219" s="211" t="s">
        <v>186</v>
      </c>
      <c r="G219" s="209"/>
      <c r="H219" s="212">
        <v>89</v>
      </c>
      <c r="I219" s="213"/>
      <c r="J219" s="209"/>
      <c r="K219" s="209"/>
      <c r="L219" s="214"/>
      <c r="M219" s="215"/>
      <c r="N219" s="216"/>
      <c r="O219" s="216"/>
      <c r="P219" s="216"/>
      <c r="Q219" s="216"/>
      <c r="R219" s="216"/>
      <c r="S219" s="216"/>
      <c r="T219" s="217"/>
      <c r="AT219" s="218" t="s">
        <v>148</v>
      </c>
      <c r="AU219" s="218" t="s">
        <v>80</v>
      </c>
      <c r="AV219" s="13" t="s">
        <v>80</v>
      </c>
      <c r="AW219" s="13" t="s">
        <v>35</v>
      </c>
      <c r="AX219" s="13" t="s">
        <v>72</v>
      </c>
      <c r="AY219" s="218" t="s">
        <v>135</v>
      </c>
    </row>
    <row r="220" spans="2:65" s="14" customFormat="1" ht="11.25">
      <c r="B220" s="219"/>
      <c r="C220" s="220"/>
      <c r="D220" s="194" t="s">
        <v>148</v>
      </c>
      <c r="E220" s="221" t="s">
        <v>1</v>
      </c>
      <c r="F220" s="222" t="s">
        <v>152</v>
      </c>
      <c r="G220" s="220"/>
      <c r="H220" s="223">
        <v>118.65</v>
      </c>
      <c r="I220" s="224"/>
      <c r="J220" s="220"/>
      <c r="K220" s="220"/>
      <c r="L220" s="225"/>
      <c r="M220" s="226"/>
      <c r="N220" s="227"/>
      <c r="O220" s="227"/>
      <c r="P220" s="227"/>
      <c r="Q220" s="227"/>
      <c r="R220" s="227"/>
      <c r="S220" s="227"/>
      <c r="T220" s="228"/>
      <c r="AT220" s="229" t="s">
        <v>148</v>
      </c>
      <c r="AU220" s="229" t="s">
        <v>80</v>
      </c>
      <c r="AV220" s="14" t="s">
        <v>153</v>
      </c>
      <c r="AW220" s="14" t="s">
        <v>35</v>
      </c>
      <c r="AX220" s="14" t="s">
        <v>72</v>
      </c>
      <c r="AY220" s="229" t="s">
        <v>135</v>
      </c>
    </row>
    <row r="221" spans="2:65" s="14" customFormat="1" ht="11.25">
      <c r="B221" s="219"/>
      <c r="C221" s="220"/>
      <c r="D221" s="194" t="s">
        <v>148</v>
      </c>
      <c r="E221" s="221" t="s">
        <v>1</v>
      </c>
      <c r="F221" s="222" t="s">
        <v>152</v>
      </c>
      <c r="G221" s="220"/>
      <c r="H221" s="223">
        <v>0</v>
      </c>
      <c r="I221" s="224"/>
      <c r="J221" s="220"/>
      <c r="K221" s="220"/>
      <c r="L221" s="225"/>
      <c r="M221" s="226"/>
      <c r="N221" s="227"/>
      <c r="O221" s="227"/>
      <c r="P221" s="227"/>
      <c r="Q221" s="227"/>
      <c r="R221" s="227"/>
      <c r="S221" s="227"/>
      <c r="T221" s="228"/>
      <c r="AT221" s="229" t="s">
        <v>148</v>
      </c>
      <c r="AU221" s="229" t="s">
        <v>80</v>
      </c>
      <c r="AV221" s="14" t="s">
        <v>153</v>
      </c>
      <c r="AW221" s="14" t="s">
        <v>35</v>
      </c>
      <c r="AX221" s="14" t="s">
        <v>72</v>
      </c>
      <c r="AY221" s="229" t="s">
        <v>135</v>
      </c>
    </row>
    <row r="222" spans="2:65" s="12" customFormat="1" ht="11.25">
      <c r="B222" s="198"/>
      <c r="C222" s="199"/>
      <c r="D222" s="194" t="s">
        <v>148</v>
      </c>
      <c r="E222" s="200" t="s">
        <v>1</v>
      </c>
      <c r="F222" s="201" t="s">
        <v>277</v>
      </c>
      <c r="G222" s="199"/>
      <c r="H222" s="200" t="s">
        <v>1</v>
      </c>
      <c r="I222" s="202"/>
      <c r="J222" s="199"/>
      <c r="K222" s="199"/>
      <c r="L222" s="203"/>
      <c r="M222" s="204"/>
      <c r="N222" s="205"/>
      <c r="O222" s="205"/>
      <c r="P222" s="205"/>
      <c r="Q222" s="205"/>
      <c r="R222" s="205"/>
      <c r="S222" s="205"/>
      <c r="T222" s="206"/>
      <c r="AT222" s="207" t="s">
        <v>148</v>
      </c>
      <c r="AU222" s="207" t="s">
        <v>80</v>
      </c>
      <c r="AV222" s="12" t="s">
        <v>21</v>
      </c>
      <c r="AW222" s="12" t="s">
        <v>35</v>
      </c>
      <c r="AX222" s="12" t="s">
        <v>72</v>
      </c>
      <c r="AY222" s="207" t="s">
        <v>135</v>
      </c>
    </row>
    <row r="223" spans="2:65" s="13" customFormat="1" ht="11.25">
      <c r="B223" s="208"/>
      <c r="C223" s="209"/>
      <c r="D223" s="194" t="s">
        <v>148</v>
      </c>
      <c r="E223" s="210" t="s">
        <v>1</v>
      </c>
      <c r="F223" s="211" t="s">
        <v>278</v>
      </c>
      <c r="G223" s="209"/>
      <c r="H223" s="212">
        <v>-32.700000000000003</v>
      </c>
      <c r="I223" s="213"/>
      <c r="J223" s="209"/>
      <c r="K223" s="209"/>
      <c r="L223" s="214"/>
      <c r="M223" s="215"/>
      <c r="N223" s="216"/>
      <c r="O223" s="216"/>
      <c r="P223" s="216"/>
      <c r="Q223" s="216"/>
      <c r="R223" s="216"/>
      <c r="S223" s="216"/>
      <c r="T223" s="217"/>
      <c r="AT223" s="218" t="s">
        <v>148</v>
      </c>
      <c r="AU223" s="218" t="s">
        <v>80</v>
      </c>
      <c r="AV223" s="13" t="s">
        <v>80</v>
      </c>
      <c r="AW223" s="13" t="s">
        <v>35</v>
      </c>
      <c r="AX223" s="13" t="s">
        <v>72</v>
      </c>
      <c r="AY223" s="218" t="s">
        <v>135</v>
      </c>
    </row>
    <row r="224" spans="2:65" s="12" customFormat="1" ht="11.25">
      <c r="B224" s="198"/>
      <c r="C224" s="199"/>
      <c r="D224" s="194" t="s">
        <v>148</v>
      </c>
      <c r="E224" s="200" t="s">
        <v>1</v>
      </c>
      <c r="F224" s="201" t="s">
        <v>279</v>
      </c>
      <c r="G224" s="199"/>
      <c r="H224" s="200" t="s">
        <v>1</v>
      </c>
      <c r="I224" s="202"/>
      <c r="J224" s="199"/>
      <c r="K224" s="199"/>
      <c r="L224" s="203"/>
      <c r="M224" s="204"/>
      <c r="N224" s="205"/>
      <c r="O224" s="205"/>
      <c r="P224" s="205"/>
      <c r="Q224" s="205"/>
      <c r="R224" s="205"/>
      <c r="S224" s="205"/>
      <c r="T224" s="206"/>
      <c r="AT224" s="207" t="s">
        <v>148</v>
      </c>
      <c r="AU224" s="207" t="s">
        <v>80</v>
      </c>
      <c r="AV224" s="12" t="s">
        <v>21</v>
      </c>
      <c r="AW224" s="12" t="s">
        <v>35</v>
      </c>
      <c r="AX224" s="12" t="s">
        <v>72</v>
      </c>
      <c r="AY224" s="207" t="s">
        <v>135</v>
      </c>
    </row>
    <row r="225" spans="2:65" s="13" customFormat="1" ht="11.25">
      <c r="B225" s="208"/>
      <c r="C225" s="209"/>
      <c r="D225" s="194" t="s">
        <v>148</v>
      </c>
      <c r="E225" s="210" t="s">
        <v>1</v>
      </c>
      <c r="F225" s="211" t="s">
        <v>280</v>
      </c>
      <c r="G225" s="209"/>
      <c r="H225" s="212">
        <v>-2.3559999999999999</v>
      </c>
      <c r="I225" s="213"/>
      <c r="J225" s="209"/>
      <c r="K225" s="209"/>
      <c r="L225" s="214"/>
      <c r="M225" s="215"/>
      <c r="N225" s="216"/>
      <c r="O225" s="216"/>
      <c r="P225" s="216"/>
      <c r="Q225" s="216"/>
      <c r="R225" s="216"/>
      <c r="S225" s="216"/>
      <c r="T225" s="217"/>
      <c r="AT225" s="218" t="s">
        <v>148</v>
      </c>
      <c r="AU225" s="218" t="s">
        <v>80</v>
      </c>
      <c r="AV225" s="13" t="s">
        <v>80</v>
      </c>
      <c r="AW225" s="13" t="s">
        <v>35</v>
      </c>
      <c r="AX225" s="13" t="s">
        <v>72</v>
      </c>
      <c r="AY225" s="218" t="s">
        <v>135</v>
      </c>
    </row>
    <row r="226" spans="2:65" s="13" customFormat="1" ht="11.25">
      <c r="B226" s="208"/>
      <c r="C226" s="209"/>
      <c r="D226" s="194" t="s">
        <v>148</v>
      </c>
      <c r="E226" s="210" t="s">
        <v>1</v>
      </c>
      <c r="F226" s="211" t="s">
        <v>281</v>
      </c>
      <c r="G226" s="209"/>
      <c r="H226" s="212">
        <v>-1.8540000000000001</v>
      </c>
      <c r="I226" s="213"/>
      <c r="J226" s="209"/>
      <c r="K226" s="209"/>
      <c r="L226" s="214"/>
      <c r="M226" s="215"/>
      <c r="N226" s="216"/>
      <c r="O226" s="216"/>
      <c r="P226" s="216"/>
      <c r="Q226" s="216"/>
      <c r="R226" s="216"/>
      <c r="S226" s="216"/>
      <c r="T226" s="217"/>
      <c r="AT226" s="218" t="s">
        <v>148</v>
      </c>
      <c r="AU226" s="218" t="s">
        <v>80</v>
      </c>
      <c r="AV226" s="13" t="s">
        <v>80</v>
      </c>
      <c r="AW226" s="13" t="s">
        <v>35</v>
      </c>
      <c r="AX226" s="13" t="s">
        <v>72</v>
      </c>
      <c r="AY226" s="218" t="s">
        <v>135</v>
      </c>
    </row>
    <row r="227" spans="2:65" s="13" customFormat="1" ht="11.25">
      <c r="B227" s="208"/>
      <c r="C227" s="209"/>
      <c r="D227" s="194" t="s">
        <v>148</v>
      </c>
      <c r="E227" s="210" t="s">
        <v>1</v>
      </c>
      <c r="F227" s="211" t="s">
        <v>282</v>
      </c>
      <c r="G227" s="209"/>
      <c r="H227" s="212">
        <v>-1.9</v>
      </c>
      <c r="I227" s="213"/>
      <c r="J227" s="209"/>
      <c r="K227" s="209"/>
      <c r="L227" s="214"/>
      <c r="M227" s="215"/>
      <c r="N227" s="216"/>
      <c r="O227" s="216"/>
      <c r="P227" s="216"/>
      <c r="Q227" s="216"/>
      <c r="R227" s="216"/>
      <c r="S227" s="216"/>
      <c r="T227" s="217"/>
      <c r="AT227" s="218" t="s">
        <v>148</v>
      </c>
      <c r="AU227" s="218" t="s">
        <v>80</v>
      </c>
      <c r="AV227" s="13" t="s">
        <v>80</v>
      </c>
      <c r="AW227" s="13" t="s">
        <v>35</v>
      </c>
      <c r="AX227" s="13" t="s">
        <v>72</v>
      </c>
      <c r="AY227" s="218" t="s">
        <v>135</v>
      </c>
    </row>
    <row r="228" spans="2:65" s="15" customFormat="1" ht="11.25">
      <c r="B228" s="230"/>
      <c r="C228" s="231"/>
      <c r="D228" s="194" t="s">
        <v>148</v>
      </c>
      <c r="E228" s="232" t="s">
        <v>1</v>
      </c>
      <c r="F228" s="233" t="s">
        <v>193</v>
      </c>
      <c r="G228" s="231"/>
      <c r="H228" s="234">
        <v>79.84</v>
      </c>
      <c r="I228" s="235"/>
      <c r="J228" s="231"/>
      <c r="K228" s="231"/>
      <c r="L228" s="236"/>
      <c r="M228" s="237"/>
      <c r="N228" s="238"/>
      <c r="O228" s="238"/>
      <c r="P228" s="238"/>
      <c r="Q228" s="238"/>
      <c r="R228" s="238"/>
      <c r="S228" s="238"/>
      <c r="T228" s="239"/>
      <c r="AT228" s="240" t="s">
        <v>148</v>
      </c>
      <c r="AU228" s="240" t="s">
        <v>80</v>
      </c>
      <c r="AV228" s="15" t="s">
        <v>142</v>
      </c>
      <c r="AW228" s="15" t="s">
        <v>35</v>
      </c>
      <c r="AX228" s="15" t="s">
        <v>72</v>
      </c>
      <c r="AY228" s="240" t="s">
        <v>135</v>
      </c>
    </row>
    <row r="229" spans="2:65" s="13" customFormat="1" ht="11.25">
      <c r="B229" s="208"/>
      <c r="C229" s="209"/>
      <c r="D229" s="194" t="s">
        <v>148</v>
      </c>
      <c r="E229" s="210" t="s">
        <v>1</v>
      </c>
      <c r="F229" s="211" t="s">
        <v>288</v>
      </c>
      <c r="G229" s="209"/>
      <c r="H229" s="212">
        <v>127.744</v>
      </c>
      <c r="I229" s="213"/>
      <c r="J229" s="209"/>
      <c r="K229" s="209"/>
      <c r="L229" s="214"/>
      <c r="M229" s="215"/>
      <c r="N229" s="216"/>
      <c r="O229" s="216"/>
      <c r="P229" s="216"/>
      <c r="Q229" s="216"/>
      <c r="R229" s="216"/>
      <c r="S229" s="216"/>
      <c r="T229" s="217"/>
      <c r="AT229" s="218" t="s">
        <v>148</v>
      </c>
      <c r="AU229" s="218" t="s">
        <v>80</v>
      </c>
      <c r="AV229" s="13" t="s">
        <v>80</v>
      </c>
      <c r="AW229" s="13" t="s">
        <v>35</v>
      </c>
      <c r="AX229" s="13" t="s">
        <v>21</v>
      </c>
      <c r="AY229" s="218" t="s">
        <v>135</v>
      </c>
    </row>
    <row r="230" spans="2:65" s="1" customFormat="1" ht="16.5" customHeight="1">
      <c r="B230" s="34"/>
      <c r="C230" s="241" t="s">
        <v>289</v>
      </c>
      <c r="D230" s="241" t="s">
        <v>284</v>
      </c>
      <c r="E230" s="242" t="s">
        <v>290</v>
      </c>
      <c r="F230" s="243" t="s">
        <v>291</v>
      </c>
      <c r="G230" s="244" t="s">
        <v>227</v>
      </c>
      <c r="H230" s="245">
        <v>4.8</v>
      </c>
      <c r="I230" s="246"/>
      <c r="J230" s="247">
        <f>ROUND(I230*H230,2)</f>
        <v>0</v>
      </c>
      <c r="K230" s="243" t="s">
        <v>141</v>
      </c>
      <c r="L230" s="248"/>
      <c r="M230" s="249" t="s">
        <v>1</v>
      </c>
      <c r="N230" s="250" t="s">
        <v>43</v>
      </c>
      <c r="O230" s="60"/>
      <c r="P230" s="191">
        <f>O230*H230</f>
        <v>0</v>
      </c>
      <c r="Q230" s="191">
        <v>1</v>
      </c>
      <c r="R230" s="191">
        <f>Q230*H230</f>
        <v>4.8</v>
      </c>
      <c r="S230" s="191">
        <v>0</v>
      </c>
      <c r="T230" s="192">
        <f>S230*H230</f>
        <v>0</v>
      </c>
      <c r="AR230" s="17" t="s">
        <v>208</v>
      </c>
      <c r="AT230" s="17" t="s">
        <v>284</v>
      </c>
      <c r="AU230" s="17" t="s">
        <v>80</v>
      </c>
      <c r="AY230" s="17" t="s">
        <v>135</v>
      </c>
      <c r="BE230" s="193">
        <f>IF(N230="základní",J230,0)</f>
        <v>0</v>
      </c>
      <c r="BF230" s="193">
        <f>IF(N230="snížená",J230,0)</f>
        <v>0</v>
      </c>
      <c r="BG230" s="193">
        <f>IF(N230="zákl. přenesená",J230,0)</f>
        <v>0</v>
      </c>
      <c r="BH230" s="193">
        <f>IF(N230="sníž. přenesená",J230,0)</f>
        <v>0</v>
      </c>
      <c r="BI230" s="193">
        <f>IF(N230="nulová",J230,0)</f>
        <v>0</v>
      </c>
      <c r="BJ230" s="17" t="s">
        <v>21</v>
      </c>
      <c r="BK230" s="193">
        <f>ROUND(I230*H230,2)</f>
        <v>0</v>
      </c>
      <c r="BL230" s="17" t="s">
        <v>142</v>
      </c>
      <c r="BM230" s="17" t="s">
        <v>292</v>
      </c>
    </row>
    <row r="231" spans="2:65" s="1" customFormat="1" ht="11.25">
      <c r="B231" s="34"/>
      <c r="C231" s="35"/>
      <c r="D231" s="194" t="s">
        <v>144</v>
      </c>
      <c r="E231" s="35"/>
      <c r="F231" s="195" t="s">
        <v>291</v>
      </c>
      <c r="G231" s="35"/>
      <c r="H231" s="35"/>
      <c r="I231" s="112"/>
      <c r="J231" s="35"/>
      <c r="K231" s="35"/>
      <c r="L231" s="38"/>
      <c r="M231" s="196"/>
      <c r="N231" s="60"/>
      <c r="O231" s="60"/>
      <c r="P231" s="60"/>
      <c r="Q231" s="60"/>
      <c r="R231" s="60"/>
      <c r="S231" s="60"/>
      <c r="T231" s="61"/>
      <c r="AT231" s="17" t="s">
        <v>144</v>
      </c>
      <c r="AU231" s="17" t="s">
        <v>80</v>
      </c>
    </row>
    <row r="232" spans="2:65" s="12" customFormat="1" ht="11.25">
      <c r="B232" s="198"/>
      <c r="C232" s="199"/>
      <c r="D232" s="194" t="s">
        <v>148</v>
      </c>
      <c r="E232" s="200" t="s">
        <v>1</v>
      </c>
      <c r="F232" s="201" t="s">
        <v>293</v>
      </c>
      <c r="G232" s="199"/>
      <c r="H232" s="200" t="s">
        <v>1</v>
      </c>
      <c r="I232" s="202"/>
      <c r="J232" s="199"/>
      <c r="K232" s="199"/>
      <c r="L232" s="203"/>
      <c r="M232" s="204"/>
      <c r="N232" s="205"/>
      <c r="O232" s="205"/>
      <c r="P232" s="205"/>
      <c r="Q232" s="205"/>
      <c r="R232" s="205"/>
      <c r="S232" s="205"/>
      <c r="T232" s="206"/>
      <c r="AT232" s="207" t="s">
        <v>148</v>
      </c>
      <c r="AU232" s="207" t="s">
        <v>80</v>
      </c>
      <c r="AV232" s="12" t="s">
        <v>21</v>
      </c>
      <c r="AW232" s="12" t="s">
        <v>35</v>
      </c>
      <c r="AX232" s="12" t="s">
        <v>72</v>
      </c>
      <c r="AY232" s="207" t="s">
        <v>135</v>
      </c>
    </row>
    <row r="233" spans="2:65" s="12" customFormat="1" ht="11.25">
      <c r="B233" s="198"/>
      <c r="C233" s="199"/>
      <c r="D233" s="194" t="s">
        <v>148</v>
      </c>
      <c r="E233" s="200" t="s">
        <v>1</v>
      </c>
      <c r="F233" s="201" t="s">
        <v>276</v>
      </c>
      <c r="G233" s="199"/>
      <c r="H233" s="200" t="s">
        <v>1</v>
      </c>
      <c r="I233" s="202"/>
      <c r="J233" s="199"/>
      <c r="K233" s="199"/>
      <c r="L233" s="203"/>
      <c r="M233" s="204"/>
      <c r="N233" s="205"/>
      <c r="O233" s="205"/>
      <c r="P233" s="205"/>
      <c r="Q233" s="205"/>
      <c r="R233" s="205"/>
      <c r="S233" s="205"/>
      <c r="T233" s="206"/>
      <c r="AT233" s="207" t="s">
        <v>148</v>
      </c>
      <c r="AU233" s="207" t="s">
        <v>80</v>
      </c>
      <c r="AV233" s="12" t="s">
        <v>21</v>
      </c>
      <c r="AW233" s="12" t="s">
        <v>35</v>
      </c>
      <c r="AX233" s="12" t="s">
        <v>72</v>
      </c>
      <c r="AY233" s="207" t="s">
        <v>135</v>
      </c>
    </row>
    <row r="234" spans="2:65" s="12" customFormat="1" ht="11.25">
      <c r="B234" s="198"/>
      <c r="C234" s="199"/>
      <c r="D234" s="194" t="s">
        <v>148</v>
      </c>
      <c r="E234" s="200" t="s">
        <v>1</v>
      </c>
      <c r="F234" s="201" t="s">
        <v>189</v>
      </c>
      <c r="G234" s="199"/>
      <c r="H234" s="200" t="s">
        <v>1</v>
      </c>
      <c r="I234" s="202"/>
      <c r="J234" s="199"/>
      <c r="K234" s="199"/>
      <c r="L234" s="203"/>
      <c r="M234" s="204"/>
      <c r="N234" s="205"/>
      <c r="O234" s="205"/>
      <c r="P234" s="205"/>
      <c r="Q234" s="205"/>
      <c r="R234" s="205"/>
      <c r="S234" s="205"/>
      <c r="T234" s="206"/>
      <c r="AT234" s="207" t="s">
        <v>148</v>
      </c>
      <c r="AU234" s="207" t="s">
        <v>80</v>
      </c>
      <c r="AV234" s="12" t="s">
        <v>21</v>
      </c>
      <c r="AW234" s="12" t="s">
        <v>35</v>
      </c>
      <c r="AX234" s="12" t="s">
        <v>72</v>
      </c>
      <c r="AY234" s="207" t="s">
        <v>135</v>
      </c>
    </row>
    <row r="235" spans="2:65" s="13" customFormat="1" ht="11.25">
      <c r="B235" s="208"/>
      <c r="C235" s="209"/>
      <c r="D235" s="194" t="s">
        <v>148</v>
      </c>
      <c r="E235" s="210" t="s">
        <v>1</v>
      </c>
      <c r="F235" s="211" t="s">
        <v>294</v>
      </c>
      <c r="G235" s="209"/>
      <c r="H235" s="212">
        <v>1.6</v>
      </c>
      <c r="I235" s="213"/>
      <c r="J235" s="209"/>
      <c r="K235" s="209"/>
      <c r="L235" s="214"/>
      <c r="M235" s="215"/>
      <c r="N235" s="216"/>
      <c r="O235" s="216"/>
      <c r="P235" s="216"/>
      <c r="Q235" s="216"/>
      <c r="R235" s="216"/>
      <c r="S235" s="216"/>
      <c r="T235" s="217"/>
      <c r="AT235" s="218" t="s">
        <v>148</v>
      </c>
      <c r="AU235" s="218" t="s">
        <v>80</v>
      </c>
      <c r="AV235" s="13" t="s">
        <v>80</v>
      </c>
      <c r="AW235" s="13" t="s">
        <v>35</v>
      </c>
      <c r="AX235" s="13" t="s">
        <v>72</v>
      </c>
      <c r="AY235" s="218" t="s">
        <v>135</v>
      </c>
    </row>
    <row r="236" spans="2:65" s="12" customFormat="1" ht="11.25">
      <c r="B236" s="198"/>
      <c r="C236" s="199"/>
      <c r="D236" s="194" t="s">
        <v>148</v>
      </c>
      <c r="E236" s="200" t="s">
        <v>1</v>
      </c>
      <c r="F236" s="201" t="s">
        <v>191</v>
      </c>
      <c r="G236" s="199"/>
      <c r="H236" s="200" t="s">
        <v>1</v>
      </c>
      <c r="I236" s="202"/>
      <c r="J236" s="199"/>
      <c r="K236" s="199"/>
      <c r="L236" s="203"/>
      <c r="M236" s="204"/>
      <c r="N236" s="205"/>
      <c r="O236" s="205"/>
      <c r="P236" s="205"/>
      <c r="Q236" s="205"/>
      <c r="R236" s="205"/>
      <c r="S236" s="205"/>
      <c r="T236" s="206"/>
      <c r="AT236" s="207" t="s">
        <v>148</v>
      </c>
      <c r="AU236" s="207" t="s">
        <v>80</v>
      </c>
      <c r="AV236" s="12" t="s">
        <v>21</v>
      </c>
      <c r="AW236" s="12" t="s">
        <v>35</v>
      </c>
      <c r="AX236" s="12" t="s">
        <v>72</v>
      </c>
      <c r="AY236" s="207" t="s">
        <v>135</v>
      </c>
    </row>
    <row r="237" spans="2:65" s="13" customFormat="1" ht="11.25">
      <c r="B237" s="208"/>
      <c r="C237" s="209"/>
      <c r="D237" s="194" t="s">
        <v>148</v>
      </c>
      <c r="E237" s="210" t="s">
        <v>1</v>
      </c>
      <c r="F237" s="211" t="s">
        <v>295</v>
      </c>
      <c r="G237" s="209"/>
      <c r="H237" s="212">
        <v>3.2</v>
      </c>
      <c r="I237" s="213"/>
      <c r="J237" s="209"/>
      <c r="K237" s="209"/>
      <c r="L237" s="214"/>
      <c r="M237" s="215"/>
      <c r="N237" s="216"/>
      <c r="O237" s="216"/>
      <c r="P237" s="216"/>
      <c r="Q237" s="216"/>
      <c r="R237" s="216"/>
      <c r="S237" s="216"/>
      <c r="T237" s="217"/>
      <c r="AT237" s="218" t="s">
        <v>148</v>
      </c>
      <c r="AU237" s="218" t="s">
        <v>80</v>
      </c>
      <c r="AV237" s="13" t="s">
        <v>80</v>
      </c>
      <c r="AW237" s="13" t="s">
        <v>35</v>
      </c>
      <c r="AX237" s="13" t="s">
        <v>72</v>
      </c>
      <c r="AY237" s="218" t="s">
        <v>135</v>
      </c>
    </row>
    <row r="238" spans="2:65" s="15" customFormat="1" ht="11.25">
      <c r="B238" s="230"/>
      <c r="C238" s="231"/>
      <c r="D238" s="194" t="s">
        <v>148</v>
      </c>
      <c r="E238" s="232" t="s">
        <v>1</v>
      </c>
      <c r="F238" s="233" t="s">
        <v>193</v>
      </c>
      <c r="G238" s="231"/>
      <c r="H238" s="234">
        <v>4.8</v>
      </c>
      <c r="I238" s="235"/>
      <c r="J238" s="231"/>
      <c r="K238" s="231"/>
      <c r="L238" s="236"/>
      <c r="M238" s="237"/>
      <c r="N238" s="238"/>
      <c r="O238" s="238"/>
      <c r="P238" s="238"/>
      <c r="Q238" s="238"/>
      <c r="R238" s="238"/>
      <c r="S238" s="238"/>
      <c r="T238" s="239"/>
      <c r="AT238" s="240" t="s">
        <v>148</v>
      </c>
      <c r="AU238" s="240" t="s">
        <v>80</v>
      </c>
      <c r="AV238" s="15" t="s">
        <v>142</v>
      </c>
      <c r="AW238" s="15" t="s">
        <v>35</v>
      </c>
      <c r="AX238" s="15" t="s">
        <v>21</v>
      </c>
      <c r="AY238" s="240" t="s">
        <v>135</v>
      </c>
    </row>
    <row r="239" spans="2:65" s="1" customFormat="1" ht="16.5" customHeight="1">
      <c r="B239" s="34"/>
      <c r="C239" s="182" t="s">
        <v>296</v>
      </c>
      <c r="D239" s="182" t="s">
        <v>137</v>
      </c>
      <c r="E239" s="183" t="s">
        <v>297</v>
      </c>
      <c r="F239" s="184" t="s">
        <v>298</v>
      </c>
      <c r="G239" s="185" t="s">
        <v>140</v>
      </c>
      <c r="H239" s="186">
        <v>150</v>
      </c>
      <c r="I239" s="187"/>
      <c r="J239" s="188">
        <f>ROUND(I239*H239,2)</f>
        <v>0</v>
      </c>
      <c r="K239" s="184" t="s">
        <v>141</v>
      </c>
      <c r="L239" s="38"/>
      <c r="M239" s="189" t="s">
        <v>1</v>
      </c>
      <c r="N239" s="190" t="s">
        <v>43</v>
      </c>
      <c r="O239" s="60"/>
      <c r="P239" s="191">
        <f>O239*H239</f>
        <v>0</v>
      </c>
      <c r="Q239" s="191">
        <v>0</v>
      </c>
      <c r="R239" s="191">
        <f>Q239*H239</f>
        <v>0</v>
      </c>
      <c r="S239" s="191">
        <v>0</v>
      </c>
      <c r="T239" s="192">
        <f>S239*H239</f>
        <v>0</v>
      </c>
      <c r="AR239" s="17" t="s">
        <v>142</v>
      </c>
      <c r="AT239" s="17" t="s">
        <v>137</v>
      </c>
      <c r="AU239" s="17" t="s">
        <v>80</v>
      </c>
      <c r="AY239" s="17" t="s">
        <v>135</v>
      </c>
      <c r="BE239" s="193">
        <f>IF(N239="základní",J239,0)</f>
        <v>0</v>
      </c>
      <c r="BF239" s="193">
        <f>IF(N239="snížená",J239,0)</f>
        <v>0</v>
      </c>
      <c r="BG239" s="193">
        <f>IF(N239="zákl. přenesená",J239,0)</f>
        <v>0</v>
      </c>
      <c r="BH239" s="193">
        <f>IF(N239="sníž. přenesená",J239,0)</f>
        <v>0</v>
      </c>
      <c r="BI239" s="193">
        <f>IF(N239="nulová",J239,0)</f>
        <v>0</v>
      </c>
      <c r="BJ239" s="17" t="s">
        <v>21</v>
      </c>
      <c r="BK239" s="193">
        <f>ROUND(I239*H239,2)</f>
        <v>0</v>
      </c>
      <c r="BL239" s="17" t="s">
        <v>142</v>
      </c>
      <c r="BM239" s="17" t="s">
        <v>299</v>
      </c>
    </row>
    <row r="240" spans="2:65" s="1" customFormat="1" ht="11.25">
      <c r="B240" s="34"/>
      <c r="C240" s="35"/>
      <c r="D240" s="194" t="s">
        <v>144</v>
      </c>
      <c r="E240" s="35"/>
      <c r="F240" s="195" t="s">
        <v>300</v>
      </c>
      <c r="G240" s="35"/>
      <c r="H240" s="35"/>
      <c r="I240" s="112"/>
      <c r="J240" s="35"/>
      <c r="K240" s="35"/>
      <c r="L240" s="38"/>
      <c r="M240" s="196"/>
      <c r="N240" s="60"/>
      <c r="O240" s="60"/>
      <c r="P240" s="60"/>
      <c r="Q240" s="60"/>
      <c r="R240" s="60"/>
      <c r="S240" s="60"/>
      <c r="T240" s="61"/>
      <c r="AT240" s="17" t="s">
        <v>144</v>
      </c>
      <c r="AU240" s="17" t="s">
        <v>80</v>
      </c>
    </row>
    <row r="241" spans="2:65" s="1" customFormat="1" ht="97.5">
      <c r="B241" s="34"/>
      <c r="C241" s="35"/>
      <c r="D241" s="194" t="s">
        <v>146</v>
      </c>
      <c r="E241" s="35"/>
      <c r="F241" s="197" t="s">
        <v>301</v>
      </c>
      <c r="G241" s="35"/>
      <c r="H241" s="35"/>
      <c r="I241" s="112"/>
      <c r="J241" s="35"/>
      <c r="K241" s="35"/>
      <c r="L241" s="38"/>
      <c r="M241" s="196"/>
      <c r="N241" s="60"/>
      <c r="O241" s="60"/>
      <c r="P241" s="60"/>
      <c r="Q241" s="60"/>
      <c r="R241" s="60"/>
      <c r="S241" s="60"/>
      <c r="T241" s="61"/>
      <c r="AT241" s="17" t="s">
        <v>146</v>
      </c>
      <c r="AU241" s="17" t="s">
        <v>80</v>
      </c>
    </row>
    <row r="242" spans="2:65" s="12" customFormat="1" ht="11.25">
      <c r="B242" s="198"/>
      <c r="C242" s="199"/>
      <c r="D242" s="194" t="s">
        <v>148</v>
      </c>
      <c r="E242" s="200" t="s">
        <v>1</v>
      </c>
      <c r="F242" s="201" t="s">
        <v>302</v>
      </c>
      <c r="G242" s="199"/>
      <c r="H242" s="200" t="s">
        <v>1</v>
      </c>
      <c r="I242" s="202"/>
      <c r="J242" s="199"/>
      <c r="K242" s="199"/>
      <c r="L242" s="203"/>
      <c r="M242" s="204"/>
      <c r="N242" s="205"/>
      <c r="O242" s="205"/>
      <c r="P242" s="205"/>
      <c r="Q242" s="205"/>
      <c r="R242" s="205"/>
      <c r="S242" s="205"/>
      <c r="T242" s="206"/>
      <c r="AT242" s="207" t="s">
        <v>148</v>
      </c>
      <c r="AU242" s="207" t="s">
        <v>80</v>
      </c>
      <c r="AV242" s="12" t="s">
        <v>21</v>
      </c>
      <c r="AW242" s="12" t="s">
        <v>35</v>
      </c>
      <c r="AX242" s="12" t="s">
        <v>72</v>
      </c>
      <c r="AY242" s="207" t="s">
        <v>135</v>
      </c>
    </row>
    <row r="243" spans="2:65" s="13" customFormat="1" ht="11.25">
      <c r="B243" s="208"/>
      <c r="C243" s="209"/>
      <c r="D243" s="194" t="s">
        <v>148</v>
      </c>
      <c r="E243" s="210" t="s">
        <v>1</v>
      </c>
      <c r="F243" s="211" t="s">
        <v>303</v>
      </c>
      <c r="G243" s="209"/>
      <c r="H243" s="212">
        <v>75</v>
      </c>
      <c r="I243" s="213"/>
      <c r="J243" s="209"/>
      <c r="K243" s="209"/>
      <c r="L243" s="214"/>
      <c r="M243" s="215"/>
      <c r="N243" s="216"/>
      <c r="O243" s="216"/>
      <c r="P243" s="216"/>
      <c r="Q243" s="216"/>
      <c r="R243" s="216"/>
      <c r="S243" s="216"/>
      <c r="T243" s="217"/>
      <c r="AT243" s="218" t="s">
        <v>148</v>
      </c>
      <c r="AU243" s="218" t="s">
        <v>80</v>
      </c>
      <c r="AV243" s="13" t="s">
        <v>80</v>
      </c>
      <c r="AW243" s="13" t="s">
        <v>35</v>
      </c>
      <c r="AX243" s="13" t="s">
        <v>72</v>
      </c>
      <c r="AY243" s="218" t="s">
        <v>135</v>
      </c>
    </row>
    <row r="244" spans="2:65" s="13" customFormat="1" ht="11.25">
      <c r="B244" s="208"/>
      <c r="C244" s="209"/>
      <c r="D244" s="194" t="s">
        <v>148</v>
      </c>
      <c r="E244" s="210" t="s">
        <v>1</v>
      </c>
      <c r="F244" s="211" t="s">
        <v>304</v>
      </c>
      <c r="G244" s="209"/>
      <c r="H244" s="212">
        <v>75</v>
      </c>
      <c r="I244" s="213"/>
      <c r="J244" s="209"/>
      <c r="K244" s="209"/>
      <c r="L244" s="214"/>
      <c r="M244" s="215"/>
      <c r="N244" s="216"/>
      <c r="O244" s="216"/>
      <c r="P244" s="216"/>
      <c r="Q244" s="216"/>
      <c r="R244" s="216"/>
      <c r="S244" s="216"/>
      <c r="T244" s="217"/>
      <c r="AT244" s="218" t="s">
        <v>148</v>
      </c>
      <c r="AU244" s="218" t="s">
        <v>80</v>
      </c>
      <c r="AV244" s="13" t="s">
        <v>80</v>
      </c>
      <c r="AW244" s="13" t="s">
        <v>35</v>
      </c>
      <c r="AX244" s="13" t="s">
        <v>72</v>
      </c>
      <c r="AY244" s="218" t="s">
        <v>135</v>
      </c>
    </row>
    <row r="245" spans="2:65" s="15" customFormat="1" ht="11.25">
      <c r="B245" s="230"/>
      <c r="C245" s="231"/>
      <c r="D245" s="194" t="s">
        <v>148</v>
      </c>
      <c r="E245" s="232" t="s">
        <v>1</v>
      </c>
      <c r="F245" s="233" t="s">
        <v>193</v>
      </c>
      <c r="G245" s="231"/>
      <c r="H245" s="234">
        <v>150</v>
      </c>
      <c r="I245" s="235"/>
      <c r="J245" s="231"/>
      <c r="K245" s="231"/>
      <c r="L245" s="236"/>
      <c r="M245" s="237"/>
      <c r="N245" s="238"/>
      <c r="O245" s="238"/>
      <c r="P245" s="238"/>
      <c r="Q245" s="238"/>
      <c r="R245" s="238"/>
      <c r="S245" s="238"/>
      <c r="T245" s="239"/>
      <c r="AT245" s="240" t="s">
        <v>148</v>
      </c>
      <c r="AU245" s="240" t="s">
        <v>80</v>
      </c>
      <c r="AV245" s="15" t="s">
        <v>142</v>
      </c>
      <c r="AW245" s="15" t="s">
        <v>35</v>
      </c>
      <c r="AX245" s="15" t="s">
        <v>21</v>
      </c>
      <c r="AY245" s="240" t="s">
        <v>135</v>
      </c>
    </row>
    <row r="246" spans="2:65" s="1" customFormat="1" ht="16.5" customHeight="1">
      <c r="B246" s="34"/>
      <c r="C246" s="182" t="s">
        <v>305</v>
      </c>
      <c r="D246" s="182" t="s">
        <v>137</v>
      </c>
      <c r="E246" s="183" t="s">
        <v>306</v>
      </c>
      <c r="F246" s="184" t="s">
        <v>307</v>
      </c>
      <c r="G246" s="185" t="s">
        <v>140</v>
      </c>
      <c r="H246" s="186">
        <v>80</v>
      </c>
      <c r="I246" s="187"/>
      <c r="J246" s="188">
        <f>ROUND(I246*H246,2)</f>
        <v>0</v>
      </c>
      <c r="K246" s="184" t="s">
        <v>141</v>
      </c>
      <c r="L246" s="38"/>
      <c r="M246" s="189" t="s">
        <v>1</v>
      </c>
      <c r="N246" s="190" t="s">
        <v>43</v>
      </c>
      <c r="O246" s="60"/>
      <c r="P246" s="191">
        <f>O246*H246</f>
        <v>0</v>
      </c>
      <c r="Q246" s="191">
        <v>0</v>
      </c>
      <c r="R246" s="191">
        <f>Q246*H246</f>
        <v>0</v>
      </c>
      <c r="S246" s="191">
        <v>0</v>
      </c>
      <c r="T246" s="192">
        <f>S246*H246</f>
        <v>0</v>
      </c>
      <c r="AR246" s="17" t="s">
        <v>142</v>
      </c>
      <c r="AT246" s="17" t="s">
        <v>137</v>
      </c>
      <c r="AU246" s="17" t="s">
        <v>80</v>
      </c>
      <c r="AY246" s="17" t="s">
        <v>135</v>
      </c>
      <c r="BE246" s="193">
        <f>IF(N246="základní",J246,0)</f>
        <v>0</v>
      </c>
      <c r="BF246" s="193">
        <f>IF(N246="snížená",J246,0)</f>
        <v>0</v>
      </c>
      <c r="BG246" s="193">
        <f>IF(N246="zákl. přenesená",J246,0)</f>
        <v>0</v>
      </c>
      <c r="BH246" s="193">
        <f>IF(N246="sníž. přenesená",J246,0)</f>
        <v>0</v>
      </c>
      <c r="BI246" s="193">
        <f>IF(N246="nulová",J246,0)</f>
        <v>0</v>
      </c>
      <c r="BJ246" s="17" t="s">
        <v>21</v>
      </c>
      <c r="BK246" s="193">
        <f>ROUND(I246*H246,2)</f>
        <v>0</v>
      </c>
      <c r="BL246" s="17" t="s">
        <v>142</v>
      </c>
      <c r="BM246" s="17" t="s">
        <v>308</v>
      </c>
    </row>
    <row r="247" spans="2:65" s="1" customFormat="1" ht="11.25">
      <c r="B247" s="34"/>
      <c r="C247" s="35"/>
      <c r="D247" s="194" t="s">
        <v>144</v>
      </c>
      <c r="E247" s="35"/>
      <c r="F247" s="195" t="s">
        <v>309</v>
      </c>
      <c r="G247" s="35"/>
      <c r="H247" s="35"/>
      <c r="I247" s="112"/>
      <c r="J247" s="35"/>
      <c r="K247" s="35"/>
      <c r="L247" s="38"/>
      <c r="M247" s="196"/>
      <c r="N247" s="60"/>
      <c r="O247" s="60"/>
      <c r="P247" s="60"/>
      <c r="Q247" s="60"/>
      <c r="R247" s="60"/>
      <c r="S247" s="60"/>
      <c r="T247" s="61"/>
      <c r="AT247" s="17" t="s">
        <v>144</v>
      </c>
      <c r="AU247" s="17" t="s">
        <v>80</v>
      </c>
    </row>
    <row r="248" spans="2:65" s="1" customFormat="1" ht="68.25">
      <c r="B248" s="34"/>
      <c r="C248" s="35"/>
      <c r="D248" s="194" t="s">
        <v>146</v>
      </c>
      <c r="E248" s="35"/>
      <c r="F248" s="197" t="s">
        <v>310</v>
      </c>
      <c r="G248" s="35"/>
      <c r="H248" s="35"/>
      <c r="I248" s="112"/>
      <c r="J248" s="35"/>
      <c r="K248" s="35"/>
      <c r="L248" s="38"/>
      <c r="M248" s="196"/>
      <c r="N248" s="60"/>
      <c r="O248" s="60"/>
      <c r="P248" s="60"/>
      <c r="Q248" s="60"/>
      <c r="R248" s="60"/>
      <c r="S248" s="60"/>
      <c r="T248" s="61"/>
      <c r="AT248" s="17" t="s">
        <v>146</v>
      </c>
      <c r="AU248" s="17" t="s">
        <v>80</v>
      </c>
    </row>
    <row r="249" spans="2:65" s="12" customFormat="1" ht="11.25">
      <c r="B249" s="198"/>
      <c r="C249" s="199"/>
      <c r="D249" s="194" t="s">
        <v>148</v>
      </c>
      <c r="E249" s="200" t="s">
        <v>1</v>
      </c>
      <c r="F249" s="201" t="s">
        <v>311</v>
      </c>
      <c r="G249" s="199"/>
      <c r="H249" s="200" t="s">
        <v>1</v>
      </c>
      <c r="I249" s="202"/>
      <c r="J249" s="199"/>
      <c r="K249" s="199"/>
      <c r="L249" s="203"/>
      <c r="M249" s="204"/>
      <c r="N249" s="205"/>
      <c r="O249" s="205"/>
      <c r="P249" s="205"/>
      <c r="Q249" s="205"/>
      <c r="R249" s="205"/>
      <c r="S249" s="205"/>
      <c r="T249" s="206"/>
      <c r="AT249" s="207" t="s">
        <v>148</v>
      </c>
      <c r="AU249" s="207" t="s">
        <v>80</v>
      </c>
      <c r="AV249" s="12" t="s">
        <v>21</v>
      </c>
      <c r="AW249" s="12" t="s">
        <v>35</v>
      </c>
      <c r="AX249" s="12" t="s">
        <v>72</v>
      </c>
      <c r="AY249" s="207" t="s">
        <v>135</v>
      </c>
    </row>
    <row r="250" spans="2:65" s="13" customFormat="1" ht="11.25">
      <c r="B250" s="208"/>
      <c r="C250" s="209"/>
      <c r="D250" s="194" t="s">
        <v>148</v>
      </c>
      <c r="E250" s="210" t="s">
        <v>1</v>
      </c>
      <c r="F250" s="211" t="s">
        <v>263</v>
      </c>
      <c r="G250" s="209"/>
      <c r="H250" s="212">
        <v>80</v>
      </c>
      <c r="I250" s="213"/>
      <c r="J250" s="209"/>
      <c r="K250" s="209"/>
      <c r="L250" s="214"/>
      <c r="M250" s="215"/>
      <c r="N250" s="216"/>
      <c r="O250" s="216"/>
      <c r="P250" s="216"/>
      <c r="Q250" s="216"/>
      <c r="R250" s="216"/>
      <c r="S250" s="216"/>
      <c r="T250" s="217"/>
      <c r="AT250" s="218" t="s">
        <v>148</v>
      </c>
      <c r="AU250" s="218" t="s">
        <v>80</v>
      </c>
      <c r="AV250" s="13" t="s">
        <v>80</v>
      </c>
      <c r="AW250" s="13" t="s">
        <v>35</v>
      </c>
      <c r="AX250" s="13" t="s">
        <v>21</v>
      </c>
      <c r="AY250" s="218" t="s">
        <v>135</v>
      </c>
    </row>
    <row r="251" spans="2:65" s="11" customFormat="1" ht="22.9" customHeight="1">
      <c r="B251" s="166"/>
      <c r="C251" s="167"/>
      <c r="D251" s="168" t="s">
        <v>71</v>
      </c>
      <c r="E251" s="180" t="s">
        <v>80</v>
      </c>
      <c r="F251" s="180" t="s">
        <v>312</v>
      </c>
      <c r="G251" s="167"/>
      <c r="H251" s="167"/>
      <c r="I251" s="170"/>
      <c r="J251" s="181">
        <f>BK251</f>
        <v>0</v>
      </c>
      <c r="K251" s="167"/>
      <c r="L251" s="172"/>
      <c r="M251" s="173"/>
      <c r="N251" s="174"/>
      <c r="O251" s="174"/>
      <c r="P251" s="175">
        <f>SUM(P252:P269)</f>
        <v>0</v>
      </c>
      <c r="Q251" s="174"/>
      <c r="R251" s="175">
        <f>SUM(R252:R269)</f>
        <v>48.831625940000002</v>
      </c>
      <c r="S251" s="174"/>
      <c r="T251" s="176">
        <f>SUM(T252:T269)</f>
        <v>0</v>
      </c>
      <c r="AR251" s="177" t="s">
        <v>21</v>
      </c>
      <c r="AT251" s="178" t="s">
        <v>71</v>
      </c>
      <c r="AU251" s="178" t="s">
        <v>21</v>
      </c>
      <c r="AY251" s="177" t="s">
        <v>135</v>
      </c>
      <c r="BK251" s="179">
        <f>SUM(BK252:BK269)</f>
        <v>0</v>
      </c>
    </row>
    <row r="252" spans="2:65" s="1" customFormat="1" ht="16.5" customHeight="1">
      <c r="B252" s="34"/>
      <c r="C252" s="182" t="s">
        <v>313</v>
      </c>
      <c r="D252" s="182" t="s">
        <v>137</v>
      </c>
      <c r="E252" s="183" t="s">
        <v>314</v>
      </c>
      <c r="F252" s="184" t="s">
        <v>315</v>
      </c>
      <c r="G252" s="185" t="s">
        <v>140</v>
      </c>
      <c r="H252" s="186">
        <v>51</v>
      </c>
      <c r="I252" s="187"/>
      <c r="J252" s="188">
        <f>ROUND(I252*H252,2)</f>
        <v>0</v>
      </c>
      <c r="K252" s="184" t="s">
        <v>141</v>
      </c>
      <c r="L252" s="38"/>
      <c r="M252" s="189" t="s">
        <v>1</v>
      </c>
      <c r="N252" s="190" t="s">
        <v>43</v>
      </c>
      <c r="O252" s="60"/>
      <c r="P252" s="191">
        <f>O252*H252</f>
        <v>0</v>
      </c>
      <c r="Q252" s="191">
        <v>1.6694E-4</v>
      </c>
      <c r="R252" s="191">
        <f>Q252*H252</f>
        <v>8.5139399999999994E-3</v>
      </c>
      <c r="S252" s="191">
        <v>0</v>
      </c>
      <c r="T252" s="192">
        <f>S252*H252</f>
        <v>0</v>
      </c>
      <c r="AR252" s="17" t="s">
        <v>142</v>
      </c>
      <c r="AT252" s="17" t="s">
        <v>137</v>
      </c>
      <c r="AU252" s="17" t="s">
        <v>80</v>
      </c>
      <c r="AY252" s="17" t="s">
        <v>135</v>
      </c>
      <c r="BE252" s="193">
        <f>IF(N252="základní",J252,0)</f>
        <v>0</v>
      </c>
      <c r="BF252" s="193">
        <f>IF(N252="snížená",J252,0)</f>
        <v>0</v>
      </c>
      <c r="BG252" s="193">
        <f>IF(N252="zákl. přenesená",J252,0)</f>
        <v>0</v>
      </c>
      <c r="BH252" s="193">
        <f>IF(N252="sníž. přenesená",J252,0)</f>
        <v>0</v>
      </c>
      <c r="BI252" s="193">
        <f>IF(N252="nulová",J252,0)</f>
        <v>0</v>
      </c>
      <c r="BJ252" s="17" t="s">
        <v>21</v>
      </c>
      <c r="BK252" s="193">
        <f>ROUND(I252*H252,2)</f>
        <v>0</v>
      </c>
      <c r="BL252" s="17" t="s">
        <v>142</v>
      </c>
      <c r="BM252" s="17" t="s">
        <v>316</v>
      </c>
    </row>
    <row r="253" spans="2:65" s="1" customFormat="1" ht="11.25">
      <c r="B253" s="34"/>
      <c r="C253" s="35"/>
      <c r="D253" s="194" t="s">
        <v>144</v>
      </c>
      <c r="E253" s="35"/>
      <c r="F253" s="195" t="s">
        <v>317</v>
      </c>
      <c r="G253" s="35"/>
      <c r="H253" s="35"/>
      <c r="I253" s="112"/>
      <c r="J253" s="35"/>
      <c r="K253" s="35"/>
      <c r="L253" s="38"/>
      <c r="M253" s="196"/>
      <c r="N253" s="60"/>
      <c r="O253" s="60"/>
      <c r="P253" s="60"/>
      <c r="Q253" s="60"/>
      <c r="R253" s="60"/>
      <c r="S253" s="60"/>
      <c r="T253" s="61"/>
      <c r="AT253" s="17" t="s">
        <v>144</v>
      </c>
      <c r="AU253" s="17" t="s">
        <v>80</v>
      </c>
    </row>
    <row r="254" spans="2:65" s="1" customFormat="1" ht="107.25">
      <c r="B254" s="34"/>
      <c r="C254" s="35"/>
      <c r="D254" s="194" t="s">
        <v>146</v>
      </c>
      <c r="E254" s="35"/>
      <c r="F254" s="197" t="s">
        <v>318</v>
      </c>
      <c r="G254" s="35"/>
      <c r="H254" s="35"/>
      <c r="I254" s="112"/>
      <c r="J254" s="35"/>
      <c r="K254" s="35"/>
      <c r="L254" s="38"/>
      <c r="M254" s="196"/>
      <c r="N254" s="60"/>
      <c r="O254" s="60"/>
      <c r="P254" s="60"/>
      <c r="Q254" s="60"/>
      <c r="R254" s="60"/>
      <c r="S254" s="60"/>
      <c r="T254" s="61"/>
      <c r="AT254" s="17" t="s">
        <v>146</v>
      </c>
      <c r="AU254" s="17" t="s">
        <v>80</v>
      </c>
    </row>
    <row r="255" spans="2:65" s="12" customFormat="1" ht="11.25">
      <c r="B255" s="198"/>
      <c r="C255" s="199"/>
      <c r="D255" s="194" t="s">
        <v>148</v>
      </c>
      <c r="E255" s="200" t="s">
        <v>1</v>
      </c>
      <c r="F255" s="201" t="s">
        <v>319</v>
      </c>
      <c r="G255" s="199"/>
      <c r="H255" s="200" t="s">
        <v>1</v>
      </c>
      <c r="I255" s="202"/>
      <c r="J255" s="199"/>
      <c r="K255" s="199"/>
      <c r="L255" s="203"/>
      <c r="M255" s="204"/>
      <c r="N255" s="205"/>
      <c r="O255" s="205"/>
      <c r="P255" s="205"/>
      <c r="Q255" s="205"/>
      <c r="R255" s="205"/>
      <c r="S255" s="205"/>
      <c r="T255" s="206"/>
      <c r="AT255" s="207" t="s">
        <v>148</v>
      </c>
      <c r="AU255" s="207" t="s">
        <v>80</v>
      </c>
      <c r="AV255" s="12" t="s">
        <v>21</v>
      </c>
      <c r="AW255" s="12" t="s">
        <v>35</v>
      </c>
      <c r="AX255" s="12" t="s">
        <v>72</v>
      </c>
      <c r="AY255" s="207" t="s">
        <v>135</v>
      </c>
    </row>
    <row r="256" spans="2:65" s="13" customFormat="1" ht="11.25">
      <c r="B256" s="208"/>
      <c r="C256" s="209"/>
      <c r="D256" s="194" t="s">
        <v>148</v>
      </c>
      <c r="E256" s="210" t="s">
        <v>1</v>
      </c>
      <c r="F256" s="211" t="s">
        <v>320</v>
      </c>
      <c r="G256" s="209"/>
      <c r="H256" s="212">
        <v>36</v>
      </c>
      <c r="I256" s="213"/>
      <c r="J256" s="209"/>
      <c r="K256" s="209"/>
      <c r="L256" s="214"/>
      <c r="M256" s="215"/>
      <c r="N256" s="216"/>
      <c r="O256" s="216"/>
      <c r="P256" s="216"/>
      <c r="Q256" s="216"/>
      <c r="R256" s="216"/>
      <c r="S256" s="216"/>
      <c r="T256" s="217"/>
      <c r="AT256" s="218" t="s">
        <v>148</v>
      </c>
      <c r="AU256" s="218" t="s">
        <v>80</v>
      </c>
      <c r="AV256" s="13" t="s">
        <v>80</v>
      </c>
      <c r="AW256" s="13" t="s">
        <v>35</v>
      </c>
      <c r="AX256" s="13" t="s">
        <v>72</v>
      </c>
      <c r="AY256" s="218" t="s">
        <v>135</v>
      </c>
    </row>
    <row r="257" spans="2:65" s="12" customFormat="1" ht="11.25">
      <c r="B257" s="198"/>
      <c r="C257" s="199"/>
      <c r="D257" s="194" t="s">
        <v>148</v>
      </c>
      <c r="E257" s="200" t="s">
        <v>1</v>
      </c>
      <c r="F257" s="201" t="s">
        <v>293</v>
      </c>
      <c r="G257" s="199"/>
      <c r="H257" s="200" t="s">
        <v>1</v>
      </c>
      <c r="I257" s="202"/>
      <c r="J257" s="199"/>
      <c r="K257" s="199"/>
      <c r="L257" s="203"/>
      <c r="M257" s="204"/>
      <c r="N257" s="205"/>
      <c r="O257" s="205"/>
      <c r="P257" s="205"/>
      <c r="Q257" s="205"/>
      <c r="R257" s="205"/>
      <c r="S257" s="205"/>
      <c r="T257" s="206"/>
      <c r="AT257" s="207" t="s">
        <v>148</v>
      </c>
      <c r="AU257" s="207" t="s">
        <v>80</v>
      </c>
      <c r="AV257" s="12" t="s">
        <v>21</v>
      </c>
      <c r="AW257" s="12" t="s">
        <v>35</v>
      </c>
      <c r="AX257" s="12" t="s">
        <v>72</v>
      </c>
      <c r="AY257" s="207" t="s">
        <v>135</v>
      </c>
    </row>
    <row r="258" spans="2:65" s="13" customFormat="1" ht="11.25">
      <c r="B258" s="208"/>
      <c r="C258" s="209"/>
      <c r="D258" s="194" t="s">
        <v>148</v>
      </c>
      <c r="E258" s="210" t="s">
        <v>1</v>
      </c>
      <c r="F258" s="211" t="s">
        <v>321</v>
      </c>
      <c r="G258" s="209"/>
      <c r="H258" s="212">
        <v>15</v>
      </c>
      <c r="I258" s="213"/>
      <c r="J258" s="209"/>
      <c r="K258" s="209"/>
      <c r="L258" s="214"/>
      <c r="M258" s="215"/>
      <c r="N258" s="216"/>
      <c r="O258" s="216"/>
      <c r="P258" s="216"/>
      <c r="Q258" s="216"/>
      <c r="R258" s="216"/>
      <c r="S258" s="216"/>
      <c r="T258" s="217"/>
      <c r="AT258" s="218" t="s">
        <v>148</v>
      </c>
      <c r="AU258" s="218" t="s">
        <v>80</v>
      </c>
      <c r="AV258" s="13" t="s">
        <v>80</v>
      </c>
      <c r="AW258" s="13" t="s">
        <v>35</v>
      </c>
      <c r="AX258" s="13" t="s">
        <v>72</v>
      </c>
      <c r="AY258" s="218" t="s">
        <v>135</v>
      </c>
    </row>
    <row r="259" spans="2:65" s="15" customFormat="1" ht="11.25">
      <c r="B259" s="230"/>
      <c r="C259" s="231"/>
      <c r="D259" s="194" t="s">
        <v>148</v>
      </c>
      <c r="E259" s="232" t="s">
        <v>1</v>
      </c>
      <c r="F259" s="233" t="s">
        <v>193</v>
      </c>
      <c r="G259" s="231"/>
      <c r="H259" s="234">
        <v>51</v>
      </c>
      <c r="I259" s="235"/>
      <c r="J259" s="231"/>
      <c r="K259" s="231"/>
      <c r="L259" s="236"/>
      <c r="M259" s="237"/>
      <c r="N259" s="238"/>
      <c r="O259" s="238"/>
      <c r="P259" s="238"/>
      <c r="Q259" s="238"/>
      <c r="R259" s="238"/>
      <c r="S259" s="238"/>
      <c r="T259" s="239"/>
      <c r="AT259" s="240" t="s">
        <v>148</v>
      </c>
      <c r="AU259" s="240" t="s">
        <v>80</v>
      </c>
      <c r="AV259" s="15" t="s">
        <v>142</v>
      </c>
      <c r="AW259" s="15" t="s">
        <v>35</v>
      </c>
      <c r="AX259" s="15" t="s">
        <v>21</v>
      </c>
      <c r="AY259" s="240" t="s">
        <v>135</v>
      </c>
    </row>
    <row r="260" spans="2:65" s="1" customFormat="1" ht="16.5" customHeight="1">
      <c r="B260" s="34"/>
      <c r="C260" s="241" t="s">
        <v>7</v>
      </c>
      <c r="D260" s="241" t="s">
        <v>284</v>
      </c>
      <c r="E260" s="242" t="s">
        <v>322</v>
      </c>
      <c r="F260" s="243" t="s">
        <v>323</v>
      </c>
      <c r="G260" s="244" t="s">
        <v>140</v>
      </c>
      <c r="H260" s="245">
        <v>51</v>
      </c>
      <c r="I260" s="246"/>
      <c r="J260" s="247">
        <f>ROUND(I260*H260,2)</f>
        <v>0</v>
      </c>
      <c r="K260" s="243" t="s">
        <v>141</v>
      </c>
      <c r="L260" s="248"/>
      <c r="M260" s="249" t="s">
        <v>1</v>
      </c>
      <c r="N260" s="250" t="s">
        <v>43</v>
      </c>
      <c r="O260" s="60"/>
      <c r="P260" s="191">
        <f>O260*H260</f>
        <v>0</v>
      </c>
      <c r="Q260" s="191">
        <v>5.9999999999999995E-4</v>
      </c>
      <c r="R260" s="191">
        <f>Q260*H260</f>
        <v>3.0599999999999999E-2</v>
      </c>
      <c r="S260" s="191">
        <v>0</v>
      </c>
      <c r="T260" s="192">
        <f>S260*H260</f>
        <v>0</v>
      </c>
      <c r="AR260" s="17" t="s">
        <v>208</v>
      </c>
      <c r="AT260" s="17" t="s">
        <v>284</v>
      </c>
      <c r="AU260" s="17" t="s">
        <v>80</v>
      </c>
      <c r="AY260" s="17" t="s">
        <v>135</v>
      </c>
      <c r="BE260" s="193">
        <f>IF(N260="základní",J260,0)</f>
        <v>0</v>
      </c>
      <c r="BF260" s="193">
        <f>IF(N260="snížená",J260,0)</f>
        <v>0</v>
      </c>
      <c r="BG260" s="193">
        <f>IF(N260="zákl. přenesená",J260,0)</f>
        <v>0</v>
      </c>
      <c r="BH260" s="193">
        <f>IF(N260="sníž. přenesená",J260,0)</f>
        <v>0</v>
      </c>
      <c r="BI260" s="193">
        <f>IF(N260="nulová",J260,0)</f>
        <v>0</v>
      </c>
      <c r="BJ260" s="17" t="s">
        <v>21</v>
      </c>
      <c r="BK260" s="193">
        <f>ROUND(I260*H260,2)</f>
        <v>0</v>
      </c>
      <c r="BL260" s="17" t="s">
        <v>142</v>
      </c>
      <c r="BM260" s="17" t="s">
        <v>324</v>
      </c>
    </row>
    <row r="261" spans="2:65" s="1" customFormat="1" ht="11.25">
      <c r="B261" s="34"/>
      <c r="C261" s="35"/>
      <c r="D261" s="194" t="s">
        <v>144</v>
      </c>
      <c r="E261" s="35"/>
      <c r="F261" s="195" t="s">
        <v>323</v>
      </c>
      <c r="G261" s="35"/>
      <c r="H261" s="35"/>
      <c r="I261" s="112"/>
      <c r="J261" s="35"/>
      <c r="K261" s="35"/>
      <c r="L261" s="38"/>
      <c r="M261" s="196"/>
      <c r="N261" s="60"/>
      <c r="O261" s="60"/>
      <c r="P261" s="60"/>
      <c r="Q261" s="60"/>
      <c r="R261" s="60"/>
      <c r="S261" s="60"/>
      <c r="T261" s="61"/>
      <c r="AT261" s="17" t="s">
        <v>144</v>
      </c>
      <c r="AU261" s="17" t="s">
        <v>80</v>
      </c>
    </row>
    <row r="262" spans="2:65" s="1" customFormat="1" ht="16.5" customHeight="1">
      <c r="B262" s="34"/>
      <c r="C262" s="182" t="s">
        <v>325</v>
      </c>
      <c r="D262" s="182" t="s">
        <v>137</v>
      </c>
      <c r="E262" s="183" t="s">
        <v>326</v>
      </c>
      <c r="F262" s="184" t="s">
        <v>327</v>
      </c>
      <c r="G262" s="185" t="s">
        <v>172</v>
      </c>
      <c r="H262" s="186">
        <v>32</v>
      </c>
      <c r="I262" s="187"/>
      <c r="J262" s="188">
        <f>ROUND(I262*H262,2)</f>
        <v>0</v>
      </c>
      <c r="K262" s="184" t="s">
        <v>141</v>
      </c>
      <c r="L262" s="38"/>
      <c r="M262" s="189" t="s">
        <v>1</v>
      </c>
      <c r="N262" s="190" t="s">
        <v>43</v>
      </c>
      <c r="O262" s="60"/>
      <c r="P262" s="191">
        <f>O262*H262</f>
        <v>0</v>
      </c>
      <c r="Q262" s="191">
        <v>1.5247660000000001</v>
      </c>
      <c r="R262" s="191">
        <f>Q262*H262</f>
        <v>48.792512000000002</v>
      </c>
      <c r="S262" s="191">
        <v>0</v>
      </c>
      <c r="T262" s="192">
        <f>S262*H262</f>
        <v>0</v>
      </c>
      <c r="AR262" s="17" t="s">
        <v>142</v>
      </c>
      <c r="AT262" s="17" t="s">
        <v>137</v>
      </c>
      <c r="AU262" s="17" t="s">
        <v>80</v>
      </c>
      <c r="AY262" s="17" t="s">
        <v>135</v>
      </c>
      <c r="BE262" s="193">
        <f>IF(N262="základní",J262,0)</f>
        <v>0</v>
      </c>
      <c r="BF262" s="193">
        <f>IF(N262="snížená",J262,0)</f>
        <v>0</v>
      </c>
      <c r="BG262" s="193">
        <f>IF(N262="zákl. přenesená",J262,0)</f>
        <v>0</v>
      </c>
      <c r="BH262" s="193">
        <f>IF(N262="sníž. přenesená",J262,0)</f>
        <v>0</v>
      </c>
      <c r="BI262" s="193">
        <f>IF(N262="nulová",J262,0)</f>
        <v>0</v>
      </c>
      <c r="BJ262" s="17" t="s">
        <v>21</v>
      </c>
      <c r="BK262" s="193">
        <f>ROUND(I262*H262,2)</f>
        <v>0</v>
      </c>
      <c r="BL262" s="17" t="s">
        <v>142</v>
      </c>
      <c r="BM262" s="17" t="s">
        <v>328</v>
      </c>
    </row>
    <row r="263" spans="2:65" s="1" customFormat="1" ht="11.25">
      <c r="B263" s="34"/>
      <c r="C263" s="35"/>
      <c r="D263" s="194" t="s">
        <v>144</v>
      </c>
      <c r="E263" s="35"/>
      <c r="F263" s="195" t="s">
        <v>329</v>
      </c>
      <c r="G263" s="35"/>
      <c r="H263" s="35"/>
      <c r="I263" s="112"/>
      <c r="J263" s="35"/>
      <c r="K263" s="35"/>
      <c r="L263" s="38"/>
      <c r="M263" s="196"/>
      <c r="N263" s="60"/>
      <c r="O263" s="60"/>
      <c r="P263" s="60"/>
      <c r="Q263" s="60"/>
      <c r="R263" s="60"/>
      <c r="S263" s="60"/>
      <c r="T263" s="61"/>
      <c r="AT263" s="17" t="s">
        <v>144</v>
      </c>
      <c r="AU263" s="17" t="s">
        <v>80</v>
      </c>
    </row>
    <row r="264" spans="2:65" s="1" customFormat="1" ht="29.25">
      <c r="B264" s="34"/>
      <c r="C264" s="35"/>
      <c r="D264" s="194" t="s">
        <v>146</v>
      </c>
      <c r="E264" s="35"/>
      <c r="F264" s="197" t="s">
        <v>330</v>
      </c>
      <c r="G264" s="35"/>
      <c r="H264" s="35"/>
      <c r="I264" s="112"/>
      <c r="J264" s="35"/>
      <c r="K264" s="35"/>
      <c r="L264" s="38"/>
      <c r="M264" s="196"/>
      <c r="N264" s="60"/>
      <c r="O264" s="60"/>
      <c r="P264" s="60"/>
      <c r="Q264" s="60"/>
      <c r="R264" s="60"/>
      <c r="S264" s="60"/>
      <c r="T264" s="61"/>
      <c r="AT264" s="17" t="s">
        <v>146</v>
      </c>
      <c r="AU264" s="17" t="s">
        <v>80</v>
      </c>
    </row>
    <row r="265" spans="2:65" s="12" customFormat="1" ht="11.25">
      <c r="B265" s="198"/>
      <c r="C265" s="199"/>
      <c r="D265" s="194" t="s">
        <v>148</v>
      </c>
      <c r="E265" s="200" t="s">
        <v>1</v>
      </c>
      <c r="F265" s="201" t="s">
        <v>331</v>
      </c>
      <c r="G265" s="199"/>
      <c r="H265" s="200" t="s">
        <v>1</v>
      </c>
      <c r="I265" s="202"/>
      <c r="J265" s="199"/>
      <c r="K265" s="199"/>
      <c r="L265" s="203"/>
      <c r="M265" s="204"/>
      <c r="N265" s="205"/>
      <c r="O265" s="205"/>
      <c r="P265" s="205"/>
      <c r="Q265" s="205"/>
      <c r="R265" s="205"/>
      <c r="S265" s="205"/>
      <c r="T265" s="206"/>
      <c r="AT265" s="207" t="s">
        <v>148</v>
      </c>
      <c r="AU265" s="207" t="s">
        <v>80</v>
      </c>
      <c r="AV265" s="12" t="s">
        <v>21</v>
      </c>
      <c r="AW265" s="12" t="s">
        <v>35</v>
      </c>
      <c r="AX265" s="12" t="s">
        <v>72</v>
      </c>
      <c r="AY265" s="207" t="s">
        <v>135</v>
      </c>
    </row>
    <row r="266" spans="2:65" s="13" customFormat="1" ht="11.25">
      <c r="B266" s="208"/>
      <c r="C266" s="209"/>
      <c r="D266" s="194" t="s">
        <v>148</v>
      </c>
      <c r="E266" s="210" t="s">
        <v>1</v>
      </c>
      <c r="F266" s="211" t="s">
        <v>283</v>
      </c>
      <c r="G266" s="209"/>
      <c r="H266" s="212">
        <v>16</v>
      </c>
      <c r="I266" s="213"/>
      <c r="J266" s="209"/>
      <c r="K266" s="209"/>
      <c r="L266" s="214"/>
      <c r="M266" s="215"/>
      <c r="N266" s="216"/>
      <c r="O266" s="216"/>
      <c r="P266" s="216"/>
      <c r="Q266" s="216"/>
      <c r="R266" s="216"/>
      <c r="S266" s="216"/>
      <c r="T266" s="217"/>
      <c r="AT266" s="218" t="s">
        <v>148</v>
      </c>
      <c r="AU266" s="218" t="s">
        <v>80</v>
      </c>
      <c r="AV266" s="13" t="s">
        <v>80</v>
      </c>
      <c r="AW266" s="13" t="s">
        <v>35</v>
      </c>
      <c r="AX266" s="13" t="s">
        <v>72</v>
      </c>
      <c r="AY266" s="218" t="s">
        <v>135</v>
      </c>
    </row>
    <row r="267" spans="2:65" s="12" customFormat="1" ht="11.25">
      <c r="B267" s="198"/>
      <c r="C267" s="199"/>
      <c r="D267" s="194" t="s">
        <v>148</v>
      </c>
      <c r="E267" s="200" t="s">
        <v>1</v>
      </c>
      <c r="F267" s="201" t="s">
        <v>332</v>
      </c>
      <c r="G267" s="199"/>
      <c r="H267" s="200" t="s">
        <v>1</v>
      </c>
      <c r="I267" s="202"/>
      <c r="J267" s="199"/>
      <c r="K267" s="199"/>
      <c r="L267" s="203"/>
      <c r="M267" s="204"/>
      <c r="N267" s="205"/>
      <c r="O267" s="205"/>
      <c r="P267" s="205"/>
      <c r="Q267" s="205"/>
      <c r="R267" s="205"/>
      <c r="S267" s="205"/>
      <c r="T267" s="206"/>
      <c r="AT267" s="207" t="s">
        <v>148</v>
      </c>
      <c r="AU267" s="207" t="s">
        <v>80</v>
      </c>
      <c r="AV267" s="12" t="s">
        <v>21</v>
      </c>
      <c r="AW267" s="12" t="s">
        <v>35</v>
      </c>
      <c r="AX267" s="12" t="s">
        <v>72</v>
      </c>
      <c r="AY267" s="207" t="s">
        <v>135</v>
      </c>
    </row>
    <row r="268" spans="2:65" s="13" customFormat="1" ht="11.25">
      <c r="B268" s="208"/>
      <c r="C268" s="209"/>
      <c r="D268" s="194" t="s">
        <v>148</v>
      </c>
      <c r="E268" s="210" t="s">
        <v>1</v>
      </c>
      <c r="F268" s="211" t="s">
        <v>283</v>
      </c>
      <c r="G268" s="209"/>
      <c r="H268" s="212">
        <v>16</v>
      </c>
      <c r="I268" s="213"/>
      <c r="J268" s="209"/>
      <c r="K268" s="209"/>
      <c r="L268" s="214"/>
      <c r="M268" s="215"/>
      <c r="N268" s="216"/>
      <c r="O268" s="216"/>
      <c r="P268" s="216"/>
      <c r="Q268" s="216"/>
      <c r="R268" s="216"/>
      <c r="S268" s="216"/>
      <c r="T268" s="217"/>
      <c r="AT268" s="218" t="s">
        <v>148</v>
      </c>
      <c r="AU268" s="218" t="s">
        <v>80</v>
      </c>
      <c r="AV268" s="13" t="s">
        <v>80</v>
      </c>
      <c r="AW268" s="13" t="s">
        <v>35</v>
      </c>
      <c r="AX268" s="13" t="s">
        <v>72</v>
      </c>
      <c r="AY268" s="218" t="s">
        <v>135</v>
      </c>
    </row>
    <row r="269" spans="2:65" s="15" customFormat="1" ht="11.25">
      <c r="B269" s="230"/>
      <c r="C269" s="231"/>
      <c r="D269" s="194" t="s">
        <v>148</v>
      </c>
      <c r="E269" s="232" t="s">
        <v>1</v>
      </c>
      <c r="F269" s="233" t="s">
        <v>193</v>
      </c>
      <c r="G269" s="231"/>
      <c r="H269" s="234">
        <v>32</v>
      </c>
      <c r="I269" s="235"/>
      <c r="J269" s="231"/>
      <c r="K269" s="231"/>
      <c r="L269" s="236"/>
      <c r="M269" s="237"/>
      <c r="N269" s="238"/>
      <c r="O269" s="238"/>
      <c r="P269" s="238"/>
      <c r="Q269" s="238"/>
      <c r="R269" s="238"/>
      <c r="S269" s="238"/>
      <c r="T269" s="239"/>
      <c r="AT269" s="240" t="s">
        <v>148</v>
      </c>
      <c r="AU269" s="240" t="s">
        <v>80</v>
      </c>
      <c r="AV269" s="15" t="s">
        <v>142</v>
      </c>
      <c r="AW269" s="15" t="s">
        <v>35</v>
      </c>
      <c r="AX269" s="15" t="s">
        <v>21</v>
      </c>
      <c r="AY269" s="240" t="s">
        <v>135</v>
      </c>
    </row>
    <row r="270" spans="2:65" s="11" customFormat="1" ht="22.9" customHeight="1">
      <c r="B270" s="166"/>
      <c r="C270" s="167"/>
      <c r="D270" s="168" t="s">
        <v>71</v>
      </c>
      <c r="E270" s="180" t="s">
        <v>153</v>
      </c>
      <c r="F270" s="180" t="s">
        <v>333</v>
      </c>
      <c r="G270" s="167"/>
      <c r="H270" s="167"/>
      <c r="I270" s="170"/>
      <c r="J270" s="181">
        <f>BK270</f>
        <v>0</v>
      </c>
      <c r="K270" s="167"/>
      <c r="L270" s="172"/>
      <c r="M270" s="173"/>
      <c r="N270" s="174"/>
      <c r="O270" s="174"/>
      <c r="P270" s="175">
        <f>SUM(P271:P338)</f>
        <v>0</v>
      </c>
      <c r="Q270" s="174"/>
      <c r="R270" s="175">
        <f>SUM(R271:R338)</f>
        <v>276.41706335433543</v>
      </c>
      <c r="S270" s="174"/>
      <c r="T270" s="176">
        <f>SUM(T271:T338)</f>
        <v>0</v>
      </c>
      <c r="AR270" s="177" t="s">
        <v>21</v>
      </c>
      <c r="AT270" s="178" t="s">
        <v>71</v>
      </c>
      <c r="AU270" s="178" t="s">
        <v>21</v>
      </c>
      <c r="AY270" s="177" t="s">
        <v>135</v>
      </c>
      <c r="BK270" s="179">
        <f>SUM(BK271:BK338)</f>
        <v>0</v>
      </c>
    </row>
    <row r="271" spans="2:65" s="1" customFormat="1" ht="16.5" customHeight="1">
      <c r="B271" s="34"/>
      <c r="C271" s="182" t="s">
        <v>334</v>
      </c>
      <c r="D271" s="182" t="s">
        <v>137</v>
      </c>
      <c r="E271" s="183" t="s">
        <v>335</v>
      </c>
      <c r="F271" s="184" t="s">
        <v>336</v>
      </c>
      <c r="G271" s="185" t="s">
        <v>227</v>
      </c>
      <c r="H271" s="186">
        <v>8.2000000000000003E-2</v>
      </c>
      <c r="I271" s="187"/>
      <c r="J271" s="188">
        <f>ROUND(I271*H271,2)</f>
        <v>0</v>
      </c>
      <c r="K271" s="184" t="s">
        <v>141</v>
      </c>
      <c r="L271" s="38"/>
      <c r="M271" s="189" t="s">
        <v>1</v>
      </c>
      <c r="N271" s="190" t="s">
        <v>43</v>
      </c>
      <c r="O271" s="60"/>
      <c r="P271" s="191">
        <f>O271*H271</f>
        <v>0</v>
      </c>
      <c r="Q271" s="191">
        <v>1.0627727796999999</v>
      </c>
      <c r="R271" s="191">
        <f>Q271*H271</f>
        <v>8.7147367935399997E-2</v>
      </c>
      <c r="S271" s="191">
        <v>0</v>
      </c>
      <c r="T271" s="192">
        <f>S271*H271</f>
        <v>0</v>
      </c>
      <c r="AR271" s="17" t="s">
        <v>142</v>
      </c>
      <c r="AT271" s="17" t="s">
        <v>137</v>
      </c>
      <c r="AU271" s="17" t="s">
        <v>80</v>
      </c>
      <c r="AY271" s="17" t="s">
        <v>135</v>
      </c>
      <c r="BE271" s="193">
        <f>IF(N271="základní",J271,0)</f>
        <v>0</v>
      </c>
      <c r="BF271" s="193">
        <f>IF(N271="snížená",J271,0)</f>
        <v>0</v>
      </c>
      <c r="BG271" s="193">
        <f>IF(N271="zákl. přenesená",J271,0)</f>
        <v>0</v>
      </c>
      <c r="BH271" s="193">
        <f>IF(N271="sníž. přenesená",J271,0)</f>
        <v>0</v>
      </c>
      <c r="BI271" s="193">
        <f>IF(N271="nulová",J271,0)</f>
        <v>0</v>
      </c>
      <c r="BJ271" s="17" t="s">
        <v>21</v>
      </c>
      <c r="BK271" s="193">
        <f>ROUND(I271*H271,2)</f>
        <v>0</v>
      </c>
      <c r="BL271" s="17" t="s">
        <v>142</v>
      </c>
      <c r="BM271" s="17" t="s">
        <v>337</v>
      </c>
    </row>
    <row r="272" spans="2:65" s="1" customFormat="1" ht="11.25">
      <c r="B272" s="34"/>
      <c r="C272" s="35"/>
      <c r="D272" s="194" t="s">
        <v>144</v>
      </c>
      <c r="E272" s="35"/>
      <c r="F272" s="195" t="s">
        <v>338</v>
      </c>
      <c r="G272" s="35"/>
      <c r="H272" s="35"/>
      <c r="I272" s="112"/>
      <c r="J272" s="35"/>
      <c r="K272" s="35"/>
      <c r="L272" s="38"/>
      <c r="M272" s="196"/>
      <c r="N272" s="60"/>
      <c r="O272" s="60"/>
      <c r="P272" s="60"/>
      <c r="Q272" s="60"/>
      <c r="R272" s="60"/>
      <c r="S272" s="60"/>
      <c r="T272" s="61"/>
      <c r="AT272" s="17" t="s">
        <v>144</v>
      </c>
      <c r="AU272" s="17" t="s">
        <v>80</v>
      </c>
    </row>
    <row r="273" spans="2:65" s="12" customFormat="1" ht="11.25">
      <c r="B273" s="198"/>
      <c r="C273" s="199"/>
      <c r="D273" s="194" t="s">
        <v>148</v>
      </c>
      <c r="E273" s="200" t="s">
        <v>1</v>
      </c>
      <c r="F273" s="201" t="s">
        <v>339</v>
      </c>
      <c r="G273" s="199"/>
      <c r="H273" s="200" t="s">
        <v>1</v>
      </c>
      <c r="I273" s="202"/>
      <c r="J273" s="199"/>
      <c r="K273" s="199"/>
      <c r="L273" s="203"/>
      <c r="M273" s="204"/>
      <c r="N273" s="205"/>
      <c r="O273" s="205"/>
      <c r="P273" s="205"/>
      <c r="Q273" s="205"/>
      <c r="R273" s="205"/>
      <c r="S273" s="205"/>
      <c r="T273" s="206"/>
      <c r="AT273" s="207" t="s">
        <v>148</v>
      </c>
      <c r="AU273" s="207" t="s">
        <v>80</v>
      </c>
      <c r="AV273" s="12" t="s">
        <v>21</v>
      </c>
      <c r="AW273" s="12" t="s">
        <v>35</v>
      </c>
      <c r="AX273" s="12" t="s">
        <v>72</v>
      </c>
      <c r="AY273" s="207" t="s">
        <v>135</v>
      </c>
    </row>
    <row r="274" spans="2:65" s="12" customFormat="1" ht="11.25">
      <c r="B274" s="198"/>
      <c r="C274" s="199"/>
      <c r="D274" s="194" t="s">
        <v>148</v>
      </c>
      <c r="E274" s="200" t="s">
        <v>1</v>
      </c>
      <c r="F274" s="201" t="s">
        <v>340</v>
      </c>
      <c r="G274" s="199"/>
      <c r="H274" s="200" t="s">
        <v>1</v>
      </c>
      <c r="I274" s="202"/>
      <c r="J274" s="199"/>
      <c r="K274" s="199"/>
      <c r="L274" s="203"/>
      <c r="M274" s="204"/>
      <c r="N274" s="205"/>
      <c r="O274" s="205"/>
      <c r="P274" s="205"/>
      <c r="Q274" s="205"/>
      <c r="R274" s="205"/>
      <c r="S274" s="205"/>
      <c r="T274" s="206"/>
      <c r="AT274" s="207" t="s">
        <v>148</v>
      </c>
      <c r="AU274" s="207" t="s">
        <v>80</v>
      </c>
      <c r="AV274" s="12" t="s">
        <v>21</v>
      </c>
      <c r="AW274" s="12" t="s">
        <v>35</v>
      </c>
      <c r="AX274" s="12" t="s">
        <v>72</v>
      </c>
      <c r="AY274" s="207" t="s">
        <v>135</v>
      </c>
    </row>
    <row r="275" spans="2:65" s="13" customFormat="1" ht="11.25">
      <c r="B275" s="208"/>
      <c r="C275" s="209"/>
      <c r="D275" s="194" t="s">
        <v>148</v>
      </c>
      <c r="E275" s="210" t="s">
        <v>1</v>
      </c>
      <c r="F275" s="211" t="s">
        <v>341</v>
      </c>
      <c r="G275" s="209"/>
      <c r="H275" s="212">
        <v>8.2000000000000003E-2</v>
      </c>
      <c r="I275" s="213"/>
      <c r="J275" s="209"/>
      <c r="K275" s="209"/>
      <c r="L275" s="214"/>
      <c r="M275" s="215"/>
      <c r="N275" s="216"/>
      <c r="O275" s="216"/>
      <c r="P275" s="216"/>
      <c r="Q275" s="216"/>
      <c r="R275" s="216"/>
      <c r="S275" s="216"/>
      <c r="T275" s="217"/>
      <c r="AT275" s="218" t="s">
        <v>148</v>
      </c>
      <c r="AU275" s="218" t="s">
        <v>80</v>
      </c>
      <c r="AV275" s="13" t="s">
        <v>80</v>
      </c>
      <c r="AW275" s="13" t="s">
        <v>35</v>
      </c>
      <c r="AX275" s="13" t="s">
        <v>21</v>
      </c>
      <c r="AY275" s="218" t="s">
        <v>135</v>
      </c>
    </row>
    <row r="276" spans="2:65" s="1" customFormat="1" ht="16.5" customHeight="1">
      <c r="B276" s="34"/>
      <c r="C276" s="182" t="s">
        <v>342</v>
      </c>
      <c r="D276" s="182" t="s">
        <v>137</v>
      </c>
      <c r="E276" s="183" t="s">
        <v>343</v>
      </c>
      <c r="F276" s="184" t="s">
        <v>344</v>
      </c>
      <c r="G276" s="185" t="s">
        <v>157</v>
      </c>
      <c r="H276" s="186">
        <v>68.581000000000003</v>
      </c>
      <c r="I276" s="187"/>
      <c r="J276" s="188">
        <f>ROUND(I276*H276,2)</f>
        <v>0</v>
      </c>
      <c r="K276" s="184" t="s">
        <v>141</v>
      </c>
      <c r="L276" s="38"/>
      <c r="M276" s="189" t="s">
        <v>1</v>
      </c>
      <c r="N276" s="190" t="s">
        <v>43</v>
      </c>
      <c r="O276" s="60"/>
      <c r="P276" s="191">
        <f>O276*H276</f>
        <v>0</v>
      </c>
      <c r="Q276" s="191">
        <v>2.4778600000000002</v>
      </c>
      <c r="R276" s="191">
        <f>Q276*H276</f>
        <v>169.93411666000003</v>
      </c>
      <c r="S276" s="191">
        <v>0</v>
      </c>
      <c r="T276" s="192">
        <f>S276*H276</f>
        <v>0</v>
      </c>
      <c r="AR276" s="17" t="s">
        <v>142</v>
      </c>
      <c r="AT276" s="17" t="s">
        <v>137</v>
      </c>
      <c r="AU276" s="17" t="s">
        <v>80</v>
      </c>
      <c r="AY276" s="17" t="s">
        <v>135</v>
      </c>
      <c r="BE276" s="193">
        <f>IF(N276="základní",J276,0)</f>
        <v>0</v>
      </c>
      <c r="BF276" s="193">
        <f>IF(N276="snížená",J276,0)</f>
        <v>0</v>
      </c>
      <c r="BG276" s="193">
        <f>IF(N276="zákl. přenesená",J276,0)</f>
        <v>0</v>
      </c>
      <c r="BH276" s="193">
        <f>IF(N276="sníž. přenesená",J276,0)</f>
        <v>0</v>
      </c>
      <c r="BI276" s="193">
        <f>IF(N276="nulová",J276,0)</f>
        <v>0</v>
      </c>
      <c r="BJ276" s="17" t="s">
        <v>21</v>
      </c>
      <c r="BK276" s="193">
        <f>ROUND(I276*H276,2)</f>
        <v>0</v>
      </c>
      <c r="BL276" s="17" t="s">
        <v>142</v>
      </c>
      <c r="BM276" s="17" t="s">
        <v>345</v>
      </c>
    </row>
    <row r="277" spans="2:65" s="1" customFormat="1" ht="11.25">
      <c r="B277" s="34"/>
      <c r="C277" s="35"/>
      <c r="D277" s="194" t="s">
        <v>144</v>
      </c>
      <c r="E277" s="35"/>
      <c r="F277" s="195" t="s">
        <v>346</v>
      </c>
      <c r="G277" s="35"/>
      <c r="H277" s="35"/>
      <c r="I277" s="112"/>
      <c r="J277" s="35"/>
      <c r="K277" s="35"/>
      <c r="L277" s="38"/>
      <c r="M277" s="196"/>
      <c r="N277" s="60"/>
      <c r="O277" s="60"/>
      <c r="P277" s="60"/>
      <c r="Q277" s="60"/>
      <c r="R277" s="60"/>
      <c r="S277" s="60"/>
      <c r="T277" s="61"/>
      <c r="AT277" s="17" t="s">
        <v>144</v>
      </c>
      <c r="AU277" s="17" t="s">
        <v>80</v>
      </c>
    </row>
    <row r="278" spans="2:65" s="1" customFormat="1" ht="39">
      <c r="B278" s="34"/>
      <c r="C278" s="35"/>
      <c r="D278" s="194" t="s">
        <v>146</v>
      </c>
      <c r="E278" s="35"/>
      <c r="F278" s="197" t="s">
        <v>347</v>
      </c>
      <c r="G278" s="35"/>
      <c r="H278" s="35"/>
      <c r="I278" s="112"/>
      <c r="J278" s="35"/>
      <c r="K278" s="35"/>
      <c r="L278" s="38"/>
      <c r="M278" s="196"/>
      <c r="N278" s="60"/>
      <c r="O278" s="60"/>
      <c r="P278" s="60"/>
      <c r="Q278" s="60"/>
      <c r="R278" s="60"/>
      <c r="S278" s="60"/>
      <c r="T278" s="61"/>
      <c r="AT278" s="17" t="s">
        <v>146</v>
      </c>
      <c r="AU278" s="17" t="s">
        <v>80</v>
      </c>
    </row>
    <row r="279" spans="2:65" s="12" customFormat="1" ht="11.25">
      <c r="B279" s="198"/>
      <c r="C279" s="199"/>
      <c r="D279" s="194" t="s">
        <v>148</v>
      </c>
      <c r="E279" s="200" t="s">
        <v>1</v>
      </c>
      <c r="F279" s="201" t="s">
        <v>348</v>
      </c>
      <c r="G279" s="199"/>
      <c r="H279" s="200" t="s">
        <v>1</v>
      </c>
      <c r="I279" s="202"/>
      <c r="J279" s="199"/>
      <c r="K279" s="199"/>
      <c r="L279" s="203"/>
      <c r="M279" s="204"/>
      <c r="N279" s="205"/>
      <c r="O279" s="205"/>
      <c r="P279" s="205"/>
      <c r="Q279" s="205"/>
      <c r="R279" s="205"/>
      <c r="S279" s="205"/>
      <c r="T279" s="206"/>
      <c r="AT279" s="207" t="s">
        <v>148</v>
      </c>
      <c r="AU279" s="207" t="s">
        <v>80</v>
      </c>
      <c r="AV279" s="12" t="s">
        <v>21</v>
      </c>
      <c r="AW279" s="12" t="s">
        <v>35</v>
      </c>
      <c r="AX279" s="12" t="s">
        <v>72</v>
      </c>
      <c r="AY279" s="207" t="s">
        <v>135</v>
      </c>
    </row>
    <row r="280" spans="2:65" s="12" customFormat="1" ht="11.25">
      <c r="B280" s="198"/>
      <c r="C280" s="199"/>
      <c r="D280" s="194" t="s">
        <v>148</v>
      </c>
      <c r="E280" s="200" t="s">
        <v>1</v>
      </c>
      <c r="F280" s="201" t="s">
        <v>349</v>
      </c>
      <c r="G280" s="199"/>
      <c r="H280" s="200" t="s">
        <v>1</v>
      </c>
      <c r="I280" s="202"/>
      <c r="J280" s="199"/>
      <c r="K280" s="199"/>
      <c r="L280" s="203"/>
      <c r="M280" s="204"/>
      <c r="N280" s="205"/>
      <c r="O280" s="205"/>
      <c r="P280" s="205"/>
      <c r="Q280" s="205"/>
      <c r="R280" s="205"/>
      <c r="S280" s="205"/>
      <c r="T280" s="206"/>
      <c r="AT280" s="207" t="s">
        <v>148</v>
      </c>
      <c r="AU280" s="207" t="s">
        <v>80</v>
      </c>
      <c r="AV280" s="12" t="s">
        <v>21</v>
      </c>
      <c r="AW280" s="12" t="s">
        <v>35</v>
      </c>
      <c r="AX280" s="12" t="s">
        <v>72</v>
      </c>
      <c r="AY280" s="207" t="s">
        <v>135</v>
      </c>
    </row>
    <row r="281" spans="2:65" s="13" customFormat="1" ht="11.25">
      <c r="B281" s="208"/>
      <c r="C281" s="209"/>
      <c r="D281" s="194" t="s">
        <v>148</v>
      </c>
      <c r="E281" s="210" t="s">
        <v>1</v>
      </c>
      <c r="F281" s="211" t="s">
        <v>350</v>
      </c>
      <c r="G281" s="209"/>
      <c r="H281" s="212">
        <v>14.08</v>
      </c>
      <c r="I281" s="213"/>
      <c r="J281" s="209"/>
      <c r="K281" s="209"/>
      <c r="L281" s="214"/>
      <c r="M281" s="215"/>
      <c r="N281" s="216"/>
      <c r="O281" s="216"/>
      <c r="P281" s="216"/>
      <c r="Q281" s="216"/>
      <c r="R281" s="216"/>
      <c r="S281" s="216"/>
      <c r="T281" s="217"/>
      <c r="AT281" s="218" t="s">
        <v>148</v>
      </c>
      <c r="AU281" s="218" t="s">
        <v>80</v>
      </c>
      <c r="AV281" s="13" t="s">
        <v>80</v>
      </c>
      <c r="AW281" s="13" t="s">
        <v>35</v>
      </c>
      <c r="AX281" s="13" t="s">
        <v>72</v>
      </c>
      <c r="AY281" s="218" t="s">
        <v>135</v>
      </c>
    </row>
    <row r="282" spans="2:65" s="13" customFormat="1" ht="11.25">
      <c r="B282" s="208"/>
      <c r="C282" s="209"/>
      <c r="D282" s="194" t="s">
        <v>148</v>
      </c>
      <c r="E282" s="210" t="s">
        <v>1</v>
      </c>
      <c r="F282" s="211" t="s">
        <v>351</v>
      </c>
      <c r="G282" s="209"/>
      <c r="H282" s="212">
        <v>8.3439999999999994</v>
      </c>
      <c r="I282" s="213"/>
      <c r="J282" s="209"/>
      <c r="K282" s="209"/>
      <c r="L282" s="214"/>
      <c r="M282" s="215"/>
      <c r="N282" s="216"/>
      <c r="O282" s="216"/>
      <c r="P282" s="216"/>
      <c r="Q282" s="216"/>
      <c r="R282" s="216"/>
      <c r="S282" s="216"/>
      <c r="T282" s="217"/>
      <c r="AT282" s="218" t="s">
        <v>148</v>
      </c>
      <c r="AU282" s="218" t="s">
        <v>80</v>
      </c>
      <c r="AV282" s="13" t="s">
        <v>80</v>
      </c>
      <c r="AW282" s="13" t="s">
        <v>35</v>
      </c>
      <c r="AX282" s="13" t="s">
        <v>72</v>
      </c>
      <c r="AY282" s="218" t="s">
        <v>135</v>
      </c>
    </row>
    <row r="283" spans="2:65" s="13" customFormat="1" ht="11.25">
      <c r="B283" s="208"/>
      <c r="C283" s="209"/>
      <c r="D283" s="194" t="s">
        <v>148</v>
      </c>
      <c r="E283" s="210" t="s">
        <v>1</v>
      </c>
      <c r="F283" s="211" t="s">
        <v>352</v>
      </c>
      <c r="G283" s="209"/>
      <c r="H283" s="212">
        <v>0.6</v>
      </c>
      <c r="I283" s="213"/>
      <c r="J283" s="209"/>
      <c r="K283" s="209"/>
      <c r="L283" s="214"/>
      <c r="M283" s="215"/>
      <c r="N283" s="216"/>
      <c r="O283" s="216"/>
      <c r="P283" s="216"/>
      <c r="Q283" s="216"/>
      <c r="R283" s="216"/>
      <c r="S283" s="216"/>
      <c r="T283" s="217"/>
      <c r="AT283" s="218" t="s">
        <v>148</v>
      </c>
      <c r="AU283" s="218" t="s">
        <v>80</v>
      </c>
      <c r="AV283" s="13" t="s">
        <v>80</v>
      </c>
      <c r="AW283" s="13" t="s">
        <v>35</v>
      </c>
      <c r="AX283" s="13" t="s">
        <v>72</v>
      </c>
      <c r="AY283" s="218" t="s">
        <v>135</v>
      </c>
    </row>
    <row r="284" spans="2:65" s="14" customFormat="1" ht="11.25">
      <c r="B284" s="219"/>
      <c r="C284" s="220"/>
      <c r="D284" s="194" t="s">
        <v>148</v>
      </c>
      <c r="E284" s="221" t="s">
        <v>1</v>
      </c>
      <c r="F284" s="222" t="s">
        <v>152</v>
      </c>
      <c r="G284" s="220"/>
      <c r="H284" s="223">
        <v>23.024000000000001</v>
      </c>
      <c r="I284" s="224"/>
      <c r="J284" s="220"/>
      <c r="K284" s="220"/>
      <c r="L284" s="225"/>
      <c r="M284" s="226"/>
      <c r="N284" s="227"/>
      <c r="O284" s="227"/>
      <c r="P284" s="227"/>
      <c r="Q284" s="227"/>
      <c r="R284" s="227"/>
      <c r="S284" s="227"/>
      <c r="T284" s="228"/>
      <c r="AT284" s="229" t="s">
        <v>148</v>
      </c>
      <c r="AU284" s="229" t="s">
        <v>80</v>
      </c>
      <c r="AV284" s="14" t="s">
        <v>153</v>
      </c>
      <c r="AW284" s="14" t="s">
        <v>35</v>
      </c>
      <c r="AX284" s="14" t="s">
        <v>72</v>
      </c>
      <c r="AY284" s="229" t="s">
        <v>135</v>
      </c>
    </row>
    <row r="285" spans="2:65" s="13" customFormat="1" ht="11.25">
      <c r="B285" s="208"/>
      <c r="C285" s="209"/>
      <c r="D285" s="194" t="s">
        <v>148</v>
      </c>
      <c r="E285" s="210" t="s">
        <v>1</v>
      </c>
      <c r="F285" s="211" t="s">
        <v>353</v>
      </c>
      <c r="G285" s="209"/>
      <c r="H285" s="212">
        <v>22.631</v>
      </c>
      <c r="I285" s="213"/>
      <c r="J285" s="209"/>
      <c r="K285" s="209"/>
      <c r="L285" s="214"/>
      <c r="M285" s="215"/>
      <c r="N285" s="216"/>
      <c r="O285" s="216"/>
      <c r="P285" s="216"/>
      <c r="Q285" s="216"/>
      <c r="R285" s="216"/>
      <c r="S285" s="216"/>
      <c r="T285" s="217"/>
      <c r="AT285" s="218" t="s">
        <v>148</v>
      </c>
      <c r="AU285" s="218" t="s">
        <v>80</v>
      </c>
      <c r="AV285" s="13" t="s">
        <v>80</v>
      </c>
      <c r="AW285" s="13" t="s">
        <v>35</v>
      </c>
      <c r="AX285" s="13" t="s">
        <v>72</v>
      </c>
      <c r="AY285" s="218" t="s">
        <v>135</v>
      </c>
    </row>
    <row r="286" spans="2:65" s="13" customFormat="1" ht="11.25">
      <c r="B286" s="208"/>
      <c r="C286" s="209"/>
      <c r="D286" s="194" t="s">
        <v>148</v>
      </c>
      <c r="E286" s="210" t="s">
        <v>1</v>
      </c>
      <c r="F286" s="211" t="s">
        <v>354</v>
      </c>
      <c r="G286" s="209"/>
      <c r="H286" s="212">
        <v>22.925999999999998</v>
      </c>
      <c r="I286" s="213"/>
      <c r="J286" s="209"/>
      <c r="K286" s="209"/>
      <c r="L286" s="214"/>
      <c r="M286" s="215"/>
      <c r="N286" s="216"/>
      <c r="O286" s="216"/>
      <c r="P286" s="216"/>
      <c r="Q286" s="216"/>
      <c r="R286" s="216"/>
      <c r="S286" s="216"/>
      <c r="T286" s="217"/>
      <c r="AT286" s="218" t="s">
        <v>148</v>
      </c>
      <c r="AU286" s="218" t="s">
        <v>80</v>
      </c>
      <c r="AV286" s="13" t="s">
        <v>80</v>
      </c>
      <c r="AW286" s="13" t="s">
        <v>35</v>
      </c>
      <c r="AX286" s="13" t="s">
        <v>72</v>
      </c>
      <c r="AY286" s="218" t="s">
        <v>135</v>
      </c>
    </row>
    <row r="287" spans="2:65" s="14" customFormat="1" ht="11.25">
      <c r="B287" s="219"/>
      <c r="C287" s="220"/>
      <c r="D287" s="194" t="s">
        <v>148</v>
      </c>
      <c r="E287" s="221" t="s">
        <v>1</v>
      </c>
      <c r="F287" s="222" t="s">
        <v>152</v>
      </c>
      <c r="G287" s="220"/>
      <c r="H287" s="223">
        <v>45.557000000000002</v>
      </c>
      <c r="I287" s="224"/>
      <c r="J287" s="220"/>
      <c r="K287" s="220"/>
      <c r="L287" s="225"/>
      <c r="M287" s="226"/>
      <c r="N287" s="227"/>
      <c r="O287" s="227"/>
      <c r="P287" s="227"/>
      <c r="Q287" s="227"/>
      <c r="R287" s="227"/>
      <c r="S287" s="227"/>
      <c r="T287" s="228"/>
      <c r="AT287" s="229" t="s">
        <v>148</v>
      </c>
      <c r="AU287" s="229" t="s">
        <v>80</v>
      </c>
      <c r="AV287" s="14" t="s">
        <v>153</v>
      </c>
      <c r="AW287" s="14" t="s">
        <v>35</v>
      </c>
      <c r="AX287" s="14" t="s">
        <v>72</v>
      </c>
      <c r="AY287" s="229" t="s">
        <v>135</v>
      </c>
    </row>
    <row r="288" spans="2:65" s="15" customFormat="1" ht="11.25">
      <c r="B288" s="230"/>
      <c r="C288" s="231"/>
      <c r="D288" s="194" t="s">
        <v>148</v>
      </c>
      <c r="E288" s="232" t="s">
        <v>1</v>
      </c>
      <c r="F288" s="233" t="s">
        <v>193</v>
      </c>
      <c r="G288" s="231"/>
      <c r="H288" s="234">
        <v>68.581000000000003</v>
      </c>
      <c r="I288" s="235"/>
      <c r="J288" s="231"/>
      <c r="K288" s="231"/>
      <c r="L288" s="236"/>
      <c r="M288" s="237"/>
      <c r="N288" s="238"/>
      <c r="O288" s="238"/>
      <c r="P288" s="238"/>
      <c r="Q288" s="238"/>
      <c r="R288" s="238"/>
      <c r="S288" s="238"/>
      <c r="T288" s="239"/>
      <c r="AT288" s="240" t="s">
        <v>148</v>
      </c>
      <c r="AU288" s="240" t="s">
        <v>80</v>
      </c>
      <c r="AV288" s="15" t="s">
        <v>142</v>
      </c>
      <c r="AW288" s="15" t="s">
        <v>35</v>
      </c>
      <c r="AX288" s="15" t="s">
        <v>21</v>
      </c>
      <c r="AY288" s="240" t="s">
        <v>135</v>
      </c>
    </row>
    <row r="289" spans="2:65" s="1" customFormat="1" ht="16.5" customHeight="1">
      <c r="B289" s="34"/>
      <c r="C289" s="182" t="s">
        <v>355</v>
      </c>
      <c r="D289" s="182" t="s">
        <v>137</v>
      </c>
      <c r="E289" s="183" t="s">
        <v>356</v>
      </c>
      <c r="F289" s="184" t="s">
        <v>357</v>
      </c>
      <c r="G289" s="185" t="s">
        <v>140</v>
      </c>
      <c r="H289" s="186">
        <v>446.98</v>
      </c>
      <c r="I289" s="187"/>
      <c r="J289" s="188">
        <f>ROUND(I289*H289,2)</f>
        <v>0</v>
      </c>
      <c r="K289" s="184" t="s">
        <v>141</v>
      </c>
      <c r="L289" s="38"/>
      <c r="M289" s="189" t="s">
        <v>1</v>
      </c>
      <c r="N289" s="190" t="s">
        <v>43</v>
      </c>
      <c r="O289" s="60"/>
      <c r="P289" s="191">
        <f>O289*H289</f>
        <v>0</v>
      </c>
      <c r="Q289" s="191">
        <v>4.1744200000000002E-2</v>
      </c>
      <c r="R289" s="191">
        <f>Q289*H289</f>
        <v>18.658822516000001</v>
      </c>
      <c r="S289" s="191">
        <v>0</v>
      </c>
      <c r="T289" s="192">
        <f>S289*H289</f>
        <v>0</v>
      </c>
      <c r="AR289" s="17" t="s">
        <v>142</v>
      </c>
      <c r="AT289" s="17" t="s">
        <v>137</v>
      </c>
      <c r="AU289" s="17" t="s">
        <v>80</v>
      </c>
      <c r="AY289" s="17" t="s">
        <v>135</v>
      </c>
      <c r="BE289" s="193">
        <f>IF(N289="základní",J289,0)</f>
        <v>0</v>
      </c>
      <c r="BF289" s="193">
        <f>IF(N289="snížená",J289,0)</f>
        <v>0</v>
      </c>
      <c r="BG289" s="193">
        <f>IF(N289="zákl. přenesená",J289,0)</f>
        <v>0</v>
      </c>
      <c r="BH289" s="193">
        <f>IF(N289="sníž. přenesená",J289,0)</f>
        <v>0</v>
      </c>
      <c r="BI289" s="193">
        <f>IF(N289="nulová",J289,0)</f>
        <v>0</v>
      </c>
      <c r="BJ289" s="17" t="s">
        <v>21</v>
      </c>
      <c r="BK289" s="193">
        <f>ROUND(I289*H289,2)</f>
        <v>0</v>
      </c>
      <c r="BL289" s="17" t="s">
        <v>142</v>
      </c>
      <c r="BM289" s="17" t="s">
        <v>358</v>
      </c>
    </row>
    <row r="290" spans="2:65" s="1" customFormat="1" ht="11.25">
      <c r="B290" s="34"/>
      <c r="C290" s="35"/>
      <c r="D290" s="194" t="s">
        <v>144</v>
      </c>
      <c r="E290" s="35"/>
      <c r="F290" s="195" t="s">
        <v>359</v>
      </c>
      <c r="G290" s="35"/>
      <c r="H290" s="35"/>
      <c r="I290" s="112"/>
      <c r="J290" s="35"/>
      <c r="K290" s="35"/>
      <c r="L290" s="38"/>
      <c r="M290" s="196"/>
      <c r="N290" s="60"/>
      <c r="O290" s="60"/>
      <c r="P290" s="60"/>
      <c r="Q290" s="60"/>
      <c r="R290" s="60"/>
      <c r="S290" s="60"/>
      <c r="T290" s="61"/>
      <c r="AT290" s="17" t="s">
        <v>144</v>
      </c>
      <c r="AU290" s="17" t="s">
        <v>80</v>
      </c>
    </row>
    <row r="291" spans="2:65" s="1" customFormat="1" ht="146.25">
      <c r="B291" s="34"/>
      <c r="C291" s="35"/>
      <c r="D291" s="194" t="s">
        <v>146</v>
      </c>
      <c r="E291" s="35"/>
      <c r="F291" s="197" t="s">
        <v>360</v>
      </c>
      <c r="G291" s="35"/>
      <c r="H291" s="35"/>
      <c r="I291" s="112"/>
      <c r="J291" s="35"/>
      <c r="K291" s="35"/>
      <c r="L291" s="38"/>
      <c r="M291" s="196"/>
      <c r="N291" s="60"/>
      <c r="O291" s="60"/>
      <c r="P291" s="60"/>
      <c r="Q291" s="60"/>
      <c r="R291" s="60"/>
      <c r="S291" s="60"/>
      <c r="T291" s="61"/>
      <c r="AT291" s="17" t="s">
        <v>146</v>
      </c>
      <c r="AU291" s="17" t="s">
        <v>80</v>
      </c>
    </row>
    <row r="292" spans="2:65" s="12" customFormat="1" ht="11.25">
      <c r="B292" s="198"/>
      <c r="C292" s="199"/>
      <c r="D292" s="194" t="s">
        <v>148</v>
      </c>
      <c r="E292" s="200" t="s">
        <v>1</v>
      </c>
      <c r="F292" s="201" t="s">
        <v>361</v>
      </c>
      <c r="G292" s="199"/>
      <c r="H292" s="200" t="s">
        <v>1</v>
      </c>
      <c r="I292" s="202"/>
      <c r="J292" s="199"/>
      <c r="K292" s="199"/>
      <c r="L292" s="203"/>
      <c r="M292" s="204"/>
      <c r="N292" s="205"/>
      <c r="O292" s="205"/>
      <c r="P292" s="205"/>
      <c r="Q292" s="205"/>
      <c r="R292" s="205"/>
      <c r="S292" s="205"/>
      <c r="T292" s="206"/>
      <c r="AT292" s="207" t="s">
        <v>148</v>
      </c>
      <c r="AU292" s="207" t="s">
        <v>80</v>
      </c>
      <c r="AV292" s="12" t="s">
        <v>21</v>
      </c>
      <c r="AW292" s="12" t="s">
        <v>35</v>
      </c>
      <c r="AX292" s="12" t="s">
        <v>72</v>
      </c>
      <c r="AY292" s="207" t="s">
        <v>135</v>
      </c>
    </row>
    <row r="293" spans="2:65" s="12" customFormat="1" ht="11.25">
      <c r="B293" s="198"/>
      <c r="C293" s="199"/>
      <c r="D293" s="194" t="s">
        <v>148</v>
      </c>
      <c r="E293" s="200" t="s">
        <v>1</v>
      </c>
      <c r="F293" s="201" t="s">
        <v>362</v>
      </c>
      <c r="G293" s="199"/>
      <c r="H293" s="200" t="s">
        <v>1</v>
      </c>
      <c r="I293" s="202"/>
      <c r="J293" s="199"/>
      <c r="K293" s="199"/>
      <c r="L293" s="203"/>
      <c r="M293" s="204"/>
      <c r="N293" s="205"/>
      <c r="O293" s="205"/>
      <c r="P293" s="205"/>
      <c r="Q293" s="205"/>
      <c r="R293" s="205"/>
      <c r="S293" s="205"/>
      <c r="T293" s="206"/>
      <c r="AT293" s="207" t="s">
        <v>148</v>
      </c>
      <c r="AU293" s="207" t="s">
        <v>80</v>
      </c>
      <c r="AV293" s="12" t="s">
        <v>21</v>
      </c>
      <c r="AW293" s="12" t="s">
        <v>35</v>
      </c>
      <c r="AX293" s="12" t="s">
        <v>72</v>
      </c>
      <c r="AY293" s="207" t="s">
        <v>135</v>
      </c>
    </row>
    <row r="294" spans="2:65" s="13" customFormat="1" ht="11.25">
      <c r="B294" s="208"/>
      <c r="C294" s="209"/>
      <c r="D294" s="194" t="s">
        <v>148</v>
      </c>
      <c r="E294" s="210" t="s">
        <v>1</v>
      </c>
      <c r="F294" s="211" t="s">
        <v>363</v>
      </c>
      <c r="G294" s="209"/>
      <c r="H294" s="212">
        <v>95.403999999999996</v>
      </c>
      <c r="I294" s="213"/>
      <c r="J294" s="209"/>
      <c r="K294" s="209"/>
      <c r="L294" s="214"/>
      <c r="M294" s="215"/>
      <c r="N294" s="216"/>
      <c r="O294" s="216"/>
      <c r="P294" s="216"/>
      <c r="Q294" s="216"/>
      <c r="R294" s="216"/>
      <c r="S294" s="216"/>
      <c r="T294" s="217"/>
      <c r="AT294" s="218" t="s">
        <v>148</v>
      </c>
      <c r="AU294" s="218" t="s">
        <v>80</v>
      </c>
      <c r="AV294" s="13" t="s">
        <v>80</v>
      </c>
      <c r="AW294" s="13" t="s">
        <v>35</v>
      </c>
      <c r="AX294" s="13" t="s">
        <v>72</v>
      </c>
      <c r="AY294" s="218" t="s">
        <v>135</v>
      </c>
    </row>
    <row r="295" spans="2:65" s="13" customFormat="1" ht="11.25">
      <c r="B295" s="208"/>
      <c r="C295" s="209"/>
      <c r="D295" s="194" t="s">
        <v>148</v>
      </c>
      <c r="E295" s="210" t="s">
        <v>1</v>
      </c>
      <c r="F295" s="211" t="s">
        <v>364</v>
      </c>
      <c r="G295" s="209"/>
      <c r="H295" s="212">
        <v>63.622999999999998</v>
      </c>
      <c r="I295" s="213"/>
      <c r="J295" s="209"/>
      <c r="K295" s="209"/>
      <c r="L295" s="214"/>
      <c r="M295" s="215"/>
      <c r="N295" s="216"/>
      <c r="O295" s="216"/>
      <c r="P295" s="216"/>
      <c r="Q295" s="216"/>
      <c r="R295" s="216"/>
      <c r="S295" s="216"/>
      <c r="T295" s="217"/>
      <c r="AT295" s="218" t="s">
        <v>148</v>
      </c>
      <c r="AU295" s="218" t="s">
        <v>80</v>
      </c>
      <c r="AV295" s="13" t="s">
        <v>80</v>
      </c>
      <c r="AW295" s="13" t="s">
        <v>35</v>
      </c>
      <c r="AX295" s="13" t="s">
        <v>72</v>
      </c>
      <c r="AY295" s="218" t="s">
        <v>135</v>
      </c>
    </row>
    <row r="296" spans="2:65" s="13" customFormat="1" ht="11.25">
      <c r="B296" s="208"/>
      <c r="C296" s="209"/>
      <c r="D296" s="194" t="s">
        <v>148</v>
      </c>
      <c r="E296" s="210" t="s">
        <v>1</v>
      </c>
      <c r="F296" s="211" t="s">
        <v>365</v>
      </c>
      <c r="G296" s="209"/>
      <c r="H296" s="212">
        <v>4.5750000000000002</v>
      </c>
      <c r="I296" s="213"/>
      <c r="J296" s="209"/>
      <c r="K296" s="209"/>
      <c r="L296" s="214"/>
      <c r="M296" s="215"/>
      <c r="N296" s="216"/>
      <c r="O296" s="216"/>
      <c r="P296" s="216"/>
      <c r="Q296" s="216"/>
      <c r="R296" s="216"/>
      <c r="S296" s="216"/>
      <c r="T296" s="217"/>
      <c r="AT296" s="218" t="s">
        <v>148</v>
      </c>
      <c r="AU296" s="218" t="s">
        <v>80</v>
      </c>
      <c r="AV296" s="13" t="s">
        <v>80</v>
      </c>
      <c r="AW296" s="13" t="s">
        <v>35</v>
      </c>
      <c r="AX296" s="13" t="s">
        <v>72</v>
      </c>
      <c r="AY296" s="218" t="s">
        <v>135</v>
      </c>
    </row>
    <row r="297" spans="2:65" s="14" customFormat="1" ht="11.25">
      <c r="B297" s="219"/>
      <c r="C297" s="220"/>
      <c r="D297" s="194" t="s">
        <v>148</v>
      </c>
      <c r="E297" s="221" t="s">
        <v>1</v>
      </c>
      <c r="F297" s="222" t="s">
        <v>152</v>
      </c>
      <c r="G297" s="220"/>
      <c r="H297" s="223">
        <v>163.602</v>
      </c>
      <c r="I297" s="224"/>
      <c r="J297" s="220"/>
      <c r="K297" s="220"/>
      <c r="L297" s="225"/>
      <c r="M297" s="226"/>
      <c r="N297" s="227"/>
      <c r="O297" s="227"/>
      <c r="P297" s="227"/>
      <c r="Q297" s="227"/>
      <c r="R297" s="227"/>
      <c r="S297" s="227"/>
      <c r="T297" s="228"/>
      <c r="AT297" s="229" t="s">
        <v>148</v>
      </c>
      <c r="AU297" s="229" t="s">
        <v>80</v>
      </c>
      <c r="AV297" s="14" t="s">
        <v>153</v>
      </c>
      <c r="AW297" s="14" t="s">
        <v>35</v>
      </c>
      <c r="AX297" s="14" t="s">
        <v>72</v>
      </c>
      <c r="AY297" s="229" t="s">
        <v>135</v>
      </c>
    </row>
    <row r="298" spans="2:65" s="12" customFormat="1" ht="11.25">
      <c r="B298" s="198"/>
      <c r="C298" s="199"/>
      <c r="D298" s="194" t="s">
        <v>148</v>
      </c>
      <c r="E298" s="200" t="s">
        <v>1</v>
      </c>
      <c r="F298" s="201" t="s">
        <v>366</v>
      </c>
      <c r="G298" s="199"/>
      <c r="H298" s="200" t="s">
        <v>1</v>
      </c>
      <c r="I298" s="202"/>
      <c r="J298" s="199"/>
      <c r="K298" s="199"/>
      <c r="L298" s="203"/>
      <c r="M298" s="204"/>
      <c r="N298" s="205"/>
      <c r="O298" s="205"/>
      <c r="P298" s="205"/>
      <c r="Q298" s="205"/>
      <c r="R298" s="205"/>
      <c r="S298" s="205"/>
      <c r="T298" s="206"/>
      <c r="AT298" s="207" t="s">
        <v>148</v>
      </c>
      <c r="AU298" s="207" t="s">
        <v>80</v>
      </c>
      <c r="AV298" s="12" t="s">
        <v>21</v>
      </c>
      <c r="AW298" s="12" t="s">
        <v>35</v>
      </c>
      <c r="AX298" s="12" t="s">
        <v>72</v>
      </c>
      <c r="AY298" s="207" t="s">
        <v>135</v>
      </c>
    </row>
    <row r="299" spans="2:65" s="13" customFormat="1" ht="11.25">
      <c r="B299" s="208"/>
      <c r="C299" s="209"/>
      <c r="D299" s="194" t="s">
        <v>148</v>
      </c>
      <c r="E299" s="210" t="s">
        <v>1</v>
      </c>
      <c r="F299" s="211" t="s">
        <v>367</v>
      </c>
      <c r="G299" s="209"/>
      <c r="H299" s="212">
        <v>283.37799999999999</v>
      </c>
      <c r="I299" s="213"/>
      <c r="J299" s="209"/>
      <c r="K299" s="209"/>
      <c r="L299" s="214"/>
      <c r="M299" s="215"/>
      <c r="N299" s="216"/>
      <c r="O299" s="216"/>
      <c r="P299" s="216"/>
      <c r="Q299" s="216"/>
      <c r="R299" s="216"/>
      <c r="S299" s="216"/>
      <c r="T299" s="217"/>
      <c r="AT299" s="218" t="s">
        <v>148</v>
      </c>
      <c r="AU299" s="218" t="s">
        <v>80</v>
      </c>
      <c r="AV299" s="13" t="s">
        <v>80</v>
      </c>
      <c r="AW299" s="13" t="s">
        <v>35</v>
      </c>
      <c r="AX299" s="13" t="s">
        <v>72</v>
      </c>
      <c r="AY299" s="218" t="s">
        <v>135</v>
      </c>
    </row>
    <row r="300" spans="2:65" s="14" customFormat="1" ht="11.25">
      <c r="B300" s="219"/>
      <c r="C300" s="220"/>
      <c r="D300" s="194" t="s">
        <v>148</v>
      </c>
      <c r="E300" s="221" t="s">
        <v>1</v>
      </c>
      <c r="F300" s="222" t="s">
        <v>152</v>
      </c>
      <c r="G300" s="220"/>
      <c r="H300" s="223">
        <v>283.37799999999999</v>
      </c>
      <c r="I300" s="224"/>
      <c r="J300" s="220"/>
      <c r="K300" s="220"/>
      <c r="L300" s="225"/>
      <c r="M300" s="226"/>
      <c r="N300" s="227"/>
      <c r="O300" s="227"/>
      <c r="P300" s="227"/>
      <c r="Q300" s="227"/>
      <c r="R300" s="227"/>
      <c r="S300" s="227"/>
      <c r="T300" s="228"/>
      <c r="AT300" s="229" t="s">
        <v>148</v>
      </c>
      <c r="AU300" s="229" t="s">
        <v>80</v>
      </c>
      <c r="AV300" s="14" t="s">
        <v>153</v>
      </c>
      <c r="AW300" s="14" t="s">
        <v>35</v>
      </c>
      <c r="AX300" s="14" t="s">
        <v>72</v>
      </c>
      <c r="AY300" s="229" t="s">
        <v>135</v>
      </c>
    </row>
    <row r="301" spans="2:65" s="15" customFormat="1" ht="11.25">
      <c r="B301" s="230"/>
      <c r="C301" s="231"/>
      <c r="D301" s="194" t="s">
        <v>148</v>
      </c>
      <c r="E301" s="232" t="s">
        <v>1</v>
      </c>
      <c r="F301" s="233" t="s">
        <v>193</v>
      </c>
      <c r="G301" s="231"/>
      <c r="H301" s="234">
        <v>446.98</v>
      </c>
      <c r="I301" s="235"/>
      <c r="J301" s="231"/>
      <c r="K301" s="231"/>
      <c r="L301" s="236"/>
      <c r="M301" s="237"/>
      <c r="N301" s="238"/>
      <c r="O301" s="238"/>
      <c r="P301" s="238"/>
      <c r="Q301" s="238"/>
      <c r="R301" s="238"/>
      <c r="S301" s="238"/>
      <c r="T301" s="239"/>
      <c r="AT301" s="240" t="s">
        <v>148</v>
      </c>
      <c r="AU301" s="240" t="s">
        <v>80</v>
      </c>
      <c r="AV301" s="15" t="s">
        <v>142</v>
      </c>
      <c r="AW301" s="15" t="s">
        <v>35</v>
      </c>
      <c r="AX301" s="15" t="s">
        <v>21</v>
      </c>
      <c r="AY301" s="240" t="s">
        <v>135</v>
      </c>
    </row>
    <row r="302" spans="2:65" s="1" customFormat="1" ht="16.5" customHeight="1">
      <c r="B302" s="34"/>
      <c r="C302" s="182" t="s">
        <v>368</v>
      </c>
      <c r="D302" s="182" t="s">
        <v>137</v>
      </c>
      <c r="E302" s="183" t="s">
        <v>369</v>
      </c>
      <c r="F302" s="184" t="s">
        <v>370</v>
      </c>
      <c r="G302" s="185" t="s">
        <v>140</v>
      </c>
      <c r="H302" s="186">
        <v>446.98</v>
      </c>
      <c r="I302" s="187"/>
      <c r="J302" s="188">
        <f>ROUND(I302*H302,2)</f>
        <v>0</v>
      </c>
      <c r="K302" s="184" t="s">
        <v>141</v>
      </c>
      <c r="L302" s="38"/>
      <c r="M302" s="189" t="s">
        <v>1</v>
      </c>
      <c r="N302" s="190" t="s">
        <v>43</v>
      </c>
      <c r="O302" s="60"/>
      <c r="P302" s="191">
        <f>O302*H302</f>
        <v>0</v>
      </c>
      <c r="Q302" s="191">
        <v>1.5E-5</v>
      </c>
      <c r="R302" s="191">
        <f>Q302*H302</f>
        <v>6.7047000000000001E-3</v>
      </c>
      <c r="S302" s="191">
        <v>0</v>
      </c>
      <c r="T302" s="192">
        <f>S302*H302</f>
        <v>0</v>
      </c>
      <c r="AR302" s="17" t="s">
        <v>142</v>
      </c>
      <c r="AT302" s="17" t="s">
        <v>137</v>
      </c>
      <c r="AU302" s="17" t="s">
        <v>80</v>
      </c>
      <c r="AY302" s="17" t="s">
        <v>135</v>
      </c>
      <c r="BE302" s="193">
        <f>IF(N302="základní",J302,0)</f>
        <v>0</v>
      </c>
      <c r="BF302" s="193">
        <f>IF(N302="snížená",J302,0)</f>
        <v>0</v>
      </c>
      <c r="BG302" s="193">
        <f>IF(N302="zákl. přenesená",J302,0)</f>
        <v>0</v>
      </c>
      <c r="BH302" s="193">
        <f>IF(N302="sníž. přenesená",J302,0)</f>
        <v>0</v>
      </c>
      <c r="BI302" s="193">
        <f>IF(N302="nulová",J302,0)</f>
        <v>0</v>
      </c>
      <c r="BJ302" s="17" t="s">
        <v>21</v>
      </c>
      <c r="BK302" s="193">
        <f>ROUND(I302*H302,2)</f>
        <v>0</v>
      </c>
      <c r="BL302" s="17" t="s">
        <v>142</v>
      </c>
      <c r="BM302" s="17" t="s">
        <v>371</v>
      </c>
    </row>
    <row r="303" spans="2:65" s="1" customFormat="1" ht="11.25">
      <c r="B303" s="34"/>
      <c r="C303" s="35"/>
      <c r="D303" s="194" t="s">
        <v>144</v>
      </c>
      <c r="E303" s="35"/>
      <c r="F303" s="195" t="s">
        <v>372</v>
      </c>
      <c r="G303" s="35"/>
      <c r="H303" s="35"/>
      <c r="I303" s="112"/>
      <c r="J303" s="35"/>
      <c r="K303" s="35"/>
      <c r="L303" s="38"/>
      <c r="M303" s="196"/>
      <c r="N303" s="60"/>
      <c r="O303" s="60"/>
      <c r="P303" s="60"/>
      <c r="Q303" s="60"/>
      <c r="R303" s="60"/>
      <c r="S303" s="60"/>
      <c r="T303" s="61"/>
      <c r="AT303" s="17" t="s">
        <v>144</v>
      </c>
      <c r="AU303" s="17" t="s">
        <v>80</v>
      </c>
    </row>
    <row r="304" spans="2:65" s="1" customFormat="1" ht="146.25">
      <c r="B304" s="34"/>
      <c r="C304" s="35"/>
      <c r="D304" s="194" t="s">
        <v>146</v>
      </c>
      <c r="E304" s="35"/>
      <c r="F304" s="197" t="s">
        <v>360</v>
      </c>
      <c r="G304" s="35"/>
      <c r="H304" s="35"/>
      <c r="I304" s="112"/>
      <c r="J304" s="35"/>
      <c r="K304" s="35"/>
      <c r="L304" s="38"/>
      <c r="M304" s="196"/>
      <c r="N304" s="60"/>
      <c r="O304" s="60"/>
      <c r="P304" s="60"/>
      <c r="Q304" s="60"/>
      <c r="R304" s="60"/>
      <c r="S304" s="60"/>
      <c r="T304" s="61"/>
      <c r="AT304" s="17" t="s">
        <v>146</v>
      </c>
      <c r="AU304" s="17" t="s">
        <v>80</v>
      </c>
    </row>
    <row r="305" spans="2:65" s="12" customFormat="1" ht="11.25">
      <c r="B305" s="198"/>
      <c r="C305" s="199"/>
      <c r="D305" s="194" t="s">
        <v>148</v>
      </c>
      <c r="E305" s="200" t="s">
        <v>1</v>
      </c>
      <c r="F305" s="201" t="s">
        <v>373</v>
      </c>
      <c r="G305" s="199"/>
      <c r="H305" s="200" t="s">
        <v>1</v>
      </c>
      <c r="I305" s="202"/>
      <c r="J305" s="199"/>
      <c r="K305" s="199"/>
      <c r="L305" s="203"/>
      <c r="M305" s="204"/>
      <c r="N305" s="205"/>
      <c r="O305" s="205"/>
      <c r="P305" s="205"/>
      <c r="Q305" s="205"/>
      <c r="R305" s="205"/>
      <c r="S305" s="205"/>
      <c r="T305" s="206"/>
      <c r="AT305" s="207" t="s">
        <v>148</v>
      </c>
      <c r="AU305" s="207" t="s">
        <v>80</v>
      </c>
      <c r="AV305" s="12" t="s">
        <v>21</v>
      </c>
      <c r="AW305" s="12" t="s">
        <v>35</v>
      </c>
      <c r="AX305" s="12" t="s">
        <v>72</v>
      </c>
      <c r="AY305" s="207" t="s">
        <v>135</v>
      </c>
    </row>
    <row r="306" spans="2:65" s="13" customFormat="1" ht="11.25">
      <c r="B306" s="208"/>
      <c r="C306" s="209"/>
      <c r="D306" s="194" t="s">
        <v>148</v>
      </c>
      <c r="E306" s="210" t="s">
        <v>1</v>
      </c>
      <c r="F306" s="211" t="s">
        <v>374</v>
      </c>
      <c r="G306" s="209"/>
      <c r="H306" s="212">
        <v>446.98</v>
      </c>
      <c r="I306" s="213"/>
      <c r="J306" s="209"/>
      <c r="K306" s="209"/>
      <c r="L306" s="214"/>
      <c r="M306" s="215"/>
      <c r="N306" s="216"/>
      <c r="O306" s="216"/>
      <c r="P306" s="216"/>
      <c r="Q306" s="216"/>
      <c r="R306" s="216"/>
      <c r="S306" s="216"/>
      <c r="T306" s="217"/>
      <c r="AT306" s="218" t="s">
        <v>148</v>
      </c>
      <c r="AU306" s="218" t="s">
        <v>80</v>
      </c>
      <c r="AV306" s="13" t="s">
        <v>80</v>
      </c>
      <c r="AW306" s="13" t="s">
        <v>35</v>
      </c>
      <c r="AX306" s="13" t="s">
        <v>21</v>
      </c>
      <c r="AY306" s="218" t="s">
        <v>135</v>
      </c>
    </row>
    <row r="307" spans="2:65" s="1" customFormat="1" ht="16.5" customHeight="1">
      <c r="B307" s="34"/>
      <c r="C307" s="182" t="s">
        <v>375</v>
      </c>
      <c r="D307" s="182" t="s">
        <v>137</v>
      </c>
      <c r="E307" s="183" t="s">
        <v>376</v>
      </c>
      <c r="F307" s="184" t="s">
        <v>377</v>
      </c>
      <c r="G307" s="185" t="s">
        <v>227</v>
      </c>
      <c r="H307" s="186">
        <v>11.651999999999999</v>
      </c>
      <c r="I307" s="187"/>
      <c r="J307" s="188">
        <f>ROUND(I307*H307,2)</f>
        <v>0</v>
      </c>
      <c r="K307" s="184" t="s">
        <v>141</v>
      </c>
      <c r="L307" s="38"/>
      <c r="M307" s="189" t="s">
        <v>1</v>
      </c>
      <c r="N307" s="190" t="s">
        <v>43</v>
      </c>
      <c r="O307" s="60"/>
      <c r="P307" s="191">
        <f>O307*H307</f>
        <v>0</v>
      </c>
      <c r="Q307" s="191">
        <v>1.0487652000000001</v>
      </c>
      <c r="R307" s="191">
        <f>Q307*H307</f>
        <v>12.2202121104</v>
      </c>
      <c r="S307" s="191">
        <v>0</v>
      </c>
      <c r="T307" s="192">
        <f>S307*H307</f>
        <v>0</v>
      </c>
      <c r="AR307" s="17" t="s">
        <v>142</v>
      </c>
      <c r="AT307" s="17" t="s">
        <v>137</v>
      </c>
      <c r="AU307" s="17" t="s">
        <v>80</v>
      </c>
      <c r="AY307" s="17" t="s">
        <v>135</v>
      </c>
      <c r="BE307" s="193">
        <f>IF(N307="základní",J307,0)</f>
        <v>0</v>
      </c>
      <c r="BF307" s="193">
        <f>IF(N307="snížená",J307,0)</f>
        <v>0</v>
      </c>
      <c r="BG307" s="193">
        <f>IF(N307="zákl. přenesená",J307,0)</f>
        <v>0</v>
      </c>
      <c r="BH307" s="193">
        <f>IF(N307="sníž. přenesená",J307,0)</f>
        <v>0</v>
      </c>
      <c r="BI307" s="193">
        <f>IF(N307="nulová",J307,0)</f>
        <v>0</v>
      </c>
      <c r="BJ307" s="17" t="s">
        <v>21</v>
      </c>
      <c r="BK307" s="193">
        <f>ROUND(I307*H307,2)</f>
        <v>0</v>
      </c>
      <c r="BL307" s="17" t="s">
        <v>142</v>
      </c>
      <c r="BM307" s="17" t="s">
        <v>378</v>
      </c>
    </row>
    <row r="308" spans="2:65" s="1" customFormat="1" ht="11.25">
      <c r="B308" s="34"/>
      <c r="C308" s="35"/>
      <c r="D308" s="194" t="s">
        <v>144</v>
      </c>
      <c r="E308" s="35"/>
      <c r="F308" s="195" t="s">
        <v>379</v>
      </c>
      <c r="G308" s="35"/>
      <c r="H308" s="35"/>
      <c r="I308" s="112"/>
      <c r="J308" s="35"/>
      <c r="K308" s="35"/>
      <c r="L308" s="38"/>
      <c r="M308" s="196"/>
      <c r="N308" s="60"/>
      <c r="O308" s="60"/>
      <c r="P308" s="60"/>
      <c r="Q308" s="60"/>
      <c r="R308" s="60"/>
      <c r="S308" s="60"/>
      <c r="T308" s="61"/>
      <c r="AT308" s="17" t="s">
        <v>144</v>
      </c>
      <c r="AU308" s="17" t="s">
        <v>80</v>
      </c>
    </row>
    <row r="309" spans="2:65" s="1" customFormat="1" ht="78">
      <c r="B309" s="34"/>
      <c r="C309" s="35"/>
      <c r="D309" s="194" t="s">
        <v>146</v>
      </c>
      <c r="E309" s="35"/>
      <c r="F309" s="197" t="s">
        <v>380</v>
      </c>
      <c r="G309" s="35"/>
      <c r="H309" s="35"/>
      <c r="I309" s="112"/>
      <c r="J309" s="35"/>
      <c r="K309" s="35"/>
      <c r="L309" s="38"/>
      <c r="M309" s="196"/>
      <c r="N309" s="60"/>
      <c r="O309" s="60"/>
      <c r="P309" s="60"/>
      <c r="Q309" s="60"/>
      <c r="R309" s="60"/>
      <c r="S309" s="60"/>
      <c r="T309" s="61"/>
      <c r="AT309" s="17" t="s">
        <v>146</v>
      </c>
      <c r="AU309" s="17" t="s">
        <v>80</v>
      </c>
    </row>
    <row r="310" spans="2:65" s="12" customFormat="1" ht="11.25">
      <c r="B310" s="198"/>
      <c r="C310" s="199"/>
      <c r="D310" s="194" t="s">
        <v>148</v>
      </c>
      <c r="E310" s="200" t="s">
        <v>1</v>
      </c>
      <c r="F310" s="201" t="s">
        <v>381</v>
      </c>
      <c r="G310" s="199"/>
      <c r="H310" s="200" t="s">
        <v>1</v>
      </c>
      <c r="I310" s="202"/>
      <c r="J310" s="199"/>
      <c r="K310" s="199"/>
      <c r="L310" s="203"/>
      <c r="M310" s="204"/>
      <c r="N310" s="205"/>
      <c r="O310" s="205"/>
      <c r="P310" s="205"/>
      <c r="Q310" s="205"/>
      <c r="R310" s="205"/>
      <c r="S310" s="205"/>
      <c r="T310" s="206"/>
      <c r="AT310" s="207" t="s">
        <v>148</v>
      </c>
      <c r="AU310" s="207" t="s">
        <v>80</v>
      </c>
      <c r="AV310" s="12" t="s">
        <v>21</v>
      </c>
      <c r="AW310" s="12" t="s">
        <v>35</v>
      </c>
      <c r="AX310" s="12" t="s">
        <v>72</v>
      </c>
      <c r="AY310" s="207" t="s">
        <v>135</v>
      </c>
    </row>
    <row r="311" spans="2:65" s="13" customFormat="1" ht="11.25">
      <c r="B311" s="208"/>
      <c r="C311" s="209"/>
      <c r="D311" s="194" t="s">
        <v>148</v>
      </c>
      <c r="E311" s="210" t="s">
        <v>1</v>
      </c>
      <c r="F311" s="211" t="s">
        <v>382</v>
      </c>
      <c r="G311" s="209"/>
      <c r="H311" s="212">
        <v>3.7280000000000002</v>
      </c>
      <c r="I311" s="213"/>
      <c r="J311" s="209"/>
      <c r="K311" s="209"/>
      <c r="L311" s="214"/>
      <c r="M311" s="215"/>
      <c r="N311" s="216"/>
      <c r="O311" s="216"/>
      <c r="P311" s="216"/>
      <c r="Q311" s="216"/>
      <c r="R311" s="216"/>
      <c r="S311" s="216"/>
      <c r="T311" s="217"/>
      <c r="AT311" s="218" t="s">
        <v>148</v>
      </c>
      <c r="AU311" s="218" t="s">
        <v>80</v>
      </c>
      <c r="AV311" s="13" t="s">
        <v>80</v>
      </c>
      <c r="AW311" s="13" t="s">
        <v>35</v>
      </c>
      <c r="AX311" s="13" t="s">
        <v>72</v>
      </c>
      <c r="AY311" s="218" t="s">
        <v>135</v>
      </c>
    </row>
    <row r="312" spans="2:65" s="13" customFormat="1" ht="11.25">
      <c r="B312" s="208"/>
      <c r="C312" s="209"/>
      <c r="D312" s="194" t="s">
        <v>148</v>
      </c>
      <c r="E312" s="210" t="s">
        <v>1</v>
      </c>
      <c r="F312" s="211" t="s">
        <v>383</v>
      </c>
      <c r="G312" s="209"/>
      <c r="H312" s="212">
        <v>7.9240000000000004</v>
      </c>
      <c r="I312" s="213"/>
      <c r="J312" s="209"/>
      <c r="K312" s="209"/>
      <c r="L312" s="214"/>
      <c r="M312" s="215"/>
      <c r="N312" s="216"/>
      <c r="O312" s="216"/>
      <c r="P312" s="216"/>
      <c r="Q312" s="216"/>
      <c r="R312" s="216"/>
      <c r="S312" s="216"/>
      <c r="T312" s="217"/>
      <c r="AT312" s="218" t="s">
        <v>148</v>
      </c>
      <c r="AU312" s="218" t="s">
        <v>80</v>
      </c>
      <c r="AV312" s="13" t="s">
        <v>80</v>
      </c>
      <c r="AW312" s="13" t="s">
        <v>35</v>
      </c>
      <c r="AX312" s="13" t="s">
        <v>72</v>
      </c>
      <c r="AY312" s="218" t="s">
        <v>135</v>
      </c>
    </row>
    <row r="313" spans="2:65" s="15" customFormat="1" ht="11.25">
      <c r="B313" s="230"/>
      <c r="C313" s="231"/>
      <c r="D313" s="194" t="s">
        <v>148</v>
      </c>
      <c r="E313" s="232" t="s">
        <v>1</v>
      </c>
      <c r="F313" s="233" t="s">
        <v>193</v>
      </c>
      <c r="G313" s="231"/>
      <c r="H313" s="234">
        <v>11.651999999999999</v>
      </c>
      <c r="I313" s="235"/>
      <c r="J313" s="231"/>
      <c r="K313" s="231"/>
      <c r="L313" s="236"/>
      <c r="M313" s="237"/>
      <c r="N313" s="238"/>
      <c r="O313" s="238"/>
      <c r="P313" s="238"/>
      <c r="Q313" s="238"/>
      <c r="R313" s="238"/>
      <c r="S313" s="238"/>
      <c r="T313" s="239"/>
      <c r="AT313" s="240" t="s">
        <v>148</v>
      </c>
      <c r="AU313" s="240" t="s">
        <v>80</v>
      </c>
      <c r="AV313" s="15" t="s">
        <v>142</v>
      </c>
      <c r="AW313" s="15" t="s">
        <v>35</v>
      </c>
      <c r="AX313" s="15" t="s">
        <v>21</v>
      </c>
      <c r="AY313" s="240" t="s">
        <v>135</v>
      </c>
    </row>
    <row r="314" spans="2:65" s="1" customFormat="1" ht="16.5" customHeight="1">
      <c r="B314" s="34"/>
      <c r="C314" s="182" t="s">
        <v>384</v>
      </c>
      <c r="D314" s="182" t="s">
        <v>137</v>
      </c>
      <c r="E314" s="183" t="s">
        <v>385</v>
      </c>
      <c r="F314" s="184" t="s">
        <v>386</v>
      </c>
      <c r="G314" s="185" t="s">
        <v>157</v>
      </c>
      <c r="H314" s="186">
        <v>32.1</v>
      </c>
      <c r="I314" s="187"/>
      <c r="J314" s="188">
        <f>ROUND(I314*H314,2)</f>
        <v>0</v>
      </c>
      <c r="K314" s="184" t="s">
        <v>141</v>
      </c>
      <c r="L314" s="38"/>
      <c r="M314" s="189" t="s">
        <v>1</v>
      </c>
      <c r="N314" s="190" t="s">
        <v>43</v>
      </c>
      <c r="O314" s="60"/>
      <c r="P314" s="191">
        <f>O314*H314</f>
        <v>0</v>
      </c>
      <c r="Q314" s="191">
        <v>2.2912400000000002</v>
      </c>
      <c r="R314" s="191">
        <f>Q314*H314</f>
        <v>73.548804000000004</v>
      </c>
      <c r="S314" s="191">
        <v>0</v>
      </c>
      <c r="T314" s="192">
        <f>S314*H314</f>
        <v>0</v>
      </c>
      <c r="AR314" s="17" t="s">
        <v>142</v>
      </c>
      <c r="AT314" s="17" t="s">
        <v>137</v>
      </c>
      <c r="AU314" s="17" t="s">
        <v>80</v>
      </c>
      <c r="AY314" s="17" t="s">
        <v>135</v>
      </c>
      <c r="BE314" s="193">
        <f>IF(N314="základní",J314,0)</f>
        <v>0</v>
      </c>
      <c r="BF314" s="193">
        <f>IF(N314="snížená",J314,0)</f>
        <v>0</v>
      </c>
      <c r="BG314" s="193">
        <f>IF(N314="zákl. přenesená",J314,0)</f>
        <v>0</v>
      </c>
      <c r="BH314" s="193">
        <f>IF(N314="sníž. přenesená",J314,0)</f>
        <v>0</v>
      </c>
      <c r="BI314" s="193">
        <f>IF(N314="nulová",J314,0)</f>
        <v>0</v>
      </c>
      <c r="BJ314" s="17" t="s">
        <v>21</v>
      </c>
      <c r="BK314" s="193">
        <f>ROUND(I314*H314,2)</f>
        <v>0</v>
      </c>
      <c r="BL314" s="17" t="s">
        <v>142</v>
      </c>
      <c r="BM314" s="17" t="s">
        <v>387</v>
      </c>
    </row>
    <row r="315" spans="2:65" s="1" customFormat="1" ht="19.5">
      <c r="B315" s="34"/>
      <c r="C315" s="35"/>
      <c r="D315" s="194" t="s">
        <v>144</v>
      </c>
      <c r="E315" s="35"/>
      <c r="F315" s="195" t="s">
        <v>388</v>
      </c>
      <c r="G315" s="35"/>
      <c r="H315" s="35"/>
      <c r="I315" s="112"/>
      <c r="J315" s="35"/>
      <c r="K315" s="35"/>
      <c r="L315" s="38"/>
      <c r="M315" s="196"/>
      <c r="N315" s="60"/>
      <c r="O315" s="60"/>
      <c r="P315" s="60"/>
      <c r="Q315" s="60"/>
      <c r="R315" s="60"/>
      <c r="S315" s="60"/>
      <c r="T315" s="61"/>
      <c r="AT315" s="17" t="s">
        <v>144</v>
      </c>
      <c r="AU315" s="17" t="s">
        <v>80</v>
      </c>
    </row>
    <row r="316" spans="2:65" s="1" customFormat="1" ht="58.5">
      <c r="B316" s="34"/>
      <c r="C316" s="35"/>
      <c r="D316" s="194" t="s">
        <v>146</v>
      </c>
      <c r="E316" s="35"/>
      <c r="F316" s="197" t="s">
        <v>389</v>
      </c>
      <c r="G316" s="35"/>
      <c r="H316" s="35"/>
      <c r="I316" s="112"/>
      <c r="J316" s="35"/>
      <c r="K316" s="35"/>
      <c r="L316" s="38"/>
      <c r="M316" s="196"/>
      <c r="N316" s="60"/>
      <c r="O316" s="60"/>
      <c r="P316" s="60"/>
      <c r="Q316" s="60"/>
      <c r="R316" s="60"/>
      <c r="S316" s="60"/>
      <c r="T316" s="61"/>
      <c r="AT316" s="17" t="s">
        <v>146</v>
      </c>
      <c r="AU316" s="17" t="s">
        <v>80</v>
      </c>
    </row>
    <row r="317" spans="2:65" s="12" customFormat="1" ht="11.25">
      <c r="B317" s="198"/>
      <c r="C317" s="199"/>
      <c r="D317" s="194" t="s">
        <v>148</v>
      </c>
      <c r="E317" s="200" t="s">
        <v>1</v>
      </c>
      <c r="F317" s="201" t="s">
        <v>390</v>
      </c>
      <c r="G317" s="199"/>
      <c r="H317" s="200" t="s">
        <v>1</v>
      </c>
      <c r="I317" s="202"/>
      <c r="J317" s="199"/>
      <c r="K317" s="199"/>
      <c r="L317" s="203"/>
      <c r="M317" s="204"/>
      <c r="N317" s="205"/>
      <c r="O317" s="205"/>
      <c r="P317" s="205"/>
      <c r="Q317" s="205"/>
      <c r="R317" s="205"/>
      <c r="S317" s="205"/>
      <c r="T317" s="206"/>
      <c r="AT317" s="207" t="s">
        <v>148</v>
      </c>
      <c r="AU317" s="207" t="s">
        <v>80</v>
      </c>
      <c r="AV317" s="12" t="s">
        <v>21</v>
      </c>
      <c r="AW317" s="12" t="s">
        <v>35</v>
      </c>
      <c r="AX317" s="12" t="s">
        <v>72</v>
      </c>
      <c r="AY317" s="207" t="s">
        <v>135</v>
      </c>
    </row>
    <row r="318" spans="2:65" s="13" customFormat="1" ht="11.25">
      <c r="B318" s="208"/>
      <c r="C318" s="209"/>
      <c r="D318" s="194" t="s">
        <v>148</v>
      </c>
      <c r="E318" s="210" t="s">
        <v>1</v>
      </c>
      <c r="F318" s="211" t="s">
        <v>391</v>
      </c>
      <c r="G318" s="209"/>
      <c r="H318" s="212">
        <v>7.5</v>
      </c>
      <c r="I318" s="213"/>
      <c r="J318" s="209"/>
      <c r="K318" s="209"/>
      <c r="L318" s="214"/>
      <c r="M318" s="215"/>
      <c r="N318" s="216"/>
      <c r="O318" s="216"/>
      <c r="P318" s="216"/>
      <c r="Q318" s="216"/>
      <c r="R318" s="216"/>
      <c r="S318" s="216"/>
      <c r="T318" s="217"/>
      <c r="AT318" s="218" t="s">
        <v>148</v>
      </c>
      <c r="AU318" s="218" t="s">
        <v>80</v>
      </c>
      <c r="AV318" s="13" t="s">
        <v>80</v>
      </c>
      <c r="AW318" s="13" t="s">
        <v>35</v>
      </c>
      <c r="AX318" s="13" t="s">
        <v>72</v>
      </c>
      <c r="AY318" s="218" t="s">
        <v>135</v>
      </c>
    </row>
    <row r="319" spans="2:65" s="13" customFormat="1" ht="11.25">
      <c r="B319" s="208"/>
      <c r="C319" s="209"/>
      <c r="D319" s="194" t="s">
        <v>148</v>
      </c>
      <c r="E319" s="210" t="s">
        <v>1</v>
      </c>
      <c r="F319" s="211" t="s">
        <v>392</v>
      </c>
      <c r="G319" s="209"/>
      <c r="H319" s="212">
        <v>12</v>
      </c>
      <c r="I319" s="213"/>
      <c r="J319" s="209"/>
      <c r="K319" s="209"/>
      <c r="L319" s="214"/>
      <c r="M319" s="215"/>
      <c r="N319" s="216"/>
      <c r="O319" s="216"/>
      <c r="P319" s="216"/>
      <c r="Q319" s="216"/>
      <c r="R319" s="216"/>
      <c r="S319" s="216"/>
      <c r="T319" s="217"/>
      <c r="AT319" s="218" t="s">
        <v>148</v>
      </c>
      <c r="AU319" s="218" t="s">
        <v>80</v>
      </c>
      <c r="AV319" s="13" t="s">
        <v>80</v>
      </c>
      <c r="AW319" s="13" t="s">
        <v>35</v>
      </c>
      <c r="AX319" s="13" t="s">
        <v>72</v>
      </c>
      <c r="AY319" s="218" t="s">
        <v>135</v>
      </c>
    </row>
    <row r="320" spans="2:65" s="13" customFormat="1" ht="11.25">
      <c r="B320" s="208"/>
      <c r="C320" s="209"/>
      <c r="D320" s="194" t="s">
        <v>148</v>
      </c>
      <c r="E320" s="210" t="s">
        <v>1</v>
      </c>
      <c r="F320" s="211" t="s">
        <v>393</v>
      </c>
      <c r="G320" s="209"/>
      <c r="H320" s="212">
        <v>12.6</v>
      </c>
      <c r="I320" s="213"/>
      <c r="J320" s="209"/>
      <c r="K320" s="209"/>
      <c r="L320" s="214"/>
      <c r="M320" s="215"/>
      <c r="N320" s="216"/>
      <c r="O320" s="216"/>
      <c r="P320" s="216"/>
      <c r="Q320" s="216"/>
      <c r="R320" s="216"/>
      <c r="S320" s="216"/>
      <c r="T320" s="217"/>
      <c r="AT320" s="218" t="s">
        <v>148</v>
      </c>
      <c r="AU320" s="218" t="s">
        <v>80</v>
      </c>
      <c r="AV320" s="13" t="s">
        <v>80</v>
      </c>
      <c r="AW320" s="13" t="s">
        <v>35</v>
      </c>
      <c r="AX320" s="13" t="s">
        <v>72</v>
      </c>
      <c r="AY320" s="218" t="s">
        <v>135</v>
      </c>
    </row>
    <row r="321" spans="2:65" s="15" customFormat="1" ht="11.25">
      <c r="B321" s="230"/>
      <c r="C321" s="231"/>
      <c r="D321" s="194" t="s">
        <v>148</v>
      </c>
      <c r="E321" s="232" t="s">
        <v>1</v>
      </c>
      <c r="F321" s="233" t="s">
        <v>193</v>
      </c>
      <c r="G321" s="231"/>
      <c r="H321" s="234">
        <v>32.1</v>
      </c>
      <c r="I321" s="235"/>
      <c r="J321" s="231"/>
      <c r="K321" s="231"/>
      <c r="L321" s="236"/>
      <c r="M321" s="237"/>
      <c r="N321" s="238"/>
      <c r="O321" s="238"/>
      <c r="P321" s="238"/>
      <c r="Q321" s="238"/>
      <c r="R321" s="238"/>
      <c r="S321" s="238"/>
      <c r="T321" s="239"/>
      <c r="AT321" s="240" t="s">
        <v>148</v>
      </c>
      <c r="AU321" s="240" t="s">
        <v>80</v>
      </c>
      <c r="AV321" s="15" t="s">
        <v>142</v>
      </c>
      <c r="AW321" s="15" t="s">
        <v>35</v>
      </c>
      <c r="AX321" s="15" t="s">
        <v>21</v>
      </c>
      <c r="AY321" s="240" t="s">
        <v>135</v>
      </c>
    </row>
    <row r="322" spans="2:65" s="1" customFormat="1" ht="16.5" customHeight="1">
      <c r="B322" s="34"/>
      <c r="C322" s="182" t="s">
        <v>394</v>
      </c>
      <c r="D322" s="182" t="s">
        <v>137</v>
      </c>
      <c r="E322" s="183" t="s">
        <v>395</v>
      </c>
      <c r="F322" s="184" t="s">
        <v>396</v>
      </c>
      <c r="G322" s="185" t="s">
        <v>172</v>
      </c>
      <c r="H322" s="186">
        <v>264</v>
      </c>
      <c r="I322" s="187"/>
      <c r="J322" s="188">
        <f>ROUND(I322*H322,2)</f>
        <v>0</v>
      </c>
      <c r="K322" s="184" t="s">
        <v>141</v>
      </c>
      <c r="L322" s="38"/>
      <c r="M322" s="189" t="s">
        <v>1</v>
      </c>
      <c r="N322" s="190" t="s">
        <v>43</v>
      </c>
      <c r="O322" s="60"/>
      <c r="P322" s="191">
        <f>O322*H322</f>
        <v>0</v>
      </c>
      <c r="Q322" s="191">
        <v>6.62E-3</v>
      </c>
      <c r="R322" s="191">
        <f>Q322*H322</f>
        <v>1.7476799999999999</v>
      </c>
      <c r="S322" s="191">
        <v>0</v>
      </c>
      <c r="T322" s="192">
        <f>S322*H322</f>
        <v>0</v>
      </c>
      <c r="AR322" s="17" t="s">
        <v>142</v>
      </c>
      <c r="AT322" s="17" t="s">
        <v>137</v>
      </c>
      <c r="AU322" s="17" t="s">
        <v>80</v>
      </c>
      <c r="AY322" s="17" t="s">
        <v>135</v>
      </c>
      <c r="BE322" s="193">
        <f>IF(N322="základní",J322,0)</f>
        <v>0</v>
      </c>
      <c r="BF322" s="193">
        <f>IF(N322="snížená",J322,0)</f>
        <v>0</v>
      </c>
      <c r="BG322" s="193">
        <f>IF(N322="zákl. přenesená",J322,0)</f>
        <v>0</v>
      </c>
      <c r="BH322" s="193">
        <f>IF(N322="sníž. přenesená",J322,0)</f>
        <v>0</v>
      </c>
      <c r="BI322" s="193">
        <f>IF(N322="nulová",J322,0)</f>
        <v>0</v>
      </c>
      <c r="BJ322" s="17" t="s">
        <v>21</v>
      </c>
      <c r="BK322" s="193">
        <f>ROUND(I322*H322,2)</f>
        <v>0</v>
      </c>
      <c r="BL322" s="17" t="s">
        <v>142</v>
      </c>
      <c r="BM322" s="17" t="s">
        <v>397</v>
      </c>
    </row>
    <row r="323" spans="2:65" s="1" customFormat="1" ht="11.25">
      <c r="B323" s="34"/>
      <c r="C323" s="35"/>
      <c r="D323" s="194" t="s">
        <v>144</v>
      </c>
      <c r="E323" s="35"/>
      <c r="F323" s="195" t="s">
        <v>398</v>
      </c>
      <c r="G323" s="35"/>
      <c r="H323" s="35"/>
      <c r="I323" s="112"/>
      <c r="J323" s="35"/>
      <c r="K323" s="35"/>
      <c r="L323" s="38"/>
      <c r="M323" s="196"/>
      <c r="N323" s="60"/>
      <c r="O323" s="60"/>
      <c r="P323" s="60"/>
      <c r="Q323" s="60"/>
      <c r="R323" s="60"/>
      <c r="S323" s="60"/>
      <c r="T323" s="61"/>
      <c r="AT323" s="17" t="s">
        <v>144</v>
      </c>
      <c r="AU323" s="17" t="s">
        <v>80</v>
      </c>
    </row>
    <row r="324" spans="2:65" s="1" customFormat="1" ht="87.75">
      <c r="B324" s="34"/>
      <c r="C324" s="35"/>
      <c r="D324" s="194" t="s">
        <v>146</v>
      </c>
      <c r="E324" s="35"/>
      <c r="F324" s="197" t="s">
        <v>399</v>
      </c>
      <c r="G324" s="35"/>
      <c r="H324" s="35"/>
      <c r="I324" s="112"/>
      <c r="J324" s="35"/>
      <c r="K324" s="35"/>
      <c r="L324" s="38"/>
      <c r="M324" s="196"/>
      <c r="N324" s="60"/>
      <c r="O324" s="60"/>
      <c r="P324" s="60"/>
      <c r="Q324" s="60"/>
      <c r="R324" s="60"/>
      <c r="S324" s="60"/>
      <c r="T324" s="61"/>
      <c r="AT324" s="17" t="s">
        <v>146</v>
      </c>
      <c r="AU324" s="17" t="s">
        <v>80</v>
      </c>
    </row>
    <row r="325" spans="2:65" s="12" customFormat="1" ht="11.25">
      <c r="B325" s="198"/>
      <c r="C325" s="199"/>
      <c r="D325" s="194" t="s">
        <v>148</v>
      </c>
      <c r="E325" s="200" t="s">
        <v>1</v>
      </c>
      <c r="F325" s="201" t="s">
        <v>400</v>
      </c>
      <c r="G325" s="199"/>
      <c r="H325" s="200" t="s">
        <v>1</v>
      </c>
      <c r="I325" s="202"/>
      <c r="J325" s="199"/>
      <c r="K325" s="199"/>
      <c r="L325" s="203"/>
      <c r="M325" s="204"/>
      <c r="N325" s="205"/>
      <c r="O325" s="205"/>
      <c r="P325" s="205"/>
      <c r="Q325" s="205"/>
      <c r="R325" s="205"/>
      <c r="S325" s="205"/>
      <c r="T325" s="206"/>
      <c r="AT325" s="207" t="s">
        <v>148</v>
      </c>
      <c r="AU325" s="207" t="s">
        <v>80</v>
      </c>
      <c r="AV325" s="12" t="s">
        <v>21</v>
      </c>
      <c r="AW325" s="12" t="s">
        <v>35</v>
      </c>
      <c r="AX325" s="12" t="s">
        <v>72</v>
      </c>
      <c r="AY325" s="207" t="s">
        <v>135</v>
      </c>
    </row>
    <row r="326" spans="2:65" s="12" customFormat="1" ht="11.25">
      <c r="B326" s="198"/>
      <c r="C326" s="199"/>
      <c r="D326" s="194" t="s">
        <v>148</v>
      </c>
      <c r="E326" s="200" t="s">
        <v>1</v>
      </c>
      <c r="F326" s="201" t="s">
        <v>401</v>
      </c>
      <c r="G326" s="199"/>
      <c r="H326" s="200" t="s">
        <v>1</v>
      </c>
      <c r="I326" s="202"/>
      <c r="J326" s="199"/>
      <c r="K326" s="199"/>
      <c r="L326" s="203"/>
      <c r="M326" s="204"/>
      <c r="N326" s="205"/>
      <c r="O326" s="205"/>
      <c r="P326" s="205"/>
      <c r="Q326" s="205"/>
      <c r="R326" s="205"/>
      <c r="S326" s="205"/>
      <c r="T326" s="206"/>
      <c r="AT326" s="207" t="s">
        <v>148</v>
      </c>
      <c r="AU326" s="207" t="s">
        <v>80</v>
      </c>
      <c r="AV326" s="12" t="s">
        <v>21</v>
      </c>
      <c r="AW326" s="12" t="s">
        <v>35</v>
      </c>
      <c r="AX326" s="12" t="s">
        <v>72</v>
      </c>
      <c r="AY326" s="207" t="s">
        <v>135</v>
      </c>
    </row>
    <row r="327" spans="2:65" s="13" customFormat="1" ht="11.25">
      <c r="B327" s="208"/>
      <c r="C327" s="209"/>
      <c r="D327" s="194" t="s">
        <v>148</v>
      </c>
      <c r="E327" s="210" t="s">
        <v>1</v>
      </c>
      <c r="F327" s="211" t="s">
        <v>402</v>
      </c>
      <c r="G327" s="209"/>
      <c r="H327" s="212">
        <v>64</v>
      </c>
      <c r="I327" s="213"/>
      <c r="J327" s="209"/>
      <c r="K327" s="209"/>
      <c r="L327" s="214"/>
      <c r="M327" s="215"/>
      <c r="N327" s="216"/>
      <c r="O327" s="216"/>
      <c r="P327" s="216"/>
      <c r="Q327" s="216"/>
      <c r="R327" s="216"/>
      <c r="S327" s="216"/>
      <c r="T327" s="217"/>
      <c r="AT327" s="218" t="s">
        <v>148</v>
      </c>
      <c r="AU327" s="218" t="s">
        <v>80</v>
      </c>
      <c r="AV327" s="13" t="s">
        <v>80</v>
      </c>
      <c r="AW327" s="13" t="s">
        <v>35</v>
      </c>
      <c r="AX327" s="13" t="s">
        <v>72</v>
      </c>
      <c r="AY327" s="218" t="s">
        <v>135</v>
      </c>
    </row>
    <row r="328" spans="2:65" s="12" customFormat="1" ht="11.25">
      <c r="B328" s="198"/>
      <c r="C328" s="199"/>
      <c r="D328" s="194" t="s">
        <v>148</v>
      </c>
      <c r="E328" s="200" t="s">
        <v>1</v>
      </c>
      <c r="F328" s="201" t="s">
        <v>403</v>
      </c>
      <c r="G328" s="199"/>
      <c r="H328" s="200" t="s">
        <v>1</v>
      </c>
      <c r="I328" s="202"/>
      <c r="J328" s="199"/>
      <c r="K328" s="199"/>
      <c r="L328" s="203"/>
      <c r="M328" s="204"/>
      <c r="N328" s="205"/>
      <c r="O328" s="205"/>
      <c r="P328" s="205"/>
      <c r="Q328" s="205"/>
      <c r="R328" s="205"/>
      <c r="S328" s="205"/>
      <c r="T328" s="206"/>
      <c r="AT328" s="207" t="s">
        <v>148</v>
      </c>
      <c r="AU328" s="207" t="s">
        <v>80</v>
      </c>
      <c r="AV328" s="12" t="s">
        <v>21</v>
      </c>
      <c r="AW328" s="12" t="s">
        <v>35</v>
      </c>
      <c r="AX328" s="12" t="s">
        <v>72</v>
      </c>
      <c r="AY328" s="207" t="s">
        <v>135</v>
      </c>
    </row>
    <row r="329" spans="2:65" s="13" customFormat="1" ht="11.25">
      <c r="B329" s="208"/>
      <c r="C329" s="209"/>
      <c r="D329" s="194" t="s">
        <v>148</v>
      </c>
      <c r="E329" s="210" t="s">
        <v>1</v>
      </c>
      <c r="F329" s="211" t="s">
        <v>404</v>
      </c>
      <c r="G329" s="209"/>
      <c r="H329" s="212">
        <v>200</v>
      </c>
      <c r="I329" s="213"/>
      <c r="J329" s="209"/>
      <c r="K329" s="209"/>
      <c r="L329" s="214"/>
      <c r="M329" s="215"/>
      <c r="N329" s="216"/>
      <c r="O329" s="216"/>
      <c r="P329" s="216"/>
      <c r="Q329" s="216"/>
      <c r="R329" s="216"/>
      <c r="S329" s="216"/>
      <c r="T329" s="217"/>
      <c r="AT329" s="218" t="s">
        <v>148</v>
      </c>
      <c r="AU329" s="218" t="s">
        <v>80</v>
      </c>
      <c r="AV329" s="13" t="s">
        <v>80</v>
      </c>
      <c r="AW329" s="13" t="s">
        <v>35</v>
      </c>
      <c r="AX329" s="13" t="s">
        <v>72</v>
      </c>
      <c r="AY329" s="218" t="s">
        <v>135</v>
      </c>
    </row>
    <row r="330" spans="2:65" s="15" customFormat="1" ht="11.25">
      <c r="B330" s="230"/>
      <c r="C330" s="231"/>
      <c r="D330" s="194" t="s">
        <v>148</v>
      </c>
      <c r="E330" s="232" t="s">
        <v>1</v>
      </c>
      <c r="F330" s="233" t="s">
        <v>193</v>
      </c>
      <c r="G330" s="231"/>
      <c r="H330" s="234">
        <v>264</v>
      </c>
      <c r="I330" s="235"/>
      <c r="J330" s="231"/>
      <c r="K330" s="231"/>
      <c r="L330" s="236"/>
      <c r="M330" s="237"/>
      <c r="N330" s="238"/>
      <c r="O330" s="238"/>
      <c r="P330" s="238"/>
      <c r="Q330" s="238"/>
      <c r="R330" s="238"/>
      <c r="S330" s="238"/>
      <c r="T330" s="239"/>
      <c r="AT330" s="240" t="s">
        <v>148</v>
      </c>
      <c r="AU330" s="240" t="s">
        <v>80</v>
      </c>
      <c r="AV330" s="15" t="s">
        <v>142</v>
      </c>
      <c r="AW330" s="15" t="s">
        <v>35</v>
      </c>
      <c r="AX330" s="15" t="s">
        <v>21</v>
      </c>
      <c r="AY330" s="240" t="s">
        <v>135</v>
      </c>
    </row>
    <row r="331" spans="2:65" s="1" customFormat="1" ht="16.5" customHeight="1">
      <c r="B331" s="34"/>
      <c r="C331" s="182" t="s">
        <v>405</v>
      </c>
      <c r="D331" s="182" t="s">
        <v>137</v>
      </c>
      <c r="E331" s="183" t="s">
        <v>406</v>
      </c>
      <c r="F331" s="184" t="s">
        <v>407</v>
      </c>
      <c r="G331" s="185" t="s">
        <v>172</v>
      </c>
      <c r="H331" s="186">
        <v>264</v>
      </c>
      <c r="I331" s="187"/>
      <c r="J331" s="188">
        <f>ROUND(I331*H331,2)</f>
        <v>0</v>
      </c>
      <c r="K331" s="184" t="s">
        <v>141</v>
      </c>
      <c r="L331" s="38"/>
      <c r="M331" s="189" t="s">
        <v>1</v>
      </c>
      <c r="N331" s="190" t="s">
        <v>43</v>
      </c>
      <c r="O331" s="60"/>
      <c r="P331" s="191">
        <f>O331*H331</f>
        <v>0</v>
      </c>
      <c r="Q331" s="191">
        <v>8.0900000000000004E-4</v>
      </c>
      <c r="R331" s="191">
        <f>Q331*H331</f>
        <v>0.21357600000000002</v>
      </c>
      <c r="S331" s="191">
        <v>0</v>
      </c>
      <c r="T331" s="192">
        <f>S331*H331</f>
        <v>0</v>
      </c>
      <c r="AR331" s="17" t="s">
        <v>142</v>
      </c>
      <c r="AT331" s="17" t="s">
        <v>137</v>
      </c>
      <c r="AU331" s="17" t="s">
        <v>80</v>
      </c>
      <c r="AY331" s="17" t="s">
        <v>135</v>
      </c>
      <c r="BE331" s="193">
        <f>IF(N331="základní",J331,0)</f>
        <v>0</v>
      </c>
      <c r="BF331" s="193">
        <f>IF(N331="snížená",J331,0)</f>
        <v>0</v>
      </c>
      <c r="BG331" s="193">
        <f>IF(N331="zákl. přenesená",J331,0)</f>
        <v>0</v>
      </c>
      <c r="BH331" s="193">
        <f>IF(N331="sníž. přenesená",J331,0)</f>
        <v>0</v>
      </c>
      <c r="BI331" s="193">
        <f>IF(N331="nulová",J331,0)</f>
        <v>0</v>
      </c>
      <c r="BJ331" s="17" t="s">
        <v>21</v>
      </c>
      <c r="BK331" s="193">
        <f>ROUND(I331*H331,2)</f>
        <v>0</v>
      </c>
      <c r="BL331" s="17" t="s">
        <v>142</v>
      </c>
      <c r="BM331" s="17" t="s">
        <v>408</v>
      </c>
    </row>
    <row r="332" spans="2:65" s="1" customFormat="1" ht="11.25">
      <c r="B332" s="34"/>
      <c r="C332" s="35"/>
      <c r="D332" s="194" t="s">
        <v>144</v>
      </c>
      <c r="E332" s="35"/>
      <c r="F332" s="195" t="s">
        <v>409</v>
      </c>
      <c r="G332" s="35"/>
      <c r="H332" s="35"/>
      <c r="I332" s="112"/>
      <c r="J332" s="35"/>
      <c r="K332" s="35"/>
      <c r="L332" s="38"/>
      <c r="M332" s="196"/>
      <c r="N332" s="60"/>
      <c r="O332" s="60"/>
      <c r="P332" s="60"/>
      <c r="Q332" s="60"/>
      <c r="R332" s="60"/>
      <c r="S332" s="60"/>
      <c r="T332" s="61"/>
      <c r="AT332" s="17" t="s">
        <v>144</v>
      </c>
      <c r="AU332" s="17" t="s">
        <v>80</v>
      </c>
    </row>
    <row r="333" spans="2:65" s="1" customFormat="1" ht="87.75">
      <c r="B333" s="34"/>
      <c r="C333" s="35"/>
      <c r="D333" s="194" t="s">
        <v>146</v>
      </c>
      <c r="E333" s="35"/>
      <c r="F333" s="197" t="s">
        <v>410</v>
      </c>
      <c r="G333" s="35"/>
      <c r="H333" s="35"/>
      <c r="I333" s="112"/>
      <c r="J333" s="35"/>
      <c r="K333" s="35"/>
      <c r="L333" s="38"/>
      <c r="M333" s="196"/>
      <c r="N333" s="60"/>
      <c r="O333" s="60"/>
      <c r="P333" s="60"/>
      <c r="Q333" s="60"/>
      <c r="R333" s="60"/>
      <c r="S333" s="60"/>
      <c r="T333" s="61"/>
      <c r="AT333" s="17" t="s">
        <v>146</v>
      </c>
      <c r="AU333" s="17" t="s">
        <v>80</v>
      </c>
    </row>
    <row r="334" spans="2:65" s="12" customFormat="1" ht="11.25">
      <c r="B334" s="198"/>
      <c r="C334" s="199"/>
      <c r="D334" s="194" t="s">
        <v>148</v>
      </c>
      <c r="E334" s="200" t="s">
        <v>1</v>
      </c>
      <c r="F334" s="201" t="s">
        <v>400</v>
      </c>
      <c r="G334" s="199"/>
      <c r="H334" s="200" t="s">
        <v>1</v>
      </c>
      <c r="I334" s="202"/>
      <c r="J334" s="199"/>
      <c r="K334" s="199"/>
      <c r="L334" s="203"/>
      <c r="M334" s="204"/>
      <c r="N334" s="205"/>
      <c r="O334" s="205"/>
      <c r="P334" s="205"/>
      <c r="Q334" s="205"/>
      <c r="R334" s="205"/>
      <c r="S334" s="205"/>
      <c r="T334" s="206"/>
      <c r="AT334" s="207" t="s">
        <v>148</v>
      </c>
      <c r="AU334" s="207" t="s">
        <v>80</v>
      </c>
      <c r="AV334" s="12" t="s">
        <v>21</v>
      </c>
      <c r="AW334" s="12" t="s">
        <v>35</v>
      </c>
      <c r="AX334" s="12" t="s">
        <v>72</v>
      </c>
      <c r="AY334" s="207" t="s">
        <v>135</v>
      </c>
    </row>
    <row r="335" spans="2:65" s="13" customFormat="1" ht="11.25">
      <c r="B335" s="208"/>
      <c r="C335" s="209"/>
      <c r="D335" s="194" t="s">
        <v>148</v>
      </c>
      <c r="E335" s="210" t="s">
        <v>1</v>
      </c>
      <c r="F335" s="211" t="s">
        <v>411</v>
      </c>
      <c r="G335" s="209"/>
      <c r="H335" s="212">
        <v>64</v>
      </c>
      <c r="I335" s="213"/>
      <c r="J335" s="209"/>
      <c r="K335" s="209"/>
      <c r="L335" s="214"/>
      <c r="M335" s="215"/>
      <c r="N335" s="216"/>
      <c r="O335" s="216"/>
      <c r="P335" s="216"/>
      <c r="Q335" s="216"/>
      <c r="R335" s="216"/>
      <c r="S335" s="216"/>
      <c r="T335" s="217"/>
      <c r="AT335" s="218" t="s">
        <v>148</v>
      </c>
      <c r="AU335" s="218" t="s">
        <v>80</v>
      </c>
      <c r="AV335" s="13" t="s">
        <v>80</v>
      </c>
      <c r="AW335" s="13" t="s">
        <v>35</v>
      </c>
      <c r="AX335" s="13" t="s">
        <v>72</v>
      </c>
      <c r="AY335" s="218" t="s">
        <v>135</v>
      </c>
    </row>
    <row r="336" spans="2:65" s="12" customFormat="1" ht="11.25">
      <c r="B336" s="198"/>
      <c r="C336" s="199"/>
      <c r="D336" s="194" t="s">
        <v>148</v>
      </c>
      <c r="E336" s="200" t="s">
        <v>1</v>
      </c>
      <c r="F336" s="201" t="s">
        <v>403</v>
      </c>
      <c r="G336" s="199"/>
      <c r="H336" s="200" t="s">
        <v>1</v>
      </c>
      <c r="I336" s="202"/>
      <c r="J336" s="199"/>
      <c r="K336" s="199"/>
      <c r="L336" s="203"/>
      <c r="M336" s="204"/>
      <c r="N336" s="205"/>
      <c r="O336" s="205"/>
      <c r="P336" s="205"/>
      <c r="Q336" s="205"/>
      <c r="R336" s="205"/>
      <c r="S336" s="205"/>
      <c r="T336" s="206"/>
      <c r="AT336" s="207" t="s">
        <v>148</v>
      </c>
      <c r="AU336" s="207" t="s">
        <v>80</v>
      </c>
      <c r="AV336" s="12" t="s">
        <v>21</v>
      </c>
      <c r="AW336" s="12" t="s">
        <v>35</v>
      </c>
      <c r="AX336" s="12" t="s">
        <v>72</v>
      </c>
      <c r="AY336" s="207" t="s">
        <v>135</v>
      </c>
    </row>
    <row r="337" spans="2:65" s="13" customFormat="1" ht="11.25">
      <c r="B337" s="208"/>
      <c r="C337" s="209"/>
      <c r="D337" s="194" t="s">
        <v>148</v>
      </c>
      <c r="E337" s="210" t="s">
        <v>1</v>
      </c>
      <c r="F337" s="211" t="s">
        <v>412</v>
      </c>
      <c r="G337" s="209"/>
      <c r="H337" s="212">
        <v>200</v>
      </c>
      <c r="I337" s="213"/>
      <c r="J337" s="209"/>
      <c r="K337" s="209"/>
      <c r="L337" s="214"/>
      <c r="M337" s="215"/>
      <c r="N337" s="216"/>
      <c r="O337" s="216"/>
      <c r="P337" s="216"/>
      <c r="Q337" s="216"/>
      <c r="R337" s="216"/>
      <c r="S337" s="216"/>
      <c r="T337" s="217"/>
      <c r="AT337" s="218" t="s">
        <v>148</v>
      </c>
      <c r="AU337" s="218" t="s">
        <v>80</v>
      </c>
      <c r="AV337" s="13" t="s">
        <v>80</v>
      </c>
      <c r="AW337" s="13" t="s">
        <v>35</v>
      </c>
      <c r="AX337" s="13" t="s">
        <v>72</v>
      </c>
      <c r="AY337" s="218" t="s">
        <v>135</v>
      </c>
    </row>
    <row r="338" spans="2:65" s="15" customFormat="1" ht="11.25">
      <c r="B338" s="230"/>
      <c r="C338" s="231"/>
      <c r="D338" s="194" t="s">
        <v>148</v>
      </c>
      <c r="E338" s="232" t="s">
        <v>1</v>
      </c>
      <c r="F338" s="233" t="s">
        <v>193</v>
      </c>
      <c r="G338" s="231"/>
      <c r="H338" s="234">
        <v>264</v>
      </c>
      <c r="I338" s="235"/>
      <c r="J338" s="231"/>
      <c r="K338" s="231"/>
      <c r="L338" s="236"/>
      <c r="M338" s="237"/>
      <c r="N338" s="238"/>
      <c r="O338" s="238"/>
      <c r="P338" s="238"/>
      <c r="Q338" s="238"/>
      <c r="R338" s="238"/>
      <c r="S338" s="238"/>
      <c r="T338" s="239"/>
      <c r="AT338" s="240" t="s">
        <v>148</v>
      </c>
      <c r="AU338" s="240" t="s">
        <v>80</v>
      </c>
      <c r="AV338" s="15" t="s">
        <v>142</v>
      </c>
      <c r="AW338" s="15" t="s">
        <v>35</v>
      </c>
      <c r="AX338" s="15" t="s">
        <v>21</v>
      </c>
      <c r="AY338" s="240" t="s">
        <v>135</v>
      </c>
    </row>
    <row r="339" spans="2:65" s="11" customFormat="1" ht="22.9" customHeight="1">
      <c r="B339" s="166"/>
      <c r="C339" s="167"/>
      <c r="D339" s="168" t="s">
        <v>71</v>
      </c>
      <c r="E339" s="180" t="s">
        <v>142</v>
      </c>
      <c r="F339" s="180" t="s">
        <v>413</v>
      </c>
      <c r="G339" s="167"/>
      <c r="H339" s="167"/>
      <c r="I339" s="170"/>
      <c r="J339" s="181">
        <f>BK339</f>
        <v>0</v>
      </c>
      <c r="K339" s="167"/>
      <c r="L339" s="172"/>
      <c r="M339" s="173"/>
      <c r="N339" s="174"/>
      <c r="O339" s="174"/>
      <c r="P339" s="175">
        <f>SUM(P340:P433)</f>
        <v>0</v>
      </c>
      <c r="Q339" s="174"/>
      <c r="R339" s="175">
        <f>SUM(R340:R433)</f>
        <v>81.412378751000006</v>
      </c>
      <c r="S339" s="174"/>
      <c r="T339" s="176">
        <f>SUM(T340:T433)</f>
        <v>2.331</v>
      </c>
      <c r="AR339" s="177" t="s">
        <v>21</v>
      </c>
      <c r="AT339" s="178" t="s">
        <v>71</v>
      </c>
      <c r="AU339" s="178" t="s">
        <v>21</v>
      </c>
      <c r="AY339" s="177" t="s">
        <v>135</v>
      </c>
      <c r="BK339" s="179">
        <f>SUM(BK340:BK433)</f>
        <v>0</v>
      </c>
    </row>
    <row r="340" spans="2:65" s="1" customFormat="1" ht="16.5" customHeight="1">
      <c r="B340" s="34"/>
      <c r="C340" s="182" t="s">
        <v>414</v>
      </c>
      <c r="D340" s="182" t="s">
        <v>137</v>
      </c>
      <c r="E340" s="183" t="s">
        <v>415</v>
      </c>
      <c r="F340" s="184" t="s">
        <v>416</v>
      </c>
      <c r="G340" s="185" t="s">
        <v>140</v>
      </c>
      <c r="H340" s="186">
        <v>38.85</v>
      </c>
      <c r="I340" s="187"/>
      <c r="J340" s="188">
        <f>ROUND(I340*H340,2)</f>
        <v>0</v>
      </c>
      <c r="K340" s="184" t="s">
        <v>141</v>
      </c>
      <c r="L340" s="38"/>
      <c r="M340" s="189" t="s">
        <v>1</v>
      </c>
      <c r="N340" s="190" t="s">
        <v>43</v>
      </c>
      <c r="O340" s="60"/>
      <c r="P340" s="191">
        <f>O340*H340</f>
        <v>0</v>
      </c>
      <c r="Q340" s="191">
        <v>3.6850000000000001E-4</v>
      </c>
      <c r="R340" s="191">
        <f>Q340*H340</f>
        <v>1.4316225000000002E-2</v>
      </c>
      <c r="S340" s="191">
        <v>0.06</v>
      </c>
      <c r="T340" s="192">
        <f>S340*H340</f>
        <v>2.331</v>
      </c>
      <c r="AR340" s="17" t="s">
        <v>142</v>
      </c>
      <c r="AT340" s="17" t="s">
        <v>137</v>
      </c>
      <c r="AU340" s="17" t="s">
        <v>80</v>
      </c>
      <c r="AY340" s="17" t="s">
        <v>135</v>
      </c>
      <c r="BE340" s="193">
        <f>IF(N340="základní",J340,0)</f>
        <v>0</v>
      </c>
      <c r="BF340" s="193">
        <f>IF(N340="snížená",J340,0)</f>
        <v>0</v>
      </c>
      <c r="BG340" s="193">
        <f>IF(N340="zákl. přenesená",J340,0)</f>
        <v>0</v>
      </c>
      <c r="BH340" s="193">
        <f>IF(N340="sníž. přenesená",J340,0)</f>
        <v>0</v>
      </c>
      <c r="BI340" s="193">
        <f>IF(N340="nulová",J340,0)</f>
        <v>0</v>
      </c>
      <c r="BJ340" s="17" t="s">
        <v>21</v>
      </c>
      <c r="BK340" s="193">
        <f>ROUND(I340*H340,2)</f>
        <v>0</v>
      </c>
      <c r="BL340" s="17" t="s">
        <v>142</v>
      </c>
      <c r="BM340" s="17" t="s">
        <v>417</v>
      </c>
    </row>
    <row r="341" spans="2:65" s="1" customFormat="1" ht="11.25">
      <c r="B341" s="34"/>
      <c r="C341" s="35"/>
      <c r="D341" s="194" t="s">
        <v>144</v>
      </c>
      <c r="E341" s="35"/>
      <c r="F341" s="195" t="s">
        <v>418</v>
      </c>
      <c r="G341" s="35"/>
      <c r="H341" s="35"/>
      <c r="I341" s="112"/>
      <c r="J341" s="35"/>
      <c r="K341" s="35"/>
      <c r="L341" s="38"/>
      <c r="M341" s="196"/>
      <c r="N341" s="60"/>
      <c r="O341" s="60"/>
      <c r="P341" s="60"/>
      <c r="Q341" s="60"/>
      <c r="R341" s="60"/>
      <c r="S341" s="60"/>
      <c r="T341" s="61"/>
      <c r="AT341" s="17" t="s">
        <v>144</v>
      </c>
      <c r="AU341" s="17" t="s">
        <v>80</v>
      </c>
    </row>
    <row r="342" spans="2:65" s="12" customFormat="1" ht="11.25">
      <c r="B342" s="198"/>
      <c r="C342" s="199"/>
      <c r="D342" s="194" t="s">
        <v>148</v>
      </c>
      <c r="E342" s="200" t="s">
        <v>1</v>
      </c>
      <c r="F342" s="201" t="s">
        <v>419</v>
      </c>
      <c r="G342" s="199"/>
      <c r="H342" s="200" t="s">
        <v>1</v>
      </c>
      <c r="I342" s="202"/>
      <c r="J342" s="199"/>
      <c r="K342" s="199"/>
      <c r="L342" s="203"/>
      <c r="M342" s="204"/>
      <c r="N342" s="205"/>
      <c r="O342" s="205"/>
      <c r="P342" s="205"/>
      <c r="Q342" s="205"/>
      <c r="R342" s="205"/>
      <c r="S342" s="205"/>
      <c r="T342" s="206"/>
      <c r="AT342" s="207" t="s">
        <v>148</v>
      </c>
      <c r="AU342" s="207" t="s">
        <v>80</v>
      </c>
      <c r="AV342" s="12" t="s">
        <v>21</v>
      </c>
      <c r="AW342" s="12" t="s">
        <v>35</v>
      </c>
      <c r="AX342" s="12" t="s">
        <v>72</v>
      </c>
      <c r="AY342" s="207" t="s">
        <v>135</v>
      </c>
    </row>
    <row r="343" spans="2:65" s="13" customFormat="1" ht="11.25">
      <c r="B343" s="208"/>
      <c r="C343" s="209"/>
      <c r="D343" s="194" t="s">
        <v>148</v>
      </c>
      <c r="E343" s="210" t="s">
        <v>1</v>
      </c>
      <c r="F343" s="211" t="s">
        <v>420</v>
      </c>
      <c r="G343" s="209"/>
      <c r="H343" s="212">
        <v>38.85</v>
      </c>
      <c r="I343" s="213"/>
      <c r="J343" s="209"/>
      <c r="K343" s="209"/>
      <c r="L343" s="214"/>
      <c r="M343" s="215"/>
      <c r="N343" s="216"/>
      <c r="O343" s="216"/>
      <c r="P343" s="216"/>
      <c r="Q343" s="216"/>
      <c r="R343" s="216"/>
      <c r="S343" s="216"/>
      <c r="T343" s="217"/>
      <c r="AT343" s="218" t="s">
        <v>148</v>
      </c>
      <c r="AU343" s="218" t="s">
        <v>80</v>
      </c>
      <c r="AV343" s="13" t="s">
        <v>80</v>
      </c>
      <c r="AW343" s="13" t="s">
        <v>35</v>
      </c>
      <c r="AX343" s="13" t="s">
        <v>72</v>
      </c>
      <c r="AY343" s="218" t="s">
        <v>135</v>
      </c>
    </row>
    <row r="344" spans="2:65" s="15" customFormat="1" ht="11.25">
      <c r="B344" s="230"/>
      <c r="C344" s="231"/>
      <c r="D344" s="194" t="s">
        <v>148</v>
      </c>
      <c r="E344" s="232" t="s">
        <v>1</v>
      </c>
      <c r="F344" s="233" t="s">
        <v>193</v>
      </c>
      <c r="G344" s="231"/>
      <c r="H344" s="234">
        <v>38.85</v>
      </c>
      <c r="I344" s="235"/>
      <c r="J344" s="231"/>
      <c r="K344" s="231"/>
      <c r="L344" s="236"/>
      <c r="M344" s="237"/>
      <c r="N344" s="238"/>
      <c r="O344" s="238"/>
      <c r="P344" s="238"/>
      <c r="Q344" s="238"/>
      <c r="R344" s="238"/>
      <c r="S344" s="238"/>
      <c r="T344" s="239"/>
      <c r="AT344" s="240" t="s">
        <v>148</v>
      </c>
      <c r="AU344" s="240" t="s">
        <v>80</v>
      </c>
      <c r="AV344" s="15" t="s">
        <v>142</v>
      </c>
      <c r="AW344" s="15" t="s">
        <v>35</v>
      </c>
      <c r="AX344" s="15" t="s">
        <v>21</v>
      </c>
      <c r="AY344" s="240" t="s">
        <v>135</v>
      </c>
    </row>
    <row r="345" spans="2:65" s="1" customFormat="1" ht="16.5" customHeight="1">
      <c r="B345" s="34"/>
      <c r="C345" s="182" t="s">
        <v>421</v>
      </c>
      <c r="D345" s="182" t="s">
        <v>137</v>
      </c>
      <c r="E345" s="183" t="s">
        <v>422</v>
      </c>
      <c r="F345" s="184" t="s">
        <v>423</v>
      </c>
      <c r="G345" s="185" t="s">
        <v>424</v>
      </c>
      <c r="H345" s="186">
        <v>1467.2</v>
      </c>
      <c r="I345" s="187"/>
      <c r="J345" s="188">
        <f>ROUND(I345*H345,2)</f>
        <v>0</v>
      </c>
      <c r="K345" s="184" t="s">
        <v>141</v>
      </c>
      <c r="L345" s="38"/>
      <c r="M345" s="189" t="s">
        <v>1</v>
      </c>
      <c r="N345" s="190" t="s">
        <v>43</v>
      </c>
      <c r="O345" s="60"/>
      <c r="P345" s="191">
        <f>O345*H345</f>
        <v>0</v>
      </c>
      <c r="Q345" s="191">
        <v>0</v>
      </c>
      <c r="R345" s="191">
        <f>Q345*H345</f>
        <v>0</v>
      </c>
      <c r="S345" s="191">
        <v>0</v>
      </c>
      <c r="T345" s="192">
        <f>S345*H345</f>
        <v>0</v>
      </c>
      <c r="AR345" s="17" t="s">
        <v>142</v>
      </c>
      <c r="AT345" s="17" t="s">
        <v>137</v>
      </c>
      <c r="AU345" s="17" t="s">
        <v>80</v>
      </c>
      <c r="AY345" s="17" t="s">
        <v>135</v>
      </c>
      <c r="BE345" s="193">
        <f>IF(N345="základní",J345,0)</f>
        <v>0</v>
      </c>
      <c r="BF345" s="193">
        <f>IF(N345="snížená",J345,0)</f>
        <v>0</v>
      </c>
      <c r="BG345" s="193">
        <f>IF(N345="zákl. přenesená",J345,0)</f>
        <v>0</v>
      </c>
      <c r="BH345" s="193">
        <f>IF(N345="sníž. přenesená",J345,0)</f>
        <v>0</v>
      </c>
      <c r="BI345" s="193">
        <f>IF(N345="nulová",J345,0)</f>
        <v>0</v>
      </c>
      <c r="BJ345" s="17" t="s">
        <v>21</v>
      </c>
      <c r="BK345" s="193">
        <f>ROUND(I345*H345,2)</f>
        <v>0</v>
      </c>
      <c r="BL345" s="17" t="s">
        <v>142</v>
      </c>
      <c r="BM345" s="17" t="s">
        <v>425</v>
      </c>
    </row>
    <row r="346" spans="2:65" s="1" customFormat="1" ht="29.25">
      <c r="B346" s="34"/>
      <c r="C346" s="35"/>
      <c r="D346" s="194" t="s">
        <v>144</v>
      </c>
      <c r="E346" s="35"/>
      <c r="F346" s="195" t="s">
        <v>426</v>
      </c>
      <c r="G346" s="35"/>
      <c r="H346" s="35"/>
      <c r="I346" s="112"/>
      <c r="J346" s="35"/>
      <c r="K346" s="35"/>
      <c r="L346" s="38"/>
      <c r="M346" s="196"/>
      <c r="N346" s="60"/>
      <c r="O346" s="60"/>
      <c r="P346" s="60"/>
      <c r="Q346" s="60"/>
      <c r="R346" s="60"/>
      <c r="S346" s="60"/>
      <c r="T346" s="61"/>
      <c r="AT346" s="17" t="s">
        <v>144</v>
      </c>
      <c r="AU346" s="17" t="s">
        <v>80</v>
      </c>
    </row>
    <row r="347" spans="2:65" s="1" customFormat="1" ht="78">
      <c r="B347" s="34"/>
      <c r="C347" s="35"/>
      <c r="D347" s="194" t="s">
        <v>146</v>
      </c>
      <c r="E347" s="35"/>
      <c r="F347" s="197" t="s">
        <v>427</v>
      </c>
      <c r="G347" s="35"/>
      <c r="H347" s="35"/>
      <c r="I347" s="112"/>
      <c r="J347" s="35"/>
      <c r="K347" s="35"/>
      <c r="L347" s="38"/>
      <c r="M347" s="196"/>
      <c r="N347" s="60"/>
      <c r="O347" s="60"/>
      <c r="P347" s="60"/>
      <c r="Q347" s="60"/>
      <c r="R347" s="60"/>
      <c r="S347" s="60"/>
      <c r="T347" s="61"/>
      <c r="AT347" s="17" t="s">
        <v>146</v>
      </c>
      <c r="AU347" s="17" t="s">
        <v>80</v>
      </c>
    </row>
    <row r="348" spans="2:65" s="12" customFormat="1" ht="11.25">
      <c r="B348" s="198"/>
      <c r="C348" s="199"/>
      <c r="D348" s="194" t="s">
        <v>148</v>
      </c>
      <c r="E348" s="200" t="s">
        <v>1</v>
      </c>
      <c r="F348" s="201" t="s">
        <v>428</v>
      </c>
      <c r="G348" s="199"/>
      <c r="H348" s="200" t="s">
        <v>1</v>
      </c>
      <c r="I348" s="202"/>
      <c r="J348" s="199"/>
      <c r="K348" s="199"/>
      <c r="L348" s="203"/>
      <c r="M348" s="204"/>
      <c r="N348" s="205"/>
      <c r="O348" s="205"/>
      <c r="P348" s="205"/>
      <c r="Q348" s="205"/>
      <c r="R348" s="205"/>
      <c r="S348" s="205"/>
      <c r="T348" s="206"/>
      <c r="AT348" s="207" t="s">
        <v>148</v>
      </c>
      <c r="AU348" s="207" t="s">
        <v>80</v>
      </c>
      <c r="AV348" s="12" t="s">
        <v>21</v>
      </c>
      <c r="AW348" s="12" t="s">
        <v>35</v>
      </c>
      <c r="AX348" s="12" t="s">
        <v>72</v>
      </c>
      <c r="AY348" s="207" t="s">
        <v>135</v>
      </c>
    </row>
    <row r="349" spans="2:65" s="13" customFormat="1" ht="11.25">
      <c r="B349" s="208"/>
      <c r="C349" s="209"/>
      <c r="D349" s="194" t="s">
        <v>148</v>
      </c>
      <c r="E349" s="210" t="s">
        <v>1</v>
      </c>
      <c r="F349" s="211" t="s">
        <v>429</v>
      </c>
      <c r="G349" s="209"/>
      <c r="H349" s="212">
        <v>1467.2</v>
      </c>
      <c r="I349" s="213"/>
      <c r="J349" s="209"/>
      <c r="K349" s="209"/>
      <c r="L349" s="214"/>
      <c r="M349" s="215"/>
      <c r="N349" s="216"/>
      <c r="O349" s="216"/>
      <c r="P349" s="216"/>
      <c r="Q349" s="216"/>
      <c r="R349" s="216"/>
      <c r="S349" s="216"/>
      <c r="T349" s="217"/>
      <c r="AT349" s="218" t="s">
        <v>148</v>
      </c>
      <c r="AU349" s="218" t="s">
        <v>80</v>
      </c>
      <c r="AV349" s="13" t="s">
        <v>80</v>
      </c>
      <c r="AW349" s="13" t="s">
        <v>35</v>
      </c>
      <c r="AX349" s="13" t="s">
        <v>21</v>
      </c>
      <c r="AY349" s="218" t="s">
        <v>135</v>
      </c>
    </row>
    <row r="350" spans="2:65" s="1" customFormat="1" ht="16.5" customHeight="1">
      <c r="B350" s="34"/>
      <c r="C350" s="241" t="s">
        <v>430</v>
      </c>
      <c r="D350" s="241" t="s">
        <v>284</v>
      </c>
      <c r="E350" s="242" t="s">
        <v>431</v>
      </c>
      <c r="F350" s="243" t="s">
        <v>432</v>
      </c>
      <c r="G350" s="244" t="s">
        <v>227</v>
      </c>
      <c r="H350" s="245">
        <v>0.28000000000000003</v>
      </c>
      <c r="I350" s="246"/>
      <c r="J350" s="247">
        <f>ROUND(I350*H350,2)</f>
        <v>0</v>
      </c>
      <c r="K350" s="243" t="s">
        <v>141</v>
      </c>
      <c r="L350" s="248"/>
      <c r="M350" s="249" t="s">
        <v>1</v>
      </c>
      <c r="N350" s="250" t="s">
        <v>43</v>
      </c>
      <c r="O350" s="60"/>
      <c r="P350" s="191">
        <f>O350*H350</f>
        <v>0</v>
      </c>
      <c r="Q350" s="191">
        <v>1</v>
      </c>
      <c r="R350" s="191">
        <f>Q350*H350</f>
        <v>0.28000000000000003</v>
      </c>
      <c r="S350" s="191">
        <v>0</v>
      </c>
      <c r="T350" s="192">
        <f>S350*H350</f>
        <v>0</v>
      </c>
      <c r="AR350" s="17" t="s">
        <v>208</v>
      </c>
      <c r="AT350" s="17" t="s">
        <v>284</v>
      </c>
      <c r="AU350" s="17" t="s">
        <v>80</v>
      </c>
      <c r="AY350" s="17" t="s">
        <v>135</v>
      </c>
      <c r="BE350" s="193">
        <f>IF(N350="základní",J350,0)</f>
        <v>0</v>
      </c>
      <c r="BF350" s="193">
        <f>IF(N350="snížená",J350,0)</f>
        <v>0</v>
      </c>
      <c r="BG350" s="193">
        <f>IF(N350="zákl. přenesená",J350,0)</f>
        <v>0</v>
      </c>
      <c r="BH350" s="193">
        <f>IF(N350="sníž. přenesená",J350,0)</f>
        <v>0</v>
      </c>
      <c r="BI350" s="193">
        <f>IF(N350="nulová",J350,0)</f>
        <v>0</v>
      </c>
      <c r="BJ350" s="17" t="s">
        <v>21</v>
      </c>
      <c r="BK350" s="193">
        <f>ROUND(I350*H350,2)</f>
        <v>0</v>
      </c>
      <c r="BL350" s="17" t="s">
        <v>142</v>
      </c>
      <c r="BM350" s="17" t="s">
        <v>433</v>
      </c>
    </row>
    <row r="351" spans="2:65" s="1" customFormat="1" ht="11.25">
      <c r="B351" s="34"/>
      <c r="C351" s="35"/>
      <c r="D351" s="194" t="s">
        <v>144</v>
      </c>
      <c r="E351" s="35"/>
      <c r="F351" s="195" t="s">
        <v>432</v>
      </c>
      <c r="G351" s="35"/>
      <c r="H351" s="35"/>
      <c r="I351" s="112"/>
      <c r="J351" s="35"/>
      <c r="K351" s="35"/>
      <c r="L351" s="38"/>
      <c r="M351" s="196"/>
      <c r="N351" s="60"/>
      <c r="O351" s="60"/>
      <c r="P351" s="60"/>
      <c r="Q351" s="60"/>
      <c r="R351" s="60"/>
      <c r="S351" s="60"/>
      <c r="T351" s="61"/>
      <c r="AT351" s="17" t="s">
        <v>144</v>
      </c>
      <c r="AU351" s="17" t="s">
        <v>80</v>
      </c>
    </row>
    <row r="352" spans="2:65" s="1" customFormat="1" ht="19.5">
      <c r="B352" s="34"/>
      <c r="C352" s="35"/>
      <c r="D352" s="194" t="s">
        <v>214</v>
      </c>
      <c r="E352" s="35"/>
      <c r="F352" s="197" t="s">
        <v>434</v>
      </c>
      <c r="G352" s="35"/>
      <c r="H352" s="35"/>
      <c r="I352" s="112"/>
      <c r="J352" s="35"/>
      <c r="K352" s="35"/>
      <c r="L352" s="38"/>
      <c r="M352" s="196"/>
      <c r="N352" s="60"/>
      <c r="O352" s="60"/>
      <c r="P352" s="60"/>
      <c r="Q352" s="60"/>
      <c r="R352" s="60"/>
      <c r="S352" s="60"/>
      <c r="T352" s="61"/>
      <c r="AT352" s="17" t="s">
        <v>214</v>
      </c>
      <c r="AU352" s="17" t="s">
        <v>80</v>
      </c>
    </row>
    <row r="353" spans="2:65" s="12" customFormat="1" ht="11.25">
      <c r="B353" s="198"/>
      <c r="C353" s="199"/>
      <c r="D353" s="194" t="s">
        <v>148</v>
      </c>
      <c r="E353" s="200" t="s">
        <v>1</v>
      </c>
      <c r="F353" s="201" t="s">
        <v>435</v>
      </c>
      <c r="G353" s="199"/>
      <c r="H353" s="200" t="s">
        <v>1</v>
      </c>
      <c r="I353" s="202"/>
      <c r="J353" s="199"/>
      <c r="K353" s="199"/>
      <c r="L353" s="203"/>
      <c r="M353" s="204"/>
      <c r="N353" s="205"/>
      <c r="O353" s="205"/>
      <c r="P353" s="205"/>
      <c r="Q353" s="205"/>
      <c r="R353" s="205"/>
      <c r="S353" s="205"/>
      <c r="T353" s="206"/>
      <c r="AT353" s="207" t="s">
        <v>148</v>
      </c>
      <c r="AU353" s="207" t="s">
        <v>80</v>
      </c>
      <c r="AV353" s="12" t="s">
        <v>21</v>
      </c>
      <c r="AW353" s="12" t="s">
        <v>35</v>
      </c>
      <c r="AX353" s="12" t="s">
        <v>72</v>
      </c>
      <c r="AY353" s="207" t="s">
        <v>135</v>
      </c>
    </row>
    <row r="354" spans="2:65" s="13" customFormat="1" ht="11.25">
      <c r="B354" s="208"/>
      <c r="C354" s="209"/>
      <c r="D354" s="194" t="s">
        <v>148</v>
      </c>
      <c r="E354" s="210" t="s">
        <v>1</v>
      </c>
      <c r="F354" s="211" t="s">
        <v>436</v>
      </c>
      <c r="G354" s="209"/>
      <c r="H354" s="212">
        <v>0.28000000000000003</v>
      </c>
      <c r="I354" s="213"/>
      <c r="J354" s="209"/>
      <c r="K354" s="209"/>
      <c r="L354" s="214"/>
      <c r="M354" s="215"/>
      <c r="N354" s="216"/>
      <c r="O354" s="216"/>
      <c r="P354" s="216"/>
      <c r="Q354" s="216"/>
      <c r="R354" s="216"/>
      <c r="S354" s="216"/>
      <c r="T354" s="217"/>
      <c r="AT354" s="218" t="s">
        <v>148</v>
      </c>
      <c r="AU354" s="218" t="s">
        <v>80</v>
      </c>
      <c r="AV354" s="13" t="s">
        <v>80</v>
      </c>
      <c r="AW354" s="13" t="s">
        <v>35</v>
      </c>
      <c r="AX354" s="13" t="s">
        <v>21</v>
      </c>
      <c r="AY354" s="218" t="s">
        <v>135</v>
      </c>
    </row>
    <row r="355" spans="2:65" s="1" customFormat="1" ht="16.5" customHeight="1">
      <c r="B355" s="34"/>
      <c r="C355" s="241" t="s">
        <v>437</v>
      </c>
      <c r="D355" s="241" t="s">
        <v>284</v>
      </c>
      <c r="E355" s="242" t="s">
        <v>438</v>
      </c>
      <c r="F355" s="243" t="s">
        <v>439</v>
      </c>
      <c r="G355" s="244" t="s">
        <v>227</v>
      </c>
      <c r="H355" s="245">
        <v>7.0000000000000007E-2</v>
      </c>
      <c r="I355" s="246"/>
      <c r="J355" s="247">
        <f>ROUND(I355*H355,2)</f>
        <v>0</v>
      </c>
      <c r="K355" s="243" t="s">
        <v>141</v>
      </c>
      <c r="L355" s="248"/>
      <c r="M355" s="249" t="s">
        <v>1</v>
      </c>
      <c r="N355" s="250" t="s">
        <v>43</v>
      </c>
      <c r="O355" s="60"/>
      <c r="P355" s="191">
        <f>O355*H355</f>
        <v>0</v>
      </c>
      <c r="Q355" s="191">
        <v>1</v>
      </c>
      <c r="R355" s="191">
        <f>Q355*H355</f>
        <v>7.0000000000000007E-2</v>
      </c>
      <c r="S355" s="191">
        <v>0</v>
      </c>
      <c r="T355" s="192">
        <f>S355*H355</f>
        <v>0</v>
      </c>
      <c r="AR355" s="17" t="s">
        <v>208</v>
      </c>
      <c r="AT355" s="17" t="s">
        <v>284</v>
      </c>
      <c r="AU355" s="17" t="s">
        <v>80</v>
      </c>
      <c r="AY355" s="17" t="s">
        <v>135</v>
      </c>
      <c r="BE355" s="193">
        <f>IF(N355="základní",J355,0)</f>
        <v>0</v>
      </c>
      <c r="BF355" s="193">
        <f>IF(N355="snížená",J355,0)</f>
        <v>0</v>
      </c>
      <c r="BG355" s="193">
        <f>IF(N355="zákl. přenesená",J355,0)</f>
        <v>0</v>
      </c>
      <c r="BH355" s="193">
        <f>IF(N355="sníž. přenesená",J355,0)</f>
        <v>0</v>
      </c>
      <c r="BI355" s="193">
        <f>IF(N355="nulová",J355,0)</f>
        <v>0</v>
      </c>
      <c r="BJ355" s="17" t="s">
        <v>21</v>
      </c>
      <c r="BK355" s="193">
        <f>ROUND(I355*H355,2)</f>
        <v>0</v>
      </c>
      <c r="BL355" s="17" t="s">
        <v>142</v>
      </c>
      <c r="BM355" s="17" t="s">
        <v>440</v>
      </c>
    </row>
    <row r="356" spans="2:65" s="1" customFormat="1" ht="11.25">
      <c r="B356" s="34"/>
      <c r="C356" s="35"/>
      <c r="D356" s="194" t="s">
        <v>144</v>
      </c>
      <c r="E356" s="35"/>
      <c r="F356" s="195" t="s">
        <v>439</v>
      </c>
      <c r="G356" s="35"/>
      <c r="H356" s="35"/>
      <c r="I356" s="112"/>
      <c r="J356" s="35"/>
      <c r="K356" s="35"/>
      <c r="L356" s="38"/>
      <c r="M356" s="196"/>
      <c r="N356" s="60"/>
      <c r="O356" s="60"/>
      <c r="P356" s="60"/>
      <c r="Q356" s="60"/>
      <c r="R356" s="60"/>
      <c r="S356" s="60"/>
      <c r="T356" s="61"/>
      <c r="AT356" s="17" t="s">
        <v>144</v>
      </c>
      <c r="AU356" s="17" t="s">
        <v>80</v>
      </c>
    </row>
    <row r="357" spans="2:65" s="1" customFormat="1" ht="19.5">
      <c r="B357" s="34"/>
      <c r="C357" s="35"/>
      <c r="D357" s="194" t="s">
        <v>214</v>
      </c>
      <c r="E357" s="35"/>
      <c r="F357" s="197" t="s">
        <v>441</v>
      </c>
      <c r="G357" s="35"/>
      <c r="H357" s="35"/>
      <c r="I357" s="112"/>
      <c r="J357" s="35"/>
      <c r="K357" s="35"/>
      <c r="L357" s="38"/>
      <c r="M357" s="196"/>
      <c r="N357" s="60"/>
      <c r="O357" s="60"/>
      <c r="P357" s="60"/>
      <c r="Q357" s="60"/>
      <c r="R357" s="60"/>
      <c r="S357" s="60"/>
      <c r="T357" s="61"/>
      <c r="AT357" s="17" t="s">
        <v>214</v>
      </c>
      <c r="AU357" s="17" t="s">
        <v>80</v>
      </c>
    </row>
    <row r="358" spans="2:65" s="12" customFormat="1" ht="11.25">
      <c r="B358" s="198"/>
      <c r="C358" s="199"/>
      <c r="D358" s="194" t="s">
        <v>148</v>
      </c>
      <c r="E358" s="200" t="s">
        <v>1</v>
      </c>
      <c r="F358" s="201" t="s">
        <v>442</v>
      </c>
      <c r="G358" s="199"/>
      <c r="H358" s="200" t="s">
        <v>1</v>
      </c>
      <c r="I358" s="202"/>
      <c r="J358" s="199"/>
      <c r="K358" s="199"/>
      <c r="L358" s="203"/>
      <c r="M358" s="204"/>
      <c r="N358" s="205"/>
      <c r="O358" s="205"/>
      <c r="P358" s="205"/>
      <c r="Q358" s="205"/>
      <c r="R358" s="205"/>
      <c r="S358" s="205"/>
      <c r="T358" s="206"/>
      <c r="AT358" s="207" t="s">
        <v>148</v>
      </c>
      <c r="AU358" s="207" t="s">
        <v>80</v>
      </c>
      <c r="AV358" s="12" t="s">
        <v>21</v>
      </c>
      <c r="AW358" s="12" t="s">
        <v>35</v>
      </c>
      <c r="AX358" s="12" t="s">
        <v>72</v>
      </c>
      <c r="AY358" s="207" t="s">
        <v>135</v>
      </c>
    </row>
    <row r="359" spans="2:65" s="13" customFormat="1" ht="11.25">
      <c r="B359" s="208"/>
      <c r="C359" s="209"/>
      <c r="D359" s="194" t="s">
        <v>148</v>
      </c>
      <c r="E359" s="210" t="s">
        <v>1</v>
      </c>
      <c r="F359" s="211" t="s">
        <v>443</v>
      </c>
      <c r="G359" s="209"/>
      <c r="H359" s="212">
        <v>7.0000000000000007E-2</v>
      </c>
      <c r="I359" s="213"/>
      <c r="J359" s="209"/>
      <c r="K359" s="209"/>
      <c r="L359" s="214"/>
      <c r="M359" s="215"/>
      <c r="N359" s="216"/>
      <c r="O359" s="216"/>
      <c r="P359" s="216"/>
      <c r="Q359" s="216"/>
      <c r="R359" s="216"/>
      <c r="S359" s="216"/>
      <c r="T359" s="217"/>
      <c r="AT359" s="218" t="s">
        <v>148</v>
      </c>
      <c r="AU359" s="218" t="s">
        <v>80</v>
      </c>
      <c r="AV359" s="13" t="s">
        <v>80</v>
      </c>
      <c r="AW359" s="13" t="s">
        <v>35</v>
      </c>
      <c r="AX359" s="13" t="s">
        <v>21</v>
      </c>
      <c r="AY359" s="218" t="s">
        <v>135</v>
      </c>
    </row>
    <row r="360" spans="2:65" s="1" customFormat="1" ht="16.5" customHeight="1">
      <c r="B360" s="34"/>
      <c r="C360" s="241" t="s">
        <v>444</v>
      </c>
      <c r="D360" s="241" t="s">
        <v>284</v>
      </c>
      <c r="E360" s="242" t="s">
        <v>445</v>
      </c>
      <c r="F360" s="243" t="s">
        <v>446</v>
      </c>
      <c r="G360" s="244" t="s">
        <v>227</v>
      </c>
      <c r="H360" s="245">
        <v>0.54200000000000004</v>
      </c>
      <c r="I360" s="246"/>
      <c r="J360" s="247">
        <f>ROUND(I360*H360,2)</f>
        <v>0</v>
      </c>
      <c r="K360" s="243" t="s">
        <v>141</v>
      </c>
      <c r="L360" s="248"/>
      <c r="M360" s="249" t="s">
        <v>1</v>
      </c>
      <c r="N360" s="250" t="s">
        <v>43</v>
      </c>
      <c r="O360" s="60"/>
      <c r="P360" s="191">
        <f>O360*H360</f>
        <v>0</v>
      </c>
      <c r="Q360" s="191">
        <v>1</v>
      </c>
      <c r="R360" s="191">
        <f>Q360*H360</f>
        <v>0.54200000000000004</v>
      </c>
      <c r="S360" s="191">
        <v>0</v>
      </c>
      <c r="T360" s="192">
        <f>S360*H360</f>
        <v>0</v>
      </c>
      <c r="AR360" s="17" t="s">
        <v>208</v>
      </c>
      <c r="AT360" s="17" t="s">
        <v>284</v>
      </c>
      <c r="AU360" s="17" t="s">
        <v>80</v>
      </c>
      <c r="AY360" s="17" t="s">
        <v>135</v>
      </c>
      <c r="BE360" s="193">
        <f>IF(N360="základní",J360,0)</f>
        <v>0</v>
      </c>
      <c r="BF360" s="193">
        <f>IF(N360="snížená",J360,0)</f>
        <v>0</v>
      </c>
      <c r="BG360" s="193">
        <f>IF(N360="zákl. přenesená",J360,0)</f>
        <v>0</v>
      </c>
      <c r="BH360" s="193">
        <f>IF(N360="sníž. přenesená",J360,0)</f>
        <v>0</v>
      </c>
      <c r="BI360" s="193">
        <f>IF(N360="nulová",J360,0)</f>
        <v>0</v>
      </c>
      <c r="BJ360" s="17" t="s">
        <v>21</v>
      </c>
      <c r="BK360" s="193">
        <f>ROUND(I360*H360,2)</f>
        <v>0</v>
      </c>
      <c r="BL360" s="17" t="s">
        <v>142</v>
      </c>
      <c r="BM360" s="17" t="s">
        <v>447</v>
      </c>
    </row>
    <row r="361" spans="2:65" s="1" customFormat="1" ht="11.25">
      <c r="B361" s="34"/>
      <c r="C361" s="35"/>
      <c r="D361" s="194" t="s">
        <v>144</v>
      </c>
      <c r="E361" s="35"/>
      <c r="F361" s="195" t="s">
        <v>446</v>
      </c>
      <c r="G361" s="35"/>
      <c r="H361" s="35"/>
      <c r="I361" s="112"/>
      <c r="J361" s="35"/>
      <c r="K361" s="35"/>
      <c r="L361" s="38"/>
      <c r="M361" s="196"/>
      <c r="N361" s="60"/>
      <c r="O361" s="60"/>
      <c r="P361" s="60"/>
      <c r="Q361" s="60"/>
      <c r="R361" s="60"/>
      <c r="S361" s="60"/>
      <c r="T361" s="61"/>
      <c r="AT361" s="17" t="s">
        <v>144</v>
      </c>
      <c r="AU361" s="17" t="s">
        <v>80</v>
      </c>
    </row>
    <row r="362" spans="2:65" s="1" customFormat="1" ht="19.5">
      <c r="B362" s="34"/>
      <c r="C362" s="35"/>
      <c r="D362" s="194" t="s">
        <v>214</v>
      </c>
      <c r="E362" s="35"/>
      <c r="F362" s="197" t="s">
        <v>448</v>
      </c>
      <c r="G362" s="35"/>
      <c r="H362" s="35"/>
      <c r="I362" s="112"/>
      <c r="J362" s="35"/>
      <c r="K362" s="35"/>
      <c r="L362" s="38"/>
      <c r="M362" s="196"/>
      <c r="N362" s="60"/>
      <c r="O362" s="60"/>
      <c r="P362" s="60"/>
      <c r="Q362" s="60"/>
      <c r="R362" s="60"/>
      <c r="S362" s="60"/>
      <c r="T362" s="61"/>
      <c r="AT362" s="17" t="s">
        <v>214</v>
      </c>
      <c r="AU362" s="17" t="s">
        <v>80</v>
      </c>
    </row>
    <row r="363" spans="2:65" s="12" customFormat="1" ht="11.25">
      <c r="B363" s="198"/>
      <c r="C363" s="199"/>
      <c r="D363" s="194" t="s">
        <v>148</v>
      </c>
      <c r="E363" s="200" t="s">
        <v>1</v>
      </c>
      <c r="F363" s="201" t="s">
        <v>449</v>
      </c>
      <c r="G363" s="199"/>
      <c r="H363" s="200" t="s">
        <v>1</v>
      </c>
      <c r="I363" s="202"/>
      <c r="J363" s="199"/>
      <c r="K363" s="199"/>
      <c r="L363" s="203"/>
      <c r="M363" s="204"/>
      <c r="N363" s="205"/>
      <c r="O363" s="205"/>
      <c r="P363" s="205"/>
      <c r="Q363" s="205"/>
      <c r="R363" s="205"/>
      <c r="S363" s="205"/>
      <c r="T363" s="206"/>
      <c r="AT363" s="207" t="s">
        <v>148</v>
      </c>
      <c r="AU363" s="207" t="s">
        <v>80</v>
      </c>
      <c r="AV363" s="12" t="s">
        <v>21</v>
      </c>
      <c r="AW363" s="12" t="s">
        <v>35</v>
      </c>
      <c r="AX363" s="12" t="s">
        <v>72</v>
      </c>
      <c r="AY363" s="207" t="s">
        <v>135</v>
      </c>
    </row>
    <row r="364" spans="2:65" s="13" customFormat="1" ht="11.25">
      <c r="B364" s="208"/>
      <c r="C364" s="209"/>
      <c r="D364" s="194" t="s">
        <v>148</v>
      </c>
      <c r="E364" s="210" t="s">
        <v>1</v>
      </c>
      <c r="F364" s="211" t="s">
        <v>450</v>
      </c>
      <c r="G364" s="209"/>
      <c r="H364" s="212">
        <v>0.54200000000000004</v>
      </c>
      <c r="I364" s="213"/>
      <c r="J364" s="209"/>
      <c r="K364" s="209"/>
      <c r="L364" s="214"/>
      <c r="M364" s="215"/>
      <c r="N364" s="216"/>
      <c r="O364" s="216"/>
      <c r="P364" s="216"/>
      <c r="Q364" s="216"/>
      <c r="R364" s="216"/>
      <c r="S364" s="216"/>
      <c r="T364" s="217"/>
      <c r="AT364" s="218" t="s">
        <v>148</v>
      </c>
      <c r="AU364" s="218" t="s">
        <v>80</v>
      </c>
      <c r="AV364" s="13" t="s">
        <v>80</v>
      </c>
      <c r="AW364" s="13" t="s">
        <v>35</v>
      </c>
      <c r="AX364" s="13" t="s">
        <v>21</v>
      </c>
      <c r="AY364" s="218" t="s">
        <v>135</v>
      </c>
    </row>
    <row r="365" spans="2:65" s="1" customFormat="1" ht="16.5" customHeight="1">
      <c r="B365" s="34"/>
      <c r="C365" s="241" t="s">
        <v>451</v>
      </c>
      <c r="D365" s="241" t="s">
        <v>284</v>
      </c>
      <c r="E365" s="242" t="s">
        <v>452</v>
      </c>
      <c r="F365" s="243" t="s">
        <v>453</v>
      </c>
      <c r="G365" s="244" t="s">
        <v>227</v>
      </c>
      <c r="H365" s="245">
        <v>7.5999999999999998E-2</v>
      </c>
      <c r="I365" s="246"/>
      <c r="J365" s="247">
        <f>ROUND(I365*H365,2)</f>
        <v>0</v>
      </c>
      <c r="K365" s="243" t="s">
        <v>141</v>
      </c>
      <c r="L365" s="248"/>
      <c r="M365" s="249" t="s">
        <v>1</v>
      </c>
      <c r="N365" s="250" t="s">
        <v>43</v>
      </c>
      <c r="O365" s="60"/>
      <c r="P365" s="191">
        <f>O365*H365</f>
        <v>0</v>
      </c>
      <c r="Q365" s="191">
        <v>1</v>
      </c>
      <c r="R365" s="191">
        <f>Q365*H365</f>
        <v>7.5999999999999998E-2</v>
      </c>
      <c r="S365" s="191">
        <v>0</v>
      </c>
      <c r="T365" s="192">
        <f>S365*H365</f>
        <v>0</v>
      </c>
      <c r="AR365" s="17" t="s">
        <v>208</v>
      </c>
      <c r="AT365" s="17" t="s">
        <v>284</v>
      </c>
      <c r="AU365" s="17" t="s">
        <v>80</v>
      </c>
      <c r="AY365" s="17" t="s">
        <v>135</v>
      </c>
      <c r="BE365" s="193">
        <f>IF(N365="základní",J365,0)</f>
        <v>0</v>
      </c>
      <c r="BF365" s="193">
        <f>IF(N365="snížená",J365,0)</f>
        <v>0</v>
      </c>
      <c r="BG365" s="193">
        <f>IF(N365="zákl. přenesená",J365,0)</f>
        <v>0</v>
      </c>
      <c r="BH365" s="193">
        <f>IF(N365="sníž. přenesená",J365,0)</f>
        <v>0</v>
      </c>
      <c r="BI365" s="193">
        <f>IF(N365="nulová",J365,0)</f>
        <v>0</v>
      </c>
      <c r="BJ365" s="17" t="s">
        <v>21</v>
      </c>
      <c r="BK365" s="193">
        <f>ROUND(I365*H365,2)</f>
        <v>0</v>
      </c>
      <c r="BL365" s="17" t="s">
        <v>142</v>
      </c>
      <c r="BM365" s="17" t="s">
        <v>454</v>
      </c>
    </row>
    <row r="366" spans="2:65" s="1" customFormat="1" ht="11.25">
      <c r="B366" s="34"/>
      <c r="C366" s="35"/>
      <c r="D366" s="194" t="s">
        <v>144</v>
      </c>
      <c r="E366" s="35"/>
      <c r="F366" s="195" t="s">
        <v>453</v>
      </c>
      <c r="G366" s="35"/>
      <c r="H366" s="35"/>
      <c r="I366" s="112"/>
      <c r="J366" s="35"/>
      <c r="K366" s="35"/>
      <c r="L366" s="38"/>
      <c r="M366" s="196"/>
      <c r="N366" s="60"/>
      <c r="O366" s="60"/>
      <c r="P366" s="60"/>
      <c r="Q366" s="60"/>
      <c r="R366" s="60"/>
      <c r="S366" s="60"/>
      <c r="T366" s="61"/>
      <c r="AT366" s="17" t="s">
        <v>144</v>
      </c>
      <c r="AU366" s="17" t="s">
        <v>80</v>
      </c>
    </row>
    <row r="367" spans="2:65" s="1" customFormat="1" ht="19.5">
      <c r="B367" s="34"/>
      <c r="C367" s="35"/>
      <c r="D367" s="194" t="s">
        <v>214</v>
      </c>
      <c r="E367" s="35"/>
      <c r="F367" s="197" t="s">
        <v>455</v>
      </c>
      <c r="G367" s="35"/>
      <c r="H367" s="35"/>
      <c r="I367" s="112"/>
      <c r="J367" s="35"/>
      <c r="K367" s="35"/>
      <c r="L367" s="38"/>
      <c r="M367" s="196"/>
      <c r="N367" s="60"/>
      <c r="O367" s="60"/>
      <c r="P367" s="60"/>
      <c r="Q367" s="60"/>
      <c r="R367" s="60"/>
      <c r="S367" s="60"/>
      <c r="T367" s="61"/>
      <c r="AT367" s="17" t="s">
        <v>214</v>
      </c>
      <c r="AU367" s="17" t="s">
        <v>80</v>
      </c>
    </row>
    <row r="368" spans="2:65" s="12" customFormat="1" ht="11.25">
      <c r="B368" s="198"/>
      <c r="C368" s="199"/>
      <c r="D368" s="194" t="s">
        <v>148</v>
      </c>
      <c r="E368" s="200" t="s">
        <v>1</v>
      </c>
      <c r="F368" s="201" t="s">
        <v>449</v>
      </c>
      <c r="G368" s="199"/>
      <c r="H368" s="200" t="s">
        <v>1</v>
      </c>
      <c r="I368" s="202"/>
      <c r="J368" s="199"/>
      <c r="K368" s="199"/>
      <c r="L368" s="203"/>
      <c r="M368" s="204"/>
      <c r="N368" s="205"/>
      <c r="O368" s="205"/>
      <c r="P368" s="205"/>
      <c r="Q368" s="205"/>
      <c r="R368" s="205"/>
      <c r="S368" s="205"/>
      <c r="T368" s="206"/>
      <c r="AT368" s="207" t="s">
        <v>148</v>
      </c>
      <c r="AU368" s="207" t="s">
        <v>80</v>
      </c>
      <c r="AV368" s="12" t="s">
        <v>21</v>
      </c>
      <c r="AW368" s="12" t="s">
        <v>35</v>
      </c>
      <c r="AX368" s="12" t="s">
        <v>72</v>
      </c>
      <c r="AY368" s="207" t="s">
        <v>135</v>
      </c>
    </row>
    <row r="369" spans="2:65" s="13" customFormat="1" ht="11.25">
      <c r="B369" s="208"/>
      <c r="C369" s="209"/>
      <c r="D369" s="194" t="s">
        <v>148</v>
      </c>
      <c r="E369" s="210" t="s">
        <v>1</v>
      </c>
      <c r="F369" s="211" t="s">
        <v>456</v>
      </c>
      <c r="G369" s="209"/>
      <c r="H369" s="212">
        <v>7.5999999999999998E-2</v>
      </c>
      <c r="I369" s="213"/>
      <c r="J369" s="209"/>
      <c r="K369" s="209"/>
      <c r="L369" s="214"/>
      <c r="M369" s="215"/>
      <c r="N369" s="216"/>
      <c r="O369" s="216"/>
      <c r="P369" s="216"/>
      <c r="Q369" s="216"/>
      <c r="R369" s="216"/>
      <c r="S369" s="216"/>
      <c r="T369" s="217"/>
      <c r="AT369" s="218" t="s">
        <v>148</v>
      </c>
      <c r="AU369" s="218" t="s">
        <v>80</v>
      </c>
      <c r="AV369" s="13" t="s">
        <v>80</v>
      </c>
      <c r="AW369" s="13" t="s">
        <v>35</v>
      </c>
      <c r="AX369" s="13" t="s">
        <v>21</v>
      </c>
      <c r="AY369" s="218" t="s">
        <v>135</v>
      </c>
    </row>
    <row r="370" spans="2:65" s="1" customFormat="1" ht="16.5" customHeight="1">
      <c r="B370" s="34"/>
      <c r="C370" s="241" t="s">
        <v>457</v>
      </c>
      <c r="D370" s="241" t="s">
        <v>284</v>
      </c>
      <c r="E370" s="242" t="s">
        <v>458</v>
      </c>
      <c r="F370" s="243" t="s">
        <v>459</v>
      </c>
      <c r="G370" s="244" t="s">
        <v>227</v>
      </c>
      <c r="H370" s="245">
        <v>0.32100000000000001</v>
      </c>
      <c r="I370" s="246"/>
      <c r="J370" s="247">
        <f>ROUND(I370*H370,2)</f>
        <v>0</v>
      </c>
      <c r="K370" s="243" t="s">
        <v>141</v>
      </c>
      <c r="L370" s="248"/>
      <c r="M370" s="249" t="s">
        <v>1</v>
      </c>
      <c r="N370" s="250" t="s">
        <v>43</v>
      </c>
      <c r="O370" s="60"/>
      <c r="P370" s="191">
        <f>O370*H370</f>
        <v>0</v>
      </c>
      <c r="Q370" s="191">
        <v>1</v>
      </c>
      <c r="R370" s="191">
        <f>Q370*H370</f>
        <v>0.32100000000000001</v>
      </c>
      <c r="S370" s="191">
        <v>0</v>
      </c>
      <c r="T370" s="192">
        <f>S370*H370</f>
        <v>0</v>
      </c>
      <c r="AR370" s="17" t="s">
        <v>208</v>
      </c>
      <c r="AT370" s="17" t="s">
        <v>284</v>
      </c>
      <c r="AU370" s="17" t="s">
        <v>80</v>
      </c>
      <c r="AY370" s="17" t="s">
        <v>135</v>
      </c>
      <c r="BE370" s="193">
        <f>IF(N370="základní",J370,0)</f>
        <v>0</v>
      </c>
      <c r="BF370" s="193">
        <f>IF(N370="snížená",J370,0)</f>
        <v>0</v>
      </c>
      <c r="BG370" s="193">
        <f>IF(N370="zákl. přenesená",J370,0)</f>
        <v>0</v>
      </c>
      <c r="BH370" s="193">
        <f>IF(N370="sníž. přenesená",J370,0)</f>
        <v>0</v>
      </c>
      <c r="BI370" s="193">
        <f>IF(N370="nulová",J370,0)</f>
        <v>0</v>
      </c>
      <c r="BJ370" s="17" t="s">
        <v>21</v>
      </c>
      <c r="BK370" s="193">
        <f>ROUND(I370*H370,2)</f>
        <v>0</v>
      </c>
      <c r="BL370" s="17" t="s">
        <v>142</v>
      </c>
      <c r="BM370" s="17" t="s">
        <v>460</v>
      </c>
    </row>
    <row r="371" spans="2:65" s="1" customFormat="1" ht="11.25">
      <c r="B371" s="34"/>
      <c r="C371" s="35"/>
      <c r="D371" s="194" t="s">
        <v>144</v>
      </c>
      <c r="E371" s="35"/>
      <c r="F371" s="195" t="s">
        <v>459</v>
      </c>
      <c r="G371" s="35"/>
      <c r="H371" s="35"/>
      <c r="I371" s="112"/>
      <c r="J371" s="35"/>
      <c r="K371" s="35"/>
      <c r="L371" s="38"/>
      <c r="M371" s="196"/>
      <c r="N371" s="60"/>
      <c r="O371" s="60"/>
      <c r="P371" s="60"/>
      <c r="Q371" s="60"/>
      <c r="R371" s="60"/>
      <c r="S371" s="60"/>
      <c r="T371" s="61"/>
      <c r="AT371" s="17" t="s">
        <v>144</v>
      </c>
      <c r="AU371" s="17" t="s">
        <v>80</v>
      </c>
    </row>
    <row r="372" spans="2:65" s="1" customFormat="1" ht="19.5">
      <c r="B372" s="34"/>
      <c r="C372" s="35"/>
      <c r="D372" s="194" t="s">
        <v>214</v>
      </c>
      <c r="E372" s="35"/>
      <c r="F372" s="197" t="s">
        <v>461</v>
      </c>
      <c r="G372" s="35"/>
      <c r="H372" s="35"/>
      <c r="I372" s="112"/>
      <c r="J372" s="35"/>
      <c r="K372" s="35"/>
      <c r="L372" s="38"/>
      <c r="M372" s="196"/>
      <c r="N372" s="60"/>
      <c r="O372" s="60"/>
      <c r="P372" s="60"/>
      <c r="Q372" s="60"/>
      <c r="R372" s="60"/>
      <c r="S372" s="60"/>
      <c r="T372" s="61"/>
      <c r="AT372" s="17" t="s">
        <v>214</v>
      </c>
      <c r="AU372" s="17" t="s">
        <v>80</v>
      </c>
    </row>
    <row r="373" spans="2:65" s="12" customFormat="1" ht="11.25">
      <c r="B373" s="198"/>
      <c r="C373" s="199"/>
      <c r="D373" s="194" t="s">
        <v>148</v>
      </c>
      <c r="E373" s="200" t="s">
        <v>1</v>
      </c>
      <c r="F373" s="201" t="s">
        <v>449</v>
      </c>
      <c r="G373" s="199"/>
      <c r="H373" s="200" t="s">
        <v>1</v>
      </c>
      <c r="I373" s="202"/>
      <c r="J373" s="199"/>
      <c r="K373" s="199"/>
      <c r="L373" s="203"/>
      <c r="M373" s="204"/>
      <c r="N373" s="205"/>
      <c r="O373" s="205"/>
      <c r="P373" s="205"/>
      <c r="Q373" s="205"/>
      <c r="R373" s="205"/>
      <c r="S373" s="205"/>
      <c r="T373" s="206"/>
      <c r="AT373" s="207" t="s">
        <v>148</v>
      </c>
      <c r="AU373" s="207" t="s">
        <v>80</v>
      </c>
      <c r="AV373" s="12" t="s">
        <v>21</v>
      </c>
      <c r="AW373" s="12" t="s">
        <v>35</v>
      </c>
      <c r="AX373" s="12" t="s">
        <v>72</v>
      </c>
      <c r="AY373" s="207" t="s">
        <v>135</v>
      </c>
    </row>
    <row r="374" spans="2:65" s="13" customFormat="1" ht="11.25">
      <c r="B374" s="208"/>
      <c r="C374" s="209"/>
      <c r="D374" s="194" t="s">
        <v>148</v>
      </c>
      <c r="E374" s="210" t="s">
        <v>1</v>
      </c>
      <c r="F374" s="211" t="s">
        <v>462</v>
      </c>
      <c r="G374" s="209"/>
      <c r="H374" s="212">
        <v>0.32100000000000001</v>
      </c>
      <c r="I374" s="213"/>
      <c r="J374" s="209"/>
      <c r="K374" s="209"/>
      <c r="L374" s="214"/>
      <c r="M374" s="215"/>
      <c r="N374" s="216"/>
      <c r="O374" s="216"/>
      <c r="P374" s="216"/>
      <c r="Q374" s="216"/>
      <c r="R374" s="216"/>
      <c r="S374" s="216"/>
      <c r="T374" s="217"/>
      <c r="AT374" s="218" t="s">
        <v>148</v>
      </c>
      <c r="AU374" s="218" t="s">
        <v>80</v>
      </c>
      <c r="AV374" s="13" t="s">
        <v>80</v>
      </c>
      <c r="AW374" s="13" t="s">
        <v>35</v>
      </c>
      <c r="AX374" s="13" t="s">
        <v>21</v>
      </c>
      <c r="AY374" s="218" t="s">
        <v>135</v>
      </c>
    </row>
    <row r="375" spans="2:65" s="1" customFormat="1" ht="16.5" customHeight="1">
      <c r="B375" s="34"/>
      <c r="C375" s="241" t="s">
        <v>463</v>
      </c>
      <c r="D375" s="241" t="s">
        <v>284</v>
      </c>
      <c r="E375" s="242" t="s">
        <v>464</v>
      </c>
      <c r="F375" s="243" t="s">
        <v>465</v>
      </c>
      <c r="G375" s="244" t="s">
        <v>227</v>
      </c>
      <c r="H375" s="245">
        <v>0.16300000000000001</v>
      </c>
      <c r="I375" s="246"/>
      <c r="J375" s="247">
        <f>ROUND(I375*H375,2)</f>
        <v>0</v>
      </c>
      <c r="K375" s="243" t="s">
        <v>141</v>
      </c>
      <c r="L375" s="248"/>
      <c r="M375" s="249" t="s">
        <v>1</v>
      </c>
      <c r="N375" s="250" t="s">
        <v>43</v>
      </c>
      <c r="O375" s="60"/>
      <c r="P375" s="191">
        <f>O375*H375</f>
        <v>0</v>
      </c>
      <c r="Q375" s="191">
        <v>1</v>
      </c>
      <c r="R375" s="191">
        <f>Q375*H375</f>
        <v>0.16300000000000001</v>
      </c>
      <c r="S375" s="191">
        <v>0</v>
      </c>
      <c r="T375" s="192">
        <f>S375*H375</f>
        <v>0</v>
      </c>
      <c r="AR375" s="17" t="s">
        <v>208</v>
      </c>
      <c r="AT375" s="17" t="s">
        <v>284</v>
      </c>
      <c r="AU375" s="17" t="s">
        <v>80</v>
      </c>
      <c r="AY375" s="17" t="s">
        <v>135</v>
      </c>
      <c r="BE375" s="193">
        <f>IF(N375="základní",J375,0)</f>
        <v>0</v>
      </c>
      <c r="BF375" s="193">
        <f>IF(N375="snížená",J375,0)</f>
        <v>0</v>
      </c>
      <c r="BG375" s="193">
        <f>IF(N375="zákl. přenesená",J375,0)</f>
        <v>0</v>
      </c>
      <c r="BH375" s="193">
        <f>IF(N375="sníž. přenesená",J375,0)</f>
        <v>0</v>
      </c>
      <c r="BI375" s="193">
        <f>IF(N375="nulová",J375,0)</f>
        <v>0</v>
      </c>
      <c r="BJ375" s="17" t="s">
        <v>21</v>
      </c>
      <c r="BK375" s="193">
        <f>ROUND(I375*H375,2)</f>
        <v>0</v>
      </c>
      <c r="BL375" s="17" t="s">
        <v>142</v>
      </c>
      <c r="BM375" s="17" t="s">
        <v>466</v>
      </c>
    </row>
    <row r="376" spans="2:65" s="1" customFormat="1" ht="11.25">
      <c r="B376" s="34"/>
      <c r="C376" s="35"/>
      <c r="D376" s="194" t="s">
        <v>144</v>
      </c>
      <c r="E376" s="35"/>
      <c r="F376" s="195" t="s">
        <v>465</v>
      </c>
      <c r="G376" s="35"/>
      <c r="H376" s="35"/>
      <c r="I376" s="112"/>
      <c r="J376" s="35"/>
      <c r="K376" s="35"/>
      <c r="L376" s="38"/>
      <c r="M376" s="196"/>
      <c r="N376" s="60"/>
      <c r="O376" s="60"/>
      <c r="P376" s="60"/>
      <c r="Q376" s="60"/>
      <c r="R376" s="60"/>
      <c r="S376" s="60"/>
      <c r="T376" s="61"/>
      <c r="AT376" s="17" t="s">
        <v>144</v>
      </c>
      <c r="AU376" s="17" t="s">
        <v>80</v>
      </c>
    </row>
    <row r="377" spans="2:65" s="1" customFormat="1" ht="19.5">
      <c r="B377" s="34"/>
      <c r="C377" s="35"/>
      <c r="D377" s="194" t="s">
        <v>214</v>
      </c>
      <c r="E377" s="35"/>
      <c r="F377" s="197" t="s">
        <v>467</v>
      </c>
      <c r="G377" s="35"/>
      <c r="H377" s="35"/>
      <c r="I377" s="112"/>
      <c r="J377" s="35"/>
      <c r="K377" s="35"/>
      <c r="L377" s="38"/>
      <c r="M377" s="196"/>
      <c r="N377" s="60"/>
      <c r="O377" s="60"/>
      <c r="P377" s="60"/>
      <c r="Q377" s="60"/>
      <c r="R377" s="60"/>
      <c r="S377" s="60"/>
      <c r="T377" s="61"/>
      <c r="AT377" s="17" t="s">
        <v>214</v>
      </c>
      <c r="AU377" s="17" t="s">
        <v>80</v>
      </c>
    </row>
    <row r="378" spans="2:65" s="12" customFormat="1" ht="11.25">
      <c r="B378" s="198"/>
      <c r="C378" s="199"/>
      <c r="D378" s="194" t="s">
        <v>148</v>
      </c>
      <c r="E378" s="200" t="s">
        <v>1</v>
      </c>
      <c r="F378" s="201" t="s">
        <v>449</v>
      </c>
      <c r="G378" s="199"/>
      <c r="H378" s="200" t="s">
        <v>1</v>
      </c>
      <c r="I378" s="202"/>
      <c r="J378" s="199"/>
      <c r="K378" s="199"/>
      <c r="L378" s="203"/>
      <c r="M378" s="204"/>
      <c r="N378" s="205"/>
      <c r="O378" s="205"/>
      <c r="P378" s="205"/>
      <c r="Q378" s="205"/>
      <c r="R378" s="205"/>
      <c r="S378" s="205"/>
      <c r="T378" s="206"/>
      <c r="AT378" s="207" t="s">
        <v>148</v>
      </c>
      <c r="AU378" s="207" t="s">
        <v>80</v>
      </c>
      <c r="AV378" s="12" t="s">
        <v>21</v>
      </c>
      <c r="AW378" s="12" t="s">
        <v>35</v>
      </c>
      <c r="AX378" s="12" t="s">
        <v>72</v>
      </c>
      <c r="AY378" s="207" t="s">
        <v>135</v>
      </c>
    </row>
    <row r="379" spans="2:65" s="13" customFormat="1" ht="11.25">
      <c r="B379" s="208"/>
      <c r="C379" s="209"/>
      <c r="D379" s="194" t="s">
        <v>148</v>
      </c>
      <c r="E379" s="210" t="s">
        <v>1</v>
      </c>
      <c r="F379" s="211" t="s">
        <v>468</v>
      </c>
      <c r="G379" s="209"/>
      <c r="H379" s="212">
        <v>0.16300000000000001</v>
      </c>
      <c r="I379" s="213"/>
      <c r="J379" s="209"/>
      <c r="K379" s="209"/>
      <c r="L379" s="214"/>
      <c r="M379" s="215"/>
      <c r="N379" s="216"/>
      <c r="O379" s="216"/>
      <c r="P379" s="216"/>
      <c r="Q379" s="216"/>
      <c r="R379" s="216"/>
      <c r="S379" s="216"/>
      <c r="T379" s="217"/>
      <c r="AT379" s="218" t="s">
        <v>148</v>
      </c>
      <c r="AU379" s="218" t="s">
        <v>80</v>
      </c>
      <c r="AV379" s="13" t="s">
        <v>80</v>
      </c>
      <c r="AW379" s="13" t="s">
        <v>35</v>
      </c>
      <c r="AX379" s="13" t="s">
        <v>21</v>
      </c>
      <c r="AY379" s="218" t="s">
        <v>135</v>
      </c>
    </row>
    <row r="380" spans="2:65" s="1" customFormat="1" ht="16.5" customHeight="1">
      <c r="B380" s="34"/>
      <c r="C380" s="241" t="s">
        <v>469</v>
      </c>
      <c r="D380" s="241" t="s">
        <v>284</v>
      </c>
      <c r="E380" s="242" t="s">
        <v>470</v>
      </c>
      <c r="F380" s="243" t="s">
        <v>471</v>
      </c>
      <c r="G380" s="244" t="s">
        <v>472</v>
      </c>
      <c r="H380" s="245">
        <v>9.66</v>
      </c>
      <c r="I380" s="246"/>
      <c r="J380" s="247">
        <f>ROUND(I380*H380,2)</f>
        <v>0</v>
      </c>
      <c r="K380" s="243" t="s">
        <v>1</v>
      </c>
      <c r="L380" s="248"/>
      <c r="M380" s="249" t="s">
        <v>1</v>
      </c>
      <c r="N380" s="250" t="s">
        <v>43</v>
      </c>
      <c r="O380" s="60"/>
      <c r="P380" s="191">
        <f>O380*H380</f>
        <v>0</v>
      </c>
      <c r="Q380" s="191">
        <v>5.8E-4</v>
      </c>
      <c r="R380" s="191">
        <f>Q380*H380</f>
        <v>5.6027999999999998E-3</v>
      </c>
      <c r="S380" s="191">
        <v>0</v>
      </c>
      <c r="T380" s="192">
        <f>S380*H380</f>
        <v>0</v>
      </c>
      <c r="AR380" s="17" t="s">
        <v>208</v>
      </c>
      <c r="AT380" s="17" t="s">
        <v>284</v>
      </c>
      <c r="AU380" s="17" t="s">
        <v>80</v>
      </c>
      <c r="AY380" s="17" t="s">
        <v>135</v>
      </c>
      <c r="BE380" s="193">
        <f>IF(N380="základní",J380,0)</f>
        <v>0</v>
      </c>
      <c r="BF380" s="193">
        <f>IF(N380="snížená",J380,0)</f>
        <v>0</v>
      </c>
      <c r="BG380" s="193">
        <f>IF(N380="zákl. přenesená",J380,0)</f>
        <v>0</v>
      </c>
      <c r="BH380" s="193">
        <f>IF(N380="sníž. přenesená",J380,0)</f>
        <v>0</v>
      </c>
      <c r="BI380" s="193">
        <f>IF(N380="nulová",J380,0)</f>
        <v>0</v>
      </c>
      <c r="BJ380" s="17" t="s">
        <v>21</v>
      </c>
      <c r="BK380" s="193">
        <f>ROUND(I380*H380,2)</f>
        <v>0</v>
      </c>
      <c r="BL380" s="17" t="s">
        <v>142</v>
      </c>
      <c r="BM380" s="17" t="s">
        <v>473</v>
      </c>
    </row>
    <row r="381" spans="2:65" s="1" customFormat="1" ht="11.25">
      <c r="B381" s="34"/>
      <c r="C381" s="35"/>
      <c r="D381" s="194" t="s">
        <v>144</v>
      </c>
      <c r="E381" s="35"/>
      <c r="F381" s="195" t="s">
        <v>471</v>
      </c>
      <c r="G381" s="35"/>
      <c r="H381" s="35"/>
      <c r="I381" s="112"/>
      <c r="J381" s="35"/>
      <c r="K381" s="35"/>
      <c r="L381" s="38"/>
      <c r="M381" s="196"/>
      <c r="N381" s="60"/>
      <c r="O381" s="60"/>
      <c r="P381" s="60"/>
      <c r="Q381" s="60"/>
      <c r="R381" s="60"/>
      <c r="S381" s="60"/>
      <c r="T381" s="61"/>
      <c r="AT381" s="17" t="s">
        <v>144</v>
      </c>
      <c r="AU381" s="17" t="s">
        <v>80</v>
      </c>
    </row>
    <row r="382" spans="2:65" s="12" customFormat="1" ht="11.25">
      <c r="B382" s="198"/>
      <c r="C382" s="199"/>
      <c r="D382" s="194" t="s">
        <v>148</v>
      </c>
      <c r="E382" s="200" t="s">
        <v>1</v>
      </c>
      <c r="F382" s="201" t="s">
        <v>449</v>
      </c>
      <c r="G382" s="199"/>
      <c r="H382" s="200" t="s">
        <v>1</v>
      </c>
      <c r="I382" s="202"/>
      <c r="J382" s="199"/>
      <c r="K382" s="199"/>
      <c r="L382" s="203"/>
      <c r="M382" s="204"/>
      <c r="N382" s="205"/>
      <c r="O382" s="205"/>
      <c r="P382" s="205"/>
      <c r="Q382" s="205"/>
      <c r="R382" s="205"/>
      <c r="S382" s="205"/>
      <c r="T382" s="206"/>
      <c r="AT382" s="207" t="s">
        <v>148</v>
      </c>
      <c r="AU382" s="207" t="s">
        <v>80</v>
      </c>
      <c r="AV382" s="12" t="s">
        <v>21</v>
      </c>
      <c r="AW382" s="12" t="s">
        <v>35</v>
      </c>
      <c r="AX382" s="12" t="s">
        <v>72</v>
      </c>
      <c r="AY382" s="207" t="s">
        <v>135</v>
      </c>
    </row>
    <row r="383" spans="2:65" s="13" customFormat="1" ht="11.25">
      <c r="B383" s="208"/>
      <c r="C383" s="209"/>
      <c r="D383" s="194" t="s">
        <v>148</v>
      </c>
      <c r="E383" s="210" t="s">
        <v>1</v>
      </c>
      <c r="F383" s="211" t="s">
        <v>474</v>
      </c>
      <c r="G383" s="209"/>
      <c r="H383" s="212">
        <v>9.66</v>
      </c>
      <c r="I383" s="213"/>
      <c r="J383" s="209"/>
      <c r="K383" s="209"/>
      <c r="L383" s="214"/>
      <c r="M383" s="215"/>
      <c r="N383" s="216"/>
      <c r="O383" s="216"/>
      <c r="P383" s="216"/>
      <c r="Q383" s="216"/>
      <c r="R383" s="216"/>
      <c r="S383" s="216"/>
      <c r="T383" s="217"/>
      <c r="AT383" s="218" t="s">
        <v>148</v>
      </c>
      <c r="AU383" s="218" t="s">
        <v>80</v>
      </c>
      <c r="AV383" s="13" t="s">
        <v>80</v>
      </c>
      <c r="AW383" s="13" t="s">
        <v>35</v>
      </c>
      <c r="AX383" s="13" t="s">
        <v>21</v>
      </c>
      <c r="AY383" s="218" t="s">
        <v>135</v>
      </c>
    </row>
    <row r="384" spans="2:65" s="1" customFormat="1" ht="16.5" customHeight="1">
      <c r="B384" s="34"/>
      <c r="C384" s="241" t="s">
        <v>475</v>
      </c>
      <c r="D384" s="241" t="s">
        <v>284</v>
      </c>
      <c r="E384" s="242" t="s">
        <v>476</v>
      </c>
      <c r="F384" s="243" t="s">
        <v>477</v>
      </c>
      <c r="G384" s="244" t="s">
        <v>472</v>
      </c>
      <c r="H384" s="245">
        <v>1.68</v>
      </c>
      <c r="I384" s="246"/>
      <c r="J384" s="247">
        <f>ROUND(I384*H384,2)</f>
        <v>0</v>
      </c>
      <c r="K384" s="243" t="s">
        <v>141</v>
      </c>
      <c r="L384" s="248"/>
      <c r="M384" s="249" t="s">
        <v>1</v>
      </c>
      <c r="N384" s="250" t="s">
        <v>43</v>
      </c>
      <c r="O384" s="60"/>
      <c r="P384" s="191">
        <f>O384*H384</f>
        <v>0</v>
      </c>
      <c r="Q384" s="191">
        <v>3.1199999999999999E-3</v>
      </c>
      <c r="R384" s="191">
        <f>Q384*H384</f>
        <v>5.2415999999999999E-3</v>
      </c>
      <c r="S384" s="191">
        <v>0</v>
      </c>
      <c r="T384" s="192">
        <f>S384*H384</f>
        <v>0</v>
      </c>
      <c r="AR384" s="17" t="s">
        <v>208</v>
      </c>
      <c r="AT384" s="17" t="s">
        <v>284</v>
      </c>
      <c r="AU384" s="17" t="s">
        <v>80</v>
      </c>
      <c r="AY384" s="17" t="s">
        <v>135</v>
      </c>
      <c r="BE384" s="193">
        <f>IF(N384="základní",J384,0)</f>
        <v>0</v>
      </c>
      <c r="BF384" s="193">
        <f>IF(N384="snížená",J384,0)</f>
        <v>0</v>
      </c>
      <c r="BG384" s="193">
        <f>IF(N384="zákl. přenesená",J384,0)</f>
        <v>0</v>
      </c>
      <c r="BH384" s="193">
        <f>IF(N384="sníž. přenesená",J384,0)</f>
        <v>0</v>
      </c>
      <c r="BI384" s="193">
        <f>IF(N384="nulová",J384,0)</f>
        <v>0</v>
      </c>
      <c r="BJ384" s="17" t="s">
        <v>21</v>
      </c>
      <c r="BK384" s="193">
        <f>ROUND(I384*H384,2)</f>
        <v>0</v>
      </c>
      <c r="BL384" s="17" t="s">
        <v>142</v>
      </c>
      <c r="BM384" s="17" t="s">
        <v>478</v>
      </c>
    </row>
    <row r="385" spans="2:65" s="1" customFormat="1" ht="11.25">
      <c r="B385" s="34"/>
      <c r="C385" s="35"/>
      <c r="D385" s="194" t="s">
        <v>144</v>
      </c>
      <c r="E385" s="35"/>
      <c r="F385" s="195" t="s">
        <v>477</v>
      </c>
      <c r="G385" s="35"/>
      <c r="H385" s="35"/>
      <c r="I385" s="112"/>
      <c r="J385" s="35"/>
      <c r="K385" s="35"/>
      <c r="L385" s="38"/>
      <c r="M385" s="196"/>
      <c r="N385" s="60"/>
      <c r="O385" s="60"/>
      <c r="P385" s="60"/>
      <c r="Q385" s="60"/>
      <c r="R385" s="60"/>
      <c r="S385" s="60"/>
      <c r="T385" s="61"/>
      <c r="AT385" s="17" t="s">
        <v>144</v>
      </c>
      <c r="AU385" s="17" t="s">
        <v>80</v>
      </c>
    </row>
    <row r="386" spans="2:65" s="12" customFormat="1" ht="11.25">
      <c r="B386" s="198"/>
      <c r="C386" s="199"/>
      <c r="D386" s="194" t="s">
        <v>148</v>
      </c>
      <c r="E386" s="200" t="s">
        <v>1</v>
      </c>
      <c r="F386" s="201" t="s">
        <v>449</v>
      </c>
      <c r="G386" s="199"/>
      <c r="H386" s="200" t="s">
        <v>1</v>
      </c>
      <c r="I386" s="202"/>
      <c r="J386" s="199"/>
      <c r="K386" s="199"/>
      <c r="L386" s="203"/>
      <c r="M386" s="204"/>
      <c r="N386" s="205"/>
      <c r="O386" s="205"/>
      <c r="P386" s="205"/>
      <c r="Q386" s="205"/>
      <c r="R386" s="205"/>
      <c r="S386" s="205"/>
      <c r="T386" s="206"/>
      <c r="AT386" s="207" t="s">
        <v>148</v>
      </c>
      <c r="AU386" s="207" t="s">
        <v>80</v>
      </c>
      <c r="AV386" s="12" t="s">
        <v>21</v>
      </c>
      <c r="AW386" s="12" t="s">
        <v>35</v>
      </c>
      <c r="AX386" s="12" t="s">
        <v>72</v>
      </c>
      <c r="AY386" s="207" t="s">
        <v>135</v>
      </c>
    </row>
    <row r="387" spans="2:65" s="13" customFormat="1" ht="11.25">
      <c r="B387" s="208"/>
      <c r="C387" s="209"/>
      <c r="D387" s="194" t="s">
        <v>148</v>
      </c>
      <c r="E387" s="210" t="s">
        <v>1</v>
      </c>
      <c r="F387" s="211" t="s">
        <v>479</v>
      </c>
      <c r="G387" s="209"/>
      <c r="H387" s="212">
        <v>1.68</v>
      </c>
      <c r="I387" s="213"/>
      <c r="J387" s="209"/>
      <c r="K387" s="209"/>
      <c r="L387" s="214"/>
      <c r="M387" s="215"/>
      <c r="N387" s="216"/>
      <c r="O387" s="216"/>
      <c r="P387" s="216"/>
      <c r="Q387" s="216"/>
      <c r="R387" s="216"/>
      <c r="S387" s="216"/>
      <c r="T387" s="217"/>
      <c r="AT387" s="218" t="s">
        <v>148</v>
      </c>
      <c r="AU387" s="218" t="s">
        <v>80</v>
      </c>
      <c r="AV387" s="13" t="s">
        <v>80</v>
      </c>
      <c r="AW387" s="13" t="s">
        <v>35</v>
      </c>
      <c r="AX387" s="13" t="s">
        <v>21</v>
      </c>
      <c r="AY387" s="218" t="s">
        <v>135</v>
      </c>
    </row>
    <row r="388" spans="2:65" s="1" customFormat="1" ht="16.5" customHeight="1">
      <c r="B388" s="34"/>
      <c r="C388" s="241" t="s">
        <v>480</v>
      </c>
      <c r="D388" s="241" t="s">
        <v>284</v>
      </c>
      <c r="E388" s="242" t="s">
        <v>481</v>
      </c>
      <c r="F388" s="243" t="s">
        <v>482</v>
      </c>
      <c r="G388" s="244" t="s">
        <v>483</v>
      </c>
      <c r="H388" s="245">
        <v>0.33600000000000002</v>
      </c>
      <c r="I388" s="246"/>
      <c r="J388" s="247">
        <f>ROUND(I388*H388,2)</f>
        <v>0</v>
      </c>
      <c r="K388" s="243" t="s">
        <v>484</v>
      </c>
      <c r="L388" s="248"/>
      <c r="M388" s="249" t="s">
        <v>1</v>
      </c>
      <c r="N388" s="250" t="s">
        <v>43</v>
      </c>
      <c r="O388" s="60"/>
      <c r="P388" s="191">
        <f>O388*H388</f>
        <v>0</v>
      </c>
      <c r="Q388" s="191">
        <v>0.01</v>
      </c>
      <c r="R388" s="191">
        <f>Q388*H388</f>
        <v>3.3600000000000001E-3</v>
      </c>
      <c r="S388" s="191">
        <v>0</v>
      </c>
      <c r="T388" s="192">
        <f>S388*H388</f>
        <v>0</v>
      </c>
      <c r="AR388" s="17" t="s">
        <v>208</v>
      </c>
      <c r="AT388" s="17" t="s">
        <v>284</v>
      </c>
      <c r="AU388" s="17" t="s">
        <v>80</v>
      </c>
      <c r="AY388" s="17" t="s">
        <v>135</v>
      </c>
      <c r="BE388" s="193">
        <f>IF(N388="základní",J388,0)</f>
        <v>0</v>
      </c>
      <c r="BF388" s="193">
        <f>IF(N388="snížená",J388,0)</f>
        <v>0</v>
      </c>
      <c r="BG388" s="193">
        <f>IF(N388="zákl. přenesená",J388,0)</f>
        <v>0</v>
      </c>
      <c r="BH388" s="193">
        <f>IF(N388="sníž. přenesená",J388,0)</f>
        <v>0</v>
      </c>
      <c r="BI388" s="193">
        <f>IF(N388="nulová",J388,0)</f>
        <v>0</v>
      </c>
      <c r="BJ388" s="17" t="s">
        <v>21</v>
      </c>
      <c r="BK388" s="193">
        <f>ROUND(I388*H388,2)</f>
        <v>0</v>
      </c>
      <c r="BL388" s="17" t="s">
        <v>142</v>
      </c>
      <c r="BM388" s="17" t="s">
        <v>485</v>
      </c>
    </row>
    <row r="389" spans="2:65" s="1" customFormat="1" ht="11.25">
      <c r="B389" s="34"/>
      <c r="C389" s="35"/>
      <c r="D389" s="194" t="s">
        <v>144</v>
      </c>
      <c r="E389" s="35"/>
      <c r="F389" s="195" t="s">
        <v>482</v>
      </c>
      <c r="G389" s="35"/>
      <c r="H389" s="35"/>
      <c r="I389" s="112"/>
      <c r="J389" s="35"/>
      <c r="K389" s="35"/>
      <c r="L389" s="38"/>
      <c r="M389" s="196"/>
      <c r="N389" s="60"/>
      <c r="O389" s="60"/>
      <c r="P389" s="60"/>
      <c r="Q389" s="60"/>
      <c r="R389" s="60"/>
      <c r="S389" s="60"/>
      <c r="T389" s="61"/>
      <c r="AT389" s="17" t="s">
        <v>144</v>
      </c>
      <c r="AU389" s="17" t="s">
        <v>80</v>
      </c>
    </row>
    <row r="390" spans="2:65" s="12" customFormat="1" ht="11.25">
      <c r="B390" s="198"/>
      <c r="C390" s="199"/>
      <c r="D390" s="194" t="s">
        <v>148</v>
      </c>
      <c r="E390" s="200" t="s">
        <v>1</v>
      </c>
      <c r="F390" s="201" t="s">
        <v>449</v>
      </c>
      <c r="G390" s="199"/>
      <c r="H390" s="200" t="s">
        <v>1</v>
      </c>
      <c r="I390" s="202"/>
      <c r="J390" s="199"/>
      <c r="K390" s="199"/>
      <c r="L390" s="203"/>
      <c r="M390" s="204"/>
      <c r="N390" s="205"/>
      <c r="O390" s="205"/>
      <c r="P390" s="205"/>
      <c r="Q390" s="205"/>
      <c r="R390" s="205"/>
      <c r="S390" s="205"/>
      <c r="T390" s="206"/>
      <c r="AT390" s="207" t="s">
        <v>148</v>
      </c>
      <c r="AU390" s="207" t="s">
        <v>80</v>
      </c>
      <c r="AV390" s="12" t="s">
        <v>21</v>
      </c>
      <c r="AW390" s="12" t="s">
        <v>35</v>
      </c>
      <c r="AX390" s="12" t="s">
        <v>72</v>
      </c>
      <c r="AY390" s="207" t="s">
        <v>135</v>
      </c>
    </row>
    <row r="391" spans="2:65" s="13" customFormat="1" ht="11.25">
      <c r="B391" s="208"/>
      <c r="C391" s="209"/>
      <c r="D391" s="194" t="s">
        <v>148</v>
      </c>
      <c r="E391" s="210" t="s">
        <v>1</v>
      </c>
      <c r="F391" s="211" t="s">
        <v>486</v>
      </c>
      <c r="G391" s="209"/>
      <c r="H391" s="212">
        <v>0.33600000000000002</v>
      </c>
      <c r="I391" s="213"/>
      <c r="J391" s="209"/>
      <c r="K391" s="209"/>
      <c r="L391" s="214"/>
      <c r="M391" s="215"/>
      <c r="N391" s="216"/>
      <c r="O391" s="216"/>
      <c r="P391" s="216"/>
      <c r="Q391" s="216"/>
      <c r="R391" s="216"/>
      <c r="S391" s="216"/>
      <c r="T391" s="217"/>
      <c r="AT391" s="218" t="s">
        <v>148</v>
      </c>
      <c r="AU391" s="218" t="s">
        <v>80</v>
      </c>
      <c r="AV391" s="13" t="s">
        <v>80</v>
      </c>
      <c r="AW391" s="13" t="s">
        <v>35</v>
      </c>
      <c r="AX391" s="13" t="s">
        <v>21</v>
      </c>
      <c r="AY391" s="218" t="s">
        <v>135</v>
      </c>
    </row>
    <row r="392" spans="2:65" s="1" customFormat="1" ht="16.5" customHeight="1">
      <c r="B392" s="34"/>
      <c r="C392" s="241" t="s">
        <v>487</v>
      </c>
      <c r="D392" s="241" t="s">
        <v>284</v>
      </c>
      <c r="E392" s="242" t="s">
        <v>488</v>
      </c>
      <c r="F392" s="243" t="s">
        <v>489</v>
      </c>
      <c r="G392" s="244" t="s">
        <v>483</v>
      </c>
      <c r="H392" s="245">
        <v>0.33600000000000002</v>
      </c>
      <c r="I392" s="246"/>
      <c r="J392" s="247">
        <f>ROUND(I392*H392,2)</f>
        <v>0</v>
      </c>
      <c r="K392" s="243" t="s">
        <v>484</v>
      </c>
      <c r="L392" s="248"/>
      <c r="M392" s="249" t="s">
        <v>1</v>
      </c>
      <c r="N392" s="250" t="s">
        <v>43</v>
      </c>
      <c r="O392" s="60"/>
      <c r="P392" s="191">
        <f>O392*H392</f>
        <v>0</v>
      </c>
      <c r="Q392" s="191">
        <v>3.4399999999999999E-3</v>
      </c>
      <c r="R392" s="191">
        <f>Q392*H392</f>
        <v>1.15584E-3</v>
      </c>
      <c r="S392" s="191">
        <v>0</v>
      </c>
      <c r="T392" s="192">
        <f>S392*H392</f>
        <v>0</v>
      </c>
      <c r="AR392" s="17" t="s">
        <v>208</v>
      </c>
      <c r="AT392" s="17" t="s">
        <v>284</v>
      </c>
      <c r="AU392" s="17" t="s">
        <v>80</v>
      </c>
      <c r="AY392" s="17" t="s">
        <v>135</v>
      </c>
      <c r="BE392" s="193">
        <f>IF(N392="základní",J392,0)</f>
        <v>0</v>
      </c>
      <c r="BF392" s="193">
        <f>IF(N392="snížená",J392,0)</f>
        <v>0</v>
      </c>
      <c r="BG392" s="193">
        <f>IF(N392="zákl. přenesená",J392,0)</f>
        <v>0</v>
      </c>
      <c r="BH392" s="193">
        <f>IF(N392="sníž. přenesená",J392,0)</f>
        <v>0</v>
      </c>
      <c r="BI392" s="193">
        <f>IF(N392="nulová",J392,0)</f>
        <v>0</v>
      </c>
      <c r="BJ392" s="17" t="s">
        <v>21</v>
      </c>
      <c r="BK392" s="193">
        <f>ROUND(I392*H392,2)</f>
        <v>0</v>
      </c>
      <c r="BL392" s="17" t="s">
        <v>142</v>
      </c>
      <c r="BM392" s="17" t="s">
        <v>490</v>
      </c>
    </row>
    <row r="393" spans="2:65" s="1" customFormat="1" ht="11.25">
      <c r="B393" s="34"/>
      <c r="C393" s="35"/>
      <c r="D393" s="194" t="s">
        <v>144</v>
      </c>
      <c r="E393" s="35"/>
      <c r="F393" s="195" t="s">
        <v>489</v>
      </c>
      <c r="G393" s="35"/>
      <c r="H393" s="35"/>
      <c r="I393" s="112"/>
      <c r="J393" s="35"/>
      <c r="K393" s="35"/>
      <c r="L393" s="38"/>
      <c r="M393" s="196"/>
      <c r="N393" s="60"/>
      <c r="O393" s="60"/>
      <c r="P393" s="60"/>
      <c r="Q393" s="60"/>
      <c r="R393" s="60"/>
      <c r="S393" s="60"/>
      <c r="T393" s="61"/>
      <c r="AT393" s="17" t="s">
        <v>144</v>
      </c>
      <c r="AU393" s="17" t="s">
        <v>80</v>
      </c>
    </row>
    <row r="394" spans="2:65" s="12" customFormat="1" ht="11.25">
      <c r="B394" s="198"/>
      <c r="C394" s="199"/>
      <c r="D394" s="194" t="s">
        <v>148</v>
      </c>
      <c r="E394" s="200" t="s">
        <v>1</v>
      </c>
      <c r="F394" s="201" t="s">
        <v>449</v>
      </c>
      <c r="G394" s="199"/>
      <c r="H394" s="200" t="s">
        <v>1</v>
      </c>
      <c r="I394" s="202"/>
      <c r="J394" s="199"/>
      <c r="K394" s="199"/>
      <c r="L394" s="203"/>
      <c r="M394" s="204"/>
      <c r="N394" s="205"/>
      <c r="O394" s="205"/>
      <c r="P394" s="205"/>
      <c r="Q394" s="205"/>
      <c r="R394" s="205"/>
      <c r="S394" s="205"/>
      <c r="T394" s="206"/>
      <c r="AT394" s="207" t="s">
        <v>148</v>
      </c>
      <c r="AU394" s="207" t="s">
        <v>80</v>
      </c>
      <c r="AV394" s="12" t="s">
        <v>21</v>
      </c>
      <c r="AW394" s="12" t="s">
        <v>35</v>
      </c>
      <c r="AX394" s="12" t="s">
        <v>72</v>
      </c>
      <c r="AY394" s="207" t="s">
        <v>135</v>
      </c>
    </row>
    <row r="395" spans="2:65" s="13" customFormat="1" ht="11.25">
      <c r="B395" s="208"/>
      <c r="C395" s="209"/>
      <c r="D395" s="194" t="s">
        <v>148</v>
      </c>
      <c r="E395" s="210" t="s">
        <v>1</v>
      </c>
      <c r="F395" s="211" t="s">
        <v>486</v>
      </c>
      <c r="G395" s="209"/>
      <c r="H395" s="212">
        <v>0.33600000000000002</v>
      </c>
      <c r="I395" s="213"/>
      <c r="J395" s="209"/>
      <c r="K395" s="209"/>
      <c r="L395" s="214"/>
      <c r="M395" s="215"/>
      <c r="N395" s="216"/>
      <c r="O395" s="216"/>
      <c r="P395" s="216"/>
      <c r="Q395" s="216"/>
      <c r="R395" s="216"/>
      <c r="S395" s="216"/>
      <c r="T395" s="217"/>
      <c r="AT395" s="218" t="s">
        <v>148</v>
      </c>
      <c r="AU395" s="218" t="s">
        <v>80</v>
      </c>
      <c r="AV395" s="13" t="s">
        <v>80</v>
      </c>
      <c r="AW395" s="13" t="s">
        <v>35</v>
      </c>
      <c r="AX395" s="13" t="s">
        <v>21</v>
      </c>
      <c r="AY395" s="218" t="s">
        <v>135</v>
      </c>
    </row>
    <row r="396" spans="2:65" s="1" customFormat="1" ht="16.5" customHeight="1">
      <c r="B396" s="34"/>
      <c r="C396" s="182" t="s">
        <v>491</v>
      </c>
      <c r="D396" s="182" t="s">
        <v>137</v>
      </c>
      <c r="E396" s="183" t="s">
        <v>492</v>
      </c>
      <c r="F396" s="184" t="s">
        <v>493</v>
      </c>
      <c r="G396" s="185" t="s">
        <v>424</v>
      </c>
      <c r="H396" s="186">
        <v>403.73700000000002</v>
      </c>
      <c r="I396" s="187"/>
      <c r="J396" s="188">
        <f>ROUND(I396*H396,2)</f>
        <v>0</v>
      </c>
      <c r="K396" s="184" t="s">
        <v>141</v>
      </c>
      <c r="L396" s="38"/>
      <c r="M396" s="189" t="s">
        <v>1</v>
      </c>
      <c r="N396" s="190" t="s">
        <v>43</v>
      </c>
      <c r="O396" s="60"/>
      <c r="P396" s="191">
        <f>O396*H396</f>
        <v>0</v>
      </c>
      <c r="Q396" s="191">
        <v>0</v>
      </c>
      <c r="R396" s="191">
        <f>Q396*H396</f>
        <v>0</v>
      </c>
      <c r="S396" s="191">
        <v>0</v>
      </c>
      <c r="T396" s="192">
        <f>S396*H396</f>
        <v>0</v>
      </c>
      <c r="AR396" s="17" t="s">
        <v>142</v>
      </c>
      <c r="AT396" s="17" t="s">
        <v>137</v>
      </c>
      <c r="AU396" s="17" t="s">
        <v>80</v>
      </c>
      <c r="AY396" s="17" t="s">
        <v>135</v>
      </c>
      <c r="BE396" s="193">
        <f>IF(N396="základní",J396,0)</f>
        <v>0</v>
      </c>
      <c r="BF396" s="193">
        <f>IF(N396="snížená",J396,0)</f>
        <v>0</v>
      </c>
      <c r="BG396" s="193">
        <f>IF(N396="zákl. přenesená",J396,0)</f>
        <v>0</v>
      </c>
      <c r="BH396" s="193">
        <f>IF(N396="sníž. přenesená",J396,0)</f>
        <v>0</v>
      </c>
      <c r="BI396" s="193">
        <f>IF(N396="nulová",J396,0)</f>
        <v>0</v>
      </c>
      <c r="BJ396" s="17" t="s">
        <v>21</v>
      </c>
      <c r="BK396" s="193">
        <f>ROUND(I396*H396,2)</f>
        <v>0</v>
      </c>
      <c r="BL396" s="17" t="s">
        <v>142</v>
      </c>
      <c r="BM396" s="17" t="s">
        <v>494</v>
      </c>
    </row>
    <row r="397" spans="2:65" s="1" customFormat="1" ht="29.25">
      <c r="B397" s="34"/>
      <c r="C397" s="35"/>
      <c r="D397" s="194" t="s">
        <v>144</v>
      </c>
      <c r="E397" s="35"/>
      <c r="F397" s="195" t="s">
        <v>495</v>
      </c>
      <c r="G397" s="35"/>
      <c r="H397" s="35"/>
      <c r="I397" s="112"/>
      <c r="J397" s="35"/>
      <c r="K397" s="35"/>
      <c r="L397" s="38"/>
      <c r="M397" s="196"/>
      <c r="N397" s="60"/>
      <c r="O397" s="60"/>
      <c r="P397" s="60"/>
      <c r="Q397" s="60"/>
      <c r="R397" s="60"/>
      <c r="S397" s="60"/>
      <c r="T397" s="61"/>
      <c r="AT397" s="17" t="s">
        <v>144</v>
      </c>
      <c r="AU397" s="17" t="s">
        <v>80</v>
      </c>
    </row>
    <row r="398" spans="2:65" s="1" customFormat="1" ht="78">
      <c r="B398" s="34"/>
      <c r="C398" s="35"/>
      <c r="D398" s="194" t="s">
        <v>146</v>
      </c>
      <c r="E398" s="35"/>
      <c r="F398" s="197" t="s">
        <v>427</v>
      </c>
      <c r="G398" s="35"/>
      <c r="H398" s="35"/>
      <c r="I398" s="112"/>
      <c r="J398" s="35"/>
      <c r="K398" s="35"/>
      <c r="L398" s="38"/>
      <c r="M398" s="196"/>
      <c r="N398" s="60"/>
      <c r="O398" s="60"/>
      <c r="P398" s="60"/>
      <c r="Q398" s="60"/>
      <c r="R398" s="60"/>
      <c r="S398" s="60"/>
      <c r="T398" s="61"/>
      <c r="AT398" s="17" t="s">
        <v>146</v>
      </c>
      <c r="AU398" s="17" t="s">
        <v>80</v>
      </c>
    </row>
    <row r="399" spans="2:65" s="1" customFormat="1" ht="19.5">
      <c r="B399" s="34"/>
      <c r="C399" s="35"/>
      <c r="D399" s="194" t="s">
        <v>214</v>
      </c>
      <c r="E399" s="35"/>
      <c r="F399" s="197" t="s">
        <v>496</v>
      </c>
      <c r="G399" s="35"/>
      <c r="H399" s="35"/>
      <c r="I399" s="112"/>
      <c r="J399" s="35"/>
      <c r="K399" s="35"/>
      <c r="L399" s="38"/>
      <c r="M399" s="196"/>
      <c r="N399" s="60"/>
      <c r="O399" s="60"/>
      <c r="P399" s="60"/>
      <c r="Q399" s="60"/>
      <c r="R399" s="60"/>
      <c r="S399" s="60"/>
      <c r="T399" s="61"/>
      <c r="AT399" s="17" t="s">
        <v>214</v>
      </c>
      <c r="AU399" s="17" t="s">
        <v>80</v>
      </c>
    </row>
    <row r="400" spans="2:65" s="12" customFormat="1" ht="11.25">
      <c r="B400" s="198"/>
      <c r="C400" s="199"/>
      <c r="D400" s="194" t="s">
        <v>148</v>
      </c>
      <c r="E400" s="200" t="s">
        <v>1</v>
      </c>
      <c r="F400" s="201" t="s">
        <v>497</v>
      </c>
      <c r="G400" s="199"/>
      <c r="H400" s="200" t="s">
        <v>1</v>
      </c>
      <c r="I400" s="202"/>
      <c r="J400" s="199"/>
      <c r="K400" s="199"/>
      <c r="L400" s="203"/>
      <c r="M400" s="204"/>
      <c r="N400" s="205"/>
      <c r="O400" s="205"/>
      <c r="P400" s="205"/>
      <c r="Q400" s="205"/>
      <c r="R400" s="205"/>
      <c r="S400" s="205"/>
      <c r="T400" s="206"/>
      <c r="AT400" s="207" t="s">
        <v>148</v>
      </c>
      <c r="AU400" s="207" t="s">
        <v>80</v>
      </c>
      <c r="AV400" s="12" t="s">
        <v>21</v>
      </c>
      <c r="AW400" s="12" t="s">
        <v>35</v>
      </c>
      <c r="AX400" s="12" t="s">
        <v>72</v>
      </c>
      <c r="AY400" s="207" t="s">
        <v>135</v>
      </c>
    </row>
    <row r="401" spans="2:65" s="13" customFormat="1" ht="11.25">
      <c r="B401" s="208"/>
      <c r="C401" s="209"/>
      <c r="D401" s="194" t="s">
        <v>148</v>
      </c>
      <c r="E401" s="210" t="s">
        <v>1</v>
      </c>
      <c r="F401" s="211" t="s">
        <v>498</v>
      </c>
      <c r="G401" s="209"/>
      <c r="H401" s="212">
        <v>118.937</v>
      </c>
      <c r="I401" s="213"/>
      <c r="J401" s="209"/>
      <c r="K401" s="209"/>
      <c r="L401" s="214"/>
      <c r="M401" s="215"/>
      <c r="N401" s="216"/>
      <c r="O401" s="216"/>
      <c r="P401" s="216"/>
      <c r="Q401" s="216"/>
      <c r="R401" s="216"/>
      <c r="S401" s="216"/>
      <c r="T401" s="217"/>
      <c r="AT401" s="218" t="s">
        <v>148</v>
      </c>
      <c r="AU401" s="218" t="s">
        <v>80</v>
      </c>
      <c r="AV401" s="13" t="s">
        <v>80</v>
      </c>
      <c r="AW401" s="13" t="s">
        <v>35</v>
      </c>
      <c r="AX401" s="13" t="s">
        <v>72</v>
      </c>
      <c r="AY401" s="218" t="s">
        <v>135</v>
      </c>
    </row>
    <row r="402" spans="2:65" s="12" customFormat="1" ht="11.25">
      <c r="B402" s="198"/>
      <c r="C402" s="199"/>
      <c r="D402" s="194" t="s">
        <v>148</v>
      </c>
      <c r="E402" s="200" t="s">
        <v>1</v>
      </c>
      <c r="F402" s="201" t="s">
        <v>499</v>
      </c>
      <c r="G402" s="199"/>
      <c r="H402" s="200" t="s">
        <v>1</v>
      </c>
      <c r="I402" s="202"/>
      <c r="J402" s="199"/>
      <c r="K402" s="199"/>
      <c r="L402" s="203"/>
      <c r="M402" s="204"/>
      <c r="N402" s="205"/>
      <c r="O402" s="205"/>
      <c r="P402" s="205"/>
      <c r="Q402" s="205"/>
      <c r="R402" s="205"/>
      <c r="S402" s="205"/>
      <c r="T402" s="206"/>
      <c r="AT402" s="207" t="s">
        <v>148</v>
      </c>
      <c r="AU402" s="207" t="s">
        <v>80</v>
      </c>
      <c r="AV402" s="12" t="s">
        <v>21</v>
      </c>
      <c r="AW402" s="12" t="s">
        <v>35</v>
      </c>
      <c r="AX402" s="12" t="s">
        <v>72</v>
      </c>
      <c r="AY402" s="207" t="s">
        <v>135</v>
      </c>
    </row>
    <row r="403" spans="2:65" s="13" customFormat="1" ht="11.25">
      <c r="B403" s="208"/>
      <c r="C403" s="209"/>
      <c r="D403" s="194" t="s">
        <v>148</v>
      </c>
      <c r="E403" s="210" t="s">
        <v>1</v>
      </c>
      <c r="F403" s="211" t="s">
        <v>500</v>
      </c>
      <c r="G403" s="209"/>
      <c r="H403" s="212">
        <v>284.8</v>
      </c>
      <c r="I403" s="213"/>
      <c r="J403" s="209"/>
      <c r="K403" s="209"/>
      <c r="L403" s="214"/>
      <c r="M403" s="215"/>
      <c r="N403" s="216"/>
      <c r="O403" s="216"/>
      <c r="P403" s="216"/>
      <c r="Q403" s="216"/>
      <c r="R403" s="216"/>
      <c r="S403" s="216"/>
      <c r="T403" s="217"/>
      <c r="AT403" s="218" t="s">
        <v>148</v>
      </c>
      <c r="AU403" s="218" t="s">
        <v>80</v>
      </c>
      <c r="AV403" s="13" t="s">
        <v>80</v>
      </c>
      <c r="AW403" s="13" t="s">
        <v>35</v>
      </c>
      <c r="AX403" s="13" t="s">
        <v>72</v>
      </c>
      <c r="AY403" s="218" t="s">
        <v>135</v>
      </c>
    </row>
    <row r="404" spans="2:65" s="15" customFormat="1" ht="11.25">
      <c r="B404" s="230"/>
      <c r="C404" s="231"/>
      <c r="D404" s="194" t="s">
        <v>148</v>
      </c>
      <c r="E404" s="232" t="s">
        <v>1</v>
      </c>
      <c r="F404" s="233" t="s">
        <v>193</v>
      </c>
      <c r="G404" s="231"/>
      <c r="H404" s="234">
        <v>403.73700000000002</v>
      </c>
      <c r="I404" s="235"/>
      <c r="J404" s="231"/>
      <c r="K404" s="231"/>
      <c r="L404" s="236"/>
      <c r="M404" s="237"/>
      <c r="N404" s="238"/>
      <c r="O404" s="238"/>
      <c r="P404" s="238"/>
      <c r="Q404" s="238"/>
      <c r="R404" s="238"/>
      <c r="S404" s="238"/>
      <c r="T404" s="239"/>
      <c r="AT404" s="240" t="s">
        <v>148</v>
      </c>
      <c r="AU404" s="240" t="s">
        <v>80</v>
      </c>
      <c r="AV404" s="15" t="s">
        <v>142</v>
      </c>
      <c r="AW404" s="15" t="s">
        <v>35</v>
      </c>
      <c r="AX404" s="15" t="s">
        <v>21</v>
      </c>
      <c r="AY404" s="240" t="s">
        <v>135</v>
      </c>
    </row>
    <row r="405" spans="2:65" s="1" customFormat="1" ht="16.5" customHeight="1">
      <c r="B405" s="34"/>
      <c r="C405" s="182" t="s">
        <v>501</v>
      </c>
      <c r="D405" s="182" t="s">
        <v>137</v>
      </c>
      <c r="E405" s="183" t="s">
        <v>502</v>
      </c>
      <c r="F405" s="184" t="s">
        <v>503</v>
      </c>
      <c r="G405" s="185" t="s">
        <v>140</v>
      </c>
      <c r="H405" s="186">
        <v>9.6479999999999997</v>
      </c>
      <c r="I405" s="187"/>
      <c r="J405" s="188">
        <f>ROUND(I405*H405,2)</f>
        <v>0</v>
      </c>
      <c r="K405" s="184" t="s">
        <v>141</v>
      </c>
      <c r="L405" s="38"/>
      <c r="M405" s="189" t="s">
        <v>1</v>
      </c>
      <c r="N405" s="190" t="s">
        <v>43</v>
      </c>
      <c r="O405" s="60"/>
      <c r="P405" s="191">
        <f>O405*H405</f>
        <v>0</v>
      </c>
      <c r="Q405" s="191">
        <v>2.102E-2</v>
      </c>
      <c r="R405" s="191">
        <f>Q405*H405</f>
        <v>0.20280096</v>
      </c>
      <c r="S405" s="191">
        <v>0</v>
      </c>
      <c r="T405" s="192">
        <f>S405*H405</f>
        <v>0</v>
      </c>
      <c r="AR405" s="17" t="s">
        <v>142</v>
      </c>
      <c r="AT405" s="17" t="s">
        <v>137</v>
      </c>
      <c r="AU405" s="17" t="s">
        <v>80</v>
      </c>
      <c r="AY405" s="17" t="s">
        <v>135</v>
      </c>
      <c r="BE405" s="193">
        <f>IF(N405="základní",J405,0)</f>
        <v>0</v>
      </c>
      <c r="BF405" s="193">
        <f>IF(N405="snížená",J405,0)</f>
        <v>0</v>
      </c>
      <c r="BG405" s="193">
        <f>IF(N405="zákl. přenesená",J405,0)</f>
        <v>0</v>
      </c>
      <c r="BH405" s="193">
        <f>IF(N405="sníž. přenesená",J405,0)</f>
        <v>0</v>
      </c>
      <c r="BI405" s="193">
        <f>IF(N405="nulová",J405,0)</f>
        <v>0</v>
      </c>
      <c r="BJ405" s="17" t="s">
        <v>21</v>
      </c>
      <c r="BK405" s="193">
        <f>ROUND(I405*H405,2)</f>
        <v>0</v>
      </c>
      <c r="BL405" s="17" t="s">
        <v>142</v>
      </c>
      <c r="BM405" s="17" t="s">
        <v>504</v>
      </c>
    </row>
    <row r="406" spans="2:65" s="1" customFormat="1" ht="11.25">
      <c r="B406" s="34"/>
      <c r="C406" s="35"/>
      <c r="D406" s="194" t="s">
        <v>144</v>
      </c>
      <c r="E406" s="35"/>
      <c r="F406" s="195" t="s">
        <v>505</v>
      </c>
      <c r="G406" s="35"/>
      <c r="H406" s="35"/>
      <c r="I406" s="112"/>
      <c r="J406" s="35"/>
      <c r="K406" s="35"/>
      <c r="L406" s="38"/>
      <c r="M406" s="196"/>
      <c r="N406" s="60"/>
      <c r="O406" s="60"/>
      <c r="P406" s="60"/>
      <c r="Q406" s="60"/>
      <c r="R406" s="60"/>
      <c r="S406" s="60"/>
      <c r="T406" s="61"/>
      <c r="AT406" s="17" t="s">
        <v>144</v>
      </c>
      <c r="AU406" s="17" t="s">
        <v>80</v>
      </c>
    </row>
    <row r="407" spans="2:65" s="1" customFormat="1" ht="58.5">
      <c r="B407" s="34"/>
      <c r="C407" s="35"/>
      <c r="D407" s="194" t="s">
        <v>146</v>
      </c>
      <c r="E407" s="35"/>
      <c r="F407" s="197" t="s">
        <v>506</v>
      </c>
      <c r="G407" s="35"/>
      <c r="H407" s="35"/>
      <c r="I407" s="112"/>
      <c r="J407" s="35"/>
      <c r="K407" s="35"/>
      <c r="L407" s="38"/>
      <c r="M407" s="196"/>
      <c r="N407" s="60"/>
      <c r="O407" s="60"/>
      <c r="P407" s="60"/>
      <c r="Q407" s="60"/>
      <c r="R407" s="60"/>
      <c r="S407" s="60"/>
      <c r="T407" s="61"/>
      <c r="AT407" s="17" t="s">
        <v>146</v>
      </c>
      <c r="AU407" s="17" t="s">
        <v>80</v>
      </c>
    </row>
    <row r="408" spans="2:65" s="1" customFormat="1" ht="19.5">
      <c r="B408" s="34"/>
      <c r="C408" s="35"/>
      <c r="D408" s="194" t="s">
        <v>214</v>
      </c>
      <c r="E408" s="35"/>
      <c r="F408" s="197" t="s">
        <v>507</v>
      </c>
      <c r="G408" s="35"/>
      <c r="H408" s="35"/>
      <c r="I408" s="112"/>
      <c r="J408" s="35"/>
      <c r="K408" s="35"/>
      <c r="L408" s="38"/>
      <c r="M408" s="196"/>
      <c r="N408" s="60"/>
      <c r="O408" s="60"/>
      <c r="P408" s="60"/>
      <c r="Q408" s="60"/>
      <c r="R408" s="60"/>
      <c r="S408" s="60"/>
      <c r="T408" s="61"/>
      <c r="AT408" s="17" t="s">
        <v>214</v>
      </c>
      <c r="AU408" s="17" t="s">
        <v>80</v>
      </c>
    </row>
    <row r="409" spans="2:65" s="13" customFormat="1" ht="11.25">
      <c r="B409" s="208"/>
      <c r="C409" s="209"/>
      <c r="D409" s="194" t="s">
        <v>148</v>
      </c>
      <c r="E409" s="210" t="s">
        <v>1</v>
      </c>
      <c r="F409" s="211" t="s">
        <v>508</v>
      </c>
      <c r="G409" s="209"/>
      <c r="H409" s="212">
        <v>9.6479999999999997</v>
      </c>
      <c r="I409" s="213"/>
      <c r="J409" s="209"/>
      <c r="K409" s="209"/>
      <c r="L409" s="214"/>
      <c r="M409" s="215"/>
      <c r="N409" s="216"/>
      <c r="O409" s="216"/>
      <c r="P409" s="216"/>
      <c r="Q409" s="216"/>
      <c r="R409" s="216"/>
      <c r="S409" s="216"/>
      <c r="T409" s="217"/>
      <c r="AT409" s="218" t="s">
        <v>148</v>
      </c>
      <c r="AU409" s="218" t="s">
        <v>80</v>
      </c>
      <c r="AV409" s="13" t="s">
        <v>80</v>
      </c>
      <c r="AW409" s="13" t="s">
        <v>35</v>
      </c>
      <c r="AX409" s="13" t="s">
        <v>21</v>
      </c>
      <c r="AY409" s="218" t="s">
        <v>135</v>
      </c>
    </row>
    <row r="410" spans="2:65" s="1" customFormat="1" ht="16.5" customHeight="1">
      <c r="B410" s="34"/>
      <c r="C410" s="182" t="s">
        <v>509</v>
      </c>
      <c r="D410" s="182" t="s">
        <v>137</v>
      </c>
      <c r="E410" s="183" t="s">
        <v>510</v>
      </c>
      <c r="F410" s="184" t="s">
        <v>511</v>
      </c>
      <c r="G410" s="185" t="s">
        <v>140</v>
      </c>
      <c r="H410" s="186">
        <v>9.6479999999999997</v>
      </c>
      <c r="I410" s="187"/>
      <c r="J410" s="188">
        <f>ROUND(I410*H410,2)</f>
        <v>0</v>
      </c>
      <c r="K410" s="184" t="s">
        <v>141</v>
      </c>
      <c r="L410" s="38"/>
      <c r="M410" s="189" t="s">
        <v>1</v>
      </c>
      <c r="N410" s="190" t="s">
        <v>43</v>
      </c>
      <c r="O410" s="60"/>
      <c r="P410" s="191">
        <f>O410*H410</f>
        <v>0</v>
      </c>
      <c r="Q410" s="191">
        <v>2.102E-2</v>
      </c>
      <c r="R410" s="191">
        <f>Q410*H410</f>
        <v>0.20280096</v>
      </c>
      <c r="S410" s="191">
        <v>0</v>
      </c>
      <c r="T410" s="192">
        <f>S410*H410</f>
        <v>0</v>
      </c>
      <c r="AR410" s="17" t="s">
        <v>142</v>
      </c>
      <c r="AT410" s="17" t="s">
        <v>137</v>
      </c>
      <c r="AU410" s="17" t="s">
        <v>80</v>
      </c>
      <c r="AY410" s="17" t="s">
        <v>135</v>
      </c>
      <c r="BE410" s="193">
        <f>IF(N410="základní",J410,0)</f>
        <v>0</v>
      </c>
      <c r="BF410" s="193">
        <f>IF(N410="snížená",J410,0)</f>
        <v>0</v>
      </c>
      <c r="BG410" s="193">
        <f>IF(N410="zákl. přenesená",J410,0)</f>
        <v>0</v>
      </c>
      <c r="BH410" s="193">
        <f>IF(N410="sníž. přenesená",J410,0)</f>
        <v>0</v>
      </c>
      <c r="BI410" s="193">
        <f>IF(N410="nulová",J410,0)</f>
        <v>0</v>
      </c>
      <c r="BJ410" s="17" t="s">
        <v>21</v>
      </c>
      <c r="BK410" s="193">
        <f>ROUND(I410*H410,2)</f>
        <v>0</v>
      </c>
      <c r="BL410" s="17" t="s">
        <v>142</v>
      </c>
      <c r="BM410" s="17" t="s">
        <v>512</v>
      </c>
    </row>
    <row r="411" spans="2:65" s="1" customFormat="1" ht="11.25">
      <c r="B411" s="34"/>
      <c r="C411" s="35"/>
      <c r="D411" s="194" t="s">
        <v>144</v>
      </c>
      <c r="E411" s="35"/>
      <c r="F411" s="195" t="s">
        <v>513</v>
      </c>
      <c r="G411" s="35"/>
      <c r="H411" s="35"/>
      <c r="I411" s="112"/>
      <c r="J411" s="35"/>
      <c r="K411" s="35"/>
      <c r="L411" s="38"/>
      <c r="M411" s="196"/>
      <c r="N411" s="60"/>
      <c r="O411" s="60"/>
      <c r="P411" s="60"/>
      <c r="Q411" s="60"/>
      <c r="R411" s="60"/>
      <c r="S411" s="60"/>
      <c r="T411" s="61"/>
      <c r="AT411" s="17" t="s">
        <v>144</v>
      </c>
      <c r="AU411" s="17" t="s">
        <v>80</v>
      </c>
    </row>
    <row r="412" spans="2:65" s="1" customFormat="1" ht="58.5">
      <c r="B412" s="34"/>
      <c r="C412" s="35"/>
      <c r="D412" s="194" t="s">
        <v>146</v>
      </c>
      <c r="E412" s="35"/>
      <c r="F412" s="197" t="s">
        <v>506</v>
      </c>
      <c r="G412" s="35"/>
      <c r="H412" s="35"/>
      <c r="I412" s="112"/>
      <c r="J412" s="35"/>
      <c r="K412" s="35"/>
      <c r="L412" s="38"/>
      <c r="M412" s="196"/>
      <c r="N412" s="60"/>
      <c r="O412" s="60"/>
      <c r="P412" s="60"/>
      <c r="Q412" s="60"/>
      <c r="R412" s="60"/>
      <c r="S412" s="60"/>
      <c r="T412" s="61"/>
      <c r="AT412" s="17" t="s">
        <v>146</v>
      </c>
      <c r="AU412" s="17" t="s">
        <v>80</v>
      </c>
    </row>
    <row r="413" spans="2:65" s="1" customFormat="1" ht="19.5">
      <c r="B413" s="34"/>
      <c r="C413" s="35"/>
      <c r="D413" s="194" t="s">
        <v>214</v>
      </c>
      <c r="E413" s="35"/>
      <c r="F413" s="197" t="s">
        <v>507</v>
      </c>
      <c r="G413" s="35"/>
      <c r="H413" s="35"/>
      <c r="I413" s="112"/>
      <c r="J413" s="35"/>
      <c r="K413" s="35"/>
      <c r="L413" s="38"/>
      <c r="M413" s="196"/>
      <c r="N413" s="60"/>
      <c r="O413" s="60"/>
      <c r="P413" s="60"/>
      <c r="Q413" s="60"/>
      <c r="R413" s="60"/>
      <c r="S413" s="60"/>
      <c r="T413" s="61"/>
      <c r="AT413" s="17" t="s">
        <v>214</v>
      </c>
      <c r="AU413" s="17" t="s">
        <v>80</v>
      </c>
    </row>
    <row r="414" spans="2:65" s="13" customFormat="1" ht="11.25">
      <c r="B414" s="208"/>
      <c r="C414" s="209"/>
      <c r="D414" s="194" t="s">
        <v>148</v>
      </c>
      <c r="E414" s="210" t="s">
        <v>1</v>
      </c>
      <c r="F414" s="211" t="s">
        <v>508</v>
      </c>
      <c r="G414" s="209"/>
      <c r="H414" s="212">
        <v>9.6479999999999997</v>
      </c>
      <c r="I414" s="213"/>
      <c r="J414" s="209"/>
      <c r="K414" s="209"/>
      <c r="L414" s="214"/>
      <c r="M414" s="215"/>
      <c r="N414" s="216"/>
      <c r="O414" s="216"/>
      <c r="P414" s="216"/>
      <c r="Q414" s="216"/>
      <c r="R414" s="216"/>
      <c r="S414" s="216"/>
      <c r="T414" s="217"/>
      <c r="AT414" s="218" t="s">
        <v>148</v>
      </c>
      <c r="AU414" s="218" t="s">
        <v>80</v>
      </c>
      <c r="AV414" s="13" t="s">
        <v>80</v>
      </c>
      <c r="AW414" s="13" t="s">
        <v>35</v>
      </c>
      <c r="AX414" s="13" t="s">
        <v>21</v>
      </c>
      <c r="AY414" s="218" t="s">
        <v>135</v>
      </c>
    </row>
    <row r="415" spans="2:65" s="1" customFormat="1" ht="16.5" customHeight="1">
      <c r="B415" s="34"/>
      <c r="C415" s="182" t="s">
        <v>514</v>
      </c>
      <c r="D415" s="182" t="s">
        <v>137</v>
      </c>
      <c r="E415" s="183" t="s">
        <v>515</v>
      </c>
      <c r="F415" s="184" t="s">
        <v>516</v>
      </c>
      <c r="G415" s="185" t="s">
        <v>157</v>
      </c>
      <c r="H415" s="186">
        <v>3.2</v>
      </c>
      <c r="I415" s="187"/>
      <c r="J415" s="188">
        <f>ROUND(I415*H415,2)</f>
        <v>0</v>
      </c>
      <c r="K415" s="184" t="s">
        <v>141</v>
      </c>
      <c r="L415" s="38"/>
      <c r="M415" s="189" t="s">
        <v>1</v>
      </c>
      <c r="N415" s="190" t="s">
        <v>43</v>
      </c>
      <c r="O415" s="60"/>
      <c r="P415" s="191">
        <f>O415*H415</f>
        <v>0</v>
      </c>
      <c r="Q415" s="191">
        <v>2.4815800000000001</v>
      </c>
      <c r="R415" s="191">
        <f>Q415*H415</f>
        <v>7.9410560000000006</v>
      </c>
      <c r="S415" s="191">
        <v>0</v>
      </c>
      <c r="T415" s="192">
        <f>S415*H415</f>
        <v>0</v>
      </c>
      <c r="AR415" s="17" t="s">
        <v>142</v>
      </c>
      <c r="AT415" s="17" t="s">
        <v>137</v>
      </c>
      <c r="AU415" s="17" t="s">
        <v>80</v>
      </c>
      <c r="AY415" s="17" t="s">
        <v>135</v>
      </c>
      <c r="BE415" s="193">
        <f>IF(N415="základní",J415,0)</f>
        <v>0</v>
      </c>
      <c r="BF415" s="193">
        <f>IF(N415="snížená",J415,0)</f>
        <v>0</v>
      </c>
      <c r="BG415" s="193">
        <f>IF(N415="zákl. přenesená",J415,0)</f>
        <v>0</v>
      </c>
      <c r="BH415" s="193">
        <f>IF(N415="sníž. přenesená",J415,0)</f>
        <v>0</v>
      </c>
      <c r="BI415" s="193">
        <f>IF(N415="nulová",J415,0)</f>
        <v>0</v>
      </c>
      <c r="BJ415" s="17" t="s">
        <v>21</v>
      </c>
      <c r="BK415" s="193">
        <f>ROUND(I415*H415,2)</f>
        <v>0</v>
      </c>
      <c r="BL415" s="17" t="s">
        <v>142</v>
      </c>
      <c r="BM415" s="17" t="s">
        <v>517</v>
      </c>
    </row>
    <row r="416" spans="2:65" s="1" customFormat="1" ht="11.25">
      <c r="B416" s="34"/>
      <c r="C416" s="35"/>
      <c r="D416" s="194" t="s">
        <v>144</v>
      </c>
      <c r="E416" s="35"/>
      <c r="F416" s="195" t="s">
        <v>518</v>
      </c>
      <c r="G416" s="35"/>
      <c r="H416" s="35"/>
      <c r="I416" s="112"/>
      <c r="J416" s="35"/>
      <c r="K416" s="35"/>
      <c r="L416" s="38"/>
      <c r="M416" s="196"/>
      <c r="N416" s="60"/>
      <c r="O416" s="60"/>
      <c r="P416" s="60"/>
      <c r="Q416" s="60"/>
      <c r="R416" s="60"/>
      <c r="S416" s="60"/>
      <c r="T416" s="61"/>
      <c r="AT416" s="17" t="s">
        <v>144</v>
      </c>
      <c r="AU416" s="17" t="s">
        <v>80</v>
      </c>
    </row>
    <row r="417" spans="2:65" s="1" customFormat="1" ht="87.75">
      <c r="B417" s="34"/>
      <c r="C417" s="35"/>
      <c r="D417" s="194" t="s">
        <v>146</v>
      </c>
      <c r="E417" s="35"/>
      <c r="F417" s="197" t="s">
        <v>519</v>
      </c>
      <c r="G417" s="35"/>
      <c r="H417" s="35"/>
      <c r="I417" s="112"/>
      <c r="J417" s="35"/>
      <c r="K417" s="35"/>
      <c r="L417" s="38"/>
      <c r="M417" s="196"/>
      <c r="N417" s="60"/>
      <c r="O417" s="60"/>
      <c r="P417" s="60"/>
      <c r="Q417" s="60"/>
      <c r="R417" s="60"/>
      <c r="S417" s="60"/>
      <c r="T417" s="61"/>
      <c r="AT417" s="17" t="s">
        <v>146</v>
      </c>
      <c r="AU417" s="17" t="s">
        <v>80</v>
      </c>
    </row>
    <row r="418" spans="2:65" s="12" customFormat="1" ht="11.25">
      <c r="B418" s="198"/>
      <c r="C418" s="199"/>
      <c r="D418" s="194" t="s">
        <v>148</v>
      </c>
      <c r="E418" s="200" t="s">
        <v>1</v>
      </c>
      <c r="F418" s="201" t="s">
        <v>520</v>
      </c>
      <c r="G418" s="199"/>
      <c r="H418" s="200" t="s">
        <v>1</v>
      </c>
      <c r="I418" s="202"/>
      <c r="J418" s="199"/>
      <c r="K418" s="199"/>
      <c r="L418" s="203"/>
      <c r="M418" s="204"/>
      <c r="N418" s="205"/>
      <c r="O418" s="205"/>
      <c r="P418" s="205"/>
      <c r="Q418" s="205"/>
      <c r="R418" s="205"/>
      <c r="S418" s="205"/>
      <c r="T418" s="206"/>
      <c r="AT418" s="207" t="s">
        <v>148</v>
      </c>
      <c r="AU418" s="207" t="s">
        <v>80</v>
      </c>
      <c r="AV418" s="12" t="s">
        <v>21</v>
      </c>
      <c r="AW418" s="12" t="s">
        <v>35</v>
      </c>
      <c r="AX418" s="12" t="s">
        <v>72</v>
      </c>
      <c r="AY418" s="207" t="s">
        <v>135</v>
      </c>
    </row>
    <row r="419" spans="2:65" s="12" customFormat="1" ht="11.25">
      <c r="B419" s="198"/>
      <c r="C419" s="199"/>
      <c r="D419" s="194" t="s">
        <v>148</v>
      </c>
      <c r="E419" s="200" t="s">
        <v>1</v>
      </c>
      <c r="F419" s="201" t="s">
        <v>521</v>
      </c>
      <c r="G419" s="199"/>
      <c r="H419" s="200" t="s">
        <v>1</v>
      </c>
      <c r="I419" s="202"/>
      <c r="J419" s="199"/>
      <c r="K419" s="199"/>
      <c r="L419" s="203"/>
      <c r="M419" s="204"/>
      <c r="N419" s="205"/>
      <c r="O419" s="205"/>
      <c r="P419" s="205"/>
      <c r="Q419" s="205"/>
      <c r="R419" s="205"/>
      <c r="S419" s="205"/>
      <c r="T419" s="206"/>
      <c r="AT419" s="207" t="s">
        <v>148</v>
      </c>
      <c r="AU419" s="207" t="s">
        <v>80</v>
      </c>
      <c r="AV419" s="12" t="s">
        <v>21</v>
      </c>
      <c r="AW419" s="12" t="s">
        <v>35</v>
      </c>
      <c r="AX419" s="12" t="s">
        <v>72</v>
      </c>
      <c r="AY419" s="207" t="s">
        <v>135</v>
      </c>
    </row>
    <row r="420" spans="2:65" s="13" customFormat="1" ht="11.25">
      <c r="B420" s="208"/>
      <c r="C420" s="209"/>
      <c r="D420" s="194" t="s">
        <v>148</v>
      </c>
      <c r="E420" s="210" t="s">
        <v>1</v>
      </c>
      <c r="F420" s="211" t="s">
        <v>522</v>
      </c>
      <c r="G420" s="209"/>
      <c r="H420" s="212">
        <v>3.2</v>
      </c>
      <c r="I420" s="213"/>
      <c r="J420" s="209"/>
      <c r="K420" s="209"/>
      <c r="L420" s="214"/>
      <c r="M420" s="215"/>
      <c r="N420" s="216"/>
      <c r="O420" s="216"/>
      <c r="P420" s="216"/>
      <c r="Q420" s="216"/>
      <c r="R420" s="216"/>
      <c r="S420" s="216"/>
      <c r="T420" s="217"/>
      <c r="AT420" s="218" t="s">
        <v>148</v>
      </c>
      <c r="AU420" s="218" t="s">
        <v>80</v>
      </c>
      <c r="AV420" s="13" t="s">
        <v>80</v>
      </c>
      <c r="AW420" s="13" t="s">
        <v>35</v>
      </c>
      <c r="AX420" s="13" t="s">
        <v>21</v>
      </c>
      <c r="AY420" s="218" t="s">
        <v>135</v>
      </c>
    </row>
    <row r="421" spans="2:65" s="1" customFormat="1" ht="16.5" customHeight="1">
      <c r="B421" s="34"/>
      <c r="C421" s="182" t="s">
        <v>523</v>
      </c>
      <c r="D421" s="182" t="s">
        <v>137</v>
      </c>
      <c r="E421" s="183" t="s">
        <v>524</v>
      </c>
      <c r="F421" s="184" t="s">
        <v>525</v>
      </c>
      <c r="G421" s="185" t="s">
        <v>140</v>
      </c>
      <c r="H421" s="186">
        <v>69</v>
      </c>
      <c r="I421" s="187"/>
      <c r="J421" s="188">
        <f>ROUND(I421*H421,2)</f>
        <v>0</v>
      </c>
      <c r="K421" s="184" t="s">
        <v>141</v>
      </c>
      <c r="L421" s="38"/>
      <c r="M421" s="189" t="s">
        <v>1</v>
      </c>
      <c r="N421" s="190" t="s">
        <v>43</v>
      </c>
      <c r="O421" s="60"/>
      <c r="P421" s="191">
        <f>O421*H421</f>
        <v>0</v>
      </c>
      <c r="Q421" s="191">
        <v>1.031199</v>
      </c>
      <c r="R421" s="191">
        <f>Q421*H421</f>
        <v>71.152731000000003</v>
      </c>
      <c r="S421" s="191">
        <v>0</v>
      </c>
      <c r="T421" s="192">
        <f>S421*H421</f>
        <v>0</v>
      </c>
      <c r="AR421" s="17" t="s">
        <v>142</v>
      </c>
      <c r="AT421" s="17" t="s">
        <v>137</v>
      </c>
      <c r="AU421" s="17" t="s">
        <v>80</v>
      </c>
      <c r="AY421" s="17" t="s">
        <v>135</v>
      </c>
      <c r="BE421" s="193">
        <f>IF(N421="základní",J421,0)</f>
        <v>0</v>
      </c>
      <c r="BF421" s="193">
        <f>IF(N421="snížená",J421,0)</f>
        <v>0</v>
      </c>
      <c r="BG421" s="193">
        <f>IF(N421="zákl. přenesená",J421,0)</f>
        <v>0</v>
      </c>
      <c r="BH421" s="193">
        <f>IF(N421="sníž. přenesená",J421,0)</f>
        <v>0</v>
      </c>
      <c r="BI421" s="193">
        <f>IF(N421="nulová",J421,0)</f>
        <v>0</v>
      </c>
      <c r="BJ421" s="17" t="s">
        <v>21</v>
      </c>
      <c r="BK421" s="193">
        <f>ROUND(I421*H421,2)</f>
        <v>0</v>
      </c>
      <c r="BL421" s="17" t="s">
        <v>142</v>
      </c>
      <c r="BM421" s="17" t="s">
        <v>526</v>
      </c>
    </row>
    <row r="422" spans="2:65" s="1" customFormat="1" ht="19.5">
      <c r="B422" s="34"/>
      <c r="C422" s="35"/>
      <c r="D422" s="194" t="s">
        <v>144</v>
      </c>
      <c r="E422" s="35"/>
      <c r="F422" s="195" t="s">
        <v>527</v>
      </c>
      <c r="G422" s="35"/>
      <c r="H422" s="35"/>
      <c r="I422" s="112"/>
      <c r="J422" s="35"/>
      <c r="K422" s="35"/>
      <c r="L422" s="38"/>
      <c r="M422" s="196"/>
      <c r="N422" s="60"/>
      <c r="O422" s="60"/>
      <c r="P422" s="60"/>
      <c r="Q422" s="60"/>
      <c r="R422" s="60"/>
      <c r="S422" s="60"/>
      <c r="T422" s="61"/>
      <c r="AT422" s="17" t="s">
        <v>144</v>
      </c>
      <c r="AU422" s="17" t="s">
        <v>80</v>
      </c>
    </row>
    <row r="423" spans="2:65" s="1" customFormat="1" ht="48.75">
      <c r="B423" s="34"/>
      <c r="C423" s="35"/>
      <c r="D423" s="194" t="s">
        <v>146</v>
      </c>
      <c r="E423" s="35"/>
      <c r="F423" s="197" t="s">
        <v>528</v>
      </c>
      <c r="G423" s="35"/>
      <c r="H423" s="35"/>
      <c r="I423" s="112"/>
      <c r="J423" s="35"/>
      <c r="K423" s="35"/>
      <c r="L423" s="38"/>
      <c r="M423" s="196"/>
      <c r="N423" s="60"/>
      <c r="O423" s="60"/>
      <c r="P423" s="60"/>
      <c r="Q423" s="60"/>
      <c r="R423" s="60"/>
      <c r="S423" s="60"/>
      <c r="T423" s="61"/>
      <c r="AT423" s="17" t="s">
        <v>146</v>
      </c>
      <c r="AU423" s="17" t="s">
        <v>80</v>
      </c>
    </row>
    <row r="424" spans="2:65" s="12" customFormat="1" ht="11.25">
      <c r="B424" s="198"/>
      <c r="C424" s="199"/>
      <c r="D424" s="194" t="s">
        <v>148</v>
      </c>
      <c r="E424" s="200" t="s">
        <v>1</v>
      </c>
      <c r="F424" s="201" t="s">
        <v>529</v>
      </c>
      <c r="G424" s="199"/>
      <c r="H424" s="200" t="s">
        <v>1</v>
      </c>
      <c r="I424" s="202"/>
      <c r="J424" s="199"/>
      <c r="K424" s="199"/>
      <c r="L424" s="203"/>
      <c r="M424" s="204"/>
      <c r="N424" s="205"/>
      <c r="O424" s="205"/>
      <c r="P424" s="205"/>
      <c r="Q424" s="205"/>
      <c r="R424" s="205"/>
      <c r="S424" s="205"/>
      <c r="T424" s="206"/>
      <c r="AT424" s="207" t="s">
        <v>148</v>
      </c>
      <c r="AU424" s="207" t="s">
        <v>80</v>
      </c>
      <c r="AV424" s="12" t="s">
        <v>21</v>
      </c>
      <c r="AW424" s="12" t="s">
        <v>35</v>
      </c>
      <c r="AX424" s="12" t="s">
        <v>72</v>
      </c>
      <c r="AY424" s="207" t="s">
        <v>135</v>
      </c>
    </row>
    <row r="425" spans="2:65" s="13" customFormat="1" ht="11.25">
      <c r="B425" s="208"/>
      <c r="C425" s="209"/>
      <c r="D425" s="194" t="s">
        <v>148</v>
      </c>
      <c r="E425" s="210" t="s">
        <v>1</v>
      </c>
      <c r="F425" s="211" t="s">
        <v>530</v>
      </c>
      <c r="G425" s="209"/>
      <c r="H425" s="212">
        <v>45</v>
      </c>
      <c r="I425" s="213"/>
      <c r="J425" s="209"/>
      <c r="K425" s="209"/>
      <c r="L425" s="214"/>
      <c r="M425" s="215"/>
      <c r="N425" s="216"/>
      <c r="O425" s="216"/>
      <c r="P425" s="216"/>
      <c r="Q425" s="216"/>
      <c r="R425" s="216"/>
      <c r="S425" s="216"/>
      <c r="T425" s="217"/>
      <c r="AT425" s="218" t="s">
        <v>148</v>
      </c>
      <c r="AU425" s="218" t="s">
        <v>80</v>
      </c>
      <c r="AV425" s="13" t="s">
        <v>80</v>
      </c>
      <c r="AW425" s="13" t="s">
        <v>35</v>
      </c>
      <c r="AX425" s="13" t="s">
        <v>72</v>
      </c>
      <c r="AY425" s="218" t="s">
        <v>135</v>
      </c>
    </row>
    <row r="426" spans="2:65" s="13" customFormat="1" ht="11.25">
      <c r="B426" s="208"/>
      <c r="C426" s="209"/>
      <c r="D426" s="194" t="s">
        <v>148</v>
      </c>
      <c r="E426" s="210" t="s">
        <v>1</v>
      </c>
      <c r="F426" s="211" t="s">
        <v>531</v>
      </c>
      <c r="G426" s="209"/>
      <c r="H426" s="212">
        <v>24</v>
      </c>
      <c r="I426" s="213"/>
      <c r="J426" s="209"/>
      <c r="K426" s="209"/>
      <c r="L426" s="214"/>
      <c r="M426" s="215"/>
      <c r="N426" s="216"/>
      <c r="O426" s="216"/>
      <c r="P426" s="216"/>
      <c r="Q426" s="216"/>
      <c r="R426" s="216"/>
      <c r="S426" s="216"/>
      <c r="T426" s="217"/>
      <c r="AT426" s="218" t="s">
        <v>148</v>
      </c>
      <c r="AU426" s="218" t="s">
        <v>80</v>
      </c>
      <c r="AV426" s="13" t="s">
        <v>80</v>
      </c>
      <c r="AW426" s="13" t="s">
        <v>35</v>
      </c>
      <c r="AX426" s="13" t="s">
        <v>72</v>
      </c>
      <c r="AY426" s="218" t="s">
        <v>135</v>
      </c>
    </row>
    <row r="427" spans="2:65" s="15" customFormat="1" ht="11.25">
      <c r="B427" s="230"/>
      <c r="C427" s="231"/>
      <c r="D427" s="194" t="s">
        <v>148</v>
      </c>
      <c r="E427" s="232" t="s">
        <v>1</v>
      </c>
      <c r="F427" s="233" t="s">
        <v>193</v>
      </c>
      <c r="G427" s="231"/>
      <c r="H427" s="234">
        <v>69</v>
      </c>
      <c r="I427" s="235"/>
      <c r="J427" s="231"/>
      <c r="K427" s="231"/>
      <c r="L427" s="236"/>
      <c r="M427" s="237"/>
      <c r="N427" s="238"/>
      <c r="O427" s="238"/>
      <c r="P427" s="238"/>
      <c r="Q427" s="238"/>
      <c r="R427" s="238"/>
      <c r="S427" s="238"/>
      <c r="T427" s="239"/>
      <c r="AT427" s="240" t="s">
        <v>148</v>
      </c>
      <c r="AU427" s="240" t="s">
        <v>80</v>
      </c>
      <c r="AV427" s="15" t="s">
        <v>142</v>
      </c>
      <c r="AW427" s="15" t="s">
        <v>35</v>
      </c>
      <c r="AX427" s="15" t="s">
        <v>21</v>
      </c>
      <c r="AY427" s="240" t="s">
        <v>135</v>
      </c>
    </row>
    <row r="428" spans="2:65" s="1" customFormat="1" ht="16.5" customHeight="1">
      <c r="B428" s="34"/>
      <c r="C428" s="182" t="s">
        <v>532</v>
      </c>
      <c r="D428" s="182" t="s">
        <v>137</v>
      </c>
      <c r="E428" s="183" t="s">
        <v>533</v>
      </c>
      <c r="F428" s="184" t="s">
        <v>534</v>
      </c>
      <c r="G428" s="185" t="s">
        <v>227</v>
      </c>
      <c r="H428" s="186">
        <v>0.40699999999999997</v>
      </c>
      <c r="I428" s="187"/>
      <c r="J428" s="188">
        <f>ROUND(I428*H428,2)</f>
        <v>0</v>
      </c>
      <c r="K428" s="184" t="s">
        <v>141</v>
      </c>
      <c r="L428" s="38"/>
      <c r="M428" s="189" t="s">
        <v>1</v>
      </c>
      <c r="N428" s="190" t="s">
        <v>43</v>
      </c>
      <c r="O428" s="60"/>
      <c r="P428" s="191">
        <f>O428*H428</f>
        <v>0</v>
      </c>
      <c r="Q428" s="191">
        <v>1.0597380000000001</v>
      </c>
      <c r="R428" s="191">
        <f>Q428*H428</f>
        <v>0.43131336599999998</v>
      </c>
      <c r="S428" s="191">
        <v>0</v>
      </c>
      <c r="T428" s="192">
        <f>S428*H428</f>
        <v>0</v>
      </c>
      <c r="AR428" s="17" t="s">
        <v>142</v>
      </c>
      <c r="AT428" s="17" t="s">
        <v>137</v>
      </c>
      <c r="AU428" s="17" t="s">
        <v>80</v>
      </c>
      <c r="AY428" s="17" t="s">
        <v>135</v>
      </c>
      <c r="BE428" s="193">
        <f>IF(N428="základní",J428,0)</f>
        <v>0</v>
      </c>
      <c r="BF428" s="193">
        <f>IF(N428="snížená",J428,0)</f>
        <v>0</v>
      </c>
      <c r="BG428" s="193">
        <f>IF(N428="zákl. přenesená",J428,0)</f>
        <v>0</v>
      </c>
      <c r="BH428" s="193">
        <f>IF(N428="sníž. přenesená",J428,0)</f>
        <v>0</v>
      </c>
      <c r="BI428" s="193">
        <f>IF(N428="nulová",J428,0)</f>
        <v>0</v>
      </c>
      <c r="BJ428" s="17" t="s">
        <v>21</v>
      </c>
      <c r="BK428" s="193">
        <f>ROUND(I428*H428,2)</f>
        <v>0</v>
      </c>
      <c r="BL428" s="17" t="s">
        <v>142</v>
      </c>
      <c r="BM428" s="17" t="s">
        <v>535</v>
      </c>
    </row>
    <row r="429" spans="2:65" s="1" customFormat="1" ht="11.25">
      <c r="B429" s="34"/>
      <c r="C429" s="35"/>
      <c r="D429" s="194" t="s">
        <v>144</v>
      </c>
      <c r="E429" s="35"/>
      <c r="F429" s="195" t="s">
        <v>536</v>
      </c>
      <c r="G429" s="35"/>
      <c r="H429" s="35"/>
      <c r="I429" s="112"/>
      <c r="J429" s="35"/>
      <c r="K429" s="35"/>
      <c r="L429" s="38"/>
      <c r="M429" s="196"/>
      <c r="N429" s="60"/>
      <c r="O429" s="60"/>
      <c r="P429" s="60"/>
      <c r="Q429" s="60"/>
      <c r="R429" s="60"/>
      <c r="S429" s="60"/>
      <c r="T429" s="61"/>
      <c r="AT429" s="17" t="s">
        <v>144</v>
      </c>
      <c r="AU429" s="17" t="s">
        <v>80</v>
      </c>
    </row>
    <row r="430" spans="2:65" s="1" customFormat="1" ht="48.75">
      <c r="B430" s="34"/>
      <c r="C430" s="35"/>
      <c r="D430" s="194" t="s">
        <v>146</v>
      </c>
      <c r="E430" s="35"/>
      <c r="F430" s="197" t="s">
        <v>537</v>
      </c>
      <c r="G430" s="35"/>
      <c r="H430" s="35"/>
      <c r="I430" s="112"/>
      <c r="J430" s="35"/>
      <c r="K430" s="35"/>
      <c r="L430" s="38"/>
      <c r="M430" s="196"/>
      <c r="N430" s="60"/>
      <c r="O430" s="60"/>
      <c r="P430" s="60"/>
      <c r="Q430" s="60"/>
      <c r="R430" s="60"/>
      <c r="S430" s="60"/>
      <c r="T430" s="61"/>
      <c r="AT430" s="17" t="s">
        <v>146</v>
      </c>
      <c r="AU430" s="17" t="s">
        <v>80</v>
      </c>
    </row>
    <row r="431" spans="2:65" s="12" customFormat="1" ht="11.25">
      <c r="B431" s="198"/>
      <c r="C431" s="199"/>
      <c r="D431" s="194" t="s">
        <v>148</v>
      </c>
      <c r="E431" s="200" t="s">
        <v>1</v>
      </c>
      <c r="F431" s="201" t="s">
        <v>538</v>
      </c>
      <c r="G431" s="199"/>
      <c r="H431" s="200" t="s">
        <v>1</v>
      </c>
      <c r="I431" s="202"/>
      <c r="J431" s="199"/>
      <c r="K431" s="199"/>
      <c r="L431" s="203"/>
      <c r="M431" s="204"/>
      <c r="N431" s="205"/>
      <c r="O431" s="205"/>
      <c r="P431" s="205"/>
      <c r="Q431" s="205"/>
      <c r="R431" s="205"/>
      <c r="S431" s="205"/>
      <c r="T431" s="206"/>
      <c r="AT431" s="207" t="s">
        <v>148</v>
      </c>
      <c r="AU431" s="207" t="s">
        <v>80</v>
      </c>
      <c r="AV431" s="12" t="s">
        <v>21</v>
      </c>
      <c r="AW431" s="12" t="s">
        <v>35</v>
      </c>
      <c r="AX431" s="12" t="s">
        <v>72</v>
      </c>
      <c r="AY431" s="207" t="s">
        <v>135</v>
      </c>
    </row>
    <row r="432" spans="2:65" s="13" customFormat="1" ht="11.25">
      <c r="B432" s="208"/>
      <c r="C432" s="209"/>
      <c r="D432" s="194" t="s">
        <v>148</v>
      </c>
      <c r="E432" s="210" t="s">
        <v>1</v>
      </c>
      <c r="F432" s="211" t="s">
        <v>539</v>
      </c>
      <c r="G432" s="209"/>
      <c r="H432" s="212">
        <v>0.40699999999999997</v>
      </c>
      <c r="I432" s="213"/>
      <c r="J432" s="209"/>
      <c r="K432" s="209"/>
      <c r="L432" s="214"/>
      <c r="M432" s="215"/>
      <c r="N432" s="216"/>
      <c r="O432" s="216"/>
      <c r="P432" s="216"/>
      <c r="Q432" s="216"/>
      <c r="R432" s="216"/>
      <c r="S432" s="216"/>
      <c r="T432" s="217"/>
      <c r="AT432" s="218" t="s">
        <v>148</v>
      </c>
      <c r="AU432" s="218" t="s">
        <v>80</v>
      </c>
      <c r="AV432" s="13" t="s">
        <v>80</v>
      </c>
      <c r="AW432" s="13" t="s">
        <v>35</v>
      </c>
      <c r="AX432" s="13" t="s">
        <v>72</v>
      </c>
      <c r="AY432" s="218" t="s">
        <v>135</v>
      </c>
    </row>
    <row r="433" spans="2:65" s="15" customFormat="1" ht="11.25">
      <c r="B433" s="230"/>
      <c r="C433" s="231"/>
      <c r="D433" s="194" t="s">
        <v>148</v>
      </c>
      <c r="E433" s="232" t="s">
        <v>1</v>
      </c>
      <c r="F433" s="233" t="s">
        <v>193</v>
      </c>
      <c r="G433" s="231"/>
      <c r="H433" s="234">
        <v>0.40699999999999997</v>
      </c>
      <c r="I433" s="235"/>
      <c r="J433" s="231"/>
      <c r="K433" s="231"/>
      <c r="L433" s="236"/>
      <c r="M433" s="237"/>
      <c r="N433" s="238"/>
      <c r="O433" s="238"/>
      <c r="P433" s="238"/>
      <c r="Q433" s="238"/>
      <c r="R433" s="238"/>
      <c r="S433" s="238"/>
      <c r="T433" s="239"/>
      <c r="AT433" s="240" t="s">
        <v>148</v>
      </c>
      <c r="AU433" s="240" t="s">
        <v>80</v>
      </c>
      <c r="AV433" s="15" t="s">
        <v>142</v>
      </c>
      <c r="AW433" s="15" t="s">
        <v>35</v>
      </c>
      <c r="AX433" s="15" t="s">
        <v>21</v>
      </c>
      <c r="AY433" s="240" t="s">
        <v>135</v>
      </c>
    </row>
    <row r="434" spans="2:65" s="11" customFormat="1" ht="22.9" customHeight="1">
      <c r="B434" s="166"/>
      <c r="C434" s="167"/>
      <c r="D434" s="168" t="s">
        <v>71</v>
      </c>
      <c r="E434" s="180" t="s">
        <v>194</v>
      </c>
      <c r="F434" s="180" t="s">
        <v>540</v>
      </c>
      <c r="G434" s="167"/>
      <c r="H434" s="167"/>
      <c r="I434" s="170"/>
      <c r="J434" s="181">
        <f>BK434</f>
        <v>0</v>
      </c>
      <c r="K434" s="167"/>
      <c r="L434" s="172"/>
      <c r="M434" s="173"/>
      <c r="N434" s="174"/>
      <c r="O434" s="174"/>
      <c r="P434" s="175">
        <f>SUM(P435:P464)</f>
        <v>0</v>
      </c>
      <c r="Q434" s="174"/>
      <c r="R434" s="175">
        <f>SUM(R435:R464)</f>
        <v>32.254242685912004</v>
      </c>
      <c r="S434" s="174"/>
      <c r="T434" s="176">
        <f>SUM(T435:T464)</f>
        <v>36.114975000000001</v>
      </c>
      <c r="AR434" s="177" t="s">
        <v>21</v>
      </c>
      <c r="AT434" s="178" t="s">
        <v>71</v>
      </c>
      <c r="AU434" s="178" t="s">
        <v>21</v>
      </c>
      <c r="AY434" s="177" t="s">
        <v>135</v>
      </c>
      <c r="BK434" s="179">
        <f>SUM(BK435:BK464)</f>
        <v>0</v>
      </c>
    </row>
    <row r="435" spans="2:65" s="1" customFormat="1" ht="16.5" customHeight="1">
      <c r="B435" s="34"/>
      <c r="C435" s="182" t="s">
        <v>541</v>
      </c>
      <c r="D435" s="182" t="s">
        <v>137</v>
      </c>
      <c r="E435" s="183" t="s">
        <v>542</v>
      </c>
      <c r="F435" s="184" t="s">
        <v>543</v>
      </c>
      <c r="G435" s="185" t="s">
        <v>140</v>
      </c>
      <c r="H435" s="186">
        <v>481.53300000000002</v>
      </c>
      <c r="I435" s="187"/>
      <c r="J435" s="188">
        <f>ROUND(I435*H435,2)</f>
        <v>0</v>
      </c>
      <c r="K435" s="184" t="s">
        <v>141</v>
      </c>
      <c r="L435" s="38"/>
      <c r="M435" s="189" t="s">
        <v>1</v>
      </c>
      <c r="N435" s="190" t="s">
        <v>43</v>
      </c>
      <c r="O435" s="60"/>
      <c r="P435" s="191">
        <f>O435*H435</f>
        <v>0</v>
      </c>
      <c r="Q435" s="191">
        <v>6.6961699999999999E-2</v>
      </c>
      <c r="R435" s="191">
        <f>Q435*H435</f>
        <v>32.244268286100002</v>
      </c>
      <c r="S435" s="191">
        <v>7.4999999999999997E-2</v>
      </c>
      <c r="T435" s="192">
        <f>S435*H435</f>
        <v>36.114975000000001</v>
      </c>
      <c r="AR435" s="17" t="s">
        <v>142</v>
      </c>
      <c r="AT435" s="17" t="s">
        <v>137</v>
      </c>
      <c r="AU435" s="17" t="s">
        <v>80</v>
      </c>
      <c r="AY435" s="17" t="s">
        <v>135</v>
      </c>
      <c r="BE435" s="193">
        <f>IF(N435="základní",J435,0)</f>
        <v>0</v>
      </c>
      <c r="BF435" s="193">
        <f>IF(N435="snížená",J435,0)</f>
        <v>0</v>
      </c>
      <c r="BG435" s="193">
        <f>IF(N435="zákl. přenesená",J435,0)</f>
        <v>0</v>
      </c>
      <c r="BH435" s="193">
        <f>IF(N435="sníž. přenesená",J435,0)</f>
        <v>0</v>
      </c>
      <c r="BI435" s="193">
        <f>IF(N435="nulová",J435,0)</f>
        <v>0</v>
      </c>
      <c r="BJ435" s="17" t="s">
        <v>21</v>
      </c>
      <c r="BK435" s="193">
        <f>ROUND(I435*H435,2)</f>
        <v>0</v>
      </c>
      <c r="BL435" s="17" t="s">
        <v>142</v>
      </c>
      <c r="BM435" s="17" t="s">
        <v>544</v>
      </c>
    </row>
    <row r="436" spans="2:65" s="1" customFormat="1" ht="19.5">
      <c r="B436" s="34"/>
      <c r="C436" s="35"/>
      <c r="D436" s="194" t="s">
        <v>144</v>
      </c>
      <c r="E436" s="35"/>
      <c r="F436" s="195" t="s">
        <v>545</v>
      </c>
      <c r="G436" s="35"/>
      <c r="H436" s="35"/>
      <c r="I436" s="112"/>
      <c r="J436" s="35"/>
      <c r="K436" s="35"/>
      <c r="L436" s="38"/>
      <c r="M436" s="196"/>
      <c r="N436" s="60"/>
      <c r="O436" s="60"/>
      <c r="P436" s="60"/>
      <c r="Q436" s="60"/>
      <c r="R436" s="60"/>
      <c r="S436" s="60"/>
      <c r="T436" s="61"/>
      <c r="AT436" s="17" t="s">
        <v>144</v>
      </c>
      <c r="AU436" s="17" t="s">
        <v>80</v>
      </c>
    </row>
    <row r="437" spans="2:65" s="1" customFormat="1" ht="48.75">
      <c r="B437" s="34"/>
      <c r="C437" s="35"/>
      <c r="D437" s="194" t="s">
        <v>146</v>
      </c>
      <c r="E437" s="35"/>
      <c r="F437" s="197" t="s">
        <v>546</v>
      </c>
      <c r="G437" s="35"/>
      <c r="H437" s="35"/>
      <c r="I437" s="112"/>
      <c r="J437" s="35"/>
      <c r="K437" s="35"/>
      <c r="L437" s="38"/>
      <c r="M437" s="196"/>
      <c r="N437" s="60"/>
      <c r="O437" s="60"/>
      <c r="P437" s="60"/>
      <c r="Q437" s="60"/>
      <c r="R437" s="60"/>
      <c r="S437" s="60"/>
      <c r="T437" s="61"/>
      <c r="AT437" s="17" t="s">
        <v>146</v>
      </c>
      <c r="AU437" s="17" t="s">
        <v>80</v>
      </c>
    </row>
    <row r="438" spans="2:65" s="12" customFormat="1" ht="11.25">
      <c r="B438" s="198"/>
      <c r="C438" s="199"/>
      <c r="D438" s="194" t="s">
        <v>148</v>
      </c>
      <c r="E438" s="200" t="s">
        <v>1</v>
      </c>
      <c r="F438" s="201" t="s">
        <v>547</v>
      </c>
      <c r="G438" s="199"/>
      <c r="H438" s="200" t="s">
        <v>1</v>
      </c>
      <c r="I438" s="202"/>
      <c r="J438" s="199"/>
      <c r="K438" s="199"/>
      <c r="L438" s="203"/>
      <c r="M438" s="204"/>
      <c r="N438" s="205"/>
      <c r="O438" s="205"/>
      <c r="P438" s="205"/>
      <c r="Q438" s="205"/>
      <c r="R438" s="205"/>
      <c r="S438" s="205"/>
      <c r="T438" s="206"/>
      <c r="AT438" s="207" t="s">
        <v>148</v>
      </c>
      <c r="AU438" s="207" t="s">
        <v>80</v>
      </c>
      <c r="AV438" s="12" t="s">
        <v>21</v>
      </c>
      <c r="AW438" s="12" t="s">
        <v>35</v>
      </c>
      <c r="AX438" s="12" t="s">
        <v>72</v>
      </c>
      <c r="AY438" s="207" t="s">
        <v>135</v>
      </c>
    </row>
    <row r="439" spans="2:65" s="13" customFormat="1" ht="11.25">
      <c r="B439" s="208"/>
      <c r="C439" s="209"/>
      <c r="D439" s="194" t="s">
        <v>148</v>
      </c>
      <c r="E439" s="210" t="s">
        <v>1</v>
      </c>
      <c r="F439" s="211" t="s">
        <v>548</v>
      </c>
      <c r="G439" s="209"/>
      <c r="H439" s="212">
        <v>63.503999999999998</v>
      </c>
      <c r="I439" s="213"/>
      <c r="J439" s="209"/>
      <c r="K439" s="209"/>
      <c r="L439" s="214"/>
      <c r="M439" s="215"/>
      <c r="N439" s="216"/>
      <c r="O439" s="216"/>
      <c r="P439" s="216"/>
      <c r="Q439" s="216"/>
      <c r="R439" s="216"/>
      <c r="S439" s="216"/>
      <c r="T439" s="217"/>
      <c r="AT439" s="218" t="s">
        <v>148</v>
      </c>
      <c r="AU439" s="218" t="s">
        <v>80</v>
      </c>
      <c r="AV439" s="13" t="s">
        <v>80</v>
      </c>
      <c r="AW439" s="13" t="s">
        <v>35</v>
      </c>
      <c r="AX439" s="13" t="s">
        <v>72</v>
      </c>
      <c r="AY439" s="218" t="s">
        <v>135</v>
      </c>
    </row>
    <row r="440" spans="2:65" s="12" customFormat="1" ht="11.25">
      <c r="B440" s="198"/>
      <c r="C440" s="199"/>
      <c r="D440" s="194" t="s">
        <v>148</v>
      </c>
      <c r="E440" s="200" t="s">
        <v>1</v>
      </c>
      <c r="F440" s="201" t="s">
        <v>549</v>
      </c>
      <c r="G440" s="199"/>
      <c r="H440" s="200" t="s">
        <v>1</v>
      </c>
      <c r="I440" s="202"/>
      <c r="J440" s="199"/>
      <c r="K440" s="199"/>
      <c r="L440" s="203"/>
      <c r="M440" s="204"/>
      <c r="N440" s="205"/>
      <c r="O440" s="205"/>
      <c r="P440" s="205"/>
      <c r="Q440" s="205"/>
      <c r="R440" s="205"/>
      <c r="S440" s="205"/>
      <c r="T440" s="206"/>
      <c r="AT440" s="207" t="s">
        <v>148</v>
      </c>
      <c r="AU440" s="207" t="s">
        <v>80</v>
      </c>
      <c r="AV440" s="12" t="s">
        <v>21</v>
      </c>
      <c r="AW440" s="12" t="s">
        <v>35</v>
      </c>
      <c r="AX440" s="12" t="s">
        <v>72</v>
      </c>
      <c r="AY440" s="207" t="s">
        <v>135</v>
      </c>
    </row>
    <row r="441" spans="2:65" s="13" customFormat="1" ht="11.25">
      <c r="B441" s="208"/>
      <c r="C441" s="209"/>
      <c r="D441" s="194" t="s">
        <v>148</v>
      </c>
      <c r="E441" s="210" t="s">
        <v>1</v>
      </c>
      <c r="F441" s="211" t="s">
        <v>550</v>
      </c>
      <c r="G441" s="209"/>
      <c r="H441" s="212">
        <v>215.91399999999999</v>
      </c>
      <c r="I441" s="213"/>
      <c r="J441" s="209"/>
      <c r="K441" s="209"/>
      <c r="L441" s="214"/>
      <c r="M441" s="215"/>
      <c r="N441" s="216"/>
      <c r="O441" s="216"/>
      <c r="P441" s="216"/>
      <c r="Q441" s="216"/>
      <c r="R441" s="216"/>
      <c r="S441" s="216"/>
      <c r="T441" s="217"/>
      <c r="AT441" s="218" t="s">
        <v>148</v>
      </c>
      <c r="AU441" s="218" t="s">
        <v>80</v>
      </c>
      <c r="AV441" s="13" t="s">
        <v>80</v>
      </c>
      <c r="AW441" s="13" t="s">
        <v>35</v>
      </c>
      <c r="AX441" s="13" t="s">
        <v>72</v>
      </c>
      <c r="AY441" s="218" t="s">
        <v>135</v>
      </c>
    </row>
    <row r="442" spans="2:65" s="12" customFormat="1" ht="11.25">
      <c r="B442" s="198"/>
      <c r="C442" s="199"/>
      <c r="D442" s="194" t="s">
        <v>148</v>
      </c>
      <c r="E442" s="200" t="s">
        <v>1</v>
      </c>
      <c r="F442" s="201" t="s">
        <v>551</v>
      </c>
      <c r="G442" s="199"/>
      <c r="H442" s="200" t="s">
        <v>1</v>
      </c>
      <c r="I442" s="202"/>
      <c r="J442" s="199"/>
      <c r="K442" s="199"/>
      <c r="L442" s="203"/>
      <c r="M442" s="204"/>
      <c r="N442" s="205"/>
      <c r="O442" s="205"/>
      <c r="P442" s="205"/>
      <c r="Q442" s="205"/>
      <c r="R442" s="205"/>
      <c r="S442" s="205"/>
      <c r="T442" s="206"/>
      <c r="AT442" s="207" t="s">
        <v>148</v>
      </c>
      <c r="AU442" s="207" t="s">
        <v>80</v>
      </c>
      <c r="AV442" s="12" t="s">
        <v>21</v>
      </c>
      <c r="AW442" s="12" t="s">
        <v>35</v>
      </c>
      <c r="AX442" s="12" t="s">
        <v>72</v>
      </c>
      <c r="AY442" s="207" t="s">
        <v>135</v>
      </c>
    </row>
    <row r="443" spans="2:65" s="13" customFormat="1" ht="11.25">
      <c r="B443" s="208"/>
      <c r="C443" s="209"/>
      <c r="D443" s="194" t="s">
        <v>148</v>
      </c>
      <c r="E443" s="210" t="s">
        <v>1</v>
      </c>
      <c r="F443" s="211" t="s">
        <v>552</v>
      </c>
      <c r="G443" s="209"/>
      <c r="H443" s="212">
        <v>11.733000000000001</v>
      </c>
      <c r="I443" s="213"/>
      <c r="J443" s="209"/>
      <c r="K443" s="209"/>
      <c r="L443" s="214"/>
      <c r="M443" s="215"/>
      <c r="N443" s="216"/>
      <c r="O443" s="216"/>
      <c r="P443" s="216"/>
      <c r="Q443" s="216"/>
      <c r="R443" s="216"/>
      <c r="S443" s="216"/>
      <c r="T443" s="217"/>
      <c r="AT443" s="218" t="s">
        <v>148</v>
      </c>
      <c r="AU443" s="218" t="s">
        <v>80</v>
      </c>
      <c r="AV443" s="13" t="s">
        <v>80</v>
      </c>
      <c r="AW443" s="13" t="s">
        <v>35</v>
      </c>
      <c r="AX443" s="13" t="s">
        <v>72</v>
      </c>
      <c r="AY443" s="218" t="s">
        <v>135</v>
      </c>
    </row>
    <row r="444" spans="2:65" s="12" customFormat="1" ht="11.25">
      <c r="B444" s="198"/>
      <c r="C444" s="199"/>
      <c r="D444" s="194" t="s">
        <v>148</v>
      </c>
      <c r="E444" s="200" t="s">
        <v>1</v>
      </c>
      <c r="F444" s="201" t="s">
        <v>553</v>
      </c>
      <c r="G444" s="199"/>
      <c r="H444" s="200" t="s">
        <v>1</v>
      </c>
      <c r="I444" s="202"/>
      <c r="J444" s="199"/>
      <c r="K444" s="199"/>
      <c r="L444" s="203"/>
      <c r="M444" s="204"/>
      <c r="N444" s="205"/>
      <c r="O444" s="205"/>
      <c r="P444" s="205"/>
      <c r="Q444" s="205"/>
      <c r="R444" s="205"/>
      <c r="S444" s="205"/>
      <c r="T444" s="206"/>
      <c r="AT444" s="207" t="s">
        <v>148</v>
      </c>
      <c r="AU444" s="207" t="s">
        <v>80</v>
      </c>
      <c r="AV444" s="12" t="s">
        <v>21</v>
      </c>
      <c r="AW444" s="12" t="s">
        <v>35</v>
      </c>
      <c r="AX444" s="12" t="s">
        <v>72</v>
      </c>
      <c r="AY444" s="207" t="s">
        <v>135</v>
      </c>
    </row>
    <row r="445" spans="2:65" s="12" customFormat="1" ht="11.25">
      <c r="B445" s="198"/>
      <c r="C445" s="199"/>
      <c r="D445" s="194" t="s">
        <v>148</v>
      </c>
      <c r="E445" s="200" t="s">
        <v>1</v>
      </c>
      <c r="F445" s="201" t="s">
        <v>554</v>
      </c>
      <c r="G445" s="199"/>
      <c r="H445" s="200" t="s">
        <v>1</v>
      </c>
      <c r="I445" s="202"/>
      <c r="J445" s="199"/>
      <c r="K445" s="199"/>
      <c r="L445" s="203"/>
      <c r="M445" s="204"/>
      <c r="N445" s="205"/>
      <c r="O445" s="205"/>
      <c r="P445" s="205"/>
      <c r="Q445" s="205"/>
      <c r="R445" s="205"/>
      <c r="S445" s="205"/>
      <c r="T445" s="206"/>
      <c r="AT445" s="207" t="s">
        <v>148</v>
      </c>
      <c r="AU445" s="207" t="s">
        <v>80</v>
      </c>
      <c r="AV445" s="12" t="s">
        <v>21</v>
      </c>
      <c r="AW445" s="12" t="s">
        <v>35</v>
      </c>
      <c r="AX445" s="12" t="s">
        <v>72</v>
      </c>
      <c r="AY445" s="207" t="s">
        <v>135</v>
      </c>
    </row>
    <row r="446" spans="2:65" s="13" customFormat="1" ht="11.25">
      <c r="B446" s="208"/>
      <c r="C446" s="209"/>
      <c r="D446" s="194" t="s">
        <v>148</v>
      </c>
      <c r="E446" s="210" t="s">
        <v>1</v>
      </c>
      <c r="F446" s="211" t="s">
        <v>555</v>
      </c>
      <c r="G446" s="209"/>
      <c r="H446" s="212">
        <v>55.21</v>
      </c>
      <c r="I446" s="213"/>
      <c r="J446" s="209"/>
      <c r="K446" s="209"/>
      <c r="L446" s="214"/>
      <c r="M446" s="215"/>
      <c r="N446" s="216"/>
      <c r="O446" s="216"/>
      <c r="P446" s="216"/>
      <c r="Q446" s="216"/>
      <c r="R446" s="216"/>
      <c r="S446" s="216"/>
      <c r="T446" s="217"/>
      <c r="AT446" s="218" t="s">
        <v>148</v>
      </c>
      <c r="AU446" s="218" t="s">
        <v>80</v>
      </c>
      <c r="AV446" s="13" t="s">
        <v>80</v>
      </c>
      <c r="AW446" s="13" t="s">
        <v>35</v>
      </c>
      <c r="AX446" s="13" t="s">
        <v>72</v>
      </c>
      <c r="AY446" s="218" t="s">
        <v>135</v>
      </c>
    </row>
    <row r="447" spans="2:65" s="12" customFormat="1" ht="11.25">
      <c r="B447" s="198"/>
      <c r="C447" s="199"/>
      <c r="D447" s="194" t="s">
        <v>148</v>
      </c>
      <c r="E447" s="200" t="s">
        <v>1</v>
      </c>
      <c r="F447" s="201" t="s">
        <v>556</v>
      </c>
      <c r="G447" s="199"/>
      <c r="H447" s="200" t="s">
        <v>1</v>
      </c>
      <c r="I447" s="202"/>
      <c r="J447" s="199"/>
      <c r="K447" s="199"/>
      <c r="L447" s="203"/>
      <c r="M447" s="204"/>
      <c r="N447" s="205"/>
      <c r="O447" s="205"/>
      <c r="P447" s="205"/>
      <c r="Q447" s="205"/>
      <c r="R447" s="205"/>
      <c r="S447" s="205"/>
      <c r="T447" s="206"/>
      <c r="AT447" s="207" t="s">
        <v>148</v>
      </c>
      <c r="AU447" s="207" t="s">
        <v>80</v>
      </c>
      <c r="AV447" s="12" t="s">
        <v>21</v>
      </c>
      <c r="AW447" s="12" t="s">
        <v>35</v>
      </c>
      <c r="AX447" s="12" t="s">
        <v>72</v>
      </c>
      <c r="AY447" s="207" t="s">
        <v>135</v>
      </c>
    </row>
    <row r="448" spans="2:65" s="13" customFormat="1" ht="11.25">
      <c r="B448" s="208"/>
      <c r="C448" s="209"/>
      <c r="D448" s="194" t="s">
        <v>148</v>
      </c>
      <c r="E448" s="210" t="s">
        <v>1</v>
      </c>
      <c r="F448" s="211" t="s">
        <v>557</v>
      </c>
      <c r="G448" s="209"/>
      <c r="H448" s="212">
        <v>9.3740000000000006</v>
      </c>
      <c r="I448" s="213"/>
      <c r="J448" s="209"/>
      <c r="K448" s="209"/>
      <c r="L448" s="214"/>
      <c r="M448" s="215"/>
      <c r="N448" s="216"/>
      <c r="O448" s="216"/>
      <c r="P448" s="216"/>
      <c r="Q448" s="216"/>
      <c r="R448" s="216"/>
      <c r="S448" s="216"/>
      <c r="T448" s="217"/>
      <c r="AT448" s="218" t="s">
        <v>148</v>
      </c>
      <c r="AU448" s="218" t="s">
        <v>80</v>
      </c>
      <c r="AV448" s="13" t="s">
        <v>80</v>
      </c>
      <c r="AW448" s="13" t="s">
        <v>35</v>
      </c>
      <c r="AX448" s="13" t="s">
        <v>72</v>
      </c>
      <c r="AY448" s="218" t="s">
        <v>135</v>
      </c>
    </row>
    <row r="449" spans="2:65" s="12" customFormat="1" ht="11.25">
      <c r="B449" s="198"/>
      <c r="C449" s="199"/>
      <c r="D449" s="194" t="s">
        <v>148</v>
      </c>
      <c r="E449" s="200" t="s">
        <v>1</v>
      </c>
      <c r="F449" s="201" t="s">
        <v>558</v>
      </c>
      <c r="G449" s="199"/>
      <c r="H449" s="200" t="s">
        <v>1</v>
      </c>
      <c r="I449" s="202"/>
      <c r="J449" s="199"/>
      <c r="K449" s="199"/>
      <c r="L449" s="203"/>
      <c r="M449" s="204"/>
      <c r="N449" s="205"/>
      <c r="O449" s="205"/>
      <c r="P449" s="205"/>
      <c r="Q449" s="205"/>
      <c r="R449" s="205"/>
      <c r="S449" s="205"/>
      <c r="T449" s="206"/>
      <c r="AT449" s="207" t="s">
        <v>148</v>
      </c>
      <c r="AU449" s="207" t="s">
        <v>80</v>
      </c>
      <c r="AV449" s="12" t="s">
        <v>21</v>
      </c>
      <c r="AW449" s="12" t="s">
        <v>35</v>
      </c>
      <c r="AX449" s="12" t="s">
        <v>72</v>
      </c>
      <c r="AY449" s="207" t="s">
        <v>135</v>
      </c>
    </row>
    <row r="450" spans="2:65" s="13" customFormat="1" ht="11.25">
      <c r="B450" s="208"/>
      <c r="C450" s="209"/>
      <c r="D450" s="194" t="s">
        <v>148</v>
      </c>
      <c r="E450" s="210" t="s">
        <v>1</v>
      </c>
      <c r="F450" s="211" t="s">
        <v>559</v>
      </c>
      <c r="G450" s="209"/>
      <c r="H450" s="212">
        <v>125.798</v>
      </c>
      <c r="I450" s="213"/>
      <c r="J450" s="209"/>
      <c r="K450" s="209"/>
      <c r="L450" s="214"/>
      <c r="M450" s="215"/>
      <c r="N450" s="216"/>
      <c r="O450" s="216"/>
      <c r="P450" s="216"/>
      <c r="Q450" s="216"/>
      <c r="R450" s="216"/>
      <c r="S450" s="216"/>
      <c r="T450" s="217"/>
      <c r="AT450" s="218" t="s">
        <v>148</v>
      </c>
      <c r="AU450" s="218" t="s">
        <v>80</v>
      </c>
      <c r="AV450" s="13" t="s">
        <v>80</v>
      </c>
      <c r="AW450" s="13" t="s">
        <v>35</v>
      </c>
      <c r="AX450" s="13" t="s">
        <v>72</v>
      </c>
      <c r="AY450" s="218" t="s">
        <v>135</v>
      </c>
    </row>
    <row r="451" spans="2:65" s="15" customFormat="1" ht="11.25">
      <c r="B451" s="230"/>
      <c r="C451" s="231"/>
      <c r="D451" s="194" t="s">
        <v>148</v>
      </c>
      <c r="E451" s="232" t="s">
        <v>1</v>
      </c>
      <c r="F451" s="233" t="s">
        <v>193</v>
      </c>
      <c r="G451" s="231"/>
      <c r="H451" s="234">
        <v>481.53300000000002</v>
      </c>
      <c r="I451" s="235"/>
      <c r="J451" s="231"/>
      <c r="K451" s="231"/>
      <c r="L451" s="236"/>
      <c r="M451" s="237"/>
      <c r="N451" s="238"/>
      <c r="O451" s="238"/>
      <c r="P451" s="238"/>
      <c r="Q451" s="238"/>
      <c r="R451" s="238"/>
      <c r="S451" s="238"/>
      <c r="T451" s="239"/>
      <c r="AT451" s="240" t="s">
        <v>148</v>
      </c>
      <c r="AU451" s="240" t="s">
        <v>80</v>
      </c>
      <c r="AV451" s="15" t="s">
        <v>142</v>
      </c>
      <c r="AW451" s="15" t="s">
        <v>35</v>
      </c>
      <c r="AX451" s="15" t="s">
        <v>21</v>
      </c>
      <c r="AY451" s="240" t="s">
        <v>135</v>
      </c>
    </row>
    <row r="452" spans="2:65" s="1" customFormat="1" ht="16.5" customHeight="1">
      <c r="B452" s="34"/>
      <c r="C452" s="241" t="s">
        <v>560</v>
      </c>
      <c r="D452" s="241" t="s">
        <v>284</v>
      </c>
      <c r="E452" s="242" t="s">
        <v>561</v>
      </c>
      <c r="F452" s="243" t="s">
        <v>562</v>
      </c>
      <c r="G452" s="244" t="s">
        <v>424</v>
      </c>
      <c r="H452" s="245">
        <v>730.48599999999999</v>
      </c>
      <c r="I452" s="246"/>
      <c r="J452" s="247">
        <f>ROUND(I452*H452,2)</f>
        <v>0</v>
      </c>
      <c r="K452" s="243" t="s">
        <v>1</v>
      </c>
      <c r="L452" s="248"/>
      <c r="M452" s="249" t="s">
        <v>1</v>
      </c>
      <c r="N452" s="250" t="s">
        <v>43</v>
      </c>
      <c r="O452" s="60"/>
      <c r="P452" s="191">
        <f>O452*H452</f>
        <v>0</v>
      </c>
      <c r="Q452" s="191">
        <v>0</v>
      </c>
      <c r="R452" s="191">
        <f>Q452*H452</f>
        <v>0</v>
      </c>
      <c r="S452" s="191">
        <v>0</v>
      </c>
      <c r="T452" s="192">
        <f>S452*H452</f>
        <v>0</v>
      </c>
      <c r="AR452" s="17" t="s">
        <v>208</v>
      </c>
      <c r="AT452" s="17" t="s">
        <v>284</v>
      </c>
      <c r="AU452" s="17" t="s">
        <v>80</v>
      </c>
      <c r="AY452" s="17" t="s">
        <v>135</v>
      </c>
      <c r="BE452" s="193">
        <f>IF(N452="základní",J452,0)</f>
        <v>0</v>
      </c>
      <c r="BF452" s="193">
        <f>IF(N452="snížená",J452,0)</f>
        <v>0</v>
      </c>
      <c r="BG452" s="193">
        <f>IF(N452="zákl. přenesená",J452,0)</f>
        <v>0</v>
      </c>
      <c r="BH452" s="193">
        <f>IF(N452="sníž. přenesená",J452,0)</f>
        <v>0</v>
      </c>
      <c r="BI452" s="193">
        <f>IF(N452="nulová",J452,0)</f>
        <v>0</v>
      </c>
      <c r="BJ452" s="17" t="s">
        <v>21</v>
      </c>
      <c r="BK452" s="193">
        <f>ROUND(I452*H452,2)</f>
        <v>0</v>
      </c>
      <c r="BL452" s="17" t="s">
        <v>142</v>
      </c>
      <c r="BM452" s="17" t="s">
        <v>563</v>
      </c>
    </row>
    <row r="453" spans="2:65" s="1" customFormat="1" ht="11.25">
      <c r="B453" s="34"/>
      <c r="C453" s="35"/>
      <c r="D453" s="194" t="s">
        <v>144</v>
      </c>
      <c r="E453" s="35"/>
      <c r="F453" s="195" t="s">
        <v>562</v>
      </c>
      <c r="G453" s="35"/>
      <c r="H453" s="35"/>
      <c r="I453" s="112"/>
      <c r="J453" s="35"/>
      <c r="K453" s="35"/>
      <c r="L453" s="38"/>
      <c r="M453" s="196"/>
      <c r="N453" s="60"/>
      <c r="O453" s="60"/>
      <c r="P453" s="60"/>
      <c r="Q453" s="60"/>
      <c r="R453" s="60"/>
      <c r="S453" s="60"/>
      <c r="T453" s="61"/>
      <c r="AT453" s="17" t="s">
        <v>144</v>
      </c>
      <c r="AU453" s="17" t="s">
        <v>80</v>
      </c>
    </row>
    <row r="454" spans="2:65" s="1" customFormat="1" ht="19.5">
      <c r="B454" s="34"/>
      <c r="C454" s="35"/>
      <c r="D454" s="194" t="s">
        <v>214</v>
      </c>
      <c r="E454" s="35"/>
      <c r="F454" s="197" t="s">
        <v>564</v>
      </c>
      <c r="G454" s="35"/>
      <c r="H454" s="35"/>
      <c r="I454" s="112"/>
      <c r="J454" s="35"/>
      <c r="K454" s="35"/>
      <c r="L454" s="38"/>
      <c r="M454" s="196"/>
      <c r="N454" s="60"/>
      <c r="O454" s="60"/>
      <c r="P454" s="60"/>
      <c r="Q454" s="60"/>
      <c r="R454" s="60"/>
      <c r="S454" s="60"/>
      <c r="T454" s="61"/>
      <c r="AT454" s="17" t="s">
        <v>214</v>
      </c>
      <c r="AU454" s="17" t="s">
        <v>80</v>
      </c>
    </row>
    <row r="455" spans="2:65" s="13" customFormat="1" ht="11.25">
      <c r="B455" s="208"/>
      <c r="C455" s="209"/>
      <c r="D455" s="194" t="s">
        <v>148</v>
      </c>
      <c r="E455" s="210" t="s">
        <v>1</v>
      </c>
      <c r="F455" s="211" t="s">
        <v>565</v>
      </c>
      <c r="G455" s="209"/>
      <c r="H455" s="212">
        <v>730.48599999999999</v>
      </c>
      <c r="I455" s="213"/>
      <c r="J455" s="209"/>
      <c r="K455" s="209"/>
      <c r="L455" s="214"/>
      <c r="M455" s="215"/>
      <c r="N455" s="216"/>
      <c r="O455" s="216"/>
      <c r="P455" s="216"/>
      <c r="Q455" s="216"/>
      <c r="R455" s="216"/>
      <c r="S455" s="216"/>
      <c r="T455" s="217"/>
      <c r="AT455" s="218" t="s">
        <v>148</v>
      </c>
      <c r="AU455" s="218" t="s">
        <v>80</v>
      </c>
      <c r="AV455" s="13" t="s">
        <v>80</v>
      </c>
      <c r="AW455" s="13" t="s">
        <v>35</v>
      </c>
      <c r="AX455" s="13" t="s">
        <v>72</v>
      </c>
      <c r="AY455" s="218" t="s">
        <v>135</v>
      </c>
    </row>
    <row r="456" spans="2:65" s="15" customFormat="1" ht="11.25">
      <c r="B456" s="230"/>
      <c r="C456" s="231"/>
      <c r="D456" s="194" t="s">
        <v>148</v>
      </c>
      <c r="E456" s="232" t="s">
        <v>1</v>
      </c>
      <c r="F456" s="233" t="s">
        <v>193</v>
      </c>
      <c r="G456" s="231"/>
      <c r="H456" s="234">
        <v>730.48599999999999</v>
      </c>
      <c r="I456" s="235"/>
      <c r="J456" s="231"/>
      <c r="K456" s="231"/>
      <c r="L456" s="236"/>
      <c r="M456" s="237"/>
      <c r="N456" s="238"/>
      <c r="O456" s="238"/>
      <c r="P456" s="238"/>
      <c r="Q456" s="238"/>
      <c r="R456" s="238"/>
      <c r="S456" s="238"/>
      <c r="T456" s="239"/>
      <c r="AT456" s="240" t="s">
        <v>148</v>
      </c>
      <c r="AU456" s="240" t="s">
        <v>80</v>
      </c>
      <c r="AV456" s="15" t="s">
        <v>142</v>
      </c>
      <c r="AW456" s="15" t="s">
        <v>35</v>
      </c>
      <c r="AX456" s="15" t="s">
        <v>21</v>
      </c>
      <c r="AY456" s="240" t="s">
        <v>135</v>
      </c>
    </row>
    <row r="457" spans="2:65" s="1" customFormat="1" ht="16.5" customHeight="1">
      <c r="B457" s="34"/>
      <c r="C457" s="182" t="s">
        <v>566</v>
      </c>
      <c r="D457" s="182" t="s">
        <v>137</v>
      </c>
      <c r="E457" s="183" t="s">
        <v>567</v>
      </c>
      <c r="F457" s="184" t="s">
        <v>568</v>
      </c>
      <c r="G457" s="185" t="s">
        <v>140</v>
      </c>
      <c r="H457" s="186">
        <v>8.9830000000000005</v>
      </c>
      <c r="I457" s="187"/>
      <c r="J457" s="188">
        <f>ROUND(I457*H457,2)</f>
        <v>0</v>
      </c>
      <c r="K457" s="184" t="s">
        <v>141</v>
      </c>
      <c r="L457" s="38"/>
      <c r="M457" s="189" t="s">
        <v>1</v>
      </c>
      <c r="N457" s="190" t="s">
        <v>43</v>
      </c>
      <c r="O457" s="60"/>
      <c r="P457" s="191">
        <f>O457*H457</f>
        <v>0</v>
      </c>
      <c r="Q457" s="191">
        <v>1.110364E-3</v>
      </c>
      <c r="R457" s="191">
        <f>Q457*H457</f>
        <v>9.9743998120000003E-3</v>
      </c>
      <c r="S457" s="191">
        <v>0</v>
      </c>
      <c r="T457" s="192">
        <f>S457*H457</f>
        <v>0</v>
      </c>
      <c r="AR457" s="17" t="s">
        <v>142</v>
      </c>
      <c r="AT457" s="17" t="s">
        <v>137</v>
      </c>
      <c r="AU457" s="17" t="s">
        <v>80</v>
      </c>
      <c r="AY457" s="17" t="s">
        <v>135</v>
      </c>
      <c r="BE457" s="193">
        <f>IF(N457="základní",J457,0)</f>
        <v>0</v>
      </c>
      <c r="BF457" s="193">
        <f>IF(N457="snížená",J457,0)</f>
        <v>0</v>
      </c>
      <c r="BG457" s="193">
        <f>IF(N457="zákl. přenesená",J457,0)</f>
        <v>0</v>
      </c>
      <c r="BH457" s="193">
        <f>IF(N457="sníž. přenesená",J457,0)</f>
        <v>0</v>
      </c>
      <c r="BI457" s="193">
        <f>IF(N457="nulová",J457,0)</f>
        <v>0</v>
      </c>
      <c r="BJ457" s="17" t="s">
        <v>21</v>
      </c>
      <c r="BK457" s="193">
        <f>ROUND(I457*H457,2)</f>
        <v>0</v>
      </c>
      <c r="BL457" s="17" t="s">
        <v>142</v>
      </c>
      <c r="BM457" s="17" t="s">
        <v>569</v>
      </c>
    </row>
    <row r="458" spans="2:65" s="1" customFormat="1" ht="11.25">
      <c r="B458" s="34"/>
      <c r="C458" s="35"/>
      <c r="D458" s="194" t="s">
        <v>144</v>
      </c>
      <c r="E458" s="35"/>
      <c r="F458" s="195" t="s">
        <v>570</v>
      </c>
      <c r="G458" s="35"/>
      <c r="H458" s="35"/>
      <c r="I458" s="112"/>
      <c r="J458" s="35"/>
      <c r="K458" s="35"/>
      <c r="L458" s="38"/>
      <c r="M458" s="196"/>
      <c r="N458" s="60"/>
      <c r="O458" s="60"/>
      <c r="P458" s="60"/>
      <c r="Q458" s="60"/>
      <c r="R458" s="60"/>
      <c r="S458" s="60"/>
      <c r="T458" s="61"/>
      <c r="AT458" s="17" t="s">
        <v>144</v>
      </c>
      <c r="AU458" s="17" t="s">
        <v>80</v>
      </c>
    </row>
    <row r="459" spans="2:65" s="1" customFormat="1" ht="19.5">
      <c r="B459" s="34"/>
      <c r="C459" s="35"/>
      <c r="D459" s="194" t="s">
        <v>214</v>
      </c>
      <c r="E459" s="35"/>
      <c r="F459" s="197" t="s">
        <v>571</v>
      </c>
      <c r="G459" s="35"/>
      <c r="H459" s="35"/>
      <c r="I459" s="112"/>
      <c r="J459" s="35"/>
      <c r="K459" s="35"/>
      <c r="L459" s="38"/>
      <c r="M459" s="196"/>
      <c r="N459" s="60"/>
      <c r="O459" s="60"/>
      <c r="P459" s="60"/>
      <c r="Q459" s="60"/>
      <c r="R459" s="60"/>
      <c r="S459" s="60"/>
      <c r="T459" s="61"/>
      <c r="AT459" s="17" t="s">
        <v>214</v>
      </c>
      <c r="AU459" s="17" t="s">
        <v>80</v>
      </c>
    </row>
    <row r="460" spans="2:65" s="12" customFormat="1" ht="22.5">
      <c r="B460" s="198"/>
      <c r="C460" s="199"/>
      <c r="D460" s="194" t="s">
        <v>148</v>
      </c>
      <c r="E460" s="200" t="s">
        <v>1</v>
      </c>
      <c r="F460" s="201" t="s">
        <v>572</v>
      </c>
      <c r="G460" s="199"/>
      <c r="H460" s="200" t="s">
        <v>1</v>
      </c>
      <c r="I460" s="202"/>
      <c r="J460" s="199"/>
      <c r="K460" s="199"/>
      <c r="L460" s="203"/>
      <c r="M460" s="204"/>
      <c r="N460" s="205"/>
      <c r="O460" s="205"/>
      <c r="P460" s="205"/>
      <c r="Q460" s="205"/>
      <c r="R460" s="205"/>
      <c r="S460" s="205"/>
      <c r="T460" s="206"/>
      <c r="AT460" s="207" t="s">
        <v>148</v>
      </c>
      <c r="AU460" s="207" t="s">
        <v>80</v>
      </c>
      <c r="AV460" s="12" t="s">
        <v>21</v>
      </c>
      <c r="AW460" s="12" t="s">
        <v>35</v>
      </c>
      <c r="AX460" s="12" t="s">
        <v>72</v>
      </c>
      <c r="AY460" s="207" t="s">
        <v>135</v>
      </c>
    </row>
    <row r="461" spans="2:65" s="13" customFormat="1" ht="11.25">
      <c r="B461" s="208"/>
      <c r="C461" s="209"/>
      <c r="D461" s="194" t="s">
        <v>148</v>
      </c>
      <c r="E461" s="210" t="s">
        <v>1</v>
      </c>
      <c r="F461" s="211" t="s">
        <v>573</v>
      </c>
      <c r="G461" s="209"/>
      <c r="H461" s="212">
        <v>1.101</v>
      </c>
      <c r="I461" s="213"/>
      <c r="J461" s="209"/>
      <c r="K461" s="209"/>
      <c r="L461" s="214"/>
      <c r="M461" s="215"/>
      <c r="N461" s="216"/>
      <c r="O461" s="216"/>
      <c r="P461" s="216"/>
      <c r="Q461" s="216"/>
      <c r="R461" s="216"/>
      <c r="S461" s="216"/>
      <c r="T461" s="217"/>
      <c r="AT461" s="218" t="s">
        <v>148</v>
      </c>
      <c r="AU461" s="218" t="s">
        <v>80</v>
      </c>
      <c r="AV461" s="13" t="s">
        <v>80</v>
      </c>
      <c r="AW461" s="13" t="s">
        <v>35</v>
      </c>
      <c r="AX461" s="13" t="s">
        <v>72</v>
      </c>
      <c r="AY461" s="218" t="s">
        <v>135</v>
      </c>
    </row>
    <row r="462" spans="2:65" s="12" customFormat="1" ht="11.25">
      <c r="B462" s="198"/>
      <c r="C462" s="199"/>
      <c r="D462" s="194" t="s">
        <v>148</v>
      </c>
      <c r="E462" s="200" t="s">
        <v>1</v>
      </c>
      <c r="F462" s="201" t="s">
        <v>574</v>
      </c>
      <c r="G462" s="199"/>
      <c r="H462" s="200" t="s">
        <v>1</v>
      </c>
      <c r="I462" s="202"/>
      <c r="J462" s="199"/>
      <c r="K462" s="199"/>
      <c r="L462" s="203"/>
      <c r="M462" s="204"/>
      <c r="N462" s="205"/>
      <c r="O462" s="205"/>
      <c r="P462" s="205"/>
      <c r="Q462" s="205"/>
      <c r="R462" s="205"/>
      <c r="S462" s="205"/>
      <c r="T462" s="206"/>
      <c r="AT462" s="207" t="s">
        <v>148</v>
      </c>
      <c r="AU462" s="207" t="s">
        <v>80</v>
      </c>
      <c r="AV462" s="12" t="s">
        <v>21</v>
      </c>
      <c r="AW462" s="12" t="s">
        <v>35</v>
      </c>
      <c r="AX462" s="12" t="s">
        <v>72</v>
      </c>
      <c r="AY462" s="207" t="s">
        <v>135</v>
      </c>
    </row>
    <row r="463" spans="2:65" s="13" customFormat="1" ht="11.25">
      <c r="B463" s="208"/>
      <c r="C463" s="209"/>
      <c r="D463" s="194" t="s">
        <v>148</v>
      </c>
      <c r="E463" s="210" t="s">
        <v>1</v>
      </c>
      <c r="F463" s="211" t="s">
        <v>575</v>
      </c>
      <c r="G463" s="209"/>
      <c r="H463" s="212">
        <v>7.8819999999999997</v>
      </c>
      <c r="I463" s="213"/>
      <c r="J463" s="209"/>
      <c r="K463" s="209"/>
      <c r="L463" s="214"/>
      <c r="M463" s="215"/>
      <c r="N463" s="216"/>
      <c r="O463" s="216"/>
      <c r="P463" s="216"/>
      <c r="Q463" s="216"/>
      <c r="R463" s="216"/>
      <c r="S463" s="216"/>
      <c r="T463" s="217"/>
      <c r="AT463" s="218" t="s">
        <v>148</v>
      </c>
      <c r="AU463" s="218" t="s">
        <v>80</v>
      </c>
      <c r="AV463" s="13" t="s">
        <v>80</v>
      </c>
      <c r="AW463" s="13" t="s">
        <v>35</v>
      </c>
      <c r="AX463" s="13" t="s">
        <v>72</v>
      </c>
      <c r="AY463" s="218" t="s">
        <v>135</v>
      </c>
    </row>
    <row r="464" spans="2:65" s="15" customFormat="1" ht="11.25">
      <c r="B464" s="230"/>
      <c r="C464" s="231"/>
      <c r="D464" s="194" t="s">
        <v>148</v>
      </c>
      <c r="E464" s="232" t="s">
        <v>1</v>
      </c>
      <c r="F464" s="233" t="s">
        <v>193</v>
      </c>
      <c r="G464" s="231"/>
      <c r="H464" s="234">
        <v>8.9830000000000005</v>
      </c>
      <c r="I464" s="235"/>
      <c r="J464" s="231"/>
      <c r="K464" s="231"/>
      <c r="L464" s="236"/>
      <c r="M464" s="237"/>
      <c r="N464" s="238"/>
      <c r="O464" s="238"/>
      <c r="P464" s="238"/>
      <c r="Q464" s="238"/>
      <c r="R464" s="238"/>
      <c r="S464" s="238"/>
      <c r="T464" s="239"/>
      <c r="AT464" s="240" t="s">
        <v>148</v>
      </c>
      <c r="AU464" s="240" t="s">
        <v>80</v>
      </c>
      <c r="AV464" s="15" t="s">
        <v>142</v>
      </c>
      <c r="AW464" s="15" t="s">
        <v>35</v>
      </c>
      <c r="AX464" s="15" t="s">
        <v>21</v>
      </c>
      <c r="AY464" s="240" t="s">
        <v>135</v>
      </c>
    </row>
    <row r="465" spans="2:65" s="11" customFormat="1" ht="22.9" customHeight="1">
      <c r="B465" s="166"/>
      <c r="C465" s="167"/>
      <c r="D465" s="168" t="s">
        <v>71</v>
      </c>
      <c r="E465" s="180" t="s">
        <v>219</v>
      </c>
      <c r="F465" s="180" t="s">
        <v>576</v>
      </c>
      <c r="G465" s="167"/>
      <c r="H465" s="167"/>
      <c r="I465" s="170"/>
      <c r="J465" s="181">
        <f>BK465</f>
        <v>0</v>
      </c>
      <c r="K465" s="167"/>
      <c r="L465" s="172"/>
      <c r="M465" s="173"/>
      <c r="N465" s="174"/>
      <c r="O465" s="174"/>
      <c r="P465" s="175">
        <f>SUM(P466:P900)</f>
        <v>0</v>
      </c>
      <c r="Q465" s="174"/>
      <c r="R465" s="175">
        <f>SUM(R466:R900)</f>
        <v>296.97101532821392</v>
      </c>
      <c r="S465" s="174"/>
      <c r="T465" s="176">
        <f>SUM(T466:T900)</f>
        <v>773.32241500000021</v>
      </c>
      <c r="AR465" s="177" t="s">
        <v>21</v>
      </c>
      <c r="AT465" s="178" t="s">
        <v>71</v>
      </c>
      <c r="AU465" s="178" t="s">
        <v>21</v>
      </c>
      <c r="AY465" s="177" t="s">
        <v>135</v>
      </c>
      <c r="BK465" s="179">
        <f>SUM(BK466:BK900)</f>
        <v>0</v>
      </c>
    </row>
    <row r="466" spans="2:65" s="1" customFormat="1" ht="16.5" customHeight="1">
      <c r="B466" s="34"/>
      <c r="C466" s="182" t="s">
        <v>577</v>
      </c>
      <c r="D466" s="182" t="s">
        <v>137</v>
      </c>
      <c r="E466" s="183" t="s">
        <v>578</v>
      </c>
      <c r="F466" s="184" t="s">
        <v>579</v>
      </c>
      <c r="G466" s="185" t="s">
        <v>172</v>
      </c>
      <c r="H466" s="186">
        <v>258.06</v>
      </c>
      <c r="I466" s="187"/>
      <c r="J466" s="188">
        <f>ROUND(I466*H466,2)</f>
        <v>0</v>
      </c>
      <c r="K466" s="184" t="s">
        <v>141</v>
      </c>
      <c r="L466" s="38"/>
      <c r="M466" s="189" t="s">
        <v>1</v>
      </c>
      <c r="N466" s="190" t="s">
        <v>43</v>
      </c>
      <c r="O466" s="60"/>
      <c r="P466" s="191">
        <f>O466*H466</f>
        <v>0</v>
      </c>
      <c r="Q466" s="191">
        <v>1.17E-3</v>
      </c>
      <c r="R466" s="191">
        <f>Q466*H466</f>
        <v>0.30193020000000004</v>
      </c>
      <c r="S466" s="191">
        <v>0</v>
      </c>
      <c r="T466" s="192">
        <f>S466*H466</f>
        <v>0</v>
      </c>
      <c r="AR466" s="17" t="s">
        <v>142</v>
      </c>
      <c r="AT466" s="17" t="s">
        <v>137</v>
      </c>
      <c r="AU466" s="17" t="s">
        <v>80</v>
      </c>
      <c r="AY466" s="17" t="s">
        <v>135</v>
      </c>
      <c r="BE466" s="193">
        <f>IF(N466="základní",J466,0)</f>
        <v>0</v>
      </c>
      <c r="BF466" s="193">
        <f>IF(N466="snížená",J466,0)</f>
        <v>0</v>
      </c>
      <c r="BG466" s="193">
        <f>IF(N466="zákl. přenesená",J466,0)</f>
        <v>0</v>
      </c>
      <c r="BH466" s="193">
        <f>IF(N466="sníž. přenesená",J466,0)</f>
        <v>0</v>
      </c>
      <c r="BI466" s="193">
        <f>IF(N466="nulová",J466,0)</f>
        <v>0</v>
      </c>
      <c r="BJ466" s="17" t="s">
        <v>21</v>
      </c>
      <c r="BK466" s="193">
        <f>ROUND(I466*H466,2)</f>
        <v>0</v>
      </c>
      <c r="BL466" s="17" t="s">
        <v>142</v>
      </c>
      <c r="BM466" s="17" t="s">
        <v>580</v>
      </c>
    </row>
    <row r="467" spans="2:65" s="1" customFormat="1" ht="11.25">
      <c r="B467" s="34"/>
      <c r="C467" s="35"/>
      <c r="D467" s="194" t="s">
        <v>144</v>
      </c>
      <c r="E467" s="35"/>
      <c r="F467" s="195" t="s">
        <v>581</v>
      </c>
      <c r="G467" s="35"/>
      <c r="H467" s="35"/>
      <c r="I467" s="112"/>
      <c r="J467" s="35"/>
      <c r="K467" s="35"/>
      <c r="L467" s="38"/>
      <c r="M467" s="196"/>
      <c r="N467" s="60"/>
      <c r="O467" s="60"/>
      <c r="P467" s="60"/>
      <c r="Q467" s="60"/>
      <c r="R467" s="60"/>
      <c r="S467" s="60"/>
      <c r="T467" s="61"/>
      <c r="AT467" s="17" t="s">
        <v>144</v>
      </c>
      <c r="AU467" s="17" t="s">
        <v>80</v>
      </c>
    </row>
    <row r="468" spans="2:65" s="1" customFormat="1" ht="68.25">
      <c r="B468" s="34"/>
      <c r="C468" s="35"/>
      <c r="D468" s="194" t="s">
        <v>146</v>
      </c>
      <c r="E468" s="35"/>
      <c r="F468" s="197" t="s">
        <v>582</v>
      </c>
      <c r="G468" s="35"/>
      <c r="H468" s="35"/>
      <c r="I468" s="112"/>
      <c r="J468" s="35"/>
      <c r="K468" s="35"/>
      <c r="L468" s="38"/>
      <c r="M468" s="196"/>
      <c r="N468" s="60"/>
      <c r="O468" s="60"/>
      <c r="P468" s="60"/>
      <c r="Q468" s="60"/>
      <c r="R468" s="60"/>
      <c r="S468" s="60"/>
      <c r="T468" s="61"/>
      <c r="AT468" s="17" t="s">
        <v>146</v>
      </c>
      <c r="AU468" s="17" t="s">
        <v>80</v>
      </c>
    </row>
    <row r="469" spans="2:65" s="12" customFormat="1" ht="11.25">
      <c r="B469" s="198"/>
      <c r="C469" s="199"/>
      <c r="D469" s="194" t="s">
        <v>148</v>
      </c>
      <c r="E469" s="200" t="s">
        <v>1</v>
      </c>
      <c r="F469" s="201" t="s">
        <v>583</v>
      </c>
      <c r="G469" s="199"/>
      <c r="H469" s="200" t="s">
        <v>1</v>
      </c>
      <c r="I469" s="202"/>
      <c r="J469" s="199"/>
      <c r="K469" s="199"/>
      <c r="L469" s="203"/>
      <c r="M469" s="204"/>
      <c r="N469" s="205"/>
      <c r="O469" s="205"/>
      <c r="P469" s="205"/>
      <c r="Q469" s="205"/>
      <c r="R469" s="205"/>
      <c r="S469" s="205"/>
      <c r="T469" s="206"/>
      <c r="AT469" s="207" t="s">
        <v>148</v>
      </c>
      <c r="AU469" s="207" t="s">
        <v>80</v>
      </c>
      <c r="AV469" s="12" t="s">
        <v>21</v>
      </c>
      <c r="AW469" s="12" t="s">
        <v>35</v>
      </c>
      <c r="AX469" s="12" t="s">
        <v>72</v>
      </c>
      <c r="AY469" s="207" t="s">
        <v>135</v>
      </c>
    </row>
    <row r="470" spans="2:65" s="13" customFormat="1" ht="11.25">
      <c r="B470" s="208"/>
      <c r="C470" s="209"/>
      <c r="D470" s="194" t="s">
        <v>148</v>
      </c>
      <c r="E470" s="210" t="s">
        <v>1</v>
      </c>
      <c r="F470" s="211" t="s">
        <v>584</v>
      </c>
      <c r="G470" s="209"/>
      <c r="H470" s="212">
        <v>258.06</v>
      </c>
      <c r="I470" s="213"/>
      <c r="J470" s="209"/>
      <c r="K470" s="209"/>
      <c r="L470" s="214"/>
      <c r="M470" s="215"/>
      <c r="N470" s="216"/>
      <c r="O470" s="216"/>
      <c r="P470" s="216"/>
      <c r="Q470" s="216"/>
      <c r="R470" s="216"/>
      <c r="S470" s="216"/>
      <c r="T470" s="217"/>
      <c r="AT470" s="218" t="s">
        <v>148</v>
      </c>
      <c r="AU470" s="218" t="s">
        <v>80</v>
      </c>
      <c r="AV470" s="13" t="s">
        <v>80</v>
      </c>
      <c r="AW470" s="13" t="s">
        <v>35</v>
      </c>
      <c r="AX470" s="13" t="s">
        <v>21</v>
      </c>
      <c r="AY470" s="218" t="s">
        <v>135</v>
      </c>
    </row>
    <row r="471" spans="2:65" s="1" customFormat="1" ht="16.5" customHeight="1">
      <c r="B471" s="34"/>
      <c r="C471" s="182" t="s">
        <v>585</v>
      </c>
      <c r="D471" s="182" t="s">
        <v>137</v>
      </c>
      <c r="E471" s="183" t="s">
        <v>586</v>
      </c>
      <c r="F471" s="184" t="s">
        <v>587</v>
      </c>
      <c r="G471" s="185" t="s">
        <v>172</v>
      </c>
      <c r="H471" s="186">
        <v>258.06</v>
      </c>
      <c r="I471" s="187"/>
      <c r="J471" s="188">
        <f>ROUND(I471*H471,2)</f>
        <v>0</v>
      </c>
      <c r="K471" s="184" t="s">
        <v>141</v>
      </c>
      <c r="L471" s="38"/>
      <c r="M471" s="189" t="s">
        <v>1</v>
      </c>
      <c r="N471" s="190" t="s">
        <v>43</v>
      </c>
      <c r="O471" s="60"/>
      <c r="P471" s="191">
        <f>O471*H471</f>
        <v>0</v>
      </c>
      <c r="Q471" s="191">
        <v>6.6399999999999999E-4</v>
      </c>
      <c r="R471" s="191">
        <f>Q471*H471</f>
        <v>0.17135184000000001</v>
      </c>
      <c r="S471" s="191">
        <v>0</v>
      </c>
      <c r="T471" s="192">
        <f>S471*H471</f>
        <v>0</v>
      </c>
      <c r="AR471" s="17" t="s">
        <v>142</v>
      </c>
      <c r="AT471" s="17" t="s">
        <v>137</v>
      </c>
      <c r="AU471" s="17" t="s">
        <v>80</v>
      </c>
      <c r="AY471" s="17" t="s">
        <v>135</v>
      </c>
      <c r="BE471" s="193">
        <f>IF(N471="základní",J471,0)</f>
        <v>0</v>
      </c>
      <c r="BF471" s="193">
        <f>IF(N471="snížená",J471,0)</f>
        <v>0</v>
      </c>
      <c r="BG471" s="193">
        <f>IF(N471="zákl. přenesená",J471,0)</f>
        <v>0</v>
      </c>
      <c r="BH471" s="193">
        <f>IF(N471="sníž. přenesená",J471,0)</f>
        <v>0</v>
      </c>
      <c r="BI471" s="193">
        <f>IF(N471="nulová",J471,0)</f>
        <v>0</v>
      </c>
      <c r="BJ471" s="17" t="s">
        <v>21</v>
      </c>
      <c r="BK471" s="193">
        <f>ROUND(I471*H471,2)</f>
        <v>0</v>
      </c>
      <c r="BL471" s="17" t="s">
        <v>142</v>
      </c>
      <c r="BM471" s="17" t="s">
        <v>588</v>
      </c>
    </row>
    <row r="472" spans="2:65" s="1" customFormat="1" ht="11.25">
      <c r="B472" s="34"/>
      <c r="C472" s="35"/>
      <c r="D472" s="194" t="s">
        <v>144</v>
      </c>
      <c r="E472" s="35"/>
      <c r="F472" s="195" t="s">
        <v>589</v>
      </c>
      <c r="G472" s="35"/>
      <c r="H472" s="35"/>
      <c r="I472" s="112"/>
      <c r="J472" s="35"/>
      <c r="K472" s="35"/>
      <c r="L472" s="38"/>
      <c r="M472" s="196"/>
      <c r="N472" s="60"/>
      <c r="O472" s="60"/>
      <c r="P472" s="60"/>
      <c r="Q472" s="60"/>
      <c r="R472" s="60"/>
      <c r="S472" s="60"/>
      <c r="T472" s="61"/>
      <c r="AT472" s="17" t="s">
        <v>144</v>
      </c>
      <c r="AU472" s="17" t="s">
        <v>80</v>
      </c>
    </row>
    <row r="473" spans="2:65" s="1" customFormat="1" ht="68.25">
      <c r="B473" s="34"/>
      <c r="C473" s="35"/>
      <c r="D473" s="194" t="s">
        <v>146</v>
      </c>
      <c r="E473" s="35"/>
      <c r="F473" s="197" t="s">
        <v>582</v>
      </c>
      <c r="G473" s="35"/>
      <c r="H473" s="35"/>
      <c r="I473" s="112"/>
      <c r="J473" s="35"/>
      <c r="K473" s="35"/>
      <c r="L473" s="38"/>
      <c r="M473" s="196"/>
      <c r="N473" s="60"/>
      <c r="O473" s="60"/>
      <c r="P473" s="60"/>
      <c r="Q473" s="60"/>
      <c r="R473" s="60"/>
      <c r="S473" s="60"/>
      <c r="T473" s="61"/>
      <c r="AT473" s="17" t="s">
        <v>146</v>
      </c>
      <c r="AU473" s="17" t="s">
        <v>80</v>
      </c>
    </row>
    <row r="474" spans="2:65" s="1" customFormat="1" ht="19.5">
      <c r="B474" s="34"/>
      <c r="C474" s="35"/>
      <c r="D474" s="194" t="s">
        <v>214</v>
      </c>
      <c r="E474" s="35"/>
      <c r="F474" s="197" t="s">
        <v>590</v>
      </c>
      <c r="G474" s="35"/>
      <c r="H474" s="35"/>
      <c r="I474" s="112"/>
      <c r="J474" s="35"/>
      <c r="K474" s="35"/>
      <c r="L474" s="38"/>
      <c r="M474" s="196"/>
      <c r="N474" s="60"/>
      <c r="O474" s="60"/>
      <c r="P474" s="60"/>
      <c r="Q474" s="60"/>
      <c r="R474" s="60"/>
      <c r="S474" s="60"/>
      <c r="T474" s="61"/>
      <c r="AT474" s="17" t="s">
        <v>214</v>
      </c>
      <c r="AU474" s="17" t="s">
        <v>80</v>
      </c>
    </row>
    <row r="475" spans="2:65" s="12" customFormat="1" ht="11.25">
      <c r="B475" s="198"/>
      <c r="C475" s="199"/>
      <c r="D475" s="194" t="s">
        <v>148</v>
      </c>
      <c r="E475" s="200" t="s">
        <v>1</v>
      </c>
      <c r="F475" s="201" t="s">
        <v>583</v>
      </c>
      <c r="G475" s="199"/>
      <c r="H475" s="200" t="s">
        <v>1</v>
      </c>
      <c r="I475" s="202"/>
      <c r="J475" s="199"/>
      <c r="K475" s="199"/>
      <c r="L475" s="203"/>
      <c r="M475" s="204"/>
      <c r="N475" s="205"/>
      <c r="O475" s="205"/>
      <c r="P475" s="205"/>
      <c r="Q475" s="205"/>
      <c r="R475" s="205"/>
      <c r="S475" s="205"/>
      <c r="T475" s="206"/>
      <c r="AT475" s="207" t="s">
        <v>148</v>
      </c>
      <c r="AU475" s="207" t="s">
        <v>80</v>
      </c>
      <c r="AV475" s="12" t="s">
        <v>21</v>
      </c>
      <c r="AW475" s="12" t="s">
        <v>35</v>
      </c>
      <c r="AX475" s="12" t="s">
        <v>72</v>
      </c>
      <c r="AY475" s="207" t="s">
        <v>135</v>
      </c>
    </row>
    <row r="476" spans="2:65" s="13" customFormat="1" ht="11.25">
      <c r="B476" s="208"/>
      <c r="C476" s="209"/>
      <c r="D476" s="194" t="s">
        <v>148</v>
      </c>
      <c r="E476" s="210" t="s">
        <v>1</v>
      </c>
      <c r="F476" s="211" t="s">
        <v>584</v>
      </c>
      <c r="G476" s="209"/>
      <c r="H476" s="212">
        <v>258.06</v>
      </c>
      <c r="I476" s="213"/>
      <c r="J476" s="209"/>
      <c r="K476" s="209"/>
      <c r="L476" s="214"/>
      <c r="M476" s="215"/>
      <c r="N476" s="216"/>
      <c r="O476" s="216"/>
      <c r="P476" s="216"/>
      <c r="Q476" s="216"/>
      <c r="R476" s="216"/>
      <c r="S476" s="216"/>
      <c r="T476" s="217"/>
      <c r="AT476" s="218" t="s">
        <v>148</v>
      </c>
      <c r="AU476" s="218" t="s">
        <v>80</v>
      </c>
      <c r="AV476" s="13" t="s">
        <v>80</v>
      </c>
      <c r="AW476" s="13" t="s">
        <v>35</v>
      </c>
      <c r="AX476" s="13" t="s">
        <v>21</v>
      </c>
      <c r="AY476" s="218" t="s">
        <v>135</v>
      </c>
    </row>
    <row r="477" spans="2:65" s="1" customFormat="1" ht="16.5" customHeight="1">
      <c r="B477" s="34"/>
      <c r="C477" s="241" t="s">
        <v>591</v>
      </c>
      <c r="D477" s="241" t="s">
        <v>284</v>
      </c>
      <c r="E477" s="242" t="s">
        <v>592</v>
      </c>
      <c r="F477" s="243" t="s">
        <v>593</v>
      </c>
      <c r="G477" s="244" t="s">
        <v>227</v>
      </c>
      <c r="H477" s="245">
        <v>2.524</v>
      </c>
      <c r="I477" s="246"/>
      <c r="J477" s="247">
        <f>ROUND(I477*H477,2)</f>
        <v>0</v>
      </c>
      <c r="K477" s="243" t="s">
        <v>1</v>
      </c>
      <c r="L477" s="248"/>
      <c r="M477" s="249" t="s">
        <v>1</v>
      </c>
      <c r="N477" s="250" t="s">
        <v>43</v>
      </c>
      <c r="O477" s="60"/>
      <c r="P477" s="191">
        <f>O477*H477</f>
        <v>0</v>
      </c>
      <c r="Q477" s="191">
        <v>1</v>
      </c>
      <c r="R477" s="191">
        <f>Q477*H477</f>
        <v>2.524</v>
      </c>
      <c r="S477" s="191">
        <v>0</v>
      </c>
      <c r="T477" s="192">
        <f>S477*H477</f>
        <v>0</v>
      </c>
      <c r="AR477" s="17" t="s">
        <v>208</v>
      </c>
      <c r="AT477" s="17" t="s">
        <v>284</v>
      </c>
      <c r="AU477" s="17" t="s">
        <v>80</v>
      </c>
      <c r="AY477" s="17" t="s">
        <v>135</v>
      </c>
      <c r="BE477" s="193">
        <f>IF(N477="základní",J477,0)</f>
        <v>0</v>
      </c>
      <c r="BF477" s="193">
        <f>IF(N477="snížená",J477,0)</f>
        <v>0</v>
      </c>
      <c r="BG477" s="193">
        <f>IF(N477="zákl. přenesená",J477,0)</f>
        <v>0</v>
      </c>
      <c r="BH477" s="193">
        <f>IF(N477="sníž. přenesená",J477,0)</f>
        <v>0</v>
      </c>
      <c r="BI477" s="193">
        <f>IF(N477="nulová",J477,0)</f>
        <v>0</v>
      </c>
      <c r="BJ477" s="17" t="s">
        <v>21</v>
      </c>
      <c r="BK477" s="193">
        <f>ROUND(I477*H477,2)</f>
        <v>0</v>
      </c>
      <c r="BL477" s="17" t="s">
        <v>142</v>
      </c>
      <c r="BM477" s="17" t="s">
        <v>594</v>
      </c>
    </row>
    <row r="478" spans="2:65" s="1" customFormat="1" ht="11.25">
      <c r="B478" s="34"/>
      <c r="C478" s="35"/>
      <c r="D478" s="194" t="s">
        <v>144</v>
      </c>
      <c r="E478" s="35"/>
      <c r="F478" s="195" t="s">
        <v>593</v>
      </c>
      <c r="G478" s="35"/>
      <c r="H478" s="35"/>
      <c r="I478" s="112"/>
      <c r="J478" s="35"/>
      <c r="K478" s="35"/>
      <c r="L478" s="38"/>
      <c r="M478" s="196"/>
      <c r="N478" s="60"/>
      <c r="O478" s="60"/>
      <c r="P478" s="60"/>
      <c r="Q478" s="60"/>
      <c r="R478" s="60"/>
      <c r="S478" s="60"/>
      <c r="T478" s="61"/>
      <c r="AT478" s="17" t="s">
        <v>144</v>
      </c>
      <c r="AU478" s="17" t="s">
        <v>80</v>
      </c>
    </row>
    <row r="479" spans="2:65" s="1" customFormat="1" ht="19.5">
      <c r="B479" s="34"/>
      <c r="C479" s="35"/>
      <c r="D479" s="194" t="s">
        <v>214</v>
      </c>
      <c r="E479" s="35"/>
      <c r="F479" s="197" t="s">
        <v>595</v>
      </c>
      <c r="G479" s="35"/>
      <c r="H479" s="35"/>
      <c r="I479" s="112"/>
      <c r="J479" s="35"/>
      <c r="K479" s="35"/>
      <c r="L479" s="38"/>
      <c r="M479" s="196"/>
      <c r="N479" s="60"/>
      <c r="O479" s="60"/>
      <c r="P479" s="60"/>
      <c r="Q479" s="60"/>
      <c r="R479" s="60"/>
      <c r="S479" s="60"/>
      <c r="T479" s="61"/>
      <c r="AT479" s="17" t="s">
        <v>214</v>
      </c>
      <c r="AU479" s="17" t="s">
        <v>80</v>
      </c>
    </row>
    <row r="480" spans="2:65" s="12" customFormat="1" ht="11.25">
      <c r="B480" s="198"/>
      <c r="C480" s="199"/>
      <c r="D480" s="194" t="s">
        <v>148</v>
      </c>
      <c r="E480" s="200" t="s">
        <v>1</v>
      </c>
      <c r="F480" s="201" t="s">
        <v>596</v>
      </c>
      <c r="G480" s="199"/>
      <c r="H480" s="200" t="s">
        <v>1</v>
      </c>
      <c r="I480" s="202"/>
      <c r="J480" s="199"/>
      <c r="K480" s="199"/>
      <c r="L480" s="203"/>
      <c r="M480" s="204"/>
      <c r="N480" s="205"/>
      <c r="O480" s="205"/>
      <c r="P480" s="205"/>
      <c r="Q480" s="205"/>
      <c r="R480" s="205"/>
      <c r="S480" s="205"/>
      <c r="T480" s="206"/>
      <c r="AT480" s="207" t="s">
        <v>148</v>
      </c>
      <c r="AU480" s="207" t="s">
        <v>80</v>
      </c>
      <c r="AV480" s="12" t="s">
        <v>21</v>
      </c>
      <c r="AW480" s="12" t="s">
        <v>35</v>
      </c>
      <c r="AX480" s="12" t="s">
        <v>72</v>
      </c>
      <c r="AY480" s="207" t="s">
        <v>135</v>
      </c>
    </row>
    <row r="481" spans="2:65" s="13" customFormat="1" ht="11.25">
      <c r="B481" s="208"/>
      <c r="C481" s="209"/>
      <c r="D481" s="194" t="s">
        <v>148</v>
      </c>
      <c r="E481" s="210" t="s">
        <v>1</v>
      </c>
      <c r="F481" s="211" t="s">
        <v>597</v>
      </c>
      <c r="G481" s="209"/>
      <c r="H481" s="212">
        <v>0.60299999999999998</v>
      </c>
      <c r="I481" s="213"/>
      <c r="J481" s="209"/>
      <c r="K481" s="209"/>
      <c r="L481" s="214"/>
      <c r="M481" s="215"/>
      <c r="N481" s="216"/>
      <c r="O481" s="216"/>
      <c r="P481" s="216"/>
      <c r="Q481" s="216"/>
      <c r="R481" s="216"/>
      <c r="S481" s="216"/>
      <c r="T481" s="217"/>
      <c r="AT481" s="218" t="s">
        <v>148</v>
      </c>
      <c r="AU481" s="218" t="s">
        <v>80</v>
      </c>
      <c r="AV481" s="13" t="s">
        <v>80</v>
      </c>
      <c r="AW481" s="13" t="s">
        <v>35</v>
      </c>
      <c r="AX481" s="13" t="s">
        <v>72</v>
      </c>
      <c r="AY481" s="218" t="s">
        <v>135</v>
      </c>
    </row>
    <row r="482" spans="2:65" s="13" customFormat="1" ht="11.25">
      <c r="B482" s="208"/>
      <c r="C482" s="209"/>
      <c r="D482" s="194" t="s">
        <v>148</v>
      </c>
      <c r="E482" s="210" t="s">
        <v>1</v>
      </c>
      <c r="F482" s="211" t="s">
        <v>598</v>
      </c>
      <c r="G482" s="209"/>
      <c r="H482" s="212">
        <v>1.921</v>
      </c>
      <c r="I482" s="213"/>
      <c r="J482" s="209"/>
      <c r="K482" s="209"/>
      <c r="L482" s="214"/>
      <c r="M482" s="215"/>
      <c r="N482" s="216"/>
      <c r="O482" s="216"/>
      <c r="P482" s="216"/>
      <c r="Q482" s="216"/>
      <c r="R482" s="216"/>
      <c r="S482" s="216"/>
      <c r="T482" s="217"/>
      <c r="AT482" s="218" t="s">
        <v>148</v>
      </c>
      <c r="AU482" s="218" t="s">
        <v>80</v>
      </c>
      <c r="AV482" s="13" t="s">
        <v>80</v>
      </c>
      <c r="AW482" s="13" t="s">
        <v>35</v>
      </c>
      <c r="AX482" s="13" t="s">
        <v>72</v>
      </c>
      <c r="AY482" s="218" t="s">
        <v>135</v>
      </c>
    </row>
    <row r="483" spans="2:65" s="15" customFormat="1" ht="11.25">
      <c r="B483" s="230"/>
      <c r="C483" s="231"/>
      <c r="D483" s="194" t="s">
        <v>148</v>
      </c>
      <c r="E483" s="232" t="s">
        <v>1</v>
      </c>
      <c r="F483" s="233" t="s">
        <v>193</v>
      </c>
      <c r="G483" s="231"/>
      <c r="H483" s="234">
        <v>2.524</v>
      </c>
      <c r="I483" s="235"/>
      <c r="J483" s="231"/>
      <c r="K483" s="231"/>
      <c r="L483" s="236"/>
      <c r="M483" s="237"/>
      <c r="N483" s="238"/>
      <c r="O483" s="238"/>
      <c r="P483" s="238"/>
      <c r="Q483" s="238"/>
      <c r="R483" s="238"/>
      <c r="S483" s="238"/>
      <c r="T483" s="239"/>
      <c r="AT483" s="240" t="s">
        <v>148</v>
      </c>
      <c r="AU483" s="240" t="s">
        <v>80</v>
      </c>
      <c r="AV483" s="15" t="s">
        <v>142</v>
      </c>
      <c r="AW483" s="15" t="s">
        <v>35</v>
      </c>
      <c r="AX483" s="15" t="s">
        <v>21</v>
      </c>
      <c r="AY483" s="240" t="s">
        <v>135</v>
      </c>
    </row>
    <row r="484" spans="2:65" s="1" customFormat="1" ht="16.5" customHeight="1">
      <c r="B484" s="34"/>
      <c r="C484" s="241" t="s">
        <v>599</v>
      </c>
      <c r="D484" s="241" t="s">
        <v>284</v>
      </c>
      <c r="E484" s="242" t="s">
        <v>600</v>
      </c>
      <c r="F484" s="243" t="s">
        <v>601</v>
      </c>
      <c r="G484" s="244" t="s">
        <v>227</v>
      </c>
      <c r="H484" s="245">
        <v>6.4770000000000003</v>
      </c>
      <c r="I484" s="246"/>
      <c r="J484" s="247">
        <f>ROUND(I484*H484,2)</f>
        <v>0</v>
      </c>
      <c r="K484" s="243" t="s">
        <v>1</v>
      </c>
      <c r="L484" s="248"/>
      <c r="M484" s="249" t="s">
        <v>1</v>
      </c>
      <c r="N484" s="250" t="s">
        <v>43</v>
      </c>
      <c r="O484" s="60"/>
      <c r="P484" s="191">
        <f>O484*H484</f>
        <v>0</v>
      </c>
      <c r="Q484" s="191">
        <v>1</v>
      </c>
      <c r="R484" s="191">
        <f>Q484*H484</f>
        <v>6.4770000000000003</v>
      </c>
      <c r="S484" s="191">
        <v>0</v>
      </c>
      <c r="T484" s="192">
        <f>S484*H484</f>
        <v>0</v>
      </c>
      <c r="AR484" s="17" t="s">
        <v>208</v>
      </c>
      <c r="AT484" s="17" t="s">
        <v>284</v>
      </c>
      <c r="AU484" s="17" t="s">
        <v>80</v>
      </c>
      <c r="AY484" s="17" t="s">
        <v>135</v>
      </c>
      <c r="BE484" s="193">
        <f>IF(N484="základní",J484,0)</f>
        <v>0</v>
      </c>
      <c r="BF484" s="193">
        <f>IF(N484="snížená",J484,0)</f>
        <v>0</v>
      </c>
      <c r="BG484" s="193">
        <f>IF(N484="zákl. přenesená",J484,0)</f>
        <v>0</v>
      </c>
      <c r="BH484" s="193">
        <f>IF(N484="sníž. přenesená",J484,0)</f>
        <v>0</v>
      </c>
      <c r="BI484" s="193">
        <f>IF(N484="nulová",J484,0)</f>
        <v>0</v>
      </c>
      <c r="BJ484" s="17" t="s">
        <v>21</v>
      </c>
      <c r="BK484" s="193">
        <f>ROUND(I484*H484,2)</f>
        <v>0</v>
      </c>
      <c r="BL484" s="17" t="s">
        <v>142</v>
      </c>
      <c r="BM484" s="17" t="s">
        <v>602</v>
      </c>
    </row>
    <row r="485" spans="2:65" s="1" customFormat="1" ht="11.25">
      <c r="B485" s="34"/>
      <c r="C485" s="35"/>
      <c r="D485" s="194" t="s">
        <v>144</v>
      </c>
      <c r="E485" s="35"/>
      <c r="F485" s="195" t="s">
        <v>601</v>
      </c>
      <c r="G485" s="35"/>
      <c r="H485" s="35"/>
      <c r="I485" s="112"/>
      <c r="J485" s="35"/>
      <c r="K485" s="35"/>
      <c r="L485" s="38"/>
      <c r="M485" s="196"/>
      <c r="N485" s="60"/>
      <c r="O485" s="60"/>
      <c r="P485" s="60"/>
      <c r="Q485" s="60"/>
      <c r="R485" s="60"/>
      <c r="S485" s="60"/>
      <c r="T485" s="61"/>
      <c r="AT485" s="17" t="s">
        <v>144</v>
      </c>
      <c r="AU485" s="17" t="s">
        <v>80</v>
      </c>
    </row>
    <row r="486" spans="2:65" s="1" customFormat="1" ht="19.5">
      <c r="B486" s="34"/>
      <c r="C486" s="35"/>
      <c r="D486" s="194" t="s">
        <v>214</v>
      </c>
      <c r="E486" s="35"/>
      <c r="F486" s="197" t="s">
        <v>603</v>
      </c>
      <c r="G486" s="35"/>
      <c r="H486" s="35"/>
      <c r="I486" s="112"/>
      <c r="J486" s="35"/>
      <c r="K486" s="35"/>
      <c r="L486" s="38"/>
      <c r="M486" s="196"/>
      <c r="N486" s="60"/>
      <c r="O486" s="60"/>
      <c r="P486" s="60"/>
      <c r="Q486" s="60"/>
      <c r="R486" s="60"/>
      <c r="S486" s="60"/>
      <c r="T486" s="61"/>
      <c r="AT486" s="17" t="s">
        <v>214</v>
      </c>
      <c r="AU486" s="17" t="s">
        <v>80</v>
      </c>
    </row>
    <row r="487" spans="2:65" s="12" customFormat="1" ht="11.25">
      <c r="B487" s="198"/>
      <c r="C487" s="199"/>
      <c r="D487" s="194" t="s">
        <v>148</v>
      </c>
      <c r="E487" s="200" t="s">
        <v>1</v>
      </c>
      <c r="F487" s="201" t="s">
        <v>604</v>
      </c>
      <c r="G487" s="199"/>
      <c r="H487" s="200" t="s">
        <v>1</v>
      </c>
      <c r="I487" s="202"/>
      <c r="J487" s="199"/>
      <c r="K487" s="199"/>
      <c r="L487" s="203"/>
      <c r="M487" s="204"/>
      <c r="N487" s="205"/>
      <c r="O487" s="205"/>
      <c r="P487" s="205"/>
      <c r="Q487" s="205"/>
      <c r="R487" s="205"/>
      <c r="S487" s="205"/>
      <c r="T487" s="206"/>
      <c r="AT487" s="207" t="s">
        <v>148</v>
      </c>
      <c r="AU487" s="207" t="s">
        <v>80</v>
      </c>
      <c r="AV487" s="12" t="s">
        <v>21</v>
      </c>
      <c r="AW487" s="12" t="s">
        <v>35</v>
      </c>
      <c r="AX487" s="12" t="s">
        <v>72</v>
      </c>
      <c r="AY487" s="207" t="s">
        <v>135</v>
      </c>
    </row>
    <row r="488" spans="2:65" s="13" customFormat="1" ht="11.25">
      <c r="B488" s="208"/>
      <c r="C488" s="209"/>
      <c r="D488" s="194" t="s">
        <v>148</v>
      </c>
      <c r="E488" s="210" t="s">
        <v>1</v>
      </c>
      <c r="F488" s="211" t="s">
        <v>605</v>
      </c>
      <c r="G488" s="209"/>
      <c r="H488" s="212">
        <v>1.571</v>
      </c>
      <c r="I488" s="213"/>
      <c r="J488" s="209"/>
      <c r="K488" s="209"/>
      <c r="L488" s="214"/>
      <c r="M488" s="215"/>
      <c r="N488" s="216"/>
      <c r="O488" s="216"/>
      <c r="P488" s="216"/>
      <c r="Q488" s="216"/>
      <c r="R488" s="216"/>
      <c r="S488" s="216"/>
      <c r="T488" s="217"/>
      <c r="AT488" s="218" t="s">
        <v>148</v>
      </c>
      <c r="AU488" s="218" t="s">
        <v>80</v>
      </c>
      <c r="AV488" s="13" t="s">
        <v>80</v>
      </c>
      <c r="AW488" s="13" t="s">
        <v>35</v>
      </c>
      <c r="AX488" s="13" t="s">
        <v>72</v>
      </c>
      <c r="AY488" s="218" t="s">
        <v>135</v>
      </c>
    </row>
    <row r="489" spans="2:65" s="13" customFormat="1" ht="11.25">
      <c r="B489" s="208"/>
      <c r="C489" s="209"/>
      <c r="D489" s="194" t="s">
        <v>148</v>
      </c>
      <c r="E489" s="210" t="s">
        <v>1</v>
      </c>
      <c r="F489" s="211" t="s">
        <v>606</v>
      </c>
      <c r="G489" s="209"/>
      <c r="H489" s="212">
        <v>4.9059999999999997</v>
      </c>
      <c r="I489" s="213"/>
      <c r="J489" s="209"/>
      <c r="K489" s="209"/>
      <c r="L489" s="214"/>
      <c r="M489" s="215"/>
      <c r="N489" s="216"/>
      <c r="O489" s="216"/>
      <c r="P489" s="216"/>
      <c r="Q489" s="216"/>
      <c r="R489" s="216"/>
      <c r="S489" s="216"/>
      <c r="T489" s="217"/>
      <c r="AT489" s="218" t="s">
        <v>148</v>
      </c>
      <c r="AU489" s="218" t="s">
        <v>80</v>
      </c>
      <c r="AV489" s="13" t="s">
        <v>80</v>
      </c>
      <c r="AW489" s="13" t="s">
        <v>35</v>
      </c>
      <c r="AX489" s="13" t="s">
        <v>72</v>
      </c>
      <c r="AY489" s="218" t="s">
        <v>135</v>
      </c>
    </row>
    <row r="490" spans="2:65" s="15" customFormat="1" ht="11.25">
      <c r="B490" s="230"/>
      <c r="C490" s="231"/>
      <c r="D490" s="194" t="s">
        <v>148</v>
      </c>
      <c r="E490" s="232" t="s">
        <v>1</v>
      </c>
      <c r="F490" s="233" t="s">
        <v>193</v>
      </c>
      <c r="G490" s="231"/>
      <c r="H490" s="234">
        <v>6.4770000000000003</v>
      </c>
      <c r="I490" s="235"/>
      <c r="J490" s="231"/>
      <c r="K490" s="231"/>
      <c r="L490" s="236"/>
      <c r="M490" s="237"/>
      <c r="N490" s="238"/>
      <c r="O490" s="238"/>
      <c r="P490" s="238"/>
      <c r="Q490" s="238"/>
      <c r="R490" s="238"/>
      <c r="S490" s="238"/>
      <c r="T490" s="239"/>
      <c r="AT490" s="240" t="s">
        <v>148</v>
      </c>
      <c r="AU490" s="240" t="s">
        <v>80</v>
      </c>
      <c r="AV490" s="15" t="s">
        <v>142</v>
      </c>
      <c r="AW490" s="15" t="s">
        <v>35</v>
      </c>
      <c r="AX490" s="15" t="s">
        <v>21</v>
      </c>
      <c r="AY490" s="240" t="s">
        <v>135</v>
      </c>
    </row>
    <row r="491" spans="2:65" s="1" customFormat="1" ht="16.5" customHeight="1">
      <c r="B491" s="34"/>
      <c r="C491" s="241" t="s">
        <v>607</v>
      </c>
      <c r="D491" s="241" t="s">
        <v>284</v>
      </c>
      <c r="E491" s="242" t="s">
        <v>608</v>
      </c>
      <c r="F491" s="243" t="s">
        <v>609</v>
      </c>
      <c r="G491" s="244" t="s">
        <v>227</v>
      </c>
      <c r="H491" s="245">
        <v>1.212</v>
      </c>
      <c r="I491" s="246"/>
      <c r="J491" s="247">
        <f>ROUND(I491*H491,2)</f>
        <v>0</v>
      </c>
      <c r="K491" s="243" t="s">
        <v>1</v>
      </c>
      <c r="L491" s="248"/>
      <c r="M491" s="249" t="s">
        <v>1</v>
      </c>
      <c r="N491" s="250" t="s">
        <v>43</v>
      </c>
      <c r="O491" s="60"/>
      <c r="P491" s="191">
        <f>O491*H491</f>
        <v>0</v>
      </c>
      <c r="Q491" s="191">
        <v>1</v>
      </c>
      <c r="R491" s="191">
        <f>Q491*H491</f>
        <v>1.212</v>
      </c>
      <c r="S491" s="191">
        <v>0</v>
      </c>
      <c r="T491" s="192">
        <f>S491*H491</f>
        <v>0</v>
      </c>
      <c r="AR491" s="17" t="s">
        <v>208</v>
      </c>
      <c r="AT491" s="17" t="s">
        <v>284</v>
      </c>
      <c r="AU491" s="17" t="s">
        <v>80</v>
      </c>
      <c r="AY491" s="17" t="s">
        <v>135</v>
      </c>
      <c r="BE491" s="193">
        <f>IF(N491="základní",J491,0)</f>
        <v>0</v>
      </c>
      <c r="BF491" s="193">
        <f>IF(N491="snížená",J491,0)</f>
        <v>0</v>
      </c>
      <c r="BG491" s="193">
        <f>IF(N491="zákl. přenesená",J491,0)</f>
        <v>0</v>
      </c>
      <c r="BH491" s="193">
        <f>IF(N491="sníž. přenesená",J491,0)</f>
        <v>0</v>
      </c>
      <c r="BI491" s="193">
        <f>IF(N491="nulová",J491,0)</f>
        <v>0</v>
      </c>
      <c r="BJ491" s="17" t="s">
        <v>21</v>
      </c>
      <c r="BK491" s="193">
        <f>ROUND(I491*H491,2)</f>
        <v>0</v>
      </c>
      <c r="BL491" s="17" t="s">
        <v>142</v>
      </c>
      <c r="BM491" s="17" t="s">
        <v>610</v>
      </c>
    </row>
    <row r="492" spans="2:65" s="1" customFormat="1" ht="11.25">
      <c r="B492" s="34"/>
      <c r="C492" s="35"/>
      <c r="D492" s="194" t="s">
        <v>144</v>
      </c>
      <c r="E492" s="35"/>
      <c r="F492" s="195" t="s">
        <v>609</v>
      </c>
      <c r="G492" s="35"/>
      <c r="H492" s="35"/>
      <c r="I492" s="112"/>
      <c r="J492" s="35"/>
      <c r="K492" s="35"/>
      <c r="L492" s="38"/>
      <c r="M492" s="196"/>
      <c r="N492" s="60"/>
      <c r="O492" s="60"/>
      <c r="P492" s="60"/>
      <c r="Q492" s="60"/>
      <c r="R492" s="60"/>
      <c r="S492" s="60"/>
      <c r="T492" s="61"/>
      <c r="AT492" s="17" t="s">
        <v>144</v>
      </c>
      <c r="AU492" s="17" t="s">
        <v>80</v>
      </c>
    </row>
    <row r="493" spans="2:65" s="1" customFormat="1" ht="19.5">
      <c r="B493" s="34"/>
      <c r="C493" s="35"/>
      <c r="D493" s="194" t="s">
        <v>214</v>
      </c>
      <c r="E493" s="35"/>
      <c r="F493" s="197" t="s">
        <v>611</v>
      </c>
      <c r="G493" s="35"/>
      <c r="H493" s="35"/>
      <c r="I493" s="112"/>
      <c r="J493" s="35"/>
      <c r="K493" s="35"/>
      <c r="L493" s="38"/>
      <c r="M493" s="196"/>
      <c r="N493" s="60"/>
      <c r="O493" s="60"/>
      <c r="P493" s="60"/>
      <c r="Q493" s="60"/>
      <c r="R493" s="60"/>
      <c r="S493" s="60"/>
      <c r="T493" s="61"/>
      <c r="AT493" s="17" t="s">
        <v>214</v>
      </c>
      <c r="AU493" s="17" t="s">
        <v>80</v>
      </c>
    </row>
    <row r="494" spans="2:65" s="12" customFormat="1" ht="11.25">
      <c r="B494" s="198"/>
      <c r="C494" s="199"/>
      <c r="D494" s="194" t="s">
        <v>148</v>
      </c>
      <c r="E494" s="200" t="s">
        <v>1</v>
      </c>
      <c r="F494" s="201" t="s">
        <v>612</v>
      </c>
      <c r="G494" s="199"/>
      <c r="H494" s="200" t="s">
        <v>1</v>
      </c>
      <c r="I494" s="202"/>
      <c r="J494" s="199"/>
      <c r="K494" s="199"/>
      <c r="L494" s="203"/>
      <c r="M494" s="204"/>
      <c r="N494" s="205"/>
      <c r="O494" s="205"/>
      <c r="P494" s="205"/>
      <c r="Q494" s="205"/>
      <c r="R494" s="205"/>
      <c r="S494" s="205"/>
      <c r="T494" s="206"/>
      <c r="AT494" s="207" t="s">
        <v>148</v>
      </c>
      <c r="AU494" s="207" t="s">
        <v>80</v>
      </c>
      <c r="AV494" s="12" t="s">
        <v>21</v>
      </c>
      <c r="AW494" s="12" t="s">
        <v>35</v>
      </c>
      <c r="AX494" s="12" t="s">
        <v>72</v>
      </c>
      <c r="AY494" s="207" t="s">
        <v>135</v>
      </c>
    </row>
    <row r="495" spans="2:65" s="13" customFormat="1" ht="11.25">
      <c r="B495" s="208"/>
      <c r="C495" s="209"/>
      <c r="D495" s="194" t="s">
        <v>148</v>
      </c>
      <c r="E495" s="210" t="s">
        <v>1</v>
      </c>
      <c r="F495" s="211" t="s">
        <v>613</v>
      </c>
      <c r="G495" s="209"/>
      <c r="H495" s="212">
        <v>1.212</v>
      </c>
      <c r="I495" s="213"/>
      <c r="J495" s="209"/>
      <c r="K495" s="209"/>
      <c r="L495" s="214"/>
      <c r="M495" s="215"/>
      <c r="N495" s="216"/>
      <c r="O495" s="216"/>
      <c r="P495" s="216"/>
      <c r="Q495" s="216"/>
      <c r="R495" s="216"/>
      <c r="S495" s="216"/>
      <c r="T495" s="217"/>
      <c r="AT495" s="218" t="s">
        <v>148</v>
      </c>
      <c r="AU495" s="218" t="s">
        <v>80</v>
      </c>
      <c r="AV495" s="13" t="s">
        <v>80</v>
      </c>
      <c r="AW495" s="13" t="s">
        <v>35</v>
      </c>
      <c r="AX495" s="13" t="s">
        <v>72</v>
      </c>
      <c r="AY495" s="218" t="s">
        <v>135</v>
      </c>
    </row>
    <row r="496" spans="2:65" s="15" customFormat="1" ht="11.25">
      <c r="B496" s="230"/>
      <c r="C496" s="231"/>
      <c r="D496" s="194" t="s">
        <v>148</v>
      </c>
      <c r="E496" s="232" t="s">
        <v>1</v>
      </c>
      <c r="F496" s="233" t="s">
        <v>193</v>
      </c>
      <c r="G496" s="231"/>
      <c r="H496" s="234">
        <v>1.212</v>
      </c>
      <c r="I496" s="235"/>
      <c r="J496" s="231"/>
      <c r="K496" s="231"/>
      <c r="L496" s="236"/>
      <c r="M496" s="237"/>
      <c r="N496" s="238"/>
      <c r="O496" s="238"/>
      <c r="P496" s="238"/>
      <c r="Q496" s="238"/>
      <c r="R496" s="238"/>
      <c r="S496" s="238"/>
      <c r="T496" s="239"/>
      <c r="AT496" s="240" t="s">
        <v>148</v>
      </c>
      <c r="AU496" s="240" t="s">
        <v>80</v>
      </c>
      <c r="AV496" s="15" t="s">
        <v>142</v>
      </c>
      <c r="AW496" s="15" t="s">
        <v>35</v>
      </c>
      <c r="AX496" s="15" t="s">
        <v>21</v>
      </c>
      <c r="AY496" s="240" t="s">
        <v>135</v>
      </c>
    </row>
    <row r="497" spans="2:65" s="1" customFormat="1" ht="16.5" customHeight="1">
      <c r="B497" s="34"/>
      <c r="C497" s="182" t="s">
        <v>614</v>
      </c>
      <c r="D497" s="182" t="s">
        <v>137</v>
      </c>
      <c r="E497" s="183" t="s">
        <v>615</v>
      </c>
      <c r="F497" s="184" t="s">
        <v>616</v>
      </c>
      <c r="G497" s="185" t="s">
        <v>140</v>
      </c>
      <c r="H497" s="186">
        <v>44.856000000000002</v>
      </c>
      <c r="I497" s="187"/>
      <c r="J497" s="188">
        <f>ROUND(I497*H497,2)</f>
        <v>0</v>
      </c>
      <c r="K497" s="184" t="s">
        <v>141</v>
      </c>
      <c r="L497" s="38"/>
      <c r="M497" s="189" t="s">
        <v>1</v>
      </c>
      <c r="N497" s="190" t="s">
        <v>43</v>
      </c>
      <c r="O497" s="60"/>
      <c r="P497" s="191">
        <f>O497*H497</f>
        <v>0</v>
      </c>
      <c r="Q497" s="191">
        <v>8.1967200000000002E-4</v>
      </c>
      <c r="R497" s="191">
        <f>Q497*H497</f>
        <v>3.6767207232000006E-2</v>
      </c>
      <c r="S497" s="191">
        <v>0</v>
      </c>
      <c r="T497" s="192">
        <f>S497*H497</f>
        <v>0</v>
      </c>
      <c r="AR497" s="17" t="s">
        <v>142</v>
      </c>
      <c r="AT497" s="17" t="s">
        <v>137</v>
      </c>
      <c r="AU497" s="17" t="s">
        <v>80</v>
      </c>
      <c r="AY497" s="17" t="s">
        <v>135</v>
      </c>
      <c r="BE497" s="193">
        <f>IF(N497="základní",J497,0)</f>
        <v>0</v>
      </c>
      <c r="BF497" s="193">
        <f>IF(N497="snížená",J497,0)</f>
        <v>0</v>
      </c>
      <c r="BG497" s="193">
        <f>IF(N497="zákl. přenesená",J497,0)</f>
        <v>0</v>
      </c>
      <c r="BH497" s="193">
        <f>IF(N497="sníž. přenesená",J497,0)</f>
        <v>0</v>
      </c>
      <c r="BI497" s="193">
        <f>IF(N497="nulová",J497,0)</f>
        <v>0</v>
      </c>
      <c r="BJ497" s="17" t="s">
        <v>21</v>
      </c>
      <c r="BK497" s="193">
        <f>ROUND(I497*H497,2)</f>
        <v>0</v>
      </c>
      <c r="BL497" s="17" t="s">
        <v>142</v>
      </c>
      <c r="BM497" s="17" t="s">
        <v>617</v>
      </c>
    </row>
    <row r="498" spans="2:65" s="1" customFormat="1" ht="11.25">
      <c r="B498" s="34"/>
      <c r="C498" s="35"/>
      <c r="D498" s="194" t="s">
        <v>144</v>
      </c>
      <c r="E498" s="35"/>
      <c r="F498" s="195" t="s">
        <v>618</v>
      </c>
      <c r="G498" s="35"/>
      <c r="H498" s="35"/>
      <c r="I498" s="112"/>
      <c r="J498" s="35"/>
      <c r="K498" s="35"/>
      <c r="L498" s="38"/>
      <c r="M498" s="196"/>
      <c r="N498" s="60"/>
      <c r="O498" s="60"/>
      <c r="P498" s="60"/>
      <c r="Q498" s="60"/>
      <c r="R498" s="60"/>
      <c r="S498" s="60"/>
      <c r="T498" s="61"/>
      <c r="AT498" s="17" t="s">
        <v>144</v>
      </c>
      <c r="AU498" s="17" t="s">
        <v>80</v>
      </c>
    </row>
    <row r="499" spans="2:65" s="1" customFormat="1" ht="68.25">
      <c r="B499" s="34"/>
      <c r="C499" s="35"/>
      <c r="D499" s="194" t="s">
        <v>146</v>
      </c>
      <c r="E499" s="35"/>
      <c r="F499" s="197" t="s">
        <v>619</v>
      </c>
      <c r="G499" s="35"/>
      <c r="H499" s="35"/>
      <c r="I499" s="112"/>
      <c r="J499" s="35"/>
      <c r="K499" s="35"/>
      <c r="L499" s="38"/>
      <c r="M499" s="196"/>
      <c r="N499" s="60"/>
      <c r="O499" s="60"/>
      <c r="P499" s="60"/>
      <c r="Q499" s="60"/>
      <c r="R499" s="60"/>
      <c r="S499" s="60"/>
      <c r="T499" s="61"/>
      <c r="AT499" s="17" t="s">
        <v>146</v>
      </c>
      <c r="AU499" s="17" t="s">
        <v>80</v>
      </c>
    </row>
    <row r="500" spans="2:65" s="12" customFormat="1" ht="11.25">
      <c r="B500" s="198"/>
      <c r="C500" s="199"/>
      <c r="D500" s="194" t="s">
        <v>148</v>
      </c>
      <c r="E500" s="200" t="s">
        <v>1</v>
      </c>
      <c r="F500" s="201" t="s">
        <v>620</v>
      </c>
      <c r="G500" s="199"/>
      <c r="H500" s="200" t="s">
        <v>1</v>
      </c>
      <c r="I500" s="202"/>
      <c r="J500" s="199"/>
      <c r="K500" s="199"/>
      <c r="L500" s="203"/>
      <c r="M500" s="204"/>
      <c r="N500" s="205"/>
      <c r="O500" s="205"/>
      <c r="P500" s="205"/>
      <c r="Q500" s="205"/>
      <c r="R500" s="205"/>
      <c r="S500" s="205"/>
      <c r="T500" s="206"/>
      <c r="AT500" s="207" t="s">
        <v>148</v>
      </c>
      <c r="AU500" s="207" t="s">
        <v>80</v>
      </c>
      <c r="AV500" s="12" t="s">
        <v>21</v>
      </c>
      <c r="AW500" s="12" t="s">
        <v>35</v>
      </c>
      <c r="AX500" s="12" t="s">
        <v>72</v>
      </c>
      <c r="AY500" s="207" t="s">
        <v>135</v>
      </c>
    </row>
    <row r="501" spans="2:65" s="13" customFormat="1" ht="11.25">
      <c r="B501" s="208"/>
      <c r="C501" s="209"/>
      <c r="D501" s="194" t="s">
        <v>148</v>
      </c>
      <c r="E501" s="210" t="s">
        <v>1</v>
      </c>
      <c r="F501" s="211" t="s">
        <v>621</v>
      </c>
      <c r="G501" s="209"/>
      <c r="H501" s="212">
        <v>44.856000000000002</v>
      </c>
      <c r="I501" s="213"/>
      <c r="J501" s="209"/>
      <c r="K501" s="209"/>
      <c r="L501" s="214"/>
      <c r="M501" s="215"/>
      <c r="N501" s="216"/>
      <c r="O501" s="216"/>
      <c r="P501" s="216"/>
      <c r="Q501" s="216"/>
      <c r="R501" s="216"/>
      <c r="S501" s="216"/>
      <c r="T501" s="217"/>
      <c r="AT501" s="218" t="s">
        <v>148</v>
      </c>
      <c r="AU501" s="218" t="s">
        <v>80</v>
      </c>
      <c r="AV501" s="13" t="s">
        <v>80</v>
      </c>
      <c r="AW501" s="13" t="s">
        <v>35</v>
      </c>
      <c r="AX501" s="13" t="s">
        <v>72</v>
      </c>
      <c r="AY501" s="218" t="s">
        <v>135</v>
      </c>
    </row>
    <row r="502" spans="2:65" s="15" customFormat="1" ht="11.25">
      <c r="B502" s="230"/>
      <c r="C502" s="231"/>
      <c r="D502" s="194" t="s">
        <v>148</v>
      </c>
      <c r="E502" s="232" t="s">
        <v>1</v>
      </c>
      <c r="F502" s="233" t="s">
        <v>193</v>
      </c>
      <c r="G502" s="231"/>
      <c r="H502" s="234">
        <v>44.856000000000002</v>
      </c>
      <c r="I502" s="235"/>
      <c r="J502" s="231"/>
      <c r="K502" s="231"/>
      <c r="L502" s="236"/>
      <c r="M502" s="237"/>
      <c r="N502" s="238"/>
      <c r="O502" s="238"/>
      <c r="P502" s="238"/>
      <c r="Q502" s="238"/>
      <c r="R502" s="238"/>
      <c r="S502" s="238"/>
      <c r="T502" s="239"/>
      <c r="AT502" s="240" t="s">
        <v>148</v>
      </c>
      <c r="AU502" s="240" t="s">
        <v>80</v>
      </c>
      <c r="AV502" s="15" t="s">
        <v>142</v>
      </c>
      <c r="AW502" s="15" t="s">
        <v>35</v>
      </c>
      <c r="AX502" s="15" t="s">
        <v>21</v>
      </c>
      <c r="AY502" s="240" t="s">
        <v>135</v>
      </c>
    </row>
    <row r="503" spans="2:65" s="1" customFormat="1" ht="16.5" customHeight="1">
      <c r="B503" s="34"/>
      <c r="C503" s="182" t="s">
        <v>622</v>
      </c>
      <c r="D503" s="182" t="s">
        <v>137</v>
      </c>
      <c r="E503" s="183" t="s">
        <v>623</v>
      </c>
      <c r="F503" s="184" t="s">
        <v>624</v>
      </c>
      <c r="G503" s="185" t="s">
        <v>140</v>
      </c>
      <c r="H503" s="186">
        <v>14.74</v>
      </c>
      <c r="I503" s="187"/>
      <c r="J503" s="188">
        <f>ROUND(I503*H503,2)</f>
        <v>0</v>
      </c>
      <c r="K503" s="184" t="s">
        <v>141</v>
      </c>
      <c r="L503" s="38"/>
      <c r="M503" s="189" t="s">
        <v>1</v>
      </c>
      <c r="N503" s="190" t="s">
        <v>43</v>
      </c>
      <c r="O503" s="60"/>
      <c r="P503" s="191">
        <f>O503*H503</f>
        <v>0</v>
      </c>
      <c r="Q503" s="191">
        <v>6.3000000000000003E-4</v>
      </c>
      <c r="R503" s="191">
        <f>Q503*H503</f>
        <v>9.2861999999999997E-3</v>
      </c>
      <c r="S503" s="191">
        <v>0</v>
      </c>
      <c r="T503" s="192">
        <f>S503*H503</f>
        <v>0</v>
      </c>
      <c r="AR503" s="17" t="s">
        <v>142</v>
      </c>
      <c r="AT503" s="17" t="s">
        <v>137</v>
      </c>
      <c r="AU503" s="17" t="s">
        <v>80</v>
      </c>
      <c r="AY503" s="17" t="s">
        <v>135</v>
      </c>
      <c r="BE503" s="193">
        <f>IF(N503="základní",J503,0)</f>
        <v>0</v>
      </c>
      <c r="BF503" s="193">
        <f>IF(N503="snížená",J503,0)</f>
        <v>0</v>
      </c>
      <c r="BG503" s="193">
        <f>IF(N503="zákl. přenesená",J503,0)</f>
        <v>0</v>
      </c>
      <c r="BH503" s="193">
        <f>IF(N503="sníž. přenesená",J503,0)</f>
        <v>0</v>
      </c>
      <c r="BI503" s="193">
        <f>IF(N503="nulová",J503,0)</f>
        <v>0</v>
      </c>
      <c r="BJ503" s="17" t="s">
        <v>21</v>
      </c>
      <c r="BK503" s="193">
        <f>ROUND(I503*H503,2)</f>
        <v>0</v>
      </c>
      <c r="BL503" s="17" t="s">
        <v>142</v>
      </c>
      <c r="BM503" s="17" t="s">
        <v>625</v>
      </c>
    </row>
    <row r="504" spans="2:65" s="1" customFormat="1" ht="11.25">
      <c r="B504" s="34"/>
      <c r="C504" s="35"/>
      <c r="D504" s="194" t="s">
        <v>144</v>
      </c>
      <c r="E504" s="35"/>
      <c r="F504" s="195" t="s">
        <v>626</v>
      </c>
      <c r="G504" s="35"/>
      <c r="H504" s="35"/>
      <c r="I504" s="112"/>
      <c r="J504" s="35"/>
      <c r="K504" s="35"/>
      <c r="L504" s="38"/>
      <c r="M504" s="196"/>
      <c r="N504" s="60"/>
      <c r="O504" s="60"/>
      <c r="P504" s="60"/>
      <c r="Q504" s="60"/>
      <c r="R504" s="60"/>
      <c r="S504" s="60"/>
      <c r="T504" s="61"/>
      <c r="AT504" s="17" t="s">
        <v>144</v>
      </c>
      <c r="AU504" s="17" t="s">
        <v>80</v>
      </c>
    </row>
    <row r="505" spans="2:65" s="1" customFormat="1" ht="39">
      <c r="B505" s="34"/>
      <c r="C505" s="35"/>
      <c r="D505" s="194" t="s">
        <v>146</v>
      </c>
      <c r="E505" s="35"/>
      <c r="F505" s="197" t="s">
        <v>627</v>
      </c>
      <c r="G505" s="35"/>
      <c r="H505" s="35"/>
      <c r="I505" s="112"/>
      <c r="J505" s="35"/>
      <c r="K505" s="35"/>
      <c r="L505" s="38"/>
      <c r="M505" s="196"/>
      <c r="N505" s="60"/>
      <c r="O505" s="60"/>
      <c r="P505" s="60"/>
      <c r="Q505" s="60"/>
      <c r="R505" s="60"/>
      <c r="S505" s="60"/>
      <c r="T505" s="61"/>
      <c r="AT505" s="17" t="s">
        <v>146</v>
      </c>
      <c r="AU505" s="17" t="s">
        <v>80</v>
      </c>
    </row>
    <row r="506" spans="2:65" s="12" customFormat="1" ht="11.25">
      <c r="B506" s="198"/>
      <c r="C506" s="199"/>
      <c r="D506" s="194" t="s">
        <v>148</v>
      </c>
      <c r="E506" s="200" t="s">
        <v>1</v>
      </c>
      <c r="F506" s="201" t="s">
        <v>628</v>
      </c>
      <c r="G506" s="199"/>
      <c r="H506" s="200" t="s">
        <v>1</v>
      </c>
      <c r="I506" s="202"/>
      <c r="J506" s="199"/>
      <c r="K506" s="199"/>
      <c r="L506" s="203"/>
      <c r="M506" s="204"/>
      <c r="N506" s="205"/>
      <c r="O506" s="205"/>
      <c r="P506" s="205"/>
      <c r="Q506" s="205"/>
      <c r="R506" s="205"/>
      <c r="S506" s="205"/>
      <c r="T506" s="206"/>
      <c r="AT506" s="207" t="s">
        <v>148</v>
      </c>
      <c r="AU506" s="207" t="s">
        <v>80</v>
      </c>
      <c r="AV506" s="12" t="s">
        <v>21</v>
      </c>
      <c r="AW506" s="12" t="s">
        <v>35</v>
      </c>
      <c r="AX506" s="12" t="s">
        <v>72</v>
      </c>
      <c r="AY506" s="207" t="s">
        <v>135</v>
      </c>
    </row>
    <row r="507" spans="2:65" s="13" customFormat="1" ht="11.25">
      <c r="B507" s="208"/>
      <c r="C507" s="209"/>
      <c r="D507" s="194" t="s">
        <v>148</v>
      </c>
      <c r="E507" s="210" t="s">
        <v>1</v>
      </c>
      <c r="F507" s="211" t="s">
        <v>629</v>
      </c>
      <c r="G507" s="209"/>
      <c r="H507" s="212">
        <v>4.24</v>
      </c>
      <c r="I507" s="213"/>
      <c r="J507" s="209"/>
      <c r="K507" s="209"/>
      <c r="L507" s="214"/>
      <c r="M507" s="215"/>
      <c r="N507" s="216"/>
      <c r="O507" s="216"/>
      <c r="P507" s="216"/>
      <c r="Q507" s="216"/>
      <c r="R507" s="216"/>
      <c r="S507" s="216"/>
      <c r="T507" s="217"/>
      <c r="AT507" s="218" t="s">
        <v>148</v>
      </c>
      <c r="AU507" s="218" t="s">
        <v>80</v>
      </c>
      <c r="AV507" s="13" t="s">
        <v>80</v>
      </c>
      <c r="AW507" s="13" t="s">
        <v>35</v>
      </c>
      <c r="AX507" s="13" t="s">
        <v>72</v>
      </c>
      <c r="AY507" s="218" t="s">
        <v>135</v>
      </c>
    </row>
    <row r="508" spans="2:65" s="13" customFormat="1" ht="11.25">
      <c r="B508" s="208"/>
      <c r="C508" s="209"/>
      <c r="D508" s="194" t="s">
        <v>148</v>
      </c>
      <c r="E508" s="210" t="s">
        <v>1</v>
      </c>
      <c r="F508" s="211" t="s">
        <v>630</v>
      </c>
      <c r="G508" s="209"/>
      <c r="H508" s="212">
        <v>10.5</v>
      </c>
      <c r="I508" s="213"/>
      <c r="J508" s="209"/>
      <c r="K508" s="209"/>
      <c r="L508" s="214"/>
      <c r="M508" s="215"/>
      <c r="N508" s="216"/>
      <c r="O508" s="216"/>
      <c r="P508" s="216"/>
      <c r="Q508" s="216"/>
      <c r="R508" s="216"/>
      <c r="S508" s="216"/>
      <c r="T508" s="217"/>
      <c r="AT508" s="218" t="s">
        <v>148</v>
      </c>
      <c r="AU508" s="218" t="s">
        <v>80</v>
      </c>
      <c r="AV508" s="13" t="s">
        <v>80</v>
      </c>
      <c r="AW508" s="13" t="s">
        <v>35</v>
      </c>
      <c r="AX508" s="13" t="s">
        <v>72</v>
      </c>
      <c r="AY508" s="218" t="s">
        <v>135</v>
      </c>
    </row>
    <row r="509" spans="2:65" s="15" customFormat="1" ht="11.25">
      <c r="B509" s="230"/>
      <c r="C509" s="231"/>
      <c r="D509" s="194" t="s">
        <v>148</v>
      </c>
      <c r="E509" s="232" t="s">
        <v>1</v>
      </c>
      <c r="F509" s="233" t="s">
        <v>193</v>
      </c>
      <c r="G509" s="231"/>
      <c r="H509" s="234">
        <v>14.74</v>
      </c>
      <c r="I509" s="235"/>
      <c r="J509" s="231"/>
      <c r="K509" s="231"/>
      <c r="L509" s="236"/>
      <c r="M509" s="237"/>
      <c r="N509" s="238"/>
      <c r="O509" s="238"/>
      <c r="P509" s="238"/>
      <c r="Q509" s="238"/>
      <c r="R509" s="238"/>
      <c r="S509" s="238"/>
      <c r="T509" s="239"/>
      <c r="AT509" s="240" t="s">
        <v>148</v>
      </c>
      <c r="AU509" s="240" t="s">
        <v>80</v>
      </c>
      <c r="AV509" s="15" t="s">
        <v>142</v>
      </c>
      <c r="AW509" s="15" t="s">
        <v>35</v>
      </c>
      <c r="AX509" s="15" t="s">
        <v>21</v>
      </c>
      <c r="AY509" s="240" t="s">
        <v>135</v>
      </c>
    </row>
    <row r="510" spans="2:65" s="1" customFormat="1" ht="16.5" customHeight="1">
      <c r="B510" s="34"/>
      <c r="C510" s="182" t="s">
        <v>631</v>
      </c>
      <c r="D510" s="182" t="s">
        <v>137</v>
      </c>
      <c r="E510" s="183" t="s">
        <v>632</v>
      </c>
      <c r="F510" s="184" t="s">
        <v>633</v>
      </c>
      <c r="G510" s="185" t="s">
        <v>172</v>
      </c>
      <c r="H510" s="186">
        <v>107.75</v>
      </c>
      <c r="I510" s="187"/>
      <c r="J510" s="188">
        <f>ROUND(I510*H510,2)</f>
        <v>0</v>
      </c>
      <c r="K510" s="184" t="s">
        <v>141</v>
      </c>
      <c r="L510" s="38"/>
      <c r="M510" s="189" t="s">
        <v>1</v>
      </c>
      <c r="N510" s="190" t="s">
        <v>43</v>
      </c>
      <c r="O510" s="60"/>
      <c r="P510" s="191">
        <f>O510*H510</f>
        <v>0</v>
      </c>
      <c r="Q510" s="191">
        <v>2.3549999999999999E-3</v>
      </c>
      <c r="R510" s="191">
        <f>Q510*H510</f>
        <v>0.25375124999999998</v>
      </c>
      <c r="S510" s="191">
        <v>0</v>
      </c>
      <c r="T510" s="192">
        <f>S510*H510</f>
        <v>0</v>
      </c>
      <c r="AR510" s="17" t="s">
        <v>142</v>
      </c>
      <c r="AT510" s="17" t="s">
        <v>137</v>
      </c>
      <c r="AU510" s="17" t="s">
        <v>80</v>
      </c>
      <c r="AY510" s="17" t="s">
        <v>135</v>
      </c>
      <c r="BE510" s="193">
        <f>IF(N510="základní",J510,0)</f>
        <v>0</v>
      </c>
      <c r="BF510" s="193">
        <f>IF(N510="snížená",J510,0)</f>
        <v>0</v>
      </c>
      <c r="BG510" s="193">
        <f>IF(N510="zákl. přenesená",J510,0)</f>
        <v>0</v>
      </c>
      <c r="BH510" s="193">
        <f>IF(N510="sníž. přenesená",J510,0)</f>
        <v>0</v>
      </c>
      <c r="BI510" s="193">
        <f>IF(N510="nulová",J510,0)</f>
        <v>0</v>
      </c>
      <c r="BJ510" s="17" t="s">
        <v>21</v>
      </c>
      <c r="BK510" s="193">
        <f>ROUND(I510*H510,2)</f>
        <v>0</v>
      </c>
      <c r="BL510" s="17" t="s">
        <v>142</v>
      </c>
      <c r="BM510" s="17" t="s">
        <v>634</v>
      </c>
    </row>
    <row r="511" spans="2:65" s="1" customFormat="1" ht="11.25">
      <c r="B511" s="34"/>
      <c r="C511" s="35"/>
      <c r="D511" s="194" t="s">
        <v>144</v>
      </c>
      <c r="E511" s="35"/>
      <c r="F511" s="195" t="s">
        <v>635</v>
      </c>
      <c r="G511" s="35"/>
      <c r="H511" s="35"/>
      <c r="I511" s="112"/>
      <c r="J511" s="35"/>
      <c r="K511" s="35"/>
      <c r="L511" s="38"/>
      <c r="M511" s="196"/>
      <c r="N511" s="60"/>
      <c r="O511" s="60"/>
      <c r="P511" s="60"/>
      <c r="Q511" s="60"/>
      <c r="R511" s="60"/>
      <c r="S511" s="60"/>
      <c r="T511" s="61"/>
      <c r="AT511" s="17" t="s">
        <v>144</v>
      </c>
      <c r="AU511" s="17" t="s">
        <v>80</v>
      </c>
    </row>
    <row r="512" spans="2:65" s="1" customFormat="1" ht="165.75">
      <c r="B512" s="34"/>
      <c r="C512" s="35"/>
      <c r="D512" s="194" t="s">
        <v>146</v>
      </c>
      <c r="E512" s="35"/>
      <c r="F512" s="197" t="s">
        <v>636</v>
      </c>
      <c r="G512" s="35"/>
      <c r="H512" s="35"/>
      <c r="I512" s="112"/>
      <c r="J512" s="35"/>
      <c r="K512" s="35"/>
      <c r="L512" s="38"/>
      <c r="M512" s="196"/>
      <c r="N512" s="60"/>
      <c r="O512" s="60"/>
      <c r="P512" s="60"/>
      <c r="Q512" s="60"/>
      <c r="R512" s="60"/>
      <c r="S512" s="60"/>
      <c r="T512" s="61"/>
      <c r="AT512" s="17" t="s">
        <v>146</v>
      </c>
      <c r="AU512" s="17" t="s">
        <v>80</v>
      </c>
    </row>
    <row r="513" spans="2:65" s="12" customFormat="1" ht="11.25">
      <c r="B513" s="198"/>
      <c r="C513" s="199"/>
      <c r="D513" s="194" t="s">
        <v>148</v>
      </c>
      <c r="E513" s="200" t="s">
        <v>1</v>
      </c>
      <c r="F513" s="201" t="s">
        <v>637</v>
      </c>
      <c r="G513" s="199"/>
      <c r="H513" s="200" t="s">
        <v>1</v>
      </c>
      <c r="I513" s="202"/>
      <c r="J513" s="199"/>
      <c r="K513" s="199"/>
      <c r="L513" s="203"/>
      <c r="M513" s="204"/>
      <c r="N513" s="205"/>
      <c r="O513" s="205"/>
      <c r="P513" s="205"/>
      <c r="Q513" s="205"/>
      <c r="R513" s="205"/>
      <c r="S513" s="205"/>
      <c r="T513" s="206"/>
      <c r="AT513" s="207" t="s">
        <v>148</v>
      </c>
      <c r="AU513" s="207" t="s">
        <v>80</v>
      </c>
      <c r="AV513" s="12" t="s">
        <v>21</v>
      </c>
      <c r="AW513" s="12" t="s">
        <v>35</v>
      </c>
      <c r="AX513" s="12" t="s">
        <v>72</v>
      </c>
      <c r="AY513" s="207" t="s">
        <v>135</v>
      </c>
    </row>
    <row r="514" spans="2:65" s="13" customFormat="1" ht="11.25">
      <c r="B514" s="208"/>
      <c r="C514" s="209"/>
      <c r="D514" s="194" t="s">
        <v>148</v>
      </c>
      <c r="E514" s="210" t="s">
        <v>1</v>
      </c>
      <c r="F514" s="211" t="s">
        <v>638</v>
      </c>
      <c r="G514" s="209"/>
      <c r="H514" s="212">
        <v>36</v>
      </c>
      <c r="I514" s="213"/>
      <c r="J514" s="209"/>
      <c r="K514" s="209"/>
      <c r="L514" s="214"/>
      <c r="M514" s="215"/>
      <c r="N514" s="216"/>
      <c r="O514" s="216"/>
      <c r="P514" s="216"/>
      <c r="Q514" s="216"/>
      <c r="R514" s="216"/>
      <c r="S514" s="216"/>
      <c r="T514" s="217"/>
      <c r="AT514" s="218" t="s">
        <v>148</v>
      </c>
      <c r="AU514" s="218" t="s">
        <v>80</v>
      </c>
      <c r="AV514" s="13" t="s">
        <v>80</v>
      </c>
      <c r="AW514" s="13" t="s">
        <v>35</v>
      </c>
      <c r="AX514" s="13" t="s">
        <v>72</v>
      </c>
      <c r="AY514" s="218" t="s">
        <v>135</v>
      </c>
    </row>
    <row r="515" spans="2:65" s="13" customFormat="1" ht="11.25">
      <c r="B515" s="208"/>
      <c r="C515" s="209"/>
      <c r="D515" s="194" t="s">
        <v>148</v>
      </c>
      <c r="E515" s="210" t="s">
        <v>1</v>
      </c>
      <c r="F515" s="211" t="s">
        <v>639</v>
      </c>
      <c r="G515" s="209"/>
      <c r="H515" s="212">
        <v>71.75</v>
      </c>
      <c r="I515" s="213"/>
      <c r="J515" s="209"/>
      <c r="K515" s="209"/>
      <c r="L515" s="214"/>
      <c r="M515" s="215"/>
      <c r="N515" s="216"/>
      <c r="O515" s="216"/>
      <c r="P515" s="216"/>
      <c r="Q515" s="216"/>
      <c r="R515" s="216"/>
      <c r="S515" s="216"/>
      <c r="T515" s="217"/>
      <c r="AT515" s="218" t="s">
        <v>148</v>
      </c>
      <c r="AU515" s="218" t="s">
        <v>80</v>
      </c>
      <c r="AV515" s="13" t="s">
        <v>80</v>
      </c>
      <c r="AW515" s="13" t="s">
        <v>35</v>
      </c>
      <c r="AX515" s="13" t="s">
        <v>72</v>
      </c>
      <c r="AY515" s="218" t="s">
        <v>135</v>
      </c>
    </row>
    <row r="516" spans="2:65" s="15" customFormat="1" ht="11.25">
      <c r="B516" s="230"/>
      <c r="C516" s="231"/>
      <c r="D516" s="194" t="s">
        <v>148</v>
      </c>
      <c r="E516" s="232" t="s">
        <v>1</v>
      </c>
      <c r="F516" s="233" t="s">
        <v>193</v>
      </c>
      <c r="G516" s="231"/>
      <c r="H516" s="234">
        <v>107.75</v>
      </c>
      <c r="I516" s="235"/>
      <c r="J516" s="231"/>
      <c r="K516" s="231"/>
      <c r="L516" s="236"/>
      <c r="M516" s="237"/>
      <c r="N516" s="238"/>
      <c r="O516" s="238"/>
      <c r="P516" s="238"/>
      <c r="Q516" s="238"/>
      <c r="R516" s="238"/>
      <c r="S516" s="238"/>
      <c r="T516" s="239"/>
      <c r="AT516" s="240" t="s">
        <v>148</v>
      </c>
      <c r="AU516" s="240" t="s">
        <v>80</v>
      </c>
      <c r="AV516" s="15" t="s">
        <v>142</v>
      </c>
      <c r="AW516" s="15" t="s">
        <v>35</v>
      </c>
      <c r="AX516" s="15" t="s">
        <v>21</v>
      </c>
      <c r="AY516" s="240" t="s">
        <v>135</v>
      </c>
    </row>
    <row r="517" spans="2:65" s="1" customFormat="1" ht="16.5" customHeight="1">
      <c r="B517" s="34"/>
      <c r="C517" s="182" t="s">
        <v>640</v>
      </c>
      <c r="D517" s="182" t="s">
        <v>137</v>
      </c>
      <c r="E517" s="183" t="s">
        <v>641</v>
      </c>
      <c r="F517" s="184" t="s">
        <v>642</v>
      </c>
      <c r="G517" s="185" t="s">
        <v>172</v>
      </c>
      <c r="H517" s="186">
        <v>1.3</v>
      </c>
      <c r="I517" s="187"/>
      <c r="J517" s="188">
        <f>ROUND(I517*H517,2)</f>
        <v>0</v>
      </c>
      <c r="K517" s="184" t="s">
        <v>141</v>
      </c>
      <c r="L517" s="38"/>
      <c r="M517" s="189" t="s">
        <v>1</v>
      </c>
      <c r="N517" s="190" t="s">
        <v>43</v>
      </c>
      <c r="O517" s="60"/>
      <c r="P517" s="191">
        <f>O517*H517</f>
        <v>0</v>
      </c>
      <c r="Q517" s="191">
        <v>5.4244399999999998E-2</v>
      </c>
      <c r="R517" s="191">
        <f>Q517*H517</f>
        <v>7.0517720000000006E-2</v>
      </c>
      <c r="S517" s="191">
        <v>0</v>
      </c>
      <c r="T517" s="192">
        <f>S517*H517</f>
        <v>0</v>
      </c>
      <c r="AR517" s="17" t="s">
        <v>142</v>
      </c>
      <c r="AT517" s="17" t="s">
        <v>137</v>
      </c>
      <c r="AU517" s="17" t="s">
        <v>80</v>
      </c>
      <c r="AY517" s="17" t="s">
        <v>135</v>
      </c>
      <c r="BE517" s="193">
        <f>IF(N517="základní",J517,0)</f>
        <v>0</v>
      </c>
      <c r="BF517" s="193">
        <f>IF(N517="snížená",J517,0)</f>
        <v>0</v>
      </c>
      <c r="BG517" s="193">
        <f>IF(N517="zákl. přenesená",J517,0)</f>
        <v>0</v>
      </c>
      <c r="BH517" s="193">
        <f>IF(N517="sníž. přenesená",J517,0)</f>
        <v>0</v>
      </c>
      <c r="BI517" s="193">
        <f>IF(N517="nulová",J517,0)</f>
        <v>0</v>
      </c>
      <c r="BJ517" s="17" t="s">
        <v>21</v>
      </c>
      <c r="BK517" s="193">
        <f>ROUND(I517*H517,2)</f>
        <v>0</v>
      </c>
      <c r="BL517" s="17" t="s">
        <v>142</v>
      </c>
      <c r="BM517" s="17" t="s">
        <v>643</v>
      </c>
    </row>
    <row r="518" spans="2:65" s="1" customFormat="1" ht="11.25">
      <c r="B518" s="34"/>
      <c r="C518" s="35"/>
      <c r="D518" s="194" t="s">
        <v>144</v>
      </c>
      <c r="E518" s="35"/>
      <c r="F518" s="195" t="s">
        <v>644</v>
      </c>
      <c r="G518" s="35"/>
      <c r="H518" s="35"/>
      <c r="I518" s="112"/>
      <c r="J518" s="35"/>
      <c r="K518" s="35"/>
      <c r="L518" s="38"/>
      <c r="M518" s="196"/>
      <c r="N518" s="60"/>
      <c r="O518" s="60"/>
      <c r="P518" s="60"/>
      <c r="Q518" s="60"/>
      <c r="R518" s="60"/>
      <c r="S518" s="60"/>
      <c r="T518" s="61"/>
      <c r="AT518" s="17" t="s">
        <v>144</v>
      </c>
      <c r="AU518" s="17" t="s">
        <v>80</v>
      </c>
    </row>
    <row r="519" spans="2:65" s="1" customFormat="1" ht="78">
      <c r="B519" s="34"/>
      <c r="C519" s="35"/>
      <c r="D519" s="194" t="s">
        <v>146</v>
      </c>
      <c r="E519" s="35"/>
      <c r="F519" s="197" t="s">
        <v>645</v>
      </c>
      <c r="G519" s="35"/>
      <c r="H519" s="35"/>
      <c r="I519" s="112"/>
      <c r="J519" s="35"/>
      <c r="K519" s="35"/>
      <c r="L519" s="38"/>
      <c r="M519" s="196"/>
      <c r="N519" s="60"/>
      <c r="O519" s="60"/>
      <c r="P519" s="60"/>
      <c r="Q519" s="60"/>
      <c r="R519" s="60"/>
      <c r="S519" s="60"/>
      <c r="T519" s="61"/>
      <c r="AT519" s="17" t="s">
        <v>146</v>
      </c>
      <c r="AU519" s="17" t="s">
        <v>80</v>
      </c>
    </row>
    <row r="520" spans="2:65" s="1" customFormat="1" ht="29.25">
      <c r="B520" s="34"/>
      <c r="C520" s="35"/>
      <c r="D520" s="194" t="s">
        <v>214</v>
      </c>
      <c r="E520" s="35"/>
      <c r="F520" s="197" t="s">
        <v>646</v>
      </c>
      <c r="G520" s="35"/>
      <c r="H520" s="35"/>
      <c r="I520" s="112"/>
      <c r="J520" s="35"/>
      <c r="K520" s="35"/>
      <c r="L520" s="38"/>
      <c r="M520" s="196"/>
      <c r="N520" s="60"/>
      <c r="O520" s="60"/>
      <c r="P520" s="60"/>
      <c r="Q520" s="60"/>
      <c r="R520" s="60"/>
      <c r="S520" s="60"/>
      <c r="T520" s="61"/>
      <c r="AT520" s="17" t="s">
        <v>214</v>
      </c>
      <c r="AU520" s="17" t="s">
        <v>80</v>
      </c>
    </row>
    <row r="521" spans="2:65" s="12" customFormat="1" ht="11.25">
      <c r="B521" s="198"/>
      <c r="C521" s="199"/>
      <c r="D521" s="194" t="s">
        <v>148</v>
      </c>
      <c r="E521" s="200" t="s">
        <v>1</v>
      </c>
      <c r="F521" s="201" t="s">
        <v>647</v>
      </c>
      <c r="G521" s="199"/>
      <c r="H521" s="200" t="s">
        <v>1</v>
      </c>
      <c r="I521" s="202"/>
      <c r="J521" s="199"/>
      <c r="K521" s="199"/>
      <c r="L521" s="203"/>
      <c r="M521" s="204"/>
      <c r="N521" s="205"/>
      <c r="O521" s="205"/>
      <c r="P521" s="205"/>
      <c r="Q521" s="205"/>
      <c r="R521" s="205"/>
      <c r="S521" s="205"/>
      <c r="T521" s="206"/>
      <c r="AT521" s="207" t="s">
        <v>148</v>
      </c>
      <c r="AU521" s="207" t="s">
        <v>80</v>
      </c>
      <c r="AV521" s="12" t="s">
        <v>21</v>
      </c>
      <c r="AW521" s="12" t="s">
        <v>35</v>
      </c>
      <c r="AX521" s="12" t="s">
        <v>72</v>
      </c>
      <c r="AY521" s="207" t="s">
        <v>135</v>
      </c>
    </row>
    <row r="522" spans="2:65" s="13" customFormat="1" ht="11.25">
      <c r="B522" s="208"/>
      <c r="C522" s="209"/>
      <c r="D522" s="194" t="s">
        <v>148</v>
      </c>
      <c r="E522" s="210" t="s">
        <v>1</v>
      </c>
      <c r="F522" s="211" t="s">
        <v>648</v>
      </c>
      <c r="G522" s="209"/>
      <c r="H522" s="212">
        <v>1.3</v>
      </c>
      <c r="I522" s="213"/>
      <c r="J522" s="209"/>
      <c r="K522" s="209"/>
      <c r="L522" s="214"/>
      <c r="M522" s="215"/>
      <c r="N522" s="216"/>
      <c r="O522" s="216"/>
      <c r="P522" s="216"/>
      <c r="Q522" s="216"/>
      <c r="R522" s="216"/>
      <c r="S522" s="216"/>
      <c r="T522" s="217"/>
      <c r="AT522" s="218" t="s">
        <v>148</v>
      </c>
      <c r="AU522" s="218" t="s">
        <v>80</v>
      </c>
      <c r="AV522" s="13" t="s">
        <v>80</v>
      </c>
      <c r="AW522" s="13" t="s">
        <v>35</v>
      </c>
      <c r="AX522" s="13" t="s">
        <v>21</v>
      </c>
      <c r="AY522" s="218" t="s">
        <v>135</v>
      </c>
    </row>
    <row r="523" spans="2:65" s="1" customFormat="1" ht="16.5" customHeight="1">
      <c r="B523" s="34"/>
      <c r="C523" s="241" t="s">
        <v>649</v>
      </c>
      <c r="D523" s="241" t="s">
        <v>284</v>
      </c>
      <c r="E523" s="242" t="s">
        <v>650</v>
      </c>
      <c r="F523" s="243" t="s">
        <v>651</v>
      </c>
      <c r="G523" s="244" t="s">
        <v>227</v>
      </c>
      <c r="H523" s="245">
        <v>3.4000000000000002E-2</v>
      </c>
      <c r="I523" s="246"/>
      <c r="J523" s="247">
        <f>ROUND(I523*H523,2)</f>
        <v>0</v>
      </c>
      <c r="K523" s="243" t="s">
        <v>1</v>
      </c>
      <c r="L523" s="248"/>
      <c r="M523" s="249" t="s">
        <v>1</v>
      </c>
      <c r="N523" s="250" t="s">
        <v>43</v>
      </c>
      <c r="O523" s="60"/>
      <c r="P523" s="191">
        <f>O523*H523</f>
        <v>0</v>
      </c>
      <c r="Q523" s="191">
        <v>1</v>
      </c>
      <c r="R523" s="191">
        <f>Q523*H523</f>
        <v>3.4000000000000002E-2</v>
      </c>
      <c r="S523" s="191">
        <v>0</v>
      </c>
      <c r="T523" s="192">
        <f>S523*H523</f>
        <v>0</v>
      </c>
      <c r="AR523" s="17" t="s">
        <v>208</v>
      </c>
      <c r="AT523" s="17" t="s">
        <v>284</v>
      </c>
      <c r="AU523" s="17" t="s">
        <v>80</v>
      </c>
      <c r="AY523" s="17" t="s">
        <v>135</v>
      </c>
      <c r="BE523" s="193">
        <f>IF(N523="základní",J523,0)</f>
        <v>0</v>
      </c>
      <c r="BF523" s="193">
        <f>IF(N523="snížená",J523,0)</f>
        <v>0</v>
      </c>
      <c r="BG523" s="193">
        <f>IF(N523="zákl. přenesená",J523,0)</f>
        <v>0</v>
      </c>
      <c r="BH523" s="193">
        <f>IF(N523="sníž. přenesená",J523,0)</f>
        <v>0</v>
      </c>
      <c r="BI523" s="193">
        <f>IF(N523="nulová",J523,0)</f>
        <v>0</v>
      </c>
      <c r="BJ523" s="17" t="s">
        <v>21</v>
      </c>
      <c r="BK523" s="193">
        <f>ROUND(I523*H523,2)</f>
        <v>0</v>
      </c>
      <c r="BL523" s="17" t="s">
        <v>142</v>
      </c>
      <c r="BM523" s="17" t="s">
        <v>652</v>
      </c>
    </row>
    <row r="524" spans="2:65" s="1" customFormat="1" ht="11.25">
      <c r="B524" s="34"/>
      <c r="C524" s="35"/>
      <c r="D524" s="194" t="s">
        <v>144</v>
      </c>
      <c r="E524" s="35"/>
      <c r="F524" s="195" t="s">
        <v>651</v>
      </c>
      <c r="G524" s="35"/>
      <c r="H524" s="35"/>
      <c r="I524" s="112"/>
      <c r="J524" s="35"/>
      <c r="K524" s="35"/>
      <c r="L524" s="38"/>
      <c r="M524" s="196"/>
      <c r="N524" s="60"/>
      <c r="O524" s="60"/>
      <c r="P524" s="60"/>
      <c r="Q524" s="60"/>
      <c r="R524" s="60"/>
      <c r="S524" s="60"/>
      <c r="T524" s="61"/>
      <c r="AT524" s="17" t="s">
        <v>144</v>
      </c>
      <c r="AU524" s="17" t="s">
        <v>80</v>
      </c>
    </row>
    <row r="525" spans="2:65" s="1" customFormat="1" ht="19.5">
      <c r="B525" s="34"/>
      <c r="C525" s="35"/>
      <c r="D525" s="194" t="s">
        <v>214</v>
      </c>
      <c r="E525" s="35"/>
      <c r="F525" s="197" t="s">
        <v>653</v>
      </c>
      <c r="G525" s="35"/>
      <c r="H525" s="35"/>
      <c r="I525" s="112"/>
      <c r="J525" s="35"/>
      <c r="K525" s="35"/>
      <c r="L525" s="38"/>
      <c r="M525" s="196"/>
      <c r="N525" s="60"/>
      <c r="O525" s="60"/>
      <c r="P525" s="60"/>
      <c r="Q525" s="60"/>
      <c r="R525" s="60"/>
      <c r="S525" s="60"/>
      <c r="T525" s="61"/>
      <c r="AT525" s="17" t="s">
        <v>214</v>
      </c>
      <c r="AU525" s="17" t="s">
        <v>80</v>
      </c>
    </row>
    <row r="526" spans="2:65" s="12" customFormat="1" ht="11.25">
      <c r="B526" s="198"/>
      <c r="C526" s="199"/>
      <c r="D526" s="194" t="s">
        <v>148</v>
      </c>
      <c r="E526" s="200" t="s">
        <v>1</v>
      </c>
      <c r="F526" s="201" t="s">
        <v>654</v>
      </c>
      <c r="G526" s="199"/>
      <c r="H526" s="200" t="s">
        <v>1</v>
      </c>
      <c r="I526" s="202"/>
      <c r="J526" s="199"/>
      <c r="K526" s="199"/>
      <c r="L526" s="203"/>
      <c r="M526" s="204"/>
      <c r="N526" s="205"/>
      <c r="O526" s="205"/>
      <c r="P526" s="205"/>
      <c r="Q526" s="205"/>
      <c r="R526" s="205"/>
      <c r="S526" s="205"/>
      <c r="T526" s="206"/>
      <c r="AT526" s="207" t="s">
        <v>148</v>
      </c>
      <c r="AU526" s="207" t="s">
        <v>80</v>
      </c>
      <c r="AV526" s="12" t="s">
        <v>21</v>
      </c>
      <c r="AW526" s="12" t="s">
        <v>35</v>
      </c>
      <c r="AX526" s="12" t="s">
        <v>72</v>
      </c>
      <c r="AY526" s="207" t="s">
        <v>135</v>
      </c>
    </row>
    <row r="527" spans="2:65" s="13" customFormat="1" ht="11.25">
      <c r="B527" s="208"/>
      <c r="C527" s="209"/>
      <c r="D527" s="194" t="s">
        <v>148</v>
      </c>
      <c r="E527" s="210" t="s">
        <v>1</v>
      </c>
      <c r="F527" s="211" t="s">
        <v>655</v>
      </c>
      <c r="G527" s="209"/>
      <c r="H527" s="212">
        <v>3.4000000000000002E-2</v>
      </c>
      <c r="I527" s="213"/>
      <c r="J527" s="209"/>
      <c r="K527" s="209"/>
      <c r="L527" s="214"/>
      <c r="M527" s="215"/>
      <c r="N527" s="216"/>
      <c r="O527" s="216"/>
      <c r="P527" s="216"/>
      <c r="Q527" s="216"/>
      <c r="R527" s="216"/>
      <c r="S527" s="216"/>
      <c r="T527" s="217"/>
      <c r="AT527" s="218" t="s">
        <v>148</v>
      </c>
      <c r="AU527" s="218" t="s">
        <v>80</v>
      </c>
      <c r="AV527" s="13" t="s">
        <v>80</v>
      </c>
      <c r="AW527" s="13" t="s">
        <v>35</v>
      </c>
      <c r="AX527" s="13" t="s">
        <v>21</v>
      </c>
      <c r="AY527" s="218" t="s">
        <v>135</v>
      </c>
    </row>
    <row r="528" spans="2:65" s="1" customFormat="1" ht="16.5" customHeight="1">
      <c r="B528" s="34"/>
      <c r="C528" s="182" t="s">
        <v>656</v>
      </c>
      <c r="D528" s="182" t="s">
        <v>137</v>
      </c>
      <c r="E528" s="183" t="s">
        <v>657</v>
      </c>
      <c r="F528" s="184" t="s">
        <v>658</v>
      </c>
      <c r="G528" s="185" t="s">
        <v>659</v>
      </c>
      <c r="H528" s="186">
        <v>16</v>
      </c>
      <c r="I528" s="187"/>
      <c r="J528" s="188">
        <f>ROUND(I528*H528,2)</f>
        <v>0</v>
      </c>
      <c r="K528" s="184" t="s">
        <v>1</v>
      </c>
      <c r="L528" s="38"/>
      <c r="M528" s="189" t="s">
        <v>1</v>
      </c>
      <c r="N528" s="190" t="s">
        <v>43</v>
      </c>
      <c r="O528" s="60"/>
      <c r="P528" s="191">
        <f>O528*H528</f>
        <v>0</v>
      </c>
      <c r="Q528" s="191">
        <v>9.3299999999999998E-3</v>
      </c>
      <c r="R528" s="191">
        <f>Q528*H528</f>
        <v>0.14928</v>
      </c>
      <c r="S528" s="191">
        <v>0</v>
      </c>
      <c r="T528" s="192">
        <f>S528*H528</f>
        <v>0</v>
      </c>
      <c r="AR528" s="17" t="s">
        <v>142</v>
      </c>
      <c r="AT528" s="17" t="s">
        <v>137</v>
      </c>
      <c r="AU528" s="17" t="s">
        <v>80</v>
      </c>
      <c r="AY528" s="17" t="s">
        <v>135</v>
      </c>
      <c r="BE528" s="193">
        <f>IF(N528="základní",J528,0)</f>
        <v>0</v>
      </c>
      <c r="BF528" s="193">
        <f>IF(N528="snížená",J528,0)</f>
        <v>0</v>
      </c>
      <c r="BG528" s="193">
        <f>IF(N528="zákl. přenesená",J528,0)</f>
        <v>0</v>
      </c>
      <c r="BH528" s="193">
        <f>IF(N528="sníž. přenesená",J528,0)</f>
        <v>0</v>
      </c>
      <c r="BI528" s="193">
        <f>IF(N528="nulová",J528,0)</f>
        <v>0</v>
      </c>
      <c r="BJ528" s="17" t="s">
        <v>21</v>
      </c>
      <c r="BK528" s="193">
        <f>ROUND(I528*H528,2)</f>
        <v>0</v>
      </c>
      <c r="BL528" s="17" t="s">
        <v>142</v>
      </c>
      <c r="BM528" s="17" t="s">
        <v>660</v>
      </c>
    </row>
    <row r="529" spans="2:65" s="1" customFormat="1" ht="11.25">
      <c r="B529" s="34"/>
      <c r="C529" s="35"/>
      <c r="D529" s="194" t="s">
        <v>144</v>
      </c>
      <c r="E529" s="35"/>
      <c r="F529" s="195" t="s">
        <v>658</v>
      </c>
      <c r="G529" s="35"/>
      <c r="H529" s="35"/>
      <c r="I529" s="112"/>
      <c r="J529" s="35"/>
      <c r="K529" s="35"/>
      <c r="L529" s="38"/>
      <c r="M529" s="196"/>
      <c r="N529" s="60"/>
      <c r="O529" s="60"/>
      <c r="P529" s="60"/>
      <c r="Q529" s="60"/>
      <c r="R529" s="60"/>
      <c r="S529" s="60"/>
      <c r="T529" s="61"/>
      <c r="AT529" s="17" t="s">
        <v>144</v>
      </c>
      <c r="AU529" s="17" t="s">
        <v>80</v>
      </c>
    </row>
    <row r="530" spans="2:65" s="1" customFormat="1" ht="107.25">
      <c r="B530" s="34"/>
      <c r="C530" s="35"/>
      <c r="D530" s="194" t="s">
        <v>146</v>
      </c>
      <c r="E530" s="35"/>
      <c r="F530" s="197" t="s">
        <v>661</v>
      </c>
      <c r="G530" s="35"/>
      <c r="H530" s="35"/>
      <c r="I530" s="112"/>
      <c r="J530" s="35"/>
      <c r="K530" s="35"/>
      <c r="L530" s="38"/>
      <c r="M530" s="196"/>
      <c r="N530" s="60"/>
      <c r="O530" s="60"/>
      <c r="P530" s="60"/>
      <c r="Q530" s="60"/>
      <c r="R530" s="60"/>
      <c r="S530" s="60"/>
      <c r="T530" s="61"/>
      <c r="AT530" s="17" t="s">
        <v>146</v>
      </c>
      <c r="AU530" s="17" t="s">
        <v>80</v>
      </c>
    </row>
    <row r="531" spans="2:65" s="12" customFormat="1" ht="11.25">
      <c r="B531" s="198"/>
      <c r="C531" s="199"/>
      <c r="D531" s="194" t="s">
        <v>148</v>
      </c>
      <c r="E531" s="200" t="s">
        <v>1</v>
      </c>
      <c r="F531" s="201" t="s">
        <v>662</v>
      </c>
      <c r="G531" s="199"/>
      <c r="H531" s="200" t="s">
        <v>1</v>
      </c>
      <c r="I531" s="202"/>
      <c r="J531" s="199"/>
      <c r="K531" s="199"/>
      <c r="L531" s="203"/>
      <c r="M531" s="204"/>
      <c r="N531" s="205"/>
      <c r="O531" s="205"/>
      <c r="P531" s="205"/>
      <c r="Q531" s="205"/>
      <c r="R531" s="205"/>
      <c r="S531" s="205"/>
      <c r="T531" s="206"/>
      <c r="AT531" s="207" t="s">
        <v>148</v>
      </c>
      <c r="AU531" s="207" t="s">
        <v>80</v>
      </c>
      <c r="AV531" s="12" t="s">
        <v>21</v>
      </c>
      <c r="AW531" s="12" t="s">
        <v>35</v>
      </c>
      <c r="AX531" s="12" t="s">
        <v>72</v>
      </c>
      <c r="AY531" s="207" t="s">
        <v>135</v>
      </c>
    </row>
    <row r="532" spans="2:65" s="13" customFormat="1" ht="11.25">
      <c r="B532" s="208"/>
      <c r="C532" s="209"/>
      <c r="D532" s="194" t="s">
        <v>148</v>
      </c>
      <c r="E532" s="210" t="s">
        <v>1</v>
      </c>
      <c r="F532" s="211" t="s">
        <v>663</v>
      </c>
      <c r="G532" s="209"/>
      <c r="H532" s="212">
        <v>16</v>
      </c>
      <c r="I532" s="213"/>
      <c r="J532" s="209"/>
      <c r="K532" s="209"/>
      <c r="L532" s="214"/>
      <c r="M532" s="215"/>
      <c r="N532" s="216"/>
      <c r="O532" s="216"/>
      <c r="P532" s="216"/>
      <c r="Q532" s="216"/>
      <c r="R532" s="216"/>
      <c r="S532" s="216"/>
      <c r="T532" s="217"/>
      <c r="AT532" s="218" t="s">
        <v>148</v>
      </c>
      <c r="AU532" s="218" t="s">
        <v>80</v>
      </c>
      <c r="AV532" s="13" t="s">
        <v>80</v>
      </c>
      <c r="AW532" s="13" t="s">
        <v>35</v>
      </c>
      <c r="AX532" s="13" t="s">
        <v>21</v>
      </c>
      <c r="AY532" s="218" t="s">
        <v>135</v>
      </c>
    </row>
    <row r="533" spans="2:65" s="1" customFormat="1" ht="16.5" customHeight="1">
      <c r="B533" s="34"/>
      <c r="C533" s="241" t="s">
        <v>664</v>
      </c>
      <c r="D533" s="241" t="s">
        <v>284</v>
      </c>
      <c r="E533" s="242" t="s">
        <v>665</v>
      </c>
      <c r="F533" s="243" t="s">
        <v>666</v>
      </c>
      <c r="G533" s="244" t="s">
        <v>659</v>
      </c>
      <c r="H533" s="245">
        <v>16</v>
      </c>
      <c r="I533" s="246"/>
      <c r="J533" s="247">
        <f>ROUND(I533*H533,2)</f>
        <v>0</v>
      </c>
      <c r="K533" s="243" t="s">
        <v>1</v>
      </c>
      <c r="L533" s="248"/>
      <c r="M533" s="249" t="s">
        <v>1</v>
      </c>
      <c r="N533" s="250" t="s">
        <v>43</v>
      </c>
      <c r="O533" s="60"/>
      <c r="P533" s="191">
        <f>O533*H533</f>
        <v>0</v>
      </c>
      <c r="Q533" s="191">
        <v>0.15</v>
      </c>
      <c r="R533" s="191">
        <f>Q533*H533</f>
        <v>2.4</v>
      </c>
      <c r="S533" s="191">
        <v>0</v>
      </c>
      <c r="T533" s="192">
        <f>S533*H533</f>
        <v>0</v>
      </c>
      <c r="AR533" s="17" t="s">
        <v>208</v>
      </c>
      <c r="AT533" s="17" t="s">
        <v>284</v>
      </c>
      <c r="AU533" s="17" t="s">
        <v>80</v>
      </c>
      <c r="AY533" s="17" t="s">
        <v>135</v>
      </c>
      <c r="BE533" s="193">
        <f>IF(N533="základní",J533,0)</f>
        <v>0</v>
      </c>
      <c r="BF533" s="193">
        <f>IF(N533="snížená",J533,0)</f>
        <v>0</v>
      </c>
      <c r="BG533" s="193">
        <f>IF(N533="zákl. přenesená",J533,0)</f>
        <v>0</v>
      </c>
      <c r="BH533" s="193">
        <f>IF(N533="sníž. přenesená",J533,0)</f>
        <v>0</v>
      </c>
      <c r="BI533" s="193">
        <f>IF(N533="nulová",J533,0)</f>
        <v>0</v>
      </c>
      <c r="BJ533" s="17" t="s">
        <v>21</v>
      </c>
      <c r="BK533" s="193">
        <f>ROUND(I533*H533,2)</f>
        <v>0</v>
      </c>
      <c r="BL533" s="17" t="s">
        <v>142</v>
      </c>
      <c r="BM533" s="17" t="s">
        <v>667</v>
      </c>
    </row>
    <row r="534" spans="2:65" s="1" customFormat="1" ht="11.25">
      <c r="B534" s="34"/>
      <c r="C534" s="35"/>
      <c r="D534" s="194" t="s">
        <v>144</v>
      </c>
      <c r="E534" s="35"/>
      <c r="F534" s="195" t="s">
        <v>666</v>
      </c>
      <c r="G534" s="35"/>
      <c r="H534" s="35"/>
      <c r="I534" s="112"/>
      <c r="J534" s="35"/>
      <c r="K534" s="35"/>
      <c r="L534" s="38"/>
      <c r="M534" s="196"/>
      <c r="N534" s="60"/>
      <c r="O534" s="60"/>
      <c r="P534" s="60"/>
      <c r="Q534" s="60"/>
      <c r="R534" s="60"/>
      <c r="S534" s="60"/>
      <c r="T534" s="61"/>
      <c r="AT534" s="17" t="s">
        <v>144</v>
      </c>
      <c r="AU534" s="17" t="s">
        <v>80</v>
      </c>
    </row>
    <row r="535" spans="2:65" s="12" customFormat="1" ht="11.25">
      <c r="B535" s="198"/>
      <c r="C535" s="199"/>
      <c r="D535" s="194" t="s">
        <v>148</v>
      </c>
      <c r="E535" s="200" t="s">
        <v>1</v>
      </c>
      <c r="F535" s="201" t="s">
        <v>668</v>
      </c>
      <c r="G535" s="199"/>
      <c r="H535" s="200" t="s">
        <v>1</v>
      </c>
      <c r="I535" s="202"/>
      <c r="J535" s="199"/>
      <c r="K535" s="199"/>
      <c r="L535" s="203"/>
      <c r="M535" s="204"/>
      <c r="N535" s="205"/>
      <c r="O535" s="205"/>
      <c r="P535" s="205"/>
      <c r="Q535" s="205"/>
      <c r="R535" s="205"/>
      <c r="S535" s="205"/>
      <c r="T535" s="206"/>
      <c r="AT535" s="207" t="s">
        <v>148</v>
      </c>
      <c r="AU535" s="207" t="s">
        <v>80</v>
      </c>
      <c r="AV535" s="12" t="s">
        <v>21</v>
      </c>
      <c r="AW535" s="12" t="s">
        <v>35</v>
      </c>
      <c r="AX535" s="12" t="s">
        <v>72</v>
      </c>
      <c r="AY535" s="207" t="s">
        <v>135</v>
      </c>
    </row>
    <row r="536" spans="2:65" s="13" customFormat="1" ht="11.25">
      <c r="B536" s="208"/>
      <c r="C536" s="209"/>
      <c r="D536" s="194" t="s">
        <v>148</v>
      </c>
      <c r="E536" s="210" t="s">
        <v>1</v>
      </c>
      <c r="F536" s="211" t="s">
        <v>283</v>
      </c>
      <c r="G536" s="209"/>
      <c r="H536" s="212">
        <v>16</v>
      </c>
      <c r="I536" s="213"/>
      <c r="J536" s="209"/>
      <c r="K536" s="209"/>
      <c r="L536" s="214"/>
      <c r="M536" s="215"/>
      <c r="N536" s="216"/>
      <c r="O536" s="216"/>
      <c r="P536" s="216"/>
      <c r="Q536" s="216"/>
      <c r="R536" s="216"/>
      <c r="S536" s="216"/>
      <c r="T536" s="217"/>
      <c r="AT536" s="218" t="s">
        <v>148</v>
      </c>
      <c r="AU536" s="218" t="s">
        <v>80</v>
      </c>
      <c r="AV536" s="13" t="s">
        <v>80</v>
      </c>
      <c r="AW536" s="13" t="s">
        <v>35</v>
      </c>
      <c r="AX536" s="13" t="s">
        <v>21</v>
      </c>
      <c r="AY536" s="218" t="s">
        <v>135</v>
      </c>
    </row>
    <row r="537" spans="2:65" s="1" customFormat="1" ht="16.5" customHeight="1">
      <c r="B537" s="34"/>
      <c r="C537" s="182" t="s">
        <v>669</v>
      </c>
      <c r="D537" s="182" t="s">
        <v>137</v>
      </c>
      <c r="E537" s="183" t="s">
        <v>670</v>
      </c>
      <c r="F537" s="184" t="s">
        <v>671</v>
      </c>
      <c r="G537" s="185" t="s">
        <v>172</v>
      </c>
      <c r="H537" s="186">
        <v>156.4</v>
      </c>
      <c r="I537" s="187"/>
      <c r="J537" s="188">
        <f>ROUND(I537*H537,2)</f>
        <v>0</v>
      </c>
      <c r="K537" s="184" t="s">
        <v>141</v>
      </c>
      <c r="L537" s="38"/>
      <c r="M537" s="189" t="s">
        <v>1</v>
      </c>
      <c r="N537" s="190" t="s">
        <v>43</v>
      </c>
      <c r="O537" s="60"/>
      <c r="P537" s="191">
        <f>O537*H537</f>
        <v>0</v>
      </c>
      <c r="Q537" s="191">
        <v>0</v>
      </c>
      <c r="R537" s="191">
        <f>Q537*H537</f>
        <v>0</v>
      </c>
      <c r="S537" s="191">
        <v>0</v>
      </c>
      <c r="T537" s="192">
        <f>S537*H537</f>
        <v>0</v>
      </c>
      <c r="AR537" s="17" t="s">
        <v>142</v>
      </c>
      <c r="AT537" s="17" t="s">
        <v>137</v>
      </c>
      <c r="AU537" s="17" t="s">
        <v>80</v>
      </c>
      <c r="AY537" s="17" t="s">
        <v>135</v>
      </c>
      <c r="BE537" s="193">
        <f>IF(N537="základní",J537,0)</f>
        <v>0</v>
      </c>
      <c r="BF537" s="193">
        <f>IF(N537="snížená",J537,0)</f>
        <v>0</v>
      </c>
      <c r="BG537" s="193">
        <f>IF(N537="zákl. přenesená",J537,0)</f>
        <v>0</v>
      </c>
      <c r="BH537" s="193">
        <f>IF(N537="sníž. přenesená",J537,0)</f>
        <v>0</v>
      </c>
      <c r="BI537" s="193">
        <f>IF(N537="nulová",J537,0)</f>
        <v>0</v>
      </c>
      <c r="BJ537" s="17" t="s">
        <v>21</v>
      </c>
      <c r="BK537" s="193">
        <f>ROUND(I537*H537,2)</f>
        <v>0</v>
      </c>
      <c r="BL537" s="17" t="s">
        <v>142</v>
      </c>
      <c r="BM537" s="17" t="s">
        <v>672</v>
      </c>
    </row>
    <row r="538" spans="2:65" s="1" customFormat="1" ht="11.25">
      <c r="B538" s="34"/>
      <c r="C538" s="35"/>
      <c r="D538" s="194" t="s">
        <v>144</v>
      </c>
      <c r="E538" s="35"/>
      <c r="F538" s="195" t="s">
        <v>673</v>
      </c>
      <c r="G538" s="35"/>
      <c r="H538" s="35"/>
      <c r="I538" s="112"/>
      <c r="J538" s="35"/>
      <c r="K538" s="35"/>
      <c r="L538" s="38"/>
      <c r="M538" s="196"/>
      <c r="N538" s="60"/>
      <c r="O538" s="60"/>
      <c r="P538" s="60"/>
      <c r="Q538" s="60"/>
      <c r="R538" s="60"/>
      <c r="S538" s="60"/>
      <c r="T538" s="61"/>
      <c r="AT538" s="17" t="s">
        <v>144</v>
      </c>
      <c r="AU538" s="17" t="s">
        <v>80</v>
      </c>
    </row>
    <row r="539" spans="2:65" s="1" customFormat="1" ht="107.25">
      <c r="B539" s="34"/>
      <c r="C539" s="35"/>
      <c r="D539" s="194" t="s">
        <v>146</v>
      </c>
      <c r="E539" s="35"/>
      <c r="F539" s="197" t="s">
        <v>674</v>
      </c>
      <c r="G539" s="35"/>
      <c r="H539" s="35"/>
      <c r="I539" s="112"/>
      <c r="J539" s="35"/>
      <c r="K539" s="35"/>
      <c r="L539" s="38"/>
      <c r="M539" s="196"/>
      <c r="N539" s="60"/>
      <c r="O539" s="60"/>
      <c r="P539" s="60"/>
      <c r="Q539" s="60"/>
      <c r="R539" s="60"/>
      <c r="S539" s="60"/>
      <c r="T539" s="61"/>
      <c r="AT539" s="17" t="s">
        <v>146</v>
      </c>
      <c r="AU539" s="17" t="s">
        <v>80</v>
      </c>
    </row>
    <row r="540" spans="2:65" s="12" customFormat="1" ht="11.25">
      <c r="B540" s="198"/>
      <c r="C540" s="199"/>
      <c r="D540" s="194" t="s">
        <v>148</v>
      </c>
      <c r="E540" s="200" t="s">
        <v>1</v>
      </c>
      <c r="F540" s="201" t="s">
        <v>675</v>
      </c>
      <c r="G540" s="199"/>
      <c r="H540" s="200" t="s">
        <v>1</v>
      </c>
      <c r="I540" s="202"/>
      <c r="J540" s="199"/>
      <c r="K540" s="199"/>
      <c r="L540" s="203"/>
      <c r="M540" s="204"/>
      <c r="N540" s="205"/>
      <c r="O540" s="205"/>
      <c r="P540" s="205"/>
      <c r="Q540" s="205"/>
      <c r="R540" s="205"/>
      <c r="S540" s="205"/>
      <c r="T540" s="206"/>
      <c r="AT540" s="207" t="s">
        <v>148</v>
      </c>
      <c r="AU540" s="207" t="s">
        <v>80</v>
      </c>
      <c r="AV540" s="12" t="s">
        <v>21</v>
      </c>
      <c r="AW540" s="12" t="s">
        <v>35</v>
      </c>
      <c r="AX540" s="12" t="s">
        <v>72</v>
      </c>
      <c r="AY540" s="207" t="s">
        <v>135</v>
      </c>
    </row>
    <row r="541" spans="2:65" s="12" customFormat="1" ht="11.25">
      <c r="B541" s="198"/>
      <c r="C541" s="199"/>
      <c r="D541" s="194" t="s">
        <v>148</v>
      </c>
      <c r="E541" s="200" t="s">
        <v>1</v>
      </c>
      <c r="F541" s="201" t="s">
        <v>676</v>
      </c>
      <c r="G541" s="199"/>
      <c r="H541" s="200" t="s">
        <v>1</v>
      </c>
      <c r="I541" s="202"/>
      <c r="J541" s="199"/>
      <c r="K541" s="199"/>
      <c r="L541" s="203"/>
      <c r="M541" s="204"/>
      <c r="N541" s="205"/>
      <c r="O541" s="205"/>
      <c r="P541" s="205"/>
      <c r="Q541" s="205"/>
      <c r="R541" s="205"/>
      <c r="S541" s="205"/>
      <c r="T541" s="206"/>
      <c r="AT541" s="207" t="s">
        <v>148</v>
      </c>
      <c r="AU541" s="207" t="s">
        <v>80</v>
      </c>
      <c r="AV541" s="12" t="s">
        <v>21</v>
      </c>
      <c r="AW541" s="12" t="s">
        <v>35</v>
      </c>
      <c r="AX541" s="12" t="s">
        <v>72</v>
      </c>
      <c r="AY541" s="207" t="s">
        <v>135</v>
      </c>
    </row>
    <row r="542" spans="2:65" s="13" customFormat="1" ht="11.25">
      <c r="B542" s="208"/>
      <c r="C542" s="209"/>
      <c r="D542" s="194" t="s">
        <v>148</v>
      </c>
      <c r="E542" s="210" t="s">
        <v>1</v>
      </c>
      <c r="F542" s="211" t="s">
        <v>677</v>
      </c>
      <c r="G542" s="209"/>
      <c r="H542" s="212">
        <v>19.8</v>
      </c>
      <c r="I542" s="213"/>
      <c r="J542" s="209"/>
      <c r="K542" s="209"/>
      <c r="L542" s="214"/>
      <c r="M542" s="215"/>
      <c r="N542" s="216"/>
      <c r="O542" s="216"/>
      <c r="P542" s="216"/>
      <c r="Q542" s="216"/>
      <c r="R542" s="216"/>
      <c r="S542" s="216"/>
      <c r="T542" s="217"/>
      <c r="AT542" s="218" t="s">
        <v>148</v>
      </c>
      <c r="AU542" s="218" t="s">
        <v>80</v>
      </c>
      <c r="AV542" s="13" t="s">
        <v>80</v>
      </c>
      <c r="AW542" s="13" t="s">
        <v>35</v>
      </c>
      <c r="AX542" s="13" t="s">
        <v>72</v>
      </c>
      <c r="AY542" s="218" t="s">
        <v>135</v>
      </c>
    </row>
    <row r="543" spans="2:65" s="13" customFormat="1" ht="11.25">
      <c r="B543" s="208"/>
      <c r="C543" s="209"/>
      <c r="D543" s="194" t="s">
        <v>148</v>
      </c>
      <c r="E543" s="210" t="s">
        <v>1</v>
      </c>
      <c r="F543" s="211" t="s">
        <v>678</v>
      </c>
      <c r="G543" s="209"/>
      <c r="H543" s="212">
        <v>44</v>
      </c>
      <c r="I543" s="213"/>
      <c r="J543" s="209"/>
      <c r="K543" s="209"/>
      <c r="L543" s="214"/>
      <c r="M543" s="215"/>
      <c r="N543" s="216"/>
      <c r="O543" s="216"/>
      <c r="P543" s="216"/>
      <c r="Q543" s="216"/>
      <c r="R543" s="216"/>
      <c r="S543" s="216"/>
      <c r="T543" s="217"/>
      <c r="AT543" s="218" t="s">
        <v>148</v>
      </c>
      <c r="AU543" s="218" t="s">
        <v>80</v>
      </c>
      <c r="AV543" s="13" t="s">
        <v>80</v>
      </c>
      <c r="AW543" s="13" t="s">
        <v>35</v>
      </c>
      <c r="AX543" s="13" t="s">
        <v>72</v>
      </c>
      <c r="AY543" s="218" t="s">
        <v>135</v>
      </c>
    </row>
    <row r="544" spans="2:65" s="13" customFormat="1" ht="11.25">
      <c r="B544" s="208"/>
      <c r="C544" s="209"/>
      <c r="D544" s="194" t="s">
        <v>148</v>
      </c>
      <c r="E544" s="210" t="s">
        <v>1</v>
      </c>
      <c r="F544" s="211" t="s">
        <v>679</v>
      </c>
      <c r="G544" s="209"/>
      <c r="H544" s="212">
        <v>44.6</v>
      </c>
      <c r="I544" s="213"/>
      <c r="J544" s="209"/>
      <c r="K544" s="209"/>
      <c r="L544" s="214"/>
      <c r="M544" s="215"/>
      <c r="N544" s="216"/>
      <c r="O544" s="216"/>
      <c r="P544" s="216"/>
      <c r="Q544" s="216"/>
      <c r="R544" s="216"/>
      <c r="S544" s="216"/>
      <c r="T544" s="217"/>
      <c r="AT544" s="218" t="s">
        <v>148</v>
      </c>
      <c r="AU544" s="218" t="s">
        <v>80</v>
      </c>
      <c r="AV544" s="13" t="s">
        <v>80</v>
      </c>
      <c r="AW544" s="13" t="s">
        <v>35</v>
      </c>
      <c r="AX544" s="13" t="s">
        <v>72</v>
      </c>
      <c r="AY544" s="218" t="s">
        <v>135</v>
      </c>
    </row>
    <row r="545" spans="2:65" s="13" customFormat="1" ht="11.25">
      <c r="B545" s="208"/>
      <c r="C545" s="209"/>
      <c r="D545" s="194" t="s">
        <v>148</v>
      </c>
      <c r="E545" s="210" t="s">
        <v>1</v>
      </c>
      <c r="F545" s="211" t="s">
        <v>680</v>
      </c>
      <c r="G545" s="209"/>
      <c r="H545" s="212">
        <v>18.399999999999999</v>
      </c>
      <c r="I545" s="213"/>
      <c r="J545" s="209"/>
      <c r="K545" s="209"/>
      <c r="L545" s="214"/>
      <c r="M545" s="215"/>
      <c r="N545" s="216"/>
      <c r="O545" s="216"/>
      <c r="P545" s="216"/>
      <c r="Q545" s="216"/>
      <c r="R545" s="216"/>
      <c r="S545" s="216"/>
      <c r="T545" s="217"/>
      <c r="AT545" s="218" t="s">
        <v>148</v>
      </c>
      <c r="AU545" s="218" t="s">
        <v>80</v>
      </c>
      <c r="AV545" s="13" t="s">
        <v>80</v>
      </c>
      <c r="AW545" s="13" t="s">
        <v>35</v>
      </c>
      <c r="AX545" s="13" t="s">
        <v>72</v>
      </c>
      <c r="AY545" s="218" t="s">
        <v>135</v>
      </c>
    </row>
    <row r="546" spans="2:65" s="13" customFormat="1" ht="11.25">
      <c r="B546" s="208"/>
      <c r="C546" s="209"/>
      <c r="D546" s="194" t="s">
        <v>148</v>
      </c>
      <c r="E546" s="210" t="s">
        <v>1</v>
      </c>
      <c r="F546" s="211" t="s">
        <v>681</v>
      </c>
      <c r="G546" s="209"/>
      <c r="H546" s="212">
        <v>19</v>
      </c>
      <c r="I546" s="213"/>
      <c r="J546" s="209"/>
      <c r="K546" s="209"/>
      <c r="L546" s="214"/>
      <c r="M546" s="215"/>
      <c r="N546" s="216"/>
      <c r="O546" s="216"/>
      <c r="P546" s="216"/>
      <c r="Q546" s="216"/>
      <c r="R546" s="216"/>
      <c r="S546" s="216"/>
      <c r="T546" s="217"/>
      <c r="AT546" s="218" t="s">
        <v>148</v>
      </c>
      <c r="AU546" s="218" t="s">
        <v>80</v>
      </c>
      <c r="AV546" s="13" t="s">
        <v>80</v>
      </c>
      <c r="AW546" s="13" t="s">
        <v>35</v>
      </c>
      <c r="AX546" s="13" t="s">
        <v>72</v>
      </c>
      <c r="AY546" s="218" t="s">
        <v>135</v>
      </c>
    </row>
    <row r="547" spans="2:65" s="12" customFormat="1" ht="11.25">
      <c r="B547" s="198"/>
      <c r="C547" s="199"/>
      <c r="D547" s="194" t="s">
        <v>148</v>
      </c>
      <c r="E547" s="200" t="s">
        <v>1</v>
      </c>
      <c r="F547" s="201" t="s">
        <v>682</v>
      </c>
      <c r="G547" s="199"/>
      <c r="H547" s="200" t="s">
        <v>1</v>
      </c>
      <c r="I547" s="202"/>
      <c r="J547" s="199"/>
      <c r="K547" s="199"/>
      <c r="L547" s="203"/>
      <c r="M547" s="204"/>
      <c r="N547" s="205"/>
      <c r="O547" s="205"/>
      <c r="P547" s="205"/>
      <c r="Q547" s="205"/>
      <c r="R547" s="205"/>
      <c r="S547" s="205"/>
      <c r="T547" s="206"/>
      <c r="AT547" s="207" t="s">
        <v>148</v>
      </c>
      <c r="AU547" s="207" t="s">
        <v>80</v>
      </c>
      <c r="AV547" s="12" t="s">
        <v>21</v>
      </c>
      <c r="AW547" s="12" t="s">
        <v>35</v>
      </c>
      <c r="AX547" s="12" t="s">
        <v>72</v>
      </c>
      <c r="AY547" s="207" t="s">
        <v>135</v>
      </c>
    </row>
    <row r="548" spans="2:65" s="13" customFormat="1" ht="11.25">
      <c r="B548" s="208"/>
      <c r="C548" s="209"/>
      <c r="D548" s="194" t="s">
        <v>148</v>
      </c>
      <c r="E548" s="210" t="s">
        <v>1</v>
      </c>
      <c r="F548" s="211" t="s">
        <v>683</v>
      </c>
      <c r="G548" s="209"/>
      <c r="H548" s="212">
        <v>5.2</v>
      </c>
      <c r="I548" s="213"/>
      <c r="J548" s="209"/>
      <c r="K548" s="209"/>
      <c r="L548" s="214"/>
      <c r="M548" s="215"/>
      <c r="N548" s="216"/>
      <c r="O548" s="216"/>
      <c r="P548" s="216"/>
      <c r="Q548" s="216"/>
      <c r="R548" s="216"/>
      <c r="S548" s="216"/>
      <c r="T548" s="217"/>
      <c r="AT548" s="218" t="s">
        <v>148</v>
      </c>
      <c r="AU548" s="218" t="s">
        <v>80</v>
      </c>
      <c r="AV548" s="13" t="s">
        <v>80</v>
      </c>
      <c r="AW548" s="13" t="s">
        <v>35</v>
      </c>
      <c r="AX548" s="13" t="s">
        <v>72</v>
      </c>
      <c r="AY548" s="218" t="s">
        <v>135</v>
      </c>
    </row>
    <row r="549" spans="2:65" s="13" customFormat="1" ht="11.25">
      <c r="B549" s="208"/>
      <c r="C549" s="209"/>
      <c r="D549" s="194" t="s">
        <v>148</v>
      </c>
      <c r="E549" s="210" t="s">
        <v>1</v>
      </c>
      <c r="F549" s="211" t="s">
        <v>684</v>
      </c>
      <c r="G549" s="209"/>
      <c r="H549" s="212">
        <v>5.4</v>
      </c>
      <c r="I549" s="213"/>
      <c r="J549" s="209"/>
      <c r="K549" s="209"/>
      <c r="L549" s="214"/>
      <c r="M549" s="215"/>
      <c r="N549" s="216"/>
      <c r="O549" s="216"/>
      <c r="P549" s="216"/>
      <c r="Q549" s="216"/>
      <c r="R549" s="216"/>
      <c r="S549" s="216"/>
      <c r="T549" s="217"/>
      <c r="AT549" s="218" t="s">
        <v>148</v>
      </c>
      <c r="AU549" s="218" t="s">
        <v>80</v>
      </c>
      <c r="AV549" s="13" t="s">
        <v>80</v>
      </c>
      <c r="AW549" s="13" t="s">
        <v>35</v>
      </c>
      <c r="AX549" s="13" t="s">
        <v>72</v>
      </c>
      <c r="AY549" s="218" t="s">
        <v>135</v>
      </c>
    </row>
    <row r="550" spans="2:65" s="15" customFormat="1" ht="11.25">
      <c r="B550" s="230"/>
      <c r="C550" s="231"/>
      <c r="D550" s="194" t="s">
        <v>148</v>
      </c>
      <c r="E550" s="232" t="s">
        <v>1</v>
      </c>
      <c r="F550" s="233" t="s">
        <v>193</v>
      </c>
      <c r="G550" s="231"/>
      <c r="H550" s="234">
        <v>156.4</v>
      </c>
      <c r="I550" s="235"/>
      <c r="J550" s="231"/>
      <c r="K550" s="231"/>
      <c r="L550" s="236"/>
      <c r="M550" s="237"/>
      <c r="N550" s="238"/>
      <c r="O550" s="238"/>
      <c r="P550" s="238"/>
      <c r="Q550" s="238"/>
      <c r="R550" s="238"/>
      <c r="S550" s="238"/>
      <c r="T550" s="239"/>
      <c r="AT550" s="240" t="s">
        <v>148</v>
      </c>
      <c r="AU550" s="240" t="s">
        <v>80</v>
      </c>
      <c r="AV550" s="15" t="s">
        <v>142</v>
      </c>
      <c r="AW550" s="15" t="s">
        <v>35</v>
      </c>
      <c r="AX550" s="15" t="s">
        <v>21</v>
      </c>
      <c r="AY550" s="240" t="s">
        <v>135</v>
      </c>
    </row>
    <row r="551" spans="2:65" s="1" customFormat="1" ht="16.5" customHeight="1">
      <c r="B551" s="34"/>
      <c r="C551" s="241" t="s">
        <v>685</v>
      </c>
      <c r="D551" s="241" t="s">
        <v>284</v>
      </c>
      <c r="E551" s="242" t="s">
        <v>686</v>
      </c>
      <c r="F551" s="243" t="s">
        <v>687</v>
      </c>
      <c r="G551" s="244" t="s">
        <v>172</v>
      </c>
      <c r="H551" s="245">
        <v>156.4</v>
      </c>
      <c r="I551" s="246"/>
      <c r="J551" s="247">
        <f>ROUND(I551*H551,2)</f>
        <v>0</v>
      </c>
      <c r="K551" s="243" t="s">
        <v>1</v>
      </c>
      <c r="L551" s="248"/>
      <c r="M551" s="249" t="s">
        <v>1</v>
      </c>
      <c r="N551" s="250" t="s">
        <v>43</v>
      </c>
      <c r="O551" s="60"/>
      <c r="P551" s="191">
        <f>O551*H551</f>
        <v>0</v>
      </c>
      <c r="Q551" s="191">
        <v>4.4000000000000003E-3</v>
      </c>
      <c r="R551" s="191">
        <f>Q551*H551</f>
        <v>0.6881600000000001</v>
      </c>
      <c r="S551" s="191">
        <v>0</v>
      </c>
      <c r="T551" s="192">
        <f>S551*H551</f>
        <v>0</v>
      </c>
      <c r="AR551" s="17" t="s">
        <v>208</v>
      </c>
      <c r="AT551" s="17" t="s">
        <v>284</v>
      </c>
      <c r="AU551" s="17" t="s">
        <v>80</v>
      </c>
      <c r="AY551" s="17" t="s">
        <v>135</v>
      </c>
      <c r="BE551" s="193">
        <f>IF(N551="základní",J551,0)</f>
        <v>0</v>
      </c>
      <c r="BF551" s="193">
        <f>IF(N551="snížená",J551,0)</f>
        <v>0</v>
      </c>
      <c r="BG551" s="193">
        <f>IF(N551="zákl. přenesená",J551,0)</f>
        <v>0</v>
      </c>
      <c r="BH551" s="193">
        <f>IF(N551="sníž. přenesená",J551,0)</f>
        <v>0</v>
      </c>
      <c r="BI551" s="193">
        <f>IF(N551="nulová",J551,0)</f>
        <v>0</v>
      </c>
      <c r="BJ551" s="17" t="s">
        <v>21</v>
      </c>
      <c r="BK551" s="193">
        <f>ROUND(I551*H551,2)</f>
        <v>0</v>
      </c>
      <c r="BL551" s="17" t="s">
        <v>142</v>
      </c>
      <c r="BM551" s="17" t="s">
        <v>688</v>
      </c>
    </row>
    <row r="552" spans="2:65" s="1" customFormat="1" ht="11.25">
      <c r="B552" s="34"/>
      <c r="C552" s="35"/>
      <c r="D552" s="194" t="s">
        <v>144</v>
      </c>
      <c r="E552" s="35"/>
      <c r="F552" s="195" t="s">
        <v>687</v>
      </c>
      <c r="G552" s="35"/>
      <c r="H552" s="35"/>
      <c r="I552" s="112"/>
      <c r="J552" s="35"/>
      <c r="K552" s="35"/>
      <c r="L552" s="38"/>
      <c r="M552" s="196"/>
      <c r="N552" s="60"/>
      <c r="O552" s="60"/>
      <c r="P552" s="60"/>
      <c r="Q552" s="60"/>
      <c r="R552" s="60"/>
      <c r="S552" s="60"/>
      <c r="T552" s="61"/>
      <c r="AT552" s="17" t="s">
        <v>144</v>
      </c>
      <c r="AU552" s="17" t="s">
        <v>80</v>
      </c>
    </row>
    <row r="553" spans="2:65" s="12" customFormat="1" ht="11.25">
      <c r="B553" s="198"/>
      <c r="C553" s="199"/>
      <c r="D553" s="194" t="s">
        <v>148</v>
      </c>
      <c r="E553" s="200" t="s">
        <v>1</v>
      </c>
      <c r="F553" s="201" t="s">
        <v>689</v>
      </c>
      <c r="G553" s="199"/>
      <c r="H553" s="200" t="s">
        <v>1</v>
      </c>
      <c r="I553" s="202"/>
      <c r="J553" s="199"/>
      <c r="K553" s="199"/>
      <c r="L553" s="203"/>
      <c r="M553" s="204"/>
      <c r="N553" s="205"/>
      <c r="O553" s="205"/>
      <c r="P553" s="205"/>
      <c r="Q553" s="205"/>
      <c r="R553" s="205"/>
      <c r="S553" s="205"/>
      <c r="T553" s="206"/>
      <c r="AT553" s="207" t="s">
        <v>148</v>
      </c>
      <c r="AU553" s="207" t="s">
        <v>80</v>
      </c>
      <c r="AV553" s="12" t="s">
        <v>21</v>
      </c>
      <c r="AW553" s="12" t="s">
        <v>35</v>
      </c>
      <c r="AX553" s="12" t="s">
        <v>72</v>
      </c>
      <c r="AY553" s="207" t="s">
        <v>135</v>
      </c>
    </row>
    <row r="554" spans="2:65" s="12" customFormat="1" ht="11.25">
      <c r="B554" s="198"/>
      <c r="C554" s="199"/>
      <c r="D554" s="194" t="s">
        <v>148</v>
      </c>
      <c r="E554" s="200" t="s">
        <v>1</v>
      </c>
      <c r="F554" s="201" t="s">
        <v>690</v>
      </c>
      <c r="G554" s="199"/>
      <c r="H554" s="200" t="s">
        <v>1</v>
      </c>
      <c r="I554" s="202"/>
      <c r="J554" s="199"/>
      <c r="K554" s="199"/>
      <c r="L554" s="203"/>
      <c r="M554" s="204"/>
      <c r="N554" s="205"/>
      <c r="O554" s="205"/>
      <c r="P554" s="205"/>
      <c r="Q554" s="205"/>
      <c r="R554" s="205"/>
      <c r="S554" s="205"/>
      <c r="T554" s="206"/>
      <c r="AT554" s="207" t="s">
        <v>148</v>
      </c>
      <c r="AU554" s="207" t="s">
        <v>80</v>
      </c>
      <c r="AV554" s="12" t="s">
        <v>21</v>
      </c>
      <c r="AW554" s="12" t="s">
        <v>35</v>
      </c>
      <c r="AX554" s="12" t="s">
        <v>72</v>
      </c>
      <c r="AY554" s="207" t="s">
        <v>135</v>
      </c>
    </row>
    <row r="555" spans="2:65" s="13" customFormat="1" ht="11.25">
      <c r="B555" s="208"/>
      <c r="C555" s="209"/>
      <c r="D555" s="194" t="s">
        <v>148</v>
      </c>
      <c r="E555" s="210" t="s">
        <v>1</v>
      </c>
      <c r="F555" s="211" t="s">
        <v>691</v>
      </c>
      <c r="G555" s="209"/>
      <c r="H555" s="212">
        <v>156.4</v>
      </c>
      <c r="I555" s="213"/>
      <c r="J555" s="209"/>
      <c r="K555" s="209"/>
      <c r="L555" s="214"/>
      <c r="M555" s="215"/>
      <c r="N555" s="216"/>
      <c r="O555" s="216"/>
      <c r="P555" s="216"/>
      <c r="Q555" s="216"/>
      <c r="R555" s="216"/>
      <c r="S555" s="216"/>
      <c r="T555" s="217"/>
      <c r="AT555" s="218" t="s">
        <v>148</v>
      </c>
      <c r="AU555" s="218" t="s">
        <v>80</v>
      </c>
      <c r="AV555" s="13" t="s">
        <v>80</v>
      </c>
      <c r="AW555" s="13" t="s">
        <v>35</v>
      </c>
      <c r="AX555" s="13" t="s">
        <v>21</v>
      </c>
      <c r="AY555" s="218" t="s">
        <v>135</v>
      </c>
    </row>
    <row r="556" spans="2:65" s="1" customFormat="1" ht="16.5" customHeight="1">
      <c r="B556" s="34"/>
      <c r="C556" s="182" t="s">
        <v>692</v>
      </c>
      <c r="D556" s="182" t="s">
        <v>137</v>
      </c>
      <c r="E556" s="183" t="s">
        <v>693</v>
      </c>
      <c r="F556" s="184" t="s">
        <v>694</v>
      </c>
      <c r="G556" s="185" t="s">
        <v>140</v>
      </c>
      <c r="H556" s="186">
        <v>400</v>
      </c>
      <c r="I556" s="187"/>
      <c r="J556" s="188">
        <f>ROUND(I556*H556,2)</f>
        <v>0</v>
      </c>
      <c r="K556" s="184" t="s">
        <v>141</v>
      </c>
      <c r="L556" s="38"/>
      <c r="M556" s="189" t="s">
        <v>1</v>
      </c>
      <c r="N556" s="190" t="s">
        <v>43</v>
      </c>
      <c r="O556" s="60"/>
      <c r="P556" s="191">
        <f>O556*H556</f>
        <v>0</v>
      </c>
      <c r="Q556" s="191">
        <v>0</v>
      </c>
      <c r="R556" s="191">
        <f>Q556*H556</f>
        <v>0</v>
      </c>
      <c r="S556" s="191">
        <v>5.0000000000000001E-4</v>
      </c>
      <c r="T556" s="192">
        <f>S556*H556</f>
        <v>0.2</v>
      </c>
      <c r="AR556" s="17" t="s">
        <v>142</v>
      </c>
      <c r="AT556" s="17" t="s">
        <v>137</v>
      </c>
      <c r="AU556" s="17" t="s">
        <v>80</v>
      </c>
      <c r="AY556" s="17" t="s">
        <v>135</v>
      </c>
      <c r="BE556" s="193">
        <f>IF(N556="základní",J556,0)</f>
        <v>0</v>
      </c>
      <c r="BF556" s="193">
        <f>IF(N556="snížená",J556,0)</f>
        <v>0</v>
      </c>
      <c r="BG556" s="193">
        <f>IF(N556="zákl. přenesená",J556,0)</f>
        <v>0</v>
      </c>
      <c r="BH556" s="193">
        <f>IF(N556="sníž. přenesená",J556,0)</f>
        <v>0</v>
      </c>
      <c r="BI556" s="193">
        <f>IF(N556="nulová",J556,0)</f>
        <v>0</v>
      </c>
      <c r="BJ556" s="17" t="s">
        <v>21</v>
      </c>
      <c r="BK556" s="193">
        <f>ROUND(I556*H556,2)</f>
        <v>0</v>
      </c>
      <c r="BL556" s="17" t="s">
        <v>142</v>
      </c>
      <c r="BM556" s="17" t="s">
        <v>695</v>
      </c>
    </row>
    <row r="557" spans="2:65" s="1" customFormat="1" ht="11.25">
      <c r="B557" s="34"/>
      <c r="C557" s="35"/>
      <c r="D557" s="194" t="s">
        <v>144</v>
      </c>
      <c r="E557" s="35"/>
      <c r="F557" s="195" t="s">
        <v>696</v>
      </c>
      <c r="G557" s="35"/>
      <c r="H557" s="35"/>
      <c r="I557" s="112"/>
      <c r="J557" s="35"/>
      <c r="K557" s="35"/>
      <c r="L557" s="38"/>
      <c r="M557" s="196"/>
      <c r="N557" s="60"/>
      <c r="O557" s="60"/>
      <c r="P557" s="60"/>
      <c r="Q557" s="60"/>
      <c r="R557" s="60"/>
      <c r="S557" s="60"/>
      <c r="T557" s="61"/>
      <c r="AT557" s="17" t="s">
        <v>144</v>
      </c>
      <c r="AU557" s="17" t="s">
        <v>80</v>
      </c>
    </row>
    <row r="558" spans="2:65" s="12" customFormat="1" ht="11.25">
      <c r="B558" s="198"/>
      <c r="C558" s="199"/>
      <c r="D558" s="194" t="s">
        <v>148</v>
      </c>
      <c r="E558" s="200" t="s">
        <v>1</v>
      </c>
      <c r="F558" s="201" t="s">
        <v>149</v>
      </c>
      <c r="G558" s="199"/>
      <c r="H558" s="200" t="s">
        <v>1</v>
      </c>
      <c r="I558" s="202"/>
      <c r="J558" s="199"/>
      <c r="K558" s="199"/>
      <c r="L558" s="203"/>
      <c r="M558" s="204"/>
      <c r="N558" s="205"/>
      <c r="O558" s="205"/>
      <c r="P558" s="205"/>
      <c r="Q558" s="205"/>
      <c r="R558" s="205"/>
      <c r="S558" s="205"/>
      <c r="T558" s="206"/>
      <c r="AT558" s="207" t="s">
        <v>148</v>
      </c>
      <c r="AU558" s="207" t="s">
        <v>80</v>
      </c>
      <c r="AV558" s="12" t="s">
        <v>21</v>
      </c>
      <c r="AW558" s="12" t="s">
        <v>35</v>
      </c>
      <c r="AX558" s="12" t="s">
        <v>72</v>
      </c>
      <c r="AY558" s="207" t="s">
        <v>135</v>
      </c>
    </row>
    <row r="559" spans="2:65" s="13" customFormat="1" ht="11.25">
      <c r="B559" s="208"/>
      <c r="C559" s="209"/>
      <c r="D559" s="194" t="s">
        <v>148</v>
      </c>
      <c r="E559" s="210" t="s">
        <v>1</v>
      </c>
      <c r="F559" s="211" t="s">
        <v>150</v>
      </c>
      <c r="G559" s="209"/>
      <c r="H559" s="212">
        <v>400</v>
      </c>
      <c r="I559" s="213"/>
      <c r="J559" s="209"/>
      <c r="K559" s="209"/>
      <c r="L559" s="214"/>
      <c r="M559" s="215"/>
      <c r="N559" s="216"/>
      <c r="O559" s="216"/>
      <c r="P559" s="216"/>
      <c r="Q559" s="216"/>
      <c r="R559" s="216"/>
      <c r="S559" s="216"/>
      <c r="T559" s="217"/>
      <c r="AT559" s="218" t="s">
        <v>148</v>
      </c>
      <c r="AU559" s="218" t="s">
        <v>80</v>
      </c>
      <c r="AV559" s="13" t="s">
        <v>80</v>
      </c>
      <c r="AW559" s="13" t="s">
        <v>35</v>
      </c>
      <c r="AX559" s="13" t="s">
        <v>72</v>
      </c>
      <c r="AY559" s="218" t="s">
        <v>135</v>
      </c>
    </row>
    <row r="560" spans="2:65" s="13" customFormat="1" ht="11.25">
      <c r="B560" s="208"/>
      <c r="C560" s="209"/>
      <c r="D560" s="194" t="s">
        <v>148</v>
      </c>
      <c r="E560" s="210" t="s">
        <v>1</v>
      </c>
      <c r="F560" s="211" t="s">
        <v>151</v>
      </c>
      <c r="G560" s="209"/>
      <c r="H560" s="212">
        <v>400</v>
      </c>
      <c r="I560" s="213"/>
      <c r="J560" s="209"/>
      <c r="K560" s="209"/>
      <c r="L560" s="214"/>
      <c r="M560" s="215"/>
      <c r="N560" s="216"/>
      <c r="O560" s="216"/>
      <c r="P560" s="216"/>
      <c r="Q560" s="216"/>
      <c r="R560" s="216"/>
      <c r="S560" s="216"/>
      <c r="T560" s="217"/>
      <c r="AT560" s="218" t="s">
        <v>148</v>
      </c>
      <c r="AU560" s="218" t="s">
        <v>80</v>
      </c>
      <c r="AV560" s="13" t="s">
        <v>80</v>
      </c>
      <c r="AW560" s="13" t="s">
        <v>35</v>
      </c>
      <c r="AX560" s="13" t="s">
        <v>72</v>
      </c>
      <c r="AY560" s="218" t="s">
        <v>135</v>
      </c>
    </row>
    <row r="561" spans="2:65" s="14" customFormat="1" ht="11.25">
      <c r="B561" s="219"/>
      <c r="C561" s="220"/>
      <c r="D561" s="194" t="s">
        <v>148</v>
      </c>
      <c r="E561" s="221" t="s">
        <v>1</v>
      </c>
      <c r="F561" s="222" t="s">
        <v>152</v>
      </c>
      <c r="G561" s="220"/>
      <c r="H561" s="223">
        <v>800</v>
      </c>
      <c r="I561" s="224"/>
      <c r="J561" s="220"/>
      <c r="K561" s="220"/>
      <c r="L561" s="225"/>
      <c r="M561" s="226"/>
      <c r="N561" s="227"/>
      <c r="O561" s="227"/>
      <c r="P561" s="227"/>
      <c r="Q561" s="227"/>
      <c r="R561" s="227"/>
      <c r="S561" s="227"/>
      <c r="T561" s="228"/>
      <c r="AT561" s="229" t="s">
        <v>148</v>
      </c>
      <c r="AU561" s="229" t="s">
        <v>80</v>
      </c>
      <c r="AV561" s="14" t="s">
        <v>153</v>
      </c>
      <c r="AW561" s="14" t="s">
        <v>35</v>
      </c>
      <c r="AX561" s="14" t="s">
        <v>72</v>
      </c>
      <c r="AY561" s="229" t="s">
        <v>135</v>
      </c>
    </row>
    <row r="562" spans="2:65" s="13" customFormat="1" ht="11.25">
      <c r="B562" s="208"/>
      <c r="C562" s="209"/>
      <c r="D562" s="194" t="s">
        <v>148</v>
      </c>
      <c r="E562" s="210" t="s">
        <v>1</v>
      </c>
      <c r="F562" s="211" t="s">
        <v>154</v>
      </c>
      <c r="G562" s="209"/>
      <c r="H562" s="212">
        <v>400</v>
      </c>
      <c r="I562" s="213"/>
      <c r="J562" s="209"/>
      <c r="K562" s="209"/>
      <c r="L562" s="214"/>
      <c r="M562" s="215"/>
      <c r="N562" s="216"/>
      <c r="O562" s="216"/>
      <c r="P562" s="216"/>
      <c r="Q562" s="216"/>
      <c r="R562" s="216"/>
      <c r="S562" s="216"/>
      <c r="T562" s="217"/>
      <c r="AT562" s="218" t="s">
        <v>148</v>
      </c>
      <c r="AU562" s="218" t="s">
        <v>80</v>
      </c>
      <c r="AV562" s="13" t="s">
        <v>80</v>
      </c>
      <c r="AW562" s="13" t="s">
        <v>35</v>
      </c>
      <c r="AX562" s="13" t="s">
        <v>21</v>
      </c>
      <c r="AY562" s="218" t="s">
        <v>135</v>
      </c>
    </row>
    <row r="563" spans="2:65" s="1" customFormat="1" ht="16.5" customHeight="1">
      <c r="B563" s="34"/>
      <c r="C563" s="182" t="s">
        <v>697</v>
      </c>
      <c r="D563" s="182" t="s">
        <v>137</v>
      </c>
      <c r="E563" s="183" t="s">
        <v>698</v>
      </c>
      <c r="F563" s="184" t="s">
        <v>699</v>
      </c>
      <c r="G563" s="185" t="s">
        <v>140</v>
      </c>
      <c r="H563" s="186">
        <v>2327.7420000000002</v>
      </c>
      <c r="I563" s="187"/>
      <c r="J563" s="188">
        <f>ROUND(I563*H563,2)</f>
        <v>0</v>
      </c>
      <c r="K563" s="184" t="s">
        <v>141</v>
      </c>
      <c r="L563" s="38"/>
      <c r="M563" s="189" t="s">
        <v>1</v>
      </c>
      <c r="N563" s="190" t="s">
        <v>43</v>
      </c>
      <c r="O563" s="60"/>
      <c r="P563" s="191">
        <f>O563*H563</f>
        <v>0</v>
      </c>
      <c r="Q563" s="191">
        <v>0</v>
      </c>
      <c r="R563" s="191">
        <f>Q563*H563</f>
        <v>0</v>
      </c>
      <c r="S563" s="191">
        <v>0</v>
      </c>
      <c r="T563" s="192">
        <f>S563*H563</f>
        <v>0</v>
      </c>
      <c r="AR563" s="17" t="s">
        <v>142</v>
      </c>
      <c r="AT563" s="17" t="s">
        <v>137</v>
      </c>
      <c r="AU563" s="17" t="s">
        <v>80</v>
      </c>
      <c r="AY563" s="17" t="s">
        <v>135</v>
      </c>
      <c r="BE563" s="193">
        <f>IF(N563="základní",J563,0)</f>
        <v>0</v>
      </c>
      <c r="BF563" s="193">
        <f>IF(N563="snížená",J563,0)</f>
        <v>0</v>
      </c>
      <c r="BG563" s="193">
        <f>IF(N563="zákl. přenesená",J563,0)</f>
        <v>0</v>
      </c>
      <c r="BH563" s="193">
        <f>IF(N563="sníž. přenesená",J563,0)</f>
        <v>0</v>
      </c>
      <c r="BI563" s="193">
        <f>IF(N563="nulová",J563,0)</f>
        <v>0</v>
      </c>
      <c r="BJ563" s="17" t="s">
        <v>21</v>
      </c>
      <c r="BK563" s="193">
        <f>ROUND(I563*H563,2)</f>
        <v>0</v>
      </c>
      <c r="BL563" s="17" t="s">
        <v>142</v>
      </c>
      <c r="BM563" s="17" t="s">
        <v>700</v>
      </c>
    </row>
    <row r="564" spans="2:65" s="1" customFormat="1" ht="19.5">
      <c r="B564" s="34"/>
      <c r="C564" s="35"/>
      <c r="D564" s="194" t="s">
        <v>144</v>
      </c>
      <c r="E564" s="35"/>
      <c r="F564" s="195" t="s">
        <v>701</v>
      </c>
      <c r="G564" s="35"/>
      <c r="H564" s="35"/>
      <c r="I564" s="112"/>
      <c r="J564" s="35"/>
      <c r="K564" s="35"/>
      <c r="L564" s="38"/>
      <c r="M564" s="196"/>
      <c r="N564" s="60"/>
      <c r="O564" s="60"/>
      <c r="P564" s="60"/>
      <c r="Q564" s="60"/>
      <c r="R564" s="60"/>
      <c r="S564" s="60"/>
      <c r="T564" s="61"/>
      <c r="AT564" s="17" t="s">
        <v>144</v>
      </c>
      <c r="AU564" s="17" t="s">
        <v>80</v>
      </c>
    </row>
    <row r="565" spans="2:65" s="1" customFormat="1" ht="39">
      <c r="B565" s="34"/>
      <c r="C565" s="35"/>
      <c r="D565" s="194" t="s">
        <v>146</v>
      </c>
      <c r="E565" s="35"/>
      <c r="F565" s="197" t="s">
        <v>702</v>
      </c>
      <c r="G565" s="35"/>
      <c r="H565" s="35"/>
      <c r="I565" s="112"/>
      <c r="J565" s="35"/>
      <c r="K565" s="35"/>
      <c r="L565" s="38"/>
      <c r="M565" s="196"/>
      <c r="N565" s="60"/>
      <c r="O565" s="60"/>
      <c r="P565" s="60"/>
      <c r="Q565" s="60"/>
      <c r="R565" s="60"/>
      <c r="S565" s="60"/>
      <c r="T565" s="61"/>
      <c r="AT565" s="17" t="s">
        <v>146</v>
      </c>
      <c r="AU565" s="17" t="s">
        <v>80</v>
      </c>
    </row>
    <row r="566" spans="2:65" s="12" customFormat="1" ht="11.25">
      <c r="B566" s="198"/>
      <c r="C566" s="199"/>
      <c r="D566" s="194" t="s">
        <v>148</v>
      </c>
      <c r="E566" s="200" t="s">
        <v>1</v>
      </c>
      <c r="F566" s="201" t="s">
        <v>703</v>
      </c>
      <c r="G566" s="199"/>
      <c r="H566" s="200" t="s">
        <v>1</v>
      </c>
      <c r="I566" s="202"/>
      <c r="J566" s="199"/>
      <c r="K566" s="199"/>
      <c r="L566" s="203"/>
      <c r="M566" s="204"/>
      <c r="N566" s="205"/>
      <c r="O566" s="205"/>
      <c r="P566" s="205"/>
      <c r="Q566" s="205"/>
      <c r="R566" s="205"/>
      <c r="S566" s="205"/>
      <c r="T566" s="206"/>
      <c r="AT566" s="207" t="s">
        <v>148</v>
      </c>
      <c r="AU566" s="207" t="s">
        <v>80</v>
      </c>
      <c r="AV566" s="12" t="s">
        <v>21</v>
      </c>
      <c r="AW566" s="12" t="s">
        <v>35</v>
      </c>
      <c r="AX566" s="12" t="s">
        <v>72</v>
      </c>
      <c r="AY566" s="207" t="s">
        <v>135</v>
      </c>
    </row>
    <row r="567" spans="2:65" s="13" customFormat="1" ht="11.25">
      <c r="B567" s="208"/>
      <c r="C567" s="209"/>
      <c r="D567" s="194" t="s">
        <v>148</v>
      </c>
      <c r="E567" s="210" t="s">
        <v>1</v>
      </c>
      <c r="F567" s="211" t="s">
        <v>704</v>
      </c>
      <c r="G567" s="209"/>
      <c r="H567" s="212">
        <v>240.7</v>
      </c>
      <c r="I567" s="213"/>
      <c r="J567" s="209"/>
      <c r="K567" s="209"/>
      <c r="L567" s="214"/>
      <c r="M567" s="215"/>
      <c r="N567" s="216"/>
      <c r="O567" s="216"/>
      <c r="P567" s="216"/>
      <c r="Q567" s="216"/>
      <c r="R567" s="216"/>
      <c r="S567" s="216"/>
      <c r="T567" s="217"/>
      <c r="AT567" s="218" t="s">
        <v>148</v>
      </c>
      <c r="AU567" s="218" t="s">
        <v>80</v>
      </c>
      <c r="AV567" s="13" t="s">
        <v>80</v>
      </c>
      <c r="AW567" s="13" t="s">
        <v>35</v>
      </c>
      <c r="AX567" s="13" t="s">
        <v>72</v>
      </c>
      <c r="AY567" s="218" t="s">
        <v>135</v>
      </c>
    </row>
    <row r="568" spans="2:65" s="13" customFormat="1" ht="22.5">
      <c r="B568" s="208"/>
      <c r="C568" s="209"/>
      <c r="D568" s="194" t="s">
        <v>148</v>
      </c>
      <c r="E568" s="210" t="s">
        <v>1</v>
      </c>
      <c r="F568" s="211" t="s">
        <v>705</v>
      </c>
      <c r="G568" s="209"/>
      <c r="H568" s="212">
        <v>255.2</v>
      </c>
      <c r="I568" s="213"/>
      <c r="J568" s="209"/>
      <c r="K568" s="209"/>
      <c r="L568" s="214"/>
      <c r="M568" s="215"/>
      <c r="N568" s="216"/>
      <c r="O568" s="216"/>
      <c r="P568" s="216"/>
      <c r="Q568" s="216"/>
      <c r="R568" s="216"/>
      <c r="S568" s="216"/>
      <c r="T568" s="217"/>
      <c r="AT568" s="218" t="s">
        <v>148</v>
      </c>
      <c r="AU568" s="218" t="s">
        <v>80</v>
      </c>
      <c r="AV568" s="13" t="s">
        <v>80</v>
      </c>
      <c r="AW568" s="13" t="s">
        <v>35</v>
      </c>
      <c r="AX568" s="13" t="s">
        <v>72</v>
      </c>
      <c r="AY568" s="218" t="s">
        <v>135</v>
      </c>
    </row>
    <row r="569" spans="2:65" s="13" customFormat="1" ht="22.5">
      <c r="B569" s="208"/>
      <c r="C569" s="209"/>
      <c r="D569" s="194" t="s">
        <v>148</v>
      </c>
      <c r="E569" s="210" t="s">
        <v>1</v>
      </c>
      <c r="F569" s="211" t="s">
        <v>706</v>
      </c>
      <c r="G569" s="209"/>
      <c r="H569" s="212">
        <v>271</v>
      </c>
      <c r="I569" s="213"/>
      <c r="J569" s="209"/>
      <c r="K569" s="209"/>
      <c r="L569" s="214"/>
      <c r="M569" s="215"/>
      <c r="N569" s="216"/>
      <c r="O569" s="216"/>
      <c r="P569" s="216"/>
      <c r="Q569" s="216"/>
      <c r="R569" s="216"/>
      <c r="S569" s="216"/>
      <c r="T569" s="217"/>
      <c r="AT569" s="218" t="s">
        <v>148</v>
      </c>
      <c r="AU569" s="218" t="s">
        <v>80</v>
      </c>
      <c r="AV569" s="13" t="s">
        <v>80</v>
      </c>
      <c r="AW569" s="13" t="s">
        <v>35</v>
      </c>
      <c r="AX569" s="13" t="s">
        <v>72</v>
      </c>
      <c r="AY569" s="218" t="s">
        <v>135</v>
      </c>
    </row>
    <row r="570" spans="2:65" s="13" customFormat="1" ht="11.25">
      <c r="B570" s="208"/>
      <c r="C570" s="209"/>
      <c r="D570" s="194" t="s">
        <v>148</v>
      </c>
      <c r="E570" s="210" t="s">
        <v>1</v>
      </c>
      <c r="F570" s="211" t="s">
        <v>707</v>
      </c>
      <c r="G570" s="209"/>
      <c r="H570" s="212">
        <v>300.7</v>
      </c>
      <c r="I570" s="213"/>
      <c r="J570" s="209"/>
      <c r="K570" s="209"/>
      <c r="L570" s="214"/>
      <c r="M570" s="215"/>
      <c r="N570" s="216"/>
      <c r="O570" s="216"/>
      <c r="P570" s="216"/>
      <c r="Q570" s="216"/>
      <c r="R570" s="216"/>
      <c r="S570" s="216"/>
      <c r="T570" s="217"/>
      <c r="AT570" s="218" t="s">
        <v>148</v>
      </c>
      <c r="AU570" s="218" t="s">
        <v>80</v>
      </c>
      <c r="AV570" s="13" t="s">
        <v>80</v>
      </c>
      <c r="AW570" s="13" t="s">
        <v>35</v>
      </c>
      <c r="AX570" s="13" t="s">
        <v>72</v>
      </c>
      <c r="AY570" s="218" t="s">
        <v>135</v>
      </c>
    </row>
    <row r="571" spans="2:65" s="13" customFormat="1" ht="11.25">
      <c r="B571" s="208"/>
      <c r="C571" s="209"/>
      <c r="D571" s="194" t="s">
        <v>148</v>
      </c>
      <c r="E571" s="210" t="s">
        <v>1</v>
      </c>
      <c r="F571" s="211" t="s">
        <v>708</v>
      </c>
      <c r="G571" s="209"/>
      <c r="H571" s="212">
        <v>242.72499999999999</v>
      </c>
      <c r="I571" s="213"/>
      <c r="J571" s="209"/>
      <c r="K571" s="209"/>
      <c r="L571" s="214"/>
      <c r="M571" s="215"/>
      <c r="N571" s="216"/>
      <c r="O571" s="216"/>
      <c r="P571" s="216"/>
      <c r="Q571" s="216"/>
      <c r="R571" s="216"/>
      <c r="S571" s="216"/>
      <c r="T571" s="217"/>
      <c r="AT571" s="218" t="s">
        <v>148</v>
      </c>
      <c r="AU571" s="218" t="s">
        <v>80</v>
      </c>
      <c r="AV571" s="13" t="s">
        <v>80</v>
      </c>
      <c r="AW571" s="13" t="s">
        <v>35</v>
      </c>
      <c r="AX571" s="13" t="s">
        <v>72</v>
      </c>
      <c r="AY571" s="218" t="s">
        <v>135</v>
      </c>
    </row>
    <row r="572" spans="2:65" s="13" customFormat="1" ht="11.25">
      <c r="B572" s="208"/>
      <c r="C572" s="209"/>
      <c r="D572" s="194" t="s">
        <v>148</v>
      </c>
      <c r="E572" s="210" t="s">
        <v>1</v>
      </c>
      <c r="F572" s="211" t="s">
        <v>709</v>
      </c>
      <c r="G572" s="209"/>
      <c r="H572" s="212">
        <v>215.37</v>
      </c>
      <c r="I572" s="213"/>
      <c r="J572" s="209"/>
      <c r="K572" s="209"/>
      <c r="L572" s="214"/>
      <c r="M572" s="215"/>
      <c r="N572" s="216"/>
      <c r="O572" s="216"/>
      <c r="P572" s="216"/>
      <c r="Q572" s="216"/>
      <c r="R572" s="216"/>
      <c r="S572" s="216"/>
      <c r="T572" s="217"/>
      <c r="AT572" s="218" t="s">
        <v>148</v>
      </c>
      <c r="AU572" s="218" t="s">
        <v>80</v>
      </c>
      <c r="AV572" s="13" t="s">
        <v>80</v>
      </c>
      <c r="AW572" s="13" t="s">
        <v>35</v>
      </c>
      <c r="AX572" s="13" t="s">
        <v>72</v>
      </c>
      <c r="AY572" s="218" t="s">
        <v>135</v>
      </c>
    </row>
    <row r="573" spans="2:65" s="13" customFormat="1" ht="11.25">
      <c r="B573" s="208"/>
      <c r="C573" s="209"/>
      <c r="D573" s="194" t="s">
        <v>148</v>
      </c>
      <c r="E573" s="210" t="s">
        <v>1</v>
      </c>
      <c r="F573" s="211" t="s">
        <v>710</v>
      </c>
      <c r="G573" s="209"/>
      <c r="H573" s="212">
        <v>187</v>
      </c>
      <c r="I573" s="213"/>
      <c r="J573" s="209"/>
      <c r="K573" s="209"/>
      <c r="L573" s="214"/>
      <c r="M573" s="215"/>
      <c r="N573" s="216"/>
      <c r="O573" s="216"/>
      <c r="P573" s="216"/>
      <c r="Q573" s="216"/>
      <c r="R573" s="216"/>
      <c r="S573" s="216"/>
      <c r="T573" s="217"/>
      <c r="AT573" s="218" t="s">
        <v>148</v>
      </c>
      <c r="AU573" s="218" t="s">
        <v>80</v>
      </c>
      <c r="AV573" s="13" t="s">
        <v>80</v>
      </c>
      <c r="AW573" s="13" t="s">
        <v>35</v>
      </c>
      <c r="AX573" s="13" t="s">
        <v>72</v>
      </c>
      <c r="AY573" s="218" t="s">
        <v>135</v>
      </c>
    </row>
    <row r="574" spans="2:65" s="13" customFormat="1" ht="11.25">
      <c r="B574" s="208"/>
      <c r="C574" s="209"/>
      <c r="D574" s="194" t="s">
        <v>148</v>
      </c>
      <c r="E574" s="210" t="s">
        <v>1</v>
      </c>
      <c r="F574" s="211" t="s">
        <v>711</v>
      </c>
      <c r="G574" s="209"/>
      <c r="H574" s="212">
        <v>159.6</v>
      </c>
      <c r="I574" s="213"/>
      <c r="J574" s="209"/>
      <c r="K574" s="209"/>
      <c r="L574" s="214"/>
      <c r="M574" s="215"/>
      <c r="N574" s="216"/>
      <c r="O574" s="216"/>
      <c r="P574" s="216"/>
      <c r="Q574" s="216"/>
      <c r="R574" s="216"/>
      <c r="S574" s="216"/>
      <c r="T574" s="217"/>
      <c r="AT574" s="218" t="s">
        <v>148</v>
      </c>
      <c r="AU574" s="218" t="s">
        <v>80</v>
      </c>
      <c r="AV574" s="13" t="s">
        <v>80</v>
      </c>
      <c r="AW574" s="13" t="s">
        <v>35</v>
      </c>
      <c r="AX574" s="13" t="s">
        <v>72</v>
      </c>
      <c r="AY574" s="218" t="s">
        <v>135</v>
      </c>
    </row>
    <row r="575" spans="2:65" s="13" customFormat="1" ht="11.25">
      <c r="B575" s="208"/>
      <c r="C575" s="209"/>
      <c r="D575" s="194" t="s">
        <v>148</v>
      </c>
      <c r="E575" s="210" t="s">
        <v>1</v>
      </c>
      <c r="F575" s="211" t="s">
        <v>712</v>
      </c>
      <c r="G575" s="209"/>
      <c r="H575" s="212">
        <v>133.84800000000001</v>
      </c>
      <c r="I575" s="213"/>
      <c r="J575" s="209"/>
      <c r="K575" s="209"/>
      <c r="L575" s="214"/>
      <c r="M575" s="215"/>
      <c r="N575" s="216"/>
      <c r="O575" s="216"/>
      <c r="P575" s="216"/>
      <c r="Q575" s="216"/>
      <c r="R575" s="216"/>
      <c r="S575" s="216"/>
      <c r="T575" s="217"/>
      <c r="AT575" s="218" t="s">
        <v>148</v>
      </c>
      <c r="AU575" s="218" t="s">
        <v>80</v>
      </c>
      <c r="AV575" s="13" t="s">
        <v>80</v>
      </c>
      <c r="AW575" s="13" t="s">
        <v>35</v>
      </c>
      <c r="AX575" s="13" t="s">
        <v>72</v>
      </c>
      <c r="AY575" s="218" t="s">
        <v>135</v>
      </c>
    </row>
    <row r="576" spans="2:65" s="13" customFormat="1" ht="11.25">
      <c r="B576" s="208"/>
      <c r="C576" s="209"/>
      <c r="D576" s="194" t="s">
        <v>148</v>
      </c>
      <c r="E576" s="210" t="s">
        <v>1</v>
      </c>
      <c r="F576" s="211" t="s">
        <v>713</v>
      </c>
      <c r="G576" s="209"/>
      <c r="H576" s="212">
        <v>73</v>
      </c>
      <c r="I576" s="213"/>
      <c r="J576" s="209"/>
      <c r="K576" s="209"/>
      <c r="L576" s="214"/>
      <c r="M576" s="215"/>
      <c r="N576" s="216"/>
      <c r="O576" s="216"/>
      <c r="P576" s="216"/>
      <c r="Q576" s="216"/>
      <c r="R576" s="216"/>
      <c r="S576" s="216"/>
      <c r="T576" s="217"/>
      <c r="AT576" s="218" t="s">
        <v>148</v>
      </c>
      <c r="AU576" s="218" t="s">
        <v>80</v>
      </c>
      <c r="AV576" s="13" t="s">
        <v>80</v>
      </c>
      <c r="AW576" s="13" t="s">
        <v>35</v>
      </c>
      <c r="AX576" s="13" t="s">
        <v>72</v>
      </c>
      <c r="AY576" s="218" t="s">
        <v>135</v>
      </c>
    </row>
    <row r="577" spans="2:65" s="12" customFormat="1" ht="11.25">
      <c r="B577" s="198"/>
      <c r="C577" s="199"/>
      <c r="D577" s="194" t="s">
        <v>148</v>
      </c>
      <c r="E577" s="200" t="s">
        <v>1</v>
      </c>
      <c r="F577" s="201" t="s">
        <v>714</v>
      </c>
      <c r="G577" s="199"/>
      <c r="H577" s="200" t="s">
        <v>1</v>
      </c>
      <c r="I577" s="202"/>
      <c r="J577" s="199"/>
      <c r="K577" s="199"/>
      <c r="L577" s="203"/>
      <c r="M577" s="204"/>
      <c r="N577" s="205"/>
      <c r="O577" s="205"/>
      <c r="P577" s="205"/>
      <c r="Q577" s="205"/>
      <c r="R577" s="205"/>
      <c r="S577" s="205"/>
      <c r="T577" s="206"/>
      <c r="AT577" s="207" t="s">
        <v>148</v>
      </c>
      <c r="AU577" s="207" t="s">
        <v>80</v>
      </c>
      <c r="AV577" s="12" t="s">
        <v>21</v>
      </c>
      <c r="AW577" s="12" t="s">
        <v>35</v>
      </c>
      <c r="AX577" s="12" t="s">
        <v>72</v>
      </c>
      <c r="AY577" s="207" t="s">
        <v>135</v>
      </c>
    </row>
    <row r="578" spans="2:65" s="13" customFormat="1" ht="11.25">
      <c r="B578" s="208"/>
      <c r="C578" s="209"/>
      <c r="D578" s="194" t="s">
        <v>148</v>
      </c>
      <c r="E578" s="210" t="s">
        <v>1</v>
      </c>
      <c r="F578" s="211" t="s">
        <v>715</v>
      </c>
      <c r="G578" s="209"/>
      <c r="H578" s="212">
        <v>248.59899999999999</v>
      </c>
      <c r="I578" s="213"/>
      <c r="J578" s="209"/>
      <c r="K578" s="209"/>
      <c r="L578" s="214"/>
      <c r="M578" s="215"/>
      <c r="N578" s="216"/>
      <c r="O578" s="216"/>
      <c r="P578" s="216"/>
      <c r="Q578" s="216"/>
      <c r="R578" s="216"/>
      <c r="S578" s="216"/>
      <c r="T578" s="217"/>
      <c r="AT578" s="218" t="s">
        <v>148</v>
      </c>
      <c r="AU578" s="218" t="s">
        <v>80</v>
      </c>
      <c r="AV578" s="13" t="s">
        <v>80</v>
      </c>
      <c r="AW578" s="13" t="s">
        <v>35</v>
      </c>
      <c r="AX578" s="13" t="s">
        <v>72</v>
      </c>
      <c r="AY578" s="218" t="s">
        <v>135</v>
      </c>
    </row>
    <row r="579" spans="2:65" s="15" customFormat="1" ht="11.25">
      <c r="B579" s="230"/>
      <c r="C579" s="231"/>
      <c r="D579" s="194" t="s">
        <v>148</v>
      </c>
      <c r="E579" s="232" t="s">
        <v>1</v>
      </c>
      <c r="F579" s="233" t="s">
        <v>193</v>
      </c>
      <c r="G579" s="231"/>
      <c r="H579" s="234">
        <v>2327.7420000000002</v>
      </c>
      <c r="I579" s="235"/>
      <c r="J579" s="231"/>
      <c r="K579" s="231"/>
      <c r="L579" s="236"/>
      <c r="M579" s="237"/>
      <c r="N579" s="238"/>
      <c r="O579" s="238"/>
      <c r="P579" s="238"/>
      <c r="Q579" s="238"/>
      <c r="R579" s="238"/>
      <c r="S579" s="238"/>
      <c r="T579" s="239"/>
      <c r="AT579" s="240" t="s">
        <v>148</v>
      </c>
      <c r="AU579" s="240" t="s">
        <v>80</v>
      </c>
      <c r="AV579" s="15" t="s">
        <v>142</v>
      </c>
      <c r="AW579" s="15" t="s">
        <v>35</v>
      </c>
      <c r="AX579" s="15" t="s">
        <v>21</v>
      </c>
      <c r="AY579" s="240" t="s">
        <v>135</v>
      </c>
    </row>
    <row r="580" spans="2:65" s="1" customFormat="1" ht="16.5" customHeight="1">
      <c r="B580" s="34"/>
      <c r="C580" s="182" t="s">
        <v>716</v>
      </c>
      <c r="D580" s="182" t="s">
        <v>137</v>
      </c>
      <c r="E580" s="183" t="s">
        <v>717</v>
      </c>
      <c r="F580" s="184" t="s">
        <v>718</v>
      </c>
      <c r="G580" s="185" t="s">
        <v>140</v>
      </c>
      <c r="H580" s="186">
        <v>97765.164000000004</v>
      </c>
      <c r="I580" s="187"/>
      <c r="J580" s="188">
        <f>ROUND(I580*H580,2)</f>
        <v>0</v>
      </c>
      <c r="K580" s="184" t="s">
        <v>141</v>
      </c>
      <c r="L580" s="38"/>
      <c r="M580" s="189" t="s">
        <v>1</v>
      </c>
      <c r="N580" s="190" t="s">
        <v>43</v>
      </c>
      <c r="O580" s="60"/>
      <c r="P580" s="191">
        <f>O580*H580</f>
        <v>0</v>
      </c>
      <c r="Q580" s="191">
        <v>0</v>
      </c>
      <c r="R580" s="191">
        <f>Q580*H580</f>
        <v>0</v>
      </c>
      <c r="S580" s="191">
        <v>0</v>
      </c>
      <c r="T580" s="192">
        <f>S580*H580</f>
        <v>0</v>
      </c>
      <c r="AR580" s="17" t="s">
        <v>142</v>
      </c>
      <c r="AT580" s="17" t="s">
        <v>137</v>
      </c>
      <c r="AU580" s="17" t="s">
        <v>80</v>
      </c>
      <c r="AY580" s="17" t="s">
        <v>135</v>
      </c>
      <c r="BE580" s="193">
        <f>IF(N580="základní",J580,0)</f>
        <v>0</v>
      </c>
      <c r="BF580" s="193">
        <f>IF(N580="snížená",J580,0)</f>
        <v>0</v>
      </c>
      <c r="BG580" s="193">
        <f>IF(N580="zákl. přenesená",J580,0)</f>
        <v>0</v>
      </c>
      <c r="BH580" s="193">
        <f>IF(N580="sníž. přenesená",J580,0)</f>
        <v>0</v>
      </c>
      <c r="BI580" s="193">
        <f>IF(N580="nulová",J580,0)</f>
        <v>0</v>
      </c>
      <c r="BJ580" s="17" t="s">
        <v>21</v>
      </c>
      <c r="BK580" s="193">
        <f>ROUND(I580*H580,2)</f>
        <v>0</v>
      </c>
      <c r="BL580" s="17" t="s">
        <v>142</v>
      </c>
      <c r="BM580" s="17" t="s">
        <v>719</v>
      </c>
    </row>
    <row r="581" spans="2:65" s="1" customFormat="1" ht="19.5">
      <c r="B581" s="34"/>
      <c r="C581" s="35"/>
      <c r="D581" s="194" t="s">
        <v>144</v>
      </c>
      <c r="E581" s="35"/>
      <c r="F581" s="195" t="s">
        <v>720</v>
      </c>
      <c r="G581" s="35"/>
      <c r="H581" s="35"/>
      <c r="I581" s="112"/>
      <c r="J581" s="35"/>
      <c r="K581" s="35"/>
      <c r="L581" s="38"/>
      <c r="M581" s="196"/>
      <c r="N581" s="60"/>
      <c r="O581" s="60"/>
      <c r="P581" s="60"/>
      <c r="Q581" s="60"/>
      <c r="R581" s="60"/>
      <c r="S581" s="60"/>
      <c r="T581" s="61"/>
      <c r="AT581" s="17" t="s">
        <v>144</v>
      </c>
      <c r="AU581" s="17" t="s">
        <v>80</v>
      </c>
    </row>
    <row r="582" spans="2:65" s="1" customFormat="1" ht="39">
      <c r="B582" s="34"/>
      <c r="C582" s="35"/>
      <c r="D582" s="194" t="s">
        <v>146</v>
      </c>
      <c r="E582" s="35"/>
      <c r="F582" s="197" t="s">
        <v>702</v>
      </c>
      <c r="G582" s="35"/>
      <c r="H582" s="35"/>
      <c r="I582" s="112"/>
      <c r="J582" s="35"/>
      <c r="K582" s="35"/>
      <c r="L582" s="38"/>
      <c r="M582" s="196"/>
      <c r="N582" s="60"/>
      <c r="O582" s="60"/>
      <c r="P582" s="60"/>
      <c r="Q582" s="60"/>
      <c r="R582" s="60"/>
      <c r="S582" s="60"/>
      <c r="T582" s="61"/>
      <c r="AT582" s="17" t="s">
        <v>146</v>
      </c>
      <c r="AU582" s="17" t="s">
        <v>80</v>
      </c>
    </row>
    <row r="583" spans="2:65" s="12" customFormat="1" ht="11.25">
      <c r="B583" s="198"/>
      <c r="C583" s="199"/>
      <c r="D583" s="194" t="s">
        <v>148</v>
      </c>
      <c r="E583" s="200" t="s">
        <v>1</v>
      </c>
      <c r="F583" s="201" t="s">
        <v>721</v>
      </c>
      <c r="G583" s="199"/>
      <c r="H583" s="200" t="s">
        <v>1</v>
      </c>
      <c r="I583" s="202"/>
      <c r="J583" s="199"/>
      <c r="K583" s="199"/>
      <c r="L583" s="203"/>
      <c r="M583" s="204"/>
      <c r="N583" s="205"/>
      <c r="O583" s="205"/>
      <c r="P583" s="205"/>
      <c r="Q583" s="205"/>
      <c r="R583" s="205"/>
      <c r="S583" s="205"/>
      <c r="T583" s="206"/>
      <c r="AT583" s="207" t="s">
        <v>148</v>
      </c>
      <c r="AU583" s="207" t="s">
        <v>80</v>
      </c>
      <c r="AV583" s="12" t="s">
        <v>21</v>
      </c>
      <c r="AW583" s="12" t="s">
        <v>35</v>
      </c>
      <c r="AX583" s="12" t="s">
        <v>72</v>
      </c>
      <c r="AY583" s="207" t="s">
        <v>135</v>
      </c>
    </row>
    <row r="584" spans="2:65" s="13" customFormat="1" ht="11.25">
      <c r="B584" s="208"/>
      <c r="C584" s="209"/>
      <c r="D584" s="194" t="s">
        <v>148</v>
      </c>
      <c r="E584" s="210" t="s">
        <v>1</v>
      </c>
      <c r="F584" s="211" t="s">
        <v>722</v>
      </c>
      <c r="G584" s="209"/>
      <c r="H584" s="212">
        <v>97765.164000000004</v>
      </c>
      <c r="I584" s="213"/>
      <c r="J584" s="209"/>
      <c r="K584" s="209"/>
      <c r="L584" s="214"/>
      <c r="M584" s="215"/>
      <c r="N584" s="216"/>
      <c r="O584" s="216"/>
      <c r="P584" s="216"/>
      <c r="Q584" s="216"/>
      <c r="R584" s="216"/>
      <c r="S584" s="216"/>
      <c r="T584" s="217"/>
      <c r="AT584" s="218" t="s">
        <v>148</v>
      </c>
      <c r="AU584" s="218" t="s">
        <v>80</v>
      </c>
      <c r="AV584" s="13" t="s">
        <v>80</v>
      </c>
      <c r="AW584" s="13" t="s">
        <v>35</v>
      </c>
      <c r="AX584" s="13" t="s">
        <v>21</v>
      </c>
      <c r="AY584" s="218" t="s">
        <v>135</v>
      </c>
    </row>
    <row r="585" spans="2:65" s="1" customFormat="1" ht="16.5" customHeight="1">
      <c r="B585" s="34"/>
      <c r="C585" s="182" t="s">
        <v>723</v>
      </c>
      <c r="D585" s="182" t="s">
        <v>137</v>
      </c>
      <c r="E585" s="183" t="s">
        <v>724</v>
      </c>
      <c r="F585" s="184" t="s">
        <v>725</v>
      </c>
      <c r="G585" s="185" t="s">
        <v>140</v>
      </c>
      <c r="H585" s="186">
        <v>2327.7420000000002</v>
      </c>
      <c r="I585" s="187"/>
      <c r="J585" s="188">
        <f>ROUND(I585*H585,2)</f>
        <v>0</v>
      </c>
      <c r="K585" s="184" t="s">
        <v>141</v>
      </c>
      <c r="L585" s="38"/>
      <c r="M585" s="189" t="s">
        <v>1</v>
      </c>
      <c r="N585" s="190" t="s">
        <v>43</v>
      </c>
      <c r="O585" s="60"/>
      <c r="P585" s="191">
        <f>O585*H585</f>
        <v>0</v>
      </c>
      <c r="Q585" s="191">
        <v>0</v>
      </c>
      <c r="R585" s="191">
        <f>Q585*H585</f>
        <v>0</v>
      </c>
      <c r="S585" s="191">
        <v>0</v>
      </c>
      <c r="T585" s="192">
        <f>S585*H585</f>
        <v>0</v>
      </c>
      <c r="AR585" s="17" t="s">
        <v>142</v>
      </c>
      <c r="AT585" s="17" t="s">
        <v>137</v>
      </c>
      <c r="AU585" s="17" t="s">
        <v>80</v>
      </c>
      <c r="AY585" s="17" t="s">
        <v>135</v>
      </c>
      <c r="BE585" s="193">
        <f>IF(N585="základní",J585,0)</f>
        <v>0</v>
      </c>
      <c r="BF585" s="193">
        <f>IF(N585="snížená",J585,0)</f>
        <v>0</v>
      </c>
      <c r="BG585" s="193">
        <f>IF(N585="zákl. přenesená",J585,0)</f>
        <v>0</v>
      </c>
      <c r="BH585" s="193">
        <f>IF(N585="sníž. přenesená",J585,0)</f>
        <v>0</v>
      </c>
      <c r="BI585" s="193">
        <f>IF(N585="nulová",J585,0)</f>
        <v>0</v>
      </c>
      <c r="BJ585" s="17" t="s">
        <v>21</v>
      </c>
      <c r="BK585" s="193">
        <f>ROUND(I585*H585,2)</f>
        <v>0</v>
      </c>
      <c r="BL585" s="17" t="s">
        <v>142</v>
      </c>
      <c r="BM585" s="17" t="s">
        <v>726</v>
      </c>
    </row>
    <row r="586" spans="2:65" s="1" customFormat="1" ht="19.5">
      <c r="B586" s="34"/>
      <c r="C586" s="35"/>
      <c r="D586" s="194" t="s">
        <v>144</v>
      </c>
      <c r="E586" s="35"/>
      <c r="F586" s="195" t="s">
        <v>727</v>
      </c>
      <c r="G586" s="35"/>
      <c r="H586" s="35"/>
      <c r="I586" s="112"/>
      <c r="J586" s="35"/>
      <c r="K586" s="35"/>
      <c r="L586" s="38"/>
      <c r="M586" s="196"/>
      <c r="N586" s="60"/>
      <c r="O586" s="60"/>
      <c r="P586" s="60"/>
      <c r="Q586" s="60"/>
      <c r="R586" s="60"/>
      <c r="S586" s="60"/>
      <c r="T586" s="61"/>
      <c r="AT586" s="17" t="s">
        <v>144</v>
      </c>
      <c r="AU586" s="17" t="s">
        <v>80</v>
      </c>
    </row>
    <row r="587" spans="2:65" s="1" customFormat="1" ht="19.5">
      <c r="B587" s="34"/>
      <c r="C587" s="35"/>
      <c r="D587" s="194" t="s">
        <v>146</v>
      </c>
      <c r="E587" s="35"/>
      <c r="F587" s="197" t="s">
        <v>728</v>
      </c>
      <c r="G587" s="35"/>
      <c r="H587" s="35"/>
      <c r="I587" s="112"/>
      <c r="J587" s="35"/>
      <c r="K587" s="35"/>
      <c r="L587" s="38"/>
      <c r="M587" s="196"/>
      <c r="N587" s="60"/>
      <c r="O587" s="60"/>
      <c r="P587" s="60"/>
      <c r="Q587" s="60"/>
      <c r="R587" s="60"/>
      <c r="S587" s="60"/>
      <c r="T587" s="61"/>
      <c r="AT587" s="17" t="s">
        <v>146</v>
      </c>
      <c r="AU587" s="17" t="s">
        <v>80</v>
      </c>
    </row>
    <row r="588" spans="2:65" s="1" customFormat="1" ht="16.5" customHeight="1">
      <c r="B588" s="34"/>
      <c r="C588" s="182" t="s">
        <v>729</v>
      </c>
      <c r="D588" s="182" t="s">
        <v>137</v>
      </c>
      <c r="E588" s="183" t="s">
        <v>730</v>
      </c>
      <c r="F588" s="184" t="s">
        <v>731</v>
      </c>
      <c r="G588" s="185" t="s">
        <v>157</v>
      </c>
      <c r="H588" s="186">
        <v>870</v>
      </c>
      <c r="I588" s="187"/>
      <c r="J588" s="188">
        <f>ROUND(I588*H588,2)</f>
        <v>0</v>
      </c>
      <c r="K588" s="184" t="s">
        <v>141</v>
      </c>
      <c r="L588" s="38"/>
      <c r="M588" s="189" t="s">
        <v>1</v>
      </c>
      <c r="N588" s="190" t="s">
        <v>43</v>
      </c>
      <c r="O588" s="60"/>
      <c r="P588" s="191">
        <f>O588*H588</f>
        <v>0</v>
      </c>
      <c r="Q588" s="191">
        <v>0</v>
      </c>
      <c r="R588" s="191">
        <f>Q588*H588</f>
        <v>0</v>
      </c>
      <c r="S588" s="191">
        <v>0</v>
      </c>
      <c r="T588" s="192">
        <f>S588*H588</f>
        <v>0</v>
      </c>
      <c r="AR588" s="17" t="s">
        <v>142</v>
      </c>
      <c r="AT588" s="17" t="s">
        <v>137</v>
      </c>
      <c r="AU588" s="17" t="s">
        <v>80</v>
      </c>
      <c r="AY588" s="17" t="s">
        <v>135</v>
      </c>
      <c r="BE588" s="193">
        <f>IF(N588="základní",J588,0)</f>
        <v>0</v>
      </c>
      <c r="BF588" s="193">
        <f>IF(N588="snížená",J588,0)</f>
        <v>0</v>
      </c>
      <c r="BG588" s="193">
        <f>IF(N588="zákl. přenesená",J588,0)</f>
        <v>0</v>
      </c>
      <c r="BH588" s="193">
        <f>IF(N588="sníž. přenesená",J588,0)</f>
        <v>0</v>
      </c>
      <c r="BI588" s="193">
        <f>IF(N588="nulová",J588,0)</f>
        <v>0</v>
      </c>
      <c r="BJ588" s="17" t="s">
        <v>21</v>
      </c>
      <c r="BK588" s="193">
        <f>ROUND(I588*H588,2)</f>
        <v>0</v>
      </c>
      <c r="BL588" s="17" t="s">
        <v>142</v>
      </c>
      <c r="BM588" s="17" t="s">
        <v>732</v>
      </c>
    </row>
    <row r="589" spans="2:65" s="1" customFormat="1" ht="19.5">
      <c r="B589" s="34"/>
      <c r="C589" s="35"/>
      <c r="D589" s="194" t="s">
        <v>144</v>
      </c>
      <c r="E589" s="35"/>
      <c r="F589" s="195" t="s">
        <v>733</v>
      </c>
      <c r="G589" s="35"/>
      <c r="H589" s="35"/>
      <c r="I589" s="112"/>
      <c r="J589" s="35"/>
      <c r="K589" s="35"/>
      <c r="L589" s="38"/>
      <c r="M589" s="196"/>
      <c r="N589" s="60"/>
      <c r="O589" s="60"/>
      <c r="P589" s="60"/>
      <c r="Q589" s="60"/>
      <c r="R589" s="60"/>
      <c r="S589" s="60"/>
      <c r="T589" s="61"/>
      <c r="AT589" s="17" t="s">
        <v>144</v>
      </c>
      <c r="AU589" s="17" t="s">
        <v>80</v>
      </c>
    </row>
    <row r="590" spans="2:65" s="1" customFormat="1" ht="58.5">
      <c r="B590" s="34"/>
      <c r="C590" s="35"/>
      <c r="D590" s="194" t="s">
        <v>146</v>
      </c>
      <c r="E590" s="35"/>
      <c r="F590" s="197" t="s">
        <v>734</v>
      </c>
      <c r="G590" s="35"/>
      <c r="H590" s="35"/>
      <c r="I590" s="112"/>
      <c r="J590" s="35"/>
      <c r="K590" s="35"/>
      <c r="L590" s="38"/>
      <c r="M590" s="196"/>
      <c r="N590" s="60"/>
      <c r="O590" s="60"/>
      <c r="P590" s="60"/>
      <c r="Q590" s="60"/>
      <c r="R590" s="60"/>
      <c r="S590" s="60"/>
      <c r="T590" s="61"/>
      <c r="AT590" s="17" t="s">
        <v>146</v>
      </c>
      <c r="AU590" s="17" t="s">
        <v>80</v>
      </c>
    </row>
    <row r="591" spans="2:65" s="12" customFormat="1" ht="22.5">
      <c r="B591" s="198"/>
      <c r="C591" s="199"/>
      <c r="D591" s="194" t="s">
        <v>148</v>
      </c>
      <c r="E591" s="200" t="s">
        <v>1</v>
      </c>
      <c r="F591" s="201" t="s">
        <v>735</v>
      </c>
      <c r="G591" s="199"/>
      <c r="H591" s="200" t="s">
        <v>1</v>
      </c>
      <c r="I591" s="202"/>
      <c r="J591" s="199"/>
      <c r="K591" s="199"/>
      <c r="L591" s="203"/>
      <c r="M591" s="204"/>
      <c r="N591" s="205"/>
      <c r="O591" s="205"/>
      <c r="P591" s="205"/>
      <c r="Q591" s="205"/>
      <c r="R591" s="205"/>
      <c r="S591" s="205"/>
      <c r="T591" s="206"/>
      <c r="AT591" s="207" t="s">
        <v>148</v>
      </c>
      <c r="AU591" s="207" t="s">
        <v>80</v>
      </c>
      <c r="AV591" s="12" t="s">
        <v>21</v>
      </c>
      <c r="AW591" s="12" t="s">
        <v>35</v>
      </c>
      <c r="AX591" s="12" t="s">
        <v>72</v>
      </c>
      <c r="AY591" s="207" t="s">
        <v>135</v>
      </c>
    </row>
    <row r="592" spans="2:65" s="12" customFormat="1" ht="11.25">
      <c r="B592" s="198"/>
      <c r="C592" s="199"/>
      <c r="D592" s="194" t="s">
        <v>148</v>
      </c>
      <c r="E592" s="200" t="s">
        <v>1</v>
      </c>
      <c r="F592" s="201" t="s">
        <v>736</v>
      </c>
      <c r="G592" s="199"/>
      <c r="H592" s="200" t="s">
        <v>1</v>
      </c>
      <c r="I592" s="202"/>
      <c r="J592" s="199"/>
      <c r="K592" s="199"/>
      <c r="L592" s="203"/>
      <c r="M592" s="204"/>
      <c r="N592" s="205"/>
      <c r="O592" s="205"/>
      <c r="P592" s="205"/>
      <c r="Q592" s="205"/>
      <c r="R592" s="205"/>
      <c r="S592" s="205"/>
      <c r="T592" s="206"/>
      <c r="AT592" s="207" t="s">
        <v>148</v>
      </c>
      <c r="AU592" s="207" t="s">
        <v>80</v>
      </c>
      <c r="AV592" s="12" t="s">
        <v>21</v>
      </c>
      <c r="AW592" s="12" t="s">
        <v>35</v>
      </c>
      <c r="AX592" s="12" t="s">
        <v>72</v>
      </c>
      <c r="AY592" s="207" t="s">
        <v>135</v>
      </c>
    </row>
    <row r="593" spans="2:65" s="13" customFormat="1" ht="11.25">
      <c r="B593" s="208"/>
      <c r="C593" s="209"/>
      <c r="D593" s="194" t="s">
        <v>148</v>
      </c>
      <c r="E593" s="210" t="s">
        <v>1</v>
      </c>
      <c r="F593" s="211" t="s">
        <v>737</v>
      </c>
      <c r="G593" s="209"/>
      <c r="H593" s="212">
        <v>870</v>
      </c>
      <c r="I593" s="213"/>
      <c r="J593" s="209"/>
      <c r="K593" s="209"/>
      <c r="L593" s="214"/>
      <c r="M593" s="215"/>
      <c r="N593" s="216"/>
      <c r="O593" s="216"/>
      <c r="P593" s="216"/>
      <c r="Q593" s="216"/>
      <c r="R593" s="216"/>
      <c r="S593" s="216"/>
      <c r="T593" s="217"/>
      <c r="AT593" s="218" t="s">
        <v>148</v>
      </c>
      <c r="AU593" s="218" t="s">
        <v>80</v>
      </c>
      <c r="AV593" s="13" t="s">
        <v>80</v>
      </c>
      <c r="AW593" s="13" t="s">
        <v>35</v>
      </c>
      <c r="AX593" s="13" t="s">
        <v>72</v>
      </c>
      <c r="AY593" s="218" t="s">
        <v>135</v>
      </c>
    </row>
    <row r="594" spans="2:65" s="15" customFormat="1" ht="11.25">
      <c r="B594" s="230"/>
      <c r="C594" s="231"/>
      <c r="D594" s="194" t="s">
        <v>148</v>
      </c>
      <c r="E594" s="232" t="s">
        <v>1</v>
      </c>
      <c r="F594" s="233" t="s">
        <v>193</v>
      </c>
      <c r="G594" s="231"/>
      <c r="H594" s="234">
        <v>870</v>
      </c>
      <c r="I594" s="235"/>
      <c r="J594" s="231"/>
      <c r="K594" s="231"/>
      <c r="L594" s="236"/>
      <c r="M594" s="237"/>
      <c r="N594" s="238"/>
      <c r="O594" s="238"/>
      <c r="P594" s="238"/>
      <c r="Q594" s="238"/>
      <c r="R594" s="238"/>
      <c r="S594" s="238"/>
      <c r="T594" s="239"/>
      <c r="AT594" s="240" t="s">
        <v>148</v>
      </c>
      <c r="AU594" s="240" t="s">
        <v>80</v>
      </c>
      <c r="AV594" s="15" t="s">
        <v>142</v>
      </c>
      <c r="AW594" s="15" t="s">
        <v>35</v>
      </c>
      <c r="AX594" s="15" t="s">
        <v>21</v>
      </c>
      <c r="AY594" s="240" t="s">
        <v>135</v>
      </c>
    </row>
    <row r="595" spans="2:65" s="1" customFormat="1" ht="16.5" customHeight="1">
      <c r="B595" s="34"/>
      <c r="C595" s="182" t="s">
        <v>738</v>
      </c>
      <c r="D595" s="182" t="s">
        <v>137</v>
      </c>
      <c r="E595" s="183" t="s">
        <v>739</v>
      </c>
      <c r="F595" s="184" t="s">
        <v>740</v>
      </c>
      <c r="G595" s="185" t="s">
        <v>157</v>
      </c>
      <c r="H595" s="186">
        <v>36540</v>
      </c>
      <c r="I595" s="187"/>
      <c r="J595" s="188">
        <f>ROUND(I595*H595,2)</f>
        <v>0</v>
      </c>
      <c r="K595" s="184" t="s">
        <v>141</v>
      </c>
      <c r="L595" s="38"/>
      <c r="M595" s="189" t="s">
        <v>1</v>
      </c>
      <c r="N595" s="190" t="s">
        <v>43</v>
      </c>
      <c r="O595" s="60"/>
      <c r="P595" s="191">
        <f>O595*H595</f>
        <v>0</v>
      </c>
      <c r="Q595" s="191">
        <v>0</v>
      </c>
      <c r="R595" s="191">
        <f>Q595*H595</f>
        <v>0</v>
      </c>
      <c r="S595" s="191">
        <v>0</v>
      </c>
      <c r="T595" s="192">
        <f>S595*H595</f>
        <v>0</v>
      </c>
      <c r="AR595" s="17" t="s">
        <v>142</v>
      </c>
      <c r="AT595" s="17" t="s">
        <v>137</v>
      </c>
      <c r="AU595" s="17" t="s">
        <v>80</v>
      </c>
      <c r="AY595" s="17" t="s">
        <v>135</v>
      </c>
      <c r="BE595" s="193">
        <f>IF(N595="základní",J595,0)</f>
        <v>0</v>
      </c>
      <c r="BF595" s="193">
        <f>IF(N595="snížená",J595,0)</f>
        <v>0</v>
      </c>
      <c r="BG595" s="193">
        <f>IF(N595="zákl. přenesená",J595,0)</f>
        <v>0</v>
      </c>
      <c r="BH595" s="193">
        <f>IF(N595="sníž. přenesená",J595,0)</f>
        <v>0</v>
      </c>
      <c r="BI595" s="193">
        <f>IF(N595="nulová",J595,0)</f>
        <v>0</v>
      </c>
      <c r="BJ595" s="17" t="s">
        <v>21</v>
      </c>
      <c r="BK595" s="193">
        <f>ROUND(I595*H595,2)</f>
        <v>0</v>
      </c>
      <c r="BL595" s="17" t="s">
        <v>142</v>
      </c>
      <c r="BM595" s="17" t="s">
        <v>741</v>
      </c>
    </row>
    <row r="596" spans="2:65" s="1" customFormat="1" ht="19.5">
      <c r="B596" s="34"/>
      <c r="C596" s="35"/>
      <c r="D596" s="194" t="s">
        <v>144</v>
      </c>
      <c r="E596" s="35"/>
      <c r="F596" s="195" t="s">
        <v>742</v>
      </c>
      <c r="G596" s="35"/>
      <c r="H596" s="35"/>
      <c r="I596" s="112"/>
      <c r="J596" s="35"/>
      <c r="K596" s="35"/>
      <c r="L596" s="38"/>
      <c r="M596" s="196"/>
      <c r="N596" s="60"/>
      <c r="O596" s="60"/>
      <c r="P596" s="60"/>
      <c r="Q596" s="60"/>
      <c r="R596" s="60"/>
      <c r="S596" s="60"/>
      <c r="T596" s="61"/>
      <c r="AT596" s="17" t="s">
        <v>144</v>
      </c>
      <c r="AU596" s="17" t="s">
        <v>80</v>
      </c>
    </row>
    <row r="597" spans="2:65" s="1" customFormat="1" ht="58.5">
      <c r="B597" s="34"/>
      <c r="C597" s="35"/>
      <c r="D597" s="194" t="s">
        <v>146</v>
      </c>
      <c r="E597" s="35"/>
      <c r="F597" s="197" t="s">
        <v>734</v>
      </c>
      <c r="G597" s="35"/>
      <c r="H597" s="35"/>
      <c r="I597" s="112"/>
      <c r="J597" s="35"/>
      <c r="K597" s="35"/>
      <c r="L597" s="38"/>
      <c r="M597" s="196"/>
      <c r="N597" s="60"/>
      <c r="O597" s="60"/>
      <c r="P597" s="60"/>
      <c r="Q597" s="60"/>
      <c r="R597" s="60"/>
      <c r="S597" s="60"/>
      <c r="T597" s="61"/>
      <c r="AT597" s="17" t="s">
        <v>146</v>
      </c>
      <c r="AU597" s="17" t="s">
        <v>80</v>
      </c>
    </row>
    <row r="598" spans="2:65" s="12" customFormat="1" ht="11.25">
      <c r="B598" s="198"/>
      <c r="C598" s="199"/>
      <c r="D598" s="194" t="s">
        <v>148</v>
      </c>
      <c r="E598" s="200" t="s">
        <v>1</v>
      </c>
      <c r="F598" s="201" t="s">
        <v>721</v>
      </c>
      <c r="G598" s="199"/>
      <c r="H598" s="200" t="s">
        <v>1</v>
      </c>
      <c r="I598" s="202"/>
      <c r="J598" s="199"/>
      <c r="K598" s="199"/>
      <c r="L598" s="203"/>
      <c r="M598" s="204"/>
      <c r="N598" s="205"/>
      <c r="O598" s="205"/>
      <c r="P598" s="205"/>
      <c r="Q598" s="205"/>
      <c r="R598" s="205"/>
      <c r="S598" s="205"/>
      <c r="T598" s="206"/>
      <c r="AT598" s="207" t="s">
        <v>148</v>
      </c>
      <c r="AU598" s="207" t="s">
        <v>80</v>
      </c>
      <c r="AV598" s="12" t="s">
        <v>21</v>
      </c>
      <c r="AW598" s="12" t="s">
        <v>35</v>
      </c>
      <c r="AX598" s="12" t="s">
        <v>72</v>
      </c>
      <c r="AY598" s="207" t="s">
        <v>135</v>
      </c>
    </row>
    <row r="599" spans="2:65" s="13" customFormat="1" ht="11.25">
      <c r="B599" s="208"/>
      <c r="C599" s="209"/>
      <c r="D599" s="194" t="s">
        <v>148</v>
      </c>
      <c r="E599" s="210" t="s">
        <v>1</v>
      </c>
      <c r="F599" s="211" t="s">
        <v>743</v>
      </c>
      <c r="G599" s="209"/>
      <c r="H599" s="212">
        <v>36540</v>
      </c>
      <c r="I599" s="213"/>
      <c r="J599" s="209"/>
      <c r="K599" s="209"/>
      <c r="L599" s="214"/>
      <c r="M599" s="215"/>
      <c r="N599" s="216"/>
      <c r="O599" s="216"/>
      <c r="P599" s="216"/>
      <c r="Q599" s="216"/>
      <c r="R599" s="216"/>
      <c r="S599" s="216"/>
      <c r="T599" s="217"/>
      <c r="AT599" s="218" t="s">
        <v>148</v>
      </c>
      <c r="AU599" s="218" t="s">
        <v>80</v>
      </c>
      <c r="AV599" s="13" t="s">
        <v>80</v>
      </c>
      <c r="AW599" s="13" t="s">
        <v>35</v>
      </c>
      <c r="AX599" s="13" t="s">
        <v>21</v>
      </c>
      <c r="AY599" s="218" t="s">
        <v>135</v>
      </c>
    </row>
    <row r="600" spans="2:65" s="1" customFormat="1" ht="16.5" customHeight="1">
      <c r="B600" s="34"/>
      <c r="C600" s="182" t="s">
        <v>744</v>
      </c>
      <c r="D600" s="182" t="s">
        <v>137</v>
      </c>
      <c r="E600" s="183" t="s">
        <v>745</v>
      </c>
      <c r="F600" s="184" t="s">
        <v>746</v>
      </c>
      <c r="G600" s="185" t="s">
        <v>157</v>
      </c>
      <c r="H600" s="186">
        <v>870</v>
      </c>
      <c r="I600" s="187"/>
      <c r="J600" s="188">
        <f>ROUND(I600*H600,2)</f>
        <v>0</v>
      </c>
      <c r="K600" s="184" t="s">
        <v>141</v>
      </c>
      <c r="L600" s="38"/>
      <c r="M600" s="189" t="s">
        <v>1</v>
      </c>
      <c r="N600" s="190" t="s">
        <v>43</v>
      </c>
      <c r="O600" s="60"/>
      <c r="P600" s="191">
        <f>O600*H600</f>
        <v>0</v>
      </c>
      <c r="Q600" s="191">
        <v>0</v>
      </c>
      <c r="R600" s="191">
        <f>Q600*H600</f>
        <v>0</v>
      </c>
      <c r="S600" s="191">
        <v>0</v>
      </c>
      <c r="T600" s="192">
        <f>S600*H600</f>
        <v>0</v>
      </c>
      <c r="AR600" s="17" t="s">
        <v>142</v>
      </c>
      <c r="AT600" s="17" t="s">
        <v>137</v>
      </c>
      <c r="AU600" s="17" t="s">
        <v>80</v>
      </c>
      <c r="AY600" s="17" t="s">
        <v>135</v>
      </c>
      <c r="BE600" s="193">
        <f>IF(N600="základní",J600,0)</f>
        <v>0</v>
      </c>
      <c r="BF600" s="193">
        <f>IF(N600="snížená",J600,0)</f>
        <v>0</v>
      </c>
      <c r="BG600" s="193">
        <f>IF(N600="zákl. přenesená",J600,0)</f>
        <v>0</v>
      </c>
      <c r="BH600" s="193">
        <f>IF(N600="sníž. přenesená",J600,0)</f>
        <v>0</v>
      </c>
      <c r="BI600" s="193">
        <f>IF(N600="nulová",J600,0)</f>
        <v>0</v>
      </c>
      <c r="BJ600" s="17" t="s">
        <v>21</v>
      </c>
      <c r="BK600" s="193">
        <f>ROUND(I600*H600,2)</f>
        <v>0</v>
      </c>
      <c r="BL600" s="17" t="s">
        <v>142</v>
      </c>
      <c r="BM600" s="17" t="s">
        <v>747</v>
      </c>
    </row>
    <row r="601" spans="2:65" s="1" customFormat="1" ht="19.5">
      <c r="B601" s="34"/>
      <c r="C601" s="35"/>
      <c r="D601" s="194" t="s">
        <v>144</v>
      </c>
      <c r="E601" s="35"/>
      <c r="F601" s="195" t="s">
        <v>748</v>
      </c>
      <c r="G601" s="35"/>
      <c r="H601" s="35"/>
      <c r="I601" s="112"/>
      <c r="J601" s="35"/>
      <c r="K601" s="35"/>
      <c r="L601" s="38"/>
      <c r="M601" s="196"/>
      <c r="N601" s="60"/>
      <c r="O601" s="60"/>
      <c r="P601" s="60"/>
      <c r="Q601" s="60"/>
      <c r="R601" s="60"/>
      <c r="S601" s="60"/>
      <c r="T601" s="61"/>
      <c r="AT601" s="17" t="s">
        <v>144</v>
      </c>
      <c r="AU601" s="17" t="s">
        <v>80</v>
      </c>
    </row>
    <row r="602" spans="2:65" s="1" customFormat="1" ht="29.25">
      <c r="B602" s="34"/>
      <c r="C602" s="35"/>
      <c r="D602" s="194" t="s">
        <v>146</v>
      </c>
      <c r="E602" s="35"/>
      <c r="F602" s="197" t="s">
        <v>749</v>
      </c>
      <c r="G602" s="35"/>
      <c r="H602" s="35"/>
      <c r="I602" s="112"/>
      <c r="J602" s="35"/>
      <c r="K602" s="35"/>
      <c r="L602" s="38"/>
      <c r="M602" s="196"/>
      <c r="N602" s="60"/>
      <c r="O602" s="60"/>
      <c r="P602" s="60"/>
      <c r="Q602" s="60"/>
      <c r="R602" s="60"/>
      <c r="S602" s="60"/>
      <c r="T602" s="61"/>
      <c r="AT602" s="17" t="s">
        <v>146</v>
      </c>
      <c r="AU602" s="17" t="s">
        <v>80</v>
      </c>
    </row>
    <row r="603" spans="2:65" s="12" customFormat="1" ht="11.25">
      <c r="B603" s="198"/>
      <c r="C603" s="199"/>
      <c r="D603" s="194" t="s">
        <v>148</v>
      </c>
      <c r="E603" s="200" t="s">
        <v>1</v>
      </c>
      <c r="F603" s="201" t="s">
        <v>750</v>
      </c>
      <c r="G603" s="199"/>
      <c r="H603" s="200" t="s">
        <v>1</v>
      </c>
      <c r="I603" s="202"/>
      <c r="J603" s="199"/>
      <c r="K603" s="199"/>
      <c r="L603" s="203"/>
      <c r="M603" s="204"/>
      <c r="N603" s="205"/>
      <c r="O603" s="205"/>
      <c r="P603" s="205"/>
      <c r="Q603" s="205"/>
      <c r="R603" s="205"/>
      <c r="S603" s="205"/>
      <c r="T603" s="206"/>
      <c r="AT603" s="207" t="s">
        <v>148</v>
      </c>
      <c r="AU603" s="207" t="s">
        <v>80</v>
      </c>
      <c r="AV603" s="12" t="s">
        <v>21</v>
      </c>
      <c r="AW603" s="12" t="s">
        <v>35</v>
      </c>
      <c r="AX603" s="12" t="s">
        <v>72</v>
      </c>
      <c r="AY603" s="207" t="s">
        <v>135</v>
      </c>
    </row>
    <row r="604" spans="2:65" s="13" customFormat="1" ht="11.25">
      <c r="B604" s="208"/>
      <c r="C604" s="209"/>
      <c r="D604" s="194" t="s">
        <v>148</v>
      </c>
      <c r="E604" s="210" t="s">
        <v>1</v>
      </c>
      <c r="F604" s="211" t="s">
        <v>751</v>
      </c>
      <c r="G604" s="209"/>
      <c r="H604" s="212">
        <v>870</v>
      </c>
      <c r="I604" s="213"/>
      <c r="J604" s="209"/>
      <c r="K604" s="209"/>
      <c r="L604" s="214"/>
      <c r="M604" s="215"/>
      <c r="N604" s="216"/>
      <c r="O604" s="216"/>
      <c r="P604" s="216"/>
      <c r="Q604" s="216"/>
      <c r="R604" s="216"/>
      <c r="S604" s="216"/>
      <c r="T604" s="217"/>
      <c r="AT604" s="218" t="s">
        <v>148</v>
      </c>
      <c r="AU604" s="218" t="s">
        <v>80</v>
      </c>
      <c r="AV604" s="13" t="s">
        <v>80</v>
      </c>
      <c r="AW604" s="13" t="s">
        <v>35</v>
      </c>
      <c r="AX604" s="13" t="s">
        <v>21</v>
      </c>
      <c r="AY604" s="218" t="s">
        <v>135</v>
      </c>
    </row>
    <row r="605" spans="2:65" s="1" customFormat="1" ht="16.5" customHeight="1">
      <c r="B605" s="34"/>
      <c r="C605" s="182" t="s">
        <v>752</v>
      </c>
      <c r="D605" s="182" t="s">
        <v>137</v>
      </c>
      <c r="E605" s="183" t="s">
        <v>753</v>
      </c>
      <c r="F605" s="184" t="s">
        <v>754</v>
      </c>
      <c r="G605" s="185" t="s">
        <v>140</v>
      </c>
      <c r="H605" s="186">
        <v>4119.6419999999998</v>
      </c>
      <c r="I605" s="187"/>
      <c r="J605" s="188">
        <f>ROUND(I605*H605,2)</f>
        <v>0</v>
      </c>
      <c r="K605" s="184" t="s">
        <v>141</v>
      </c>
      <c r="L605" s="38"/>
      <c r="M605" s="189" t="s">
        <v>1</v>
      </c>
      <c r="N605" s="190" t="s">
        <v>43</v>
      </c>
      <c r="O605" s="60"/>
      <c r="P605" s="191">
        <f>O605*H605</f>
        <v>0</v>
      </c>
      <c r="Q605" s="191">
        <v>0</v>
      </c>
      <c r="R605" s="191">
        <f>Q605*H605</f>
        <v>0</v>
      </c>
      <c r="S605" s="191">
        <v>0</v>
      </c>
      <c r="T605" s="192">
        <f>S605*H605</f>
        <v>0</v>
      </c>
      <c r="AR605" s="17" t="s">
        <v>142</v>
      </c>
      <c r="AT605" s="17" t="s">
        <v>137</v>
      </c>
      <c r="AU605" s="17" t="s">
        <v>80</v>
      </c>
      <c r="AY605" s="17" t="s">
        <v>135</v>
      </c>
      <c r="BE605" s="193">
        <f>IF(N605="základní",J605,0)</f>
        <v>0</v>
      </c>
      <c r="BF605" s="193">
        <f>IF(N605="snížená",J605,0)</f>
        <v>0</v>
      </c>
      <c r="BG605" s="193">
        <f>IF(N605="zákl. přenesená",J605,0)</f>
        <v>0</v>
      </c>
      <c r="BH605" s="193">
        <f>IF(N605="sníž. přenesená",J605,0)</f>
        <v>0</v>
      </c>
      <c r="BI605" s="193">
        <f>IF(N605="nulová",J605,0)</f>
        <v>0</v>
      </c>
      <c r="BJ605" s="17" t="s">
        <v>21</v>
      </c>
      <c r="BK605" s="193">
        <f>ROUND(I605*H605,2)</f>
        <v>0</v>
      </c>
      <c r="BL605" s="17" t="s">
        <v>142</v>
      </c>
      <c r="BM605" s="17" t="s">
        <v>755</v>
      </c>
    </row>
    <row r="606" spans="2:65" s="1" customFormat="1" ht="11.25">
      <c r="B606" s="34"/>
      <c r="C606" s="35"/>
      <c r="D606" s="194" t="s">
        <v>144</v>
      </c>
      <c r="E606" s="35"/>
      <c r="F606" s="195" t="s">
        <v>756</v>
      </c>
      <c r="G606" s="35"/>
      <c r="H606" s="35"/>
      <c r="I606" s="112"/>
      <c r="J606" s="35"/>
      <c r="K606" s="35"/>
      <c r="L606" s="38"/>
      <c r="M606" s="196"/>
      <c r="N606" s="60"/>
      <c r="O606" s="60"/>
      <c r="P606" s="60"/>
      <c r="Q606" s="60"/>
      <c r="R606" s="60"/>
      <c r="S606" s="60"/>
      <c r="T606" s="61"/>
      <c r="AT606" s="17" t="s">
        <v>144</v>
      </c>
      <c r="AU606" s="17" t="s">
        <v>80</v>
      </c>
    </row>
    <row r="607" spans="2:65" s="1" customFormat="1" ht="19.5">
      <c r="B607" s="34"/>
      <c r="C607" s="35"/>
      <c r="D607" s="194" t="s">
        <v>146</v>
      </c>
      <c r="E607" s="35"/>
      <c r="F607" s="197" t="s">
        <v>757</v>
      </c>
      <c r="G607" s="35"/>
      <c r="H607" s="35"/>
      <c r="I607" s="112"/>
      <c r="J607" s="35"/>
      <c r="K607" s="35"/>
      <c r="L607" s="38"/>
      <c r="M607" s="196"/>
      <c r="N607" s="60"/>
      <c r="O607" s="60"/>
      <c r="P607" s="60"/>
      <c r="Q607" s="60"/>
      <c r="R607" s="60"/>
      <c r="S607" s="60"/>
      <c r="T607" s="61"/>
      <c r="AT607" s="17" t="s">
        <v>146</v>
      </c>
      <c r="AU607" s="17" t="s">
        <v>80</v>
      </c>
    </row>
    <row r="608" spans="2:65" s="12" customFormat="1" ht="11.25">
      <c r="B608" s="198"/>
      <c r="C608" s="199"/>
      <c r="D608" s="194" t="s">
        <v>148</v>
      </c>
      <c r="E608" s="200" t="s">
        <v>1</v>
      </c>
      <c r="F608" s="201" t="s">
        <v>758</v>
      </c>
      <c r="G608" s="199"/>
      <c r="H608" s="200" t="s">
        <v>1</v>
      </c>
      <c r="I608" s="202"/>
      <c r="J608" s="199"/>
      <c r="K608" s="199"/>
      <c r="L608" s="203"/>
      <c r="M608" s="204"/>
      <c r="N608" s="205"/>
      <c r="O608" s="205"/>
      <c r="P608" s="205"/>
      <c r="Q608" s="205"/>
      <c r="R608" s="205"/>
      <c r="S608" s="205"/>
      <c r="T608" s="206"/>
      <c r="AT608" s="207" t="s">
        <v>148</v>
      </c>
      <c r="AU608" s="207" t="s">
        <v>80</v>
      </c>
      <c r="AV608" s="12" t="s">
        <v>21</v>
      </c>
      <c r="AW608" s="12" t="s">
        <v>35</v>
      </c>
      <c r="AX608" s="12" t="s">
        <v>72</v>
      </c>
      <c r="AY608" s="207" t="s">
        <v>135</v>
      </c>
    </row>
    <row r="609" spans="2:65" s="12" customFormat="1" ht="11.25">
      <c r="B609" s="198"/>
      <c r="C609" s="199"/>
      <c r="D609" s="194" t="s">
        <v>148</v>
      </c>
      <c r="E609" s="200" t="s">
        <v>1</v>
      </c>
      <c r="F609" s="201" t="s">
        <v>759</v>
      </c>
      <c r="G609" s="199"/>
      <c r="H609" s="200" t="s">
        <v>1</v>
      </c>
      <c r="I609" s="202"/>
      <c r="J609" s="199"/>
      <c r="K609" s="199"/>
      <c r="L609" s="203"/>
      <c r="M609" s="204"/>
      <c r="N609" s="205"/>
      <c r="O609" s="205"/>
      <c r="P609" s="205"/>
      <c r="Q609" s="205"/>
      <c r="R609" s="205"/>
      <c r="S609" s="205"/>
      <c r="T609" s="206"/>
      <c r="AT609" s="207" t="s">
        <v>148</v>
      </c>
      <c r="AU609" s="207" t="s">
        <v>80</v>
      </c>
      <c r="AV609" s="12" t="s">
        <v>21</v>
      </c>
      <c r="AW609" s="12" t="s">
        <v>35</v>
      </c>
      <c r="AX609" s="12" t="s">
        <v>72</v>
      </c>
      <c r="AY609" s="207" t="s">
        <v>135</v>
      </c>
    </row>
    <row r="610" spans="2:65" s="13" customFormat="1" ht="11.25">
      <c r="B610" s="208"/>
      <c r="C610" s="209"/>
      <c r="D610" s="194" t="s">
        <v>148</v>
      </c>
      <c r="E610" s="210" t="s">
        <v>1</v>
      </c>
      <c r="F610" s="211" t="s">
        <v>760</v>
      </c>
      <c r="G610" s="209"/>
      <c r="H610" s="212">
        <v>324</v>
      </c>
      <c r="I610" s="213"/>
      <c r="J610" s="209"/>
      <c r="K610" s="209"/>
      <c r="L610" s="214"/>
      <c r="M610" s="215"/>
      <c r="N610" s="216"/>
      <c r="O610" s="216"/>
      <c r="P610" s="216"/>
      <c r="Q610" s="216"/>
      <c r="R610" s="216"/>
      <c r="S610" s="216"/>
      <c r="T610" s="217"/>
      <c r="AT610" s="218" t="s">
        <v>148</v>
      </c>
      <c r="AU610" s="218" t="s">
        <v>80</v>
      </c>
      <c r="AV610" s="13" t="s">
        <v>80</v>
      </c>
      <c r="AW610" s="13" t="s">
        <v>35</v>
      </c>
      <c r="AX610" s="13" t="s">
        <v>72</v>
      </c>
      <c r="AY610" s="218" t="s">
        <v>135</v>
      </c>
    </row>
    <row r="611" spans="2:65" s="13" customFormat="1" ht="11.25">
      <c r="B611" s="208"/>
      <c r="C611" s="209"/>
      <c r="D611" s="194" t="s">
        <v>148</v>
      </c>
      <c r="E611" s="210" t="s">
        <v>1</v>
      </c>
      <c r="F611" s="211" t="s">
        <v>761</v>
      </c>
      <c r="G611" s="209"/>
      <c r="H611" s="212">
        <v>275.39999999999998</v>
      </c>
      <c r="I611" s="213"/>
      <c r="J611" s="209"/>
      <c r="K611" s="209"/>
      <c r="L611" s="214"/>
      <c r="M611" s="215"/>
      <c r="N611" s="216"/>
      <c r="O611" s="216"/>
      <c r="P611" s="216"/>
      <c r="Q611" s="216"/>
      <c r="R611" s="216"/>
      <c r="S611" s="216"/>
      <c r="T611" s="217"/>
      <c r="AT611" s="218" t="s">
        <v>148</v>
      </c>
      <c r="AU611" s="218" t="s">
        <v>80</v>
      </c>
      <c r="AV611" s="13" t="s">
        <v>80</v>
      </c>
      <c r="AW611" s="13" t="s">
        <v>35</v>
      </c>
      <c r="AX611" s="13" t="s">
        <v>72</v>
      </c>
      <c r="AY611" s="218" t="s">
        <v>135</v>
      </c>
    </row>
    <row r="612" spans="2:65" s="13" customFormat="1" ht="11.25">
      <c r="B612" s="208"/>
      <c r="C612" s="209"/>
      <c r="D612" s="194" t="s">
        <v>148</v>
      </c>
      <c r="E612" s="210" t="s">
        <v>1</v>
      </c>
      <c r="F612" s="211" t="s">
        <v>762</v>
      </c>
      <c r="G612" s="209"/>
      <c r="H612" s="212">
        <v>226.8</v>
      </c>
      <c r="I612" s="213"/>
      <c r="J612" s="209"/>
      <c r="K612" s="209"/>
      <c r="L612" s="214"/>
      <c r="M612" s="215"/>
      <c r="N612" s="216"/>
      <c r="O612" s="216"/>
      <c r="P612" s="216"/>
      <c r="Q612" s="216"/>
      <c r="R612" s="216"/>
      <c r="S612" s="216"/>
      <c r="T612" s="217"/>
      <c r="AT612" s="218" t="s">
        <v>148</v>
      </c>
      <c r="AU612" s="218" t="s">
        <v>80</v>
      </c>
      <c r="AV612" s="13" t="s">
        <v>80</v>
      </c>
      <c r="AW612" s="13" t="s">
        <v>35</v>
      </c>
      <c r="AX612" s="13" t="s">
        <v>72</v>
      </c>
      <c r="AY612" s="218" t="s">
        <v>135</v>
      </c>
    </row>
    <row r="613" spans="2:65" s="13" customFormat="1" ht="11.25">
      <c r="B613" s="208"/>
      <c r="C613" s="209"/>
      <c r="D613" s="194" t="s">
        <v>148</v>
      </c>
      <c r="E613" s="210" t="s">
        <v>1</v>
      </c>
      <c r="F613" s="211" t="s">
        <v>763</v>
      </c>
      <c r="G613" s="209"/>
      <c r="H613" s="212">
        <v>261</v>
      </c>
      <c r="I613" s="213"/>
      <c r="J613" s="209"/>
      <c r="K613" s="209"/>
      <c r="L613" s="214"/>
      <c r="M613" s="215"/>
      <c r="N613" s="216"/>
      <c r="O613" s="216"/>
      <c r="P613" s="216"/>
      <c r="Q613" s="216"/>
      <c r="R613" s="216"/>
      <c r="S613" s="216"/>
      <c r="T613" s="217"/>
      <c r="AT613" s="218" t="s">
        <v>148</v>
      </c>
      <c r="AU613" s="218" t="s">
        <v>80</v>
      </c>
      <c r="AV613" s="13" t="s">
        <v>80</v>
      </c>
      <c r="AW613" s="13" t="s">
        <v>35</v>
      </c>
      <c r="AX613" s="13" t="s">
        <v>72</v>
      </c>
      <c r="AY613" s="218" t="s">
        <v>135</v>
      </c>
    </row>
    <row r="614" spans="2:65" s="13" customFormat="1" ht="11.25">
      <c r="B614" s="208"/>
      <c r="C614" s="209"/>
      <c r="D614" s="194" t="s">
        <v>148</v>
      </c>
      <c r="E614" s="210" t="s">
        <v>1</v>
      </c>
      <c r="F614" s="211" t="s">
        <v>764</v>
      </c>
      <c r="G614" s="209"/>
      <c r="H614" s="212">
        <v>288</v>
      </c>
      <c r="I614" s="213"/>
      <c r="J614" s="209"/>
      <c r="K614" s="209"/>
      <c r="L614" s="214"/>
      <c r="M614" s="215"/>
      <c r="N614" s="216"/>
      <c r="O614" s="216"/>
      <c r="P614" s="216"/>
      <c r="Q614" s="216"/>
      <c r="R614" s="216"/>
      <c r="S614" s="216"/>
      <c r="T614" s="217"/>
      <c r="AT614" s="218" t="s">
        <v>148</v>
      </c>
      <c r="AU614" s="218" t="s">
        <v>80</v>
      </c>
      <c r="AV614" s="13" t="s">
        <v>80</v>
      </c>
      <c r="AW614" s="13" t="s">
        <v>35</v>
      </c>
      <c r="AX614" s="13" t="s">
        <v>72</v>
      </c>
      <c r="AY614" s="218" t="s">
        <v>135</v>
      </c>
    </row>
    <row r="615" spans="2:65" s="13" customFormat="1" ht="11.25">
      <c r="B615" s="208"/>
      <c r="C615" s="209"/>
      <c r="D615" s="194" t="s">
        <v>148</v>
      </c>
      <c r="E615" s="210" t="s">
        <v>1</v>
      </c>
      <c r="F615" s="211" t="s">
        <v>765</v>
      </c>
      <c r="G615" s="209"/>
      <c r="H615" s="212">
        <v>144</v>
      </c>
      <c r="I615" s="213"/>
      <c r="J615" s="209"/>
      <c r="K615" s="209"/>
      <c r="L615" s="214"/>
      <c r="M615" s="215"/>
      <c r="N615" s="216"/>
      <c r="O615" s="216"/>
      <c r="P615" s="216"/>
      <c r="Q615" s="216"/>
      <c r="R615" s="216"/>
      <c r="S615" s="216"/>
      <c r="T615" s="217"/>
      <c r="AT615" s="218" t="s">
        <v>148</v>
      </c>
      <c r="AU615" s="218" t="s">
        <v>80</v>
      </c>
      <c r="AV615" s="13" t="s">
        <v>80</v>
      </c>
      <c r="AW615" s="13" t="s">
        <v>35</v>
      </c>
      <c r="AX615" s="13" t="s">
        <v>72</v>
      </c>
      <c r="AY615" s="218" t="s">
        <v>135</v>
      </c>
    </row>
    <row r="616" spans="2:65" s="13" customFormat="1" ht="11.25">
      <c r="B616" s="208"/>
      <c r="C616" s="209"/>
      <c r="D616" s="194" t="s">
        <v>148</v>
      </c>
      <c r="E616" s="210" t="s">
        <v>1</v>
      </c>
      <c r="F616" s="211" t="s">
        <v>766</v>
      </c>
      <c r="G616" s="209"/>
      <c r="H616" s="212">
        <v>200.7</v>
      </c>
      <c r="I616" s="213"/>
      <c r="J616" s="209"/>
      <c r="K616" s="209"/>
      <c r="L616" s="214"/>
      <c r="M616" s="215"/>
      <c r="N616" s="216"/>
      <c r="O616" s="216"/>
      <c r="P616" s="216"/>
      <c r="Q616" s="216"/>
      <c r="R616" s="216"/>
      <c r="S616" s="216"/>
      <c r="T616" s="217"/>
      <c r="AT616" s="218" t="s">
        <v>148</v>
      </c>
      <c r="AU616" s="218" t="s">
        <v>80</v>
      </c>
      <c r="AV616" s="13" t="s">
        <v>80</v>
      </c>
      <c r="AW616" s="13" t="s">
        <v>35</v>
      </c>
      <c r="AX616" s="13" t="s">
        <v>72</v>
      </c>
      <c r="AY616" s="218" t="s">
        <v>135</v>
      </c>
    </row>
    <row r="617" spans="2:65" s="13" customFormat="1" ht="11.25">
      <c r="B617" s="208"/>
      <c r="C617" s="209"/>
      <c r="D617" s="194" t="s">
        <v>148</v>
      </c>
      <c r="E617" s="210" t="s">
        <v>1</v>
      </c>
      <c r="F617" s="211" t="s">
        <v>767</v>
      </c>
      <c r="G617" s="209"/>
      <c r="H617" s="212">
        <v>72</v>
      </c>
      <c r="I617" s="213"/>
      <c r="J617" s="209"/>
      <c r="K617" s="209"/>
      <c r="L617" s="214"/>
      <c r="M617" s="215"/>
      <c r="N617" s="216"/>
      <c r="O617" s="216"/>
      <c r="P617" s="216"/>
      <c r="Q617" s="216"/>
      <c r="R617" s="216"/>
      <c r="S617" s="216"/>
      <c r="T617" s="217"/>
      <c r="AT617" s="218" t="s">
        <v>148</v>
      </c>
      <c r="AU617" s="218" t="s">
        <v>80</v>
      </c>
      <c r="AV617" s="13" t="s">
        <v>80</v>
      </c>
      <c r="AW617" s="13" t="s">
        <v>35</v>
      </c>
      <c r="AX617" s="13" t="s">
        <v>72</v>
      </c>
      <c r="AY617" s="218" t="s">
        <v>135</v>
      </c>
    </row>
    <row r="618" spans="2:65" s="12" customFormat="1" ht="11.25">
      <c r="B618" s="198"/>
      <c r="C618" s="199"/>
      <c r="D618" s="194" t="s">
        <v>148</v>
      </c>
      <c r="E618" s="200" t="s">
        <v>1</v>
      </c>
      <c r="F618" s="201" t="s">
        <v>768</v>
      </c>
      <c r="G618" s="199"/>
      <c r="H618" s="200" t="s">
        <v>1</v>
      </c>
      <c r="I618" s="202"/>
      <c r="J618" s="199"/>
      <c r="K618" s="199"/>
      <c r="L618" s="203"/>
      <c r="M618" s="204"/>
      <c r="N618" s="205"/>
      <c r="O618" s="205"/>
      <c r="P618" s="205"/>
      <c r="Q618" s="205"/>
      <c r="R618" s="205"/>
      <c r="S618" s="205"/>
      <c r="T618" s="206"/>
      <c r="AT618" s="207" t="s">
        <v>148</v>
      </c>
      <c r="AU618" s="207" t="s">
        <v>80</v>
      </c>
      <c r="AV618" s="12" t="s">
        <v>21</v>
      </c>
      <c r="AW618" s="12" t="s">
        <v>35</v>
      </c>
      <c r="AX618" s="12" t="s">
        <v>72</v>
      </c>
      <c r="AY618" s="207" t="s">
        <v>135</v>
      </c>
    </row>
    <row r="619" spans="2:65" s="13" customFormat="1" ht="11.25">
      <c r="B619" s="208"/>
      <c r="C619" s="209"/>
      <c r="D619" s="194" t="s">
        <v>148</v>
      </c>
      <c r="E619" s="210" t="s">
        <v>1</v>
      </c>
      <c r="F619" s="211" t="s">
        <v>769</v>
      </c>
      <c r="G619" s="209"/>
      <c r="H619" s="212">
        <v>2327.7420000000002</v>
      </c>
      <c r="I619" s="213"/>
      <c r="J619" s="209"/>
      <c r="K619" s="209"/>
      <c r="L619" s="214"/>
      <c r="M619" s="215"/>
      <c r="N619" s="216"/>
      <c r="O619" s="216"/>
      <c r="P619" s="216"/>
      <c r="Q619" s="216"/>
      <c r="R619" s="216"/>
      <c r="S619" s="216"/>
      <c r="T619" s="217"/>
      <c r="AT619" s="218" t="s">
        <v>148</v>
      </c>
      <c r="AU619" s="218" t="s">
        <v>80</v>
      </c>
      <c r="AV619" s="13" t="s">
        <v>80</v>
      </c>
      <c r="AW619" s="13" t="s">
        <v>35</v>
      </c>
      <c r="AX619" s="13" t="s">
        <v>72</v>
      </c>
      <c r="AY619" s="218" t="s">
        <v>135</v>
      </c>
    </row>
    <row r="620" spans="2:65" s="15" customFormat="1" ht="11.25">
      <c r="B620" s="230"/>
      <c r="C620" s="231"/>
      <c r="D620" s="194" t="s">
        <v>148</v>
      </c>
      <c r="E620" s="232" t="s">
        <v>1</v>
      </c>
      <c r="F620" s="233" t="s">
        <v>193</v>
      </c>
      <c r="G620" s="231"/>
      <c r="H620" s="234">
        <v>4119.6419999999998</v>
      </c>
      <c r="I620" s="235"/>
      <c r="J620" s="231"/>
      <c r="K620" s="231"/>
      <c r="L620" s="236"/>
      <c r="M620" s="237"/>
      <c r="N620" s="238"/>
      <c r="O620" s="238"/>
      <c r="P620" s="238"/>
      <c r="Q620" s="238"/>
      <c r="R620" s="238"/>
      <c r="S620" s="238"/>
      <c r="T620" s="239"/>
      <c r="AT620" s="240" t="s">
        <v>148</v>
      </c>
      <c r="AU620" s="240" t="s">
        <v>80</v>
      </c>
      <c r="AV620" s="15" t="s">
        <v>142</v>
      </c>
      <c r="AW620" s="15" t="s">
        <v>35</v>
      </c>
      <c r="AX620" s="15" t="s">
        <v>21</v>
      </c>
      <c r="AY620" s="240" t="s">
        <v>135</v>
      </c>
    </row>
    <row r="621" spans="2:65" s="1" customFormat="1" ht="16.5" customHeight="1">
      <c r="B621" s="34"/>
      <c r="C621" s="182" t="s">
        <v>770</v>
      </c>
      <c r="D621" s="182" t="s">
        <v>137</v>
      </c>
      <c r="E621" s="183" t="s">
        <v>771</v>
      </c>
      <c r="F621" s="184" t="s">
        <v>772</v>
      </c>
      <c r="G621" s="185" t="s">
        <v>140</v>
      </c>
      <c r="H621" s="186">
        <v>173024.96400000001</v>
      </c>
      <c r="I621" s="187"/>
      <c r="J621" s="188">
        <f>ROUND(I621*H621,2)</f>
        <v>0</v>
      </c>
      <c r="K621" s="184" t="s">
        <v>141</v>
      </c>
      <c r="L621" s="38"/>
      <c r="M621" s="189" t="s">
        <v>1</v>
      </c>
      <c r="N621" s="190" t="s">
        <v>43</v>
      </c>
      <c r="O621" s="60"/>
      <c r="P621" s="191">
        <f>O621*H621</f>
        <v>0</v>
      </c>
      <c r="Q621" s="191">
        <v>0</v>
      </c>
      <c r="R621" s="191">
        <f>Q621*H621</f>
        <v>0</v>
      </c>
      <c r="S621" s="191">
        <v>0</v>
      </c>
      <c r="T621" s="192">
        <f>S621*H621</f>
        <v>0</v>
      </c>
      <c r="AR621" s="17" t="s">
        <v>142</v>
      </c>
      <c r="AT621" s="17" t="s">
        <v>137</v>
      </c>
      <c r="AU621" s="17" t="s">
        <v>80</v>
      </c>
      <c r="AY621" s="17" t="s">
        <v>135</v>
      </c>
      <c r="BE621" s="193">
        <f>IF(N621="základní",J621,0)</f>
        <v>0</v>
      </c>
      <c r="BF621" s="193">
        <f>IF(N621="snížená",J621,0)</f>
        <v>0</v>
      </c>
      <c r="BG621" s="193">
        <f>IF(N621="zákl. přenesená",J621,0)</f>
        <v>0</v>
      </c>
      <c r="BH621" s="193">
        <f>IF(N621="sníž. přenesená",J621,0)</f>
        <v>0</v>
      </c>
      <c r="BI621" s="193">
        <f>IF(N621="nulová",J621,0)</f>
        <v>0</v>
      </c>
      <c r="BJ621" s="17" t="s">
        <v>21</v>
      </c>
      <c r="BK621" s="193">
        <f>ROUND(I621*H621,2)</f>
        <v>0</v>
      </c>
      <c r="BL621" s="17" t="s">
        <v>142</v>
      </c>
      <c r="BM621" s="17" t="s">
        <v>773</v>
      </c>
    </row>
    <row r="622" spans="2:65" s="1" customFormat="1" ht="11.25">
      <c r="B622" s="34"/>
      <c r="C622" s="35"/>
      <c r="D622" s="194" t="s">
        <v>144</v>
      </c>
      <c r="E622" s="35"/>
      <c r="F622" s="195" t="s">
        <v>774</v>
      </c>
      <c r="G622" s="35"/>
      <c r="H622" s="35"/>
      <c r="I622" s="112"/>
      <c r="J622" s="35"/>
      <c r="K622" s="35"/>
      <c r="L622" s="38"/>
      <c r="M622" s="196"/>
      <c r="N622" s="60"/>
      <c r="O622" s="60"/>
      <c r="P622" s="60"/>
      <c r="Q622" s="60"/>
      <c r="R622" s="60"/>
      <c r="S622" s="60"/>
      <c r="T622" s="61"/>
      <c r="AT622" s="17" t="s">
        <v>144</v>
      </c>
      <c r="AU622" s="17" t="s">
        <v>80</v>
      </c>
    </row>
    <row r="623" spans="2:65" s="1" customFormat="1" ht="19.5">
      <c r="B623" s="34"/>
      <c r="C623" s="35"/>
      <c r="D623" s="194" t="s">
        <v>146</v>
      </c>
      <c r="E623" s="35"/>
      <c r="F623" s="197" t="s">
        <v>757</v>
      </c>
      <c r="G623" s="35"/>
      <c r="H623" s="35"/>
      <c r="I623" s="112"/>
      <c r="J623" s="35"/>
      <c r="K623" s="35"/>
      <c r="L623" s="38"/>
      <c r="M623" s="196"/>
      <c r="N623" s="60"/>
      <c r="O623" s="60"/>
      <c r="P623" s="60"/>
      <c r="Q623" s="60"/>
      <c r="R623" s="60"/>
      <c r="S623" s="60"/>
      <c r="T623" s="61"/>
      <c r="AT623" s="17" t="s">
        <v>146</v>
      </c>
      <c r="AU623" s="17" t="s">
        <v>80</v>
      </c>
    </row>
    <row r="624" spans="2:65" s="12" customFormat="1" ht="11.25">
      <c r="B624" s="198"/>
      <c r="C624" s="199"/>
      <c r="D624" s="194" t="s">
        <v>148</v>
      </c>
      <c r="E624" s="200" t="s">
        <v>1</v>
      </c>
      <c r="F624" s="201" t="s">
        <v>721</v>
      </c>
      <c r="G624" s="199"/>
      <c r="H624" s="200" t="s">
        <v>1</v>
      </c>
      <c r="I624" s="202"/>
      <c r="J624" s="199"/>
      <c r="K624" s="199"/>
      <c r="L624" s="203"/>
      <c r="M624" s="204"/>
      <c r="N624" s="205"/>
      <c r="O624" s="205"/>
      <c r="P624" s="205"/>
      <c r="Q624" s="205"/>
      <c r="R624" s="205"/>
      <c r="S624" s="205"/>
      <c r="T624" s="206"/>
      <c r="AT624" s="207" t="s">
        <v>148</v>
      </c>
      <c r="AU624" s="207" t="s">
        <v>80</v>
      </c>
      <c r="AV624" s="12" t="s">
        <v>21</v>
      </c>
      <c r="AW624" s="12" t="s">
        <v>35</v>
      </c>
      <c r="AX624" s="12" t="s">
        <v>72</v>
      </c>
      <c r="AY624" s="207" t="s">
        <v>135</v>
      </c>
    </row>
    <row r="625" spans="2:65" s="13" customFormat="1" ht="11.25">
      <c r="B625" s="208"/>
      <c r="C625" s="209"/>
      <c r="D625" s="194" t="s">
        <v>148</v>
      </c>
      <c r="E625" s="210" t="s">
        <v>1</v>
      </c>
      <c r="F625" s="211" t="s">
        <v>775</v>
      </c>
      <c r="G625" s="209"/>
      <c r="H625" s="212">
        <v>173024.96400000001</v>
      </c>
      <c r="I625" s="213"/>
      <c r="J625" s="209"/>
      <c r="K625" s="209"/>
      <c r="L625" s="214"/>
      <c r="M625" s="215"/>
      <c r="N625" s="216"/>
      <c r="O625" s="216"/>
      <c r="P625" s="216"/>
      <c r="Q625" s="216"/>
      <c r="R625" s="216"/>
      <c r="S625" s="216"/>
      <c r="T625" s="217"/>
      <c r="AT625" s="218" t="s">
        <v>148</v>
      </c>
      <c r="AU625" s="218" t="s">
        <v>80</v>
      </c>
      <c r="AV625" s="13" t="s">
        <v>80</v>
      </c>
      <c r="AW625" s="13" t="s">
        <v>35</v>
      </c>
      <c r="AX625" s="13" t="s">
        <v>21</v>
      </c>
      <c r="AY625" s="218" t="s">
        <v>135</v>
      </c>
    </row>
    <row r="626" spans="2:65" s="1" customFormat="1" ht="16.5" customHeight="1">
      <c r="B626" s="34"/>
      <c r="C626" s="182" t="s">
        <v>776</v>
      </c>
      <c r="D626" s="182" t="s">
        <v>137</v>
      </c>
      <c r="E626" s="183" t="s">
        <v>777</v>
      </c>
      <c r="F626" s="184" t="s">
        <v>778</v>
      </c>
      <c r="G626" s="185" t="s">
        <v>140</v>
      </c>
      <c r="H626" s="186">
        <v>4119.6419999999998</v>
      </c>
      <c r="I626" s="187"/>
      <c r="J626" s="188">
        <f>ROUND(I626*H626,2)</f>
        <v>0</v>
      </c>
      <c r="K626" s="184" t="s">
        <v>141</v>
      </c>
      <c r="L626" s="38"/>
      <c r="M626" s="189" t="s">
        <v>1</v>
      </c>
      <c r="N626" s="190" t="s">
        <v>43</v>
      </c>
      <c r="O626" s="60"/>
      <c r="P626" s="191">
        <f>O626*H626</f>
        <v>0</v>
      </c>
      <c r="Q626" s="191">
        <v>0</v>
      </c>
      <c r="R626" s="191">
        <f>Q626*H626</f>
        <v>0</v>
      </c>
      <c r="S626" s="191">
        <v>0</v>
      </c>
      <c r="T626" s="192">
        <f>S626*H626</f>
        <v>0</v>
      </c>
      <c r="AR626" s="17" t="s">
        <v>142</v>
      </c>
      <c r="AT626" s="17" t="s">
        <v>137</v>
      </c>
      <c r="AU626" s="17" t="s">
        <v>80</v>
      </c>
      <c r="AY626" s="17" t="s">
        <v>135</v>
      </c>
      <c r="BE626" s="193">
        <f>IF(N626="základní",J626,0)</f>
        <v>0</v>
      </c>
      <c r="BF626" s="193">
        <f>IF(N626="snížená",J626,0)</f>
        <v>0</v>
      </c>
      <c r="BG626" s="193">
        <f>IF(N626="zákl. přenesená",J626,0)</f>
        <v>0</v>
      </c>
      <c r="BH626" s="193">
        <f>IF(N626="sníž. přenesená",J626,0)</f>
        <v>0</v>
      </c>
      <c r="BI626" s="193">
        <f>IF(N626="nulová",J626,0)</f>
        <v>0</v>
      </c>
      <c r="BJ626" s="17" t="s">
        <v>21</v>
      </c>
      <c r="BK626" s="193">
        <f>ROUND(I626*H626,2)</f>
        <v>0</v>
      </c>
      <c r="BL626" s="17" t="s">
        <v>142</v>
      </c>
      <c r="BM626" s="17" t="s">
        <v>779</v>
      </c>
    </row>
    <row r="627" spans="2:65" s="1" customFormat="1" ht="11.25">
      <c r="B627" s="34"/>
      <c r="C627" s="35"/>
      <c r="D627" s="194" t="s">
        <v>144</v>
      </c>
      <c r="E627" s="35"/>
      <c r="F627" s="195" t="s">
        <v>780</v>
      </c>
      <c r="G627" s="35"/>
      <c r="H627" s="35"/>
      <c r="I627" s="112"/>
      <c r="J627" s="35"/>
      <c r="K627" s="35"/>
      <c r="L627" s="38"/>
      <c r="M627" s="196"/>
      <c r="N627" s="60"/>
      <c r="O627" s="60"/>
      <c r="P627" s="60"/>
      <c r="Q627" s="60"/>
      <c r="R627" s="60"/>
      <c r="S627" s="60"/>
      <c r="T627" s="61"/>
      <c r="AT627" s="17" t="s">
        <v>144</v>
      </c>
      <c r="AU627" s="17" t="s">
        <v>80</v>
      </c>
    </row>
    <row r="628" spans="2:65" s="12" customFormat="1" ht="11.25">
      <c r="B628" s="198"/>
      <c r="C628" s="199"/>
      <c r="D628" s="194" t="s">
        <v>148</v>
      </c>
      <c r="E628" s="200" t="s">
        <v>1</v>
      </c>
      <c r="F628" s="201" t="s">
        <v>781</v>
      </c>
      <c r="G628" s="199"/>
      <c r="H628" s="200" t="s">
        <v>1</v>
      </c>
      <c r="I628" s="202"/>
      <c r="J628" s="199"/>
      <c r="K628" s="199"/>
      <c r="L628" s="203"/>
      <c r="M628" s="204"/>
      <c r="N628" s="205"/>
      <c r="O628" s="205"/>
      <c r="P628" s="205"/>
      <c r="Q628" s="205"/>
      <c r="R628" s="205"/>
      <c r="S628" s="205"/>
      <c r="T628" s="206"/>
      <c r="AT628" s="207" t="s">
        <v>148</v>
      </c>
      <c r="AU628" s="207" t="s">
        <v>80</v>
      </c>
      <c r="AV628" s="12" t="s">
        <v>21</v>
      </c>
      <c r="AW628" s="12" t="s">
        <v>35</v>
      </c>
      <c r="AX628" s="12" t="s">
        <v>72</v>
      </c>
      <c r="AY628" s="207" t="s">
        <v>135</v>
      </c>
    </row>
    <row r="629" spans="2:65" s="13" customFormat="1" ht="11.25">
      <c r="B629" s="208"/>
      <c r="C629" s="209"/>
      <c r="D629" s="194" t="s">
        <v>148</v>
      </c>
      <c r="E629" s="210" t="s">
        <v>1</v>
      </c>
      <c r="F629" s="211" t="s">
        <v>782</v>
      </c>
      <c r="G629" s="209"/>
      <c r="H629" s="212">
        <v>4119.6419999999998</v>
      </c>
      <c r="I629" s="213"/>
      <c r="J629" s="209"/>
      <c r="K629" s="209"/>
      <c r="L629" s="214"/>
      <c r="M629" s="215"/>
      <c r="N629" s="216"/>
      <c r="O629" s="216"/>
      <c r="P629" s="216"/>
      <c r="Q629" s="216"/>
      <c r="R629" s="216"/>
      <c r="S629" s="216"/>
      <c r="T629" s="217"/>
      <c r="AT629" s="218" t="s">
        <v>148</v>
      </c>
      <c r="AU629" s="218" t="s">
        <v>80</v>
      </c>
      <c r="AV629" s="13" t="s">
        <v>80</v>
      </c>
      <c r="AW629" s="13" t="s">
        <v>35</v>
      </c>
      <c r="AX629" s="13" t="s">
        <v>21</v>
      </c>
      <c r="AY629" s="218" t="s">
        <v>135</v>
      </c>
    </row>
    <row r="630" spans="2:65" s="1" customFormat="1" ht="16.5" customHeight="1">
      <c r="B630" s="34"/>
      <c r="C630" s="182" t="s">
        <v>783</v>
      </c>
      <c r="D630" s="182" t="s">
        <v>137</v>
      </c>
      <c r="E630" s="183" t="s">
        <v>784</v>
      </c>
      <c r="F630" s="184" t="s">
        <v>785</v>
      </c>
      <c r="G630" s="185" t="s">
        <v>140</v>
      </c>
      <c r="H630" s="186">
        <v>1773.63</v>
      </c>
      <c r="I630" s="187"/>
      <c r="J630" s="188">
        <f>ROUND(I630*H630,2)</f>
        <v>0</v>
      </c>
      <c r="K630" s="184" t="s">
        <v>141</v>
      </c>
      <c r="L630" s="38"/>
      <c r="M630" s="189" t="s">
        <v>1</v>
      </c>
      <c r="N630" s="190" t="s">
        <v>43</v>
      </c>
      <c r="O630" s="60"/>
      <c r="P630" s="191">
        <f>O630*H630</f>
        <v>0</v>
      </c>
      <c r="Q630" s="191">
        <v>0</v>
      </c>
      <c r="R630" s="191">
        <f>Q630*H630</f>
        <v>0</v>
      </c>
      <c r="S630" s="191">
        <v>0</v>
      </c>
      <c r="T630" s="192">
        <f>S630*H630</f>
        <v>0</v>
      </c>
      <c r="AR630" s="17" t="s">
        <v>142</v>
      </c>
      <c r="AT630" s="17" t="s">
        <v>137</v>
      </c>
      <c r="AU630" s="17" t="s">
        <v>80</v>
      </c>
      <c r="AY630" s="17" t="s">
        <v>135</v>
      </c>
      <c r="BE630" s="193">
        <f>IF(N630="základní",J630,0)</f>
        <v>0</v>
      </c>
      <c r="BF630" s="193">
        <f>IF(N630="snížená",J630,0)</f>
        <v>0</v>
      </c>
      <c r="BG630" s="193">
        <f>IF(N630="zákl. přenesená",J630,0)</f>
        <v>0</v>
      </c>
      <c r="BH630" s="193">
        <f>IF(N630="sníž. přenesená",J630,0)</f>
        <v>0</v>
      </c>
      <c r="BI630" s="193">
        <f>IF(N630="nulová",J630,0)</f>
        <v>0</v>
      </c>
      <c r="BJ630" s="17" t="s">
        <v>21</v>
      </c>
      <c r="BK630" s="193">
        <f>ROUND(I630*H630,2)</f>
        <v>0</v>
      </c>
      <c r="BL630" s="17" t="s">
        <v>142</v>
      </c>
      <c r="BM630" s="17" t="s">
        <v>786</v>
      </c>
    </row>
    <row r="631" spans="2:65" s="1" customFormat="1" ht="19.5">
      <c r="B631" s="34"/>
      <c r="C631" s="35"/>
      <c r="D631" s="194" t="s">
        <v>144</v>
      </c>
      <c r="E631" s="35"/>
      <c r="F631" s="195" t="s">
        <v>787</v>
      </c>
      <c r="G631" s="35"/>
      <c r="H631" s="35"/>
      <c r="I631" s="112"/>
      <c r="J631" s="35"/>
      <c r="K631" s="35"/>
      <c r="L631" s="38"/>
      <c r="M631" s="196"/>
      <c r="N631" s="60"/>
      <c r="O631" s="60"/>
      <c r="P631" s="60"/>
      <c r="Q631" s="60"/>
      <c r="R631" s="60"/>
      <c r="S631" s="60"/>
      <c r="T631" s="61"/>
      <c r="AT631" s="17" t="s">
        <v>144</v>
      </c>
      <c r="AU631" s="17" t="s">
        <v>80</v>
      </c>
    </row>
    <row r="632" spans="2:65" s="1" customFormat="1" ht="39">
      <c r="B632" s="34"/>
      <c r="C632" s="35"/>
      <c r="D632" s="194" t="s">
        <v>146</v>
      </c>
      <c r="E632" s="35"/>
      <c r="F632" s="197" t="s">
        <v>788</v>
      </c>
      <c r="G632" s="35"/>
      <c r="H632" s="35"/>
      <c r="I632" s="112"/>
      <c r="J632" s="35"/>
      <c r="K632" s="35"/>
      <c r="L632" s="38"/>
      <c r="M632" s="196"/>
      <c r="N632" s="60"/>
      <c r="O632" s="60"/>
      <c r="P632" s="60"/>
      <c r="Q632" s="60"/>
      <c r="R632" s="60"/>
      <c r="S632" s="60"/>
      <c r="T632" s="61"/>
      <c r="AT632" s="17" t="s">
        <v>146</v>
      </c>
      <c r="AU632" s="17" t="s">
        <v>80</v>
      </c>
    </row>
    <row r="633" spans="2:65" s="12" customFormat="1" ht="11.25">
      <c r="B633" s="198"/>
      <c r="C633" s="199"/>
      <c r="D633" s="194" t="s">
        <v>148</v>
      </c>
      <c r="E633" s="200" t="s">
        <v>1</v>
      </c>
      <c r="F633" s="201" t="s">
        <v>789</v>
      </c>
      <c r="G633" s="199"/>
      <c r="H633" s="200" t="s">
        <v>1</v>
      </c>
      <c r="I633" s="202"/>
      <c r="J633" s="199"/>
      <c r="K633" s="199"/>
      <c r="L633" s="203"/>
      <c r="M633" s="204"/>
      <c r="N633" s="205"/>
      <c r="O633" s="205"/>
      <c r="P633" s="205"/>
      <c r="Q633" s="205"/>
      <c r="R633" s="205"/>
      <c r="S633" s="205"/>
      <c r="T633" s="206"/>
      <c r="AT633" s="207" t="s">
        <v>148</v>
      </c>
      <c r="AU633" s="207" t="s">
        <v>80</v>
      </c>
      <c r="AV633" s="12" t="s">
        <v>21</v>
      </c>
      <c r="AW633" s="12" t="s">
        <v>35</v>
      </c>
      <c r="AX633" s="12" t="s">
        <v>72</v>
      </c>
      <c r="AY633" s="207" t="s">
        <v>135</v>
      </c>
    </row>
    <row r="634" spans="2:65" s="13" customFormat="1" ht="11.25">
      <c r="B634" s="208"/>
      <c r="C634" s="209"/>
      <c r="D634" s="194" t="s">
        <v>148</v>
      </c>
      <c r="E634" s="210" t="s">
        <v>1</v>
      </c>
      <c r="F634" s="211" t="s">
        <v>790</v>
      </c>
      <c r="G634" s="209"/>
      <c r="H634" s="212">
        <v>1495.595</v>
      </c>
      <c r="I634" s="213"/>
      <c r="J634" s="209"/>
      <c r="K634" s="209"/>
      <c r="L634" s="214"/>
      <c r="M634" s="215"/>
      <c r="N634" s="216"/>
      <c r="O634" s="216"/>
      <c r="P634" s="216"/>
      <c r="Q634" s="216"/>
      <c r="R634" s="216"/>
      <c r="S634" s="216"/>
      <c r="T634" s="217"/>
      <c r="AT634" s="218" t="s">
        <v>148</v>
      </c>
      <c r="AU634" s="218" t="s">
        <v>80</v>
      </c>
      <c r="AV634" s="13" t="s">
        <v>80</v>
      </c>
      <c r="AW634" s="13" t="s">
        <v>35</v>
      </c>
      <c r="AX634" s="13" t="s">
        <v>72</v>
      </c>
      <c r="AY634" s="218" t="s">
        <v>135</v>
      </c>
    </row>
    <row r="635" spans="2:65" s="13" customFormat="1" ht="11.25">
      <c r="B635" s="208"/>
      <c r="C635" s="209"/>
      <c r="D635" s="194" t="s">
        <v>148</v>
      </c>
      <c r="E635" s="210" t="s">
        <v>1</v>
      </c>
      <c r="F635" s="211" t="s">
        <v>791</v>
      </c>
      <c r="G635" s="209"/>
      <c r="H635" s="212">
        <v>278.03500000000003</v>
      </c>
      <c r="I635" s="213"/>
      <c r="J635" s="209"/>
      <c r="K635" s="209"/>
      <c r="L635" s="214"/>
      <c r="M635" s="215"/>
      <c r="N635" s="216"/>
      <c r="O635" s="216"/>
      <c r="P635" s="216"/>
      <c r="Q635" s="216"/>
      <c r="R635" s="216"/>
      <c r="S635" s="216"/>
      <c r="T635" s="217"/>
      <c r="AT635" s="218" t="s">
        <v>148</v>
      </c>
      <c r="AU635" s="218" t="s">
        <v>80</v>
      </c>
      <c r="AV635" s="13" t="s">
        <v>80</v>
      </c>
      <c r="AW635" s="13" t="s">
        <v>35</v>
      </c>
      <c r="AX635" s="13" t="s">
        <v>72</v>
      </c>
      <c r="AY635" s="218" t="s">
        <v>135</v>
      </c>
    </row>
    <row r="636" spans="2:65" s="15" customFormat="1" ht="11.25">
      <c r="B636" s="230"/>
      <c r="C636" s="231"/>
      <c r="D636" s="194" t="s">
        <v>148</v>
      </c>
      <c r="E636" s="232" t="s">
        <v>1</v>
      </c>
      <c r="F636" s="233" t="s">
        <v>193</v>
      </c>
      <c r="G636" s="231"/>
      <c r="H636" s="234">
        <v>1773.63</v>
      </c>
      <c r="I636" s="235"/>
      <c r="J636" s="231"/>
      <c r="K636" s="231"/>
      <c r="L636" s="236"/>
      <c r="M636" s="237"/>
      <c r="N636" s="238"/>
      <c r="O636" s="238"/>
      <c r="P636" s="238"/>
      <c r="Q636" s="238"/>
      <c r="R636" s="238"/>
      <c r="S636" s="238"/>
      <c r="T636" s="239"/>
      <c r="AT636" s="240" t="s">
        <v>148</v>
      </c>
      <c r="AU636" s="240" t="s">
        <v>80</v>
      </c>
      <c r="AV636" s="15" t="s">
        <v>142</v>
      </c>
      <c r="AW636" s="15" t="s">
        <v>35</v>
      </c>
      <c r="AX636" s="15" t="s">
        <v>21</v>
      </c>
      <c r="AY636" s="240" t="s">
        <v>135</v>
      </c>
    </row>
    <row r="637" spans="2:65" s="1" customFormat="1" ht="16.5" customHeight="1">
      <c r="B637" s="34"/>
      <c r="C637" s="182" t="s">
        <v>792</v>
      </c>
      <c r="D637" s="182" t="s">
        <v>137</v>
      </c>
      <c r="E637" s="183" t="s">
        <v>793</v>
      </c>
      <c r="F637" s="184" t="s">
        <v>794</v>
      </c>
      <c r="G637" s="185" t="s">
        <v>140</v>
      </c>
      <c r="H637" s="186">
        <v>74492.460000000006</v>
      </c>
      <c r="I637" s="187"/>
      <c r="J637" s="188">
        <f>ROUND(I637*H637,2)</f>
        <v>0</v>
      </c>
      <c r="K637" s="184" t="s">
        <v>141</v>
      </c>
      <c r="L637" s="38"/>
      <c r="M637" s="189" t="s">
        <v>1</v>
      </c>
      <c r="N637" s="190" t="s">
        <v>43</v>
      </c>
      <c r="O637" s="60"/>
      <c r="P637" s="191">
        <f>O637*H637</f>
        <v>0</v>
      </c>
      <c r="Q637" s="191">
        <v>0</v>
      </c>
      <c r="R637" s="191">
        <f>Q637*H637</f>
        <v>0</v>
      </c>
      <c r="S637" s="191">
        <v>0</v>
      </c>
      <c r="T637" s="192">
        <f>S637*H637</f>
        <v>0</v>
      </c>
      <c r="AR637" s="17" t="s">
        <v>142</v>
      </c>
      <c r="AT637" s="17" t="s">
        <v>137</v>
      </c>
      <c r="AU637" s="17" t="s">
        <v>80</v>
      </c>
      <c r="AY637" s="17" t="s">
        <v>135</v>
      </c>
      <c r="BE637" s="193">
        <f>IF(N637="základní",J637,0)</f>
        <v>0</v>
      </c>
      <c r="BF637" s="193">
        <f>IF(N637="snížená",J637,0)</f>
        <v>0</v>
      </c>
      <c r="BG637" s="193">
        <f>IF(N637="zákl. přenesená",J637,0)</f>
        <v>0</v>
      </c>
      <c r="BH637" s="193">
        <f>IF(N637="sníž. přenesená",J637,0)</f>
        <v>0</v>
      </c>
      <c r="BI637" s="193">
        <f>IF(N637="nulová",J637,0)</f>
        <v>0</v>
      </c>
      <c r="BJ637" s="17" t="s">
        <v>21</v>
      </c>
      <c r="BK637" s="193">
        <f>ROUND(I637*H637,2)</f>
        <v>0</v>
      </c>
      <c r="BL637" s="17" t="s">
        <v>142</v>
      </c>
      <c r="BM637" s="17" t="s">
        <v>795</v>
      </c>
    </row>
    <row r="638" spans="2:65" s="1" customFormat="1" ht="19.5">
      <c r="B638" s="34"/>
      <c r="C638" s="35"/>
      <c r="D638" s="194" t="s">
        <v>144</v>
      </c>
      <c r="E638" s="35"/>
      <c r="F638" s="195" t="s">
        <v>796</v>
      </c>
      <c r="G638" s="35"/>
      <c r="H638" s="35"/>
      <c r="I638" s="112"/>
      <c r="J638" s="35"/>
      <c r="K638" s="35"/>
      <c r="L638" s="38"/>
      <c r="M638" s="196"/>
      <c r="N638" s="60"/>
      <c r="O638" s="60"/>
      <c r="P638" s="60"/>
      <c r="Q638" s="60"/>
      <c r="R638" s="60"/>
      <c r="S638" s="60"/>
      <c r="T638" s="61"/>
      <c r="AT638" s="17" t="s">
        <v>144</v>
      </c>
      <c r="AU638" s="17" t="s">
        <v>80</v>
      </c>
    </row>
    <row r="639" spans="2:65" s="1" customFormat="1" ht="39">
      <c r="B639" s="34"/>
      <c r="C639" s="35"/>
      <c r="D639" s="194" t="s">
        <v>146</v>
      </c>
      <c r="E639" s="35"/>
      <c r="F639" s="197" t="s">
        <v>788</v>
      </c>
      <c r="G639" s="35"/>
      <c r="H639" s="35"/>
      <c r="I639" s="112"/>
      <c r="J639" s="35"/>
      <c r="K639" s="35"/>
      <c r="L639" s="38"/>
      <c r="M639" s="196"/>
      <c r="N639" s="60"/>
      <c r="O639" s="60"/>
      <c r="P639" s="60"/>
      <c r="Q639" s="60"/>
      <c r="R639" s="60"/>
      <c r="S639" s="60"/>
      <c r="T639" s="61"/>
      <c r="AT639" s="17" t="s">
        <v>146</v>
      </c>
      <c r="AU639" s="17" t="s">
        <v>80</v>
      </c>
    </row>
    <row r="640" spans="2:65" s="12" customFormat="1" ht="11.25">
      <c r="B640" s="198"/>
      <c r="C640" s="199"/>
      <c r="D640" s="194" t="s">
        <v>148</v>
      </c>
      <c r="E640" s="200" t="s">
        <v>1</v>
      </c>
      <c r="F640" s="201" t="s">
        <v>721</v>
      </c>
      <c r="G640" s="199"/>
      <c r="H640" s="200" t="s">
        <v>1</v>
      </c>
      <c r="I640" s="202"/>
      <c r="J640" s="199"/>
      <c r="K640" s="199"/>
      <c r="L640" s="203"/>
      <c r="M640" s="204"/>
      <c r="N640" s="205"/>
      <c r="O640" s="205"/>
      <c r="P640" s="205"/>
      <c r="Q640" s="205"/>
      <c r="R640" s="205"/>
      <c r="S640" s="205"/>
      <c r="T640" s="206"/>
      <c r="AT640" s="207" t="s">
        <v>148</v>
      </c>
      <c r="AU640" s="207" t="s">
        <v>80</v>
      </c>
      <c r="AV640" s="12" t="s">
        <v>21</v>
      </c>
      <c r="AW640" s="12" t="s">
        <v>35</v>
      </c>
      <c r="AX640" s="12" t="s">
        <v>72</v>
      </c>
      <c r="AY640" s="207" t="s">
        <v>135</v>
      </c>
    </row>
    <row r="641" spans="2:65" s="13" customFormat="1" ht="11.25">
      <c r="B641" s="208"/>
      <c r="C641" s="209"/>
      <c r="D641" s="194" t="s">
        <v>148</v>
      </c>
      <c r="E641" s="210" t="s">
        <v>1</v>
      </c>
      <c r="F641" s="211" t="s">
        <v>797</v>
      </c>
      <c r="G641" s="209"/>
      <c r="H641" s="212">
        <v>74492.460000000006</v>
      </c>
      <c r="I641" s="213"/>
      <c r="J641" s="209"/>
      <c r="K641" s="209"/>
      <c r="L641" s="214"/>
      <c r="M641" s="215"/>
      <c r="N641" s="216"/>
      <c r="O641" s="216"/>
      <c r="P641" s="216"/>
      <c r="Q641" s="216"/>
      <c r="R641" s="216"/>
      <c r="S641" s="216"/>
      <c r="T641" s="217"/>
      <c r="AT641" s="218" t="s">
        <v>148</v>
      </c>
      <c r="AU641" s="218" t="s">
        <v>80</v>
      </c>
      <c r="AV641" s="13" t="s">
        <v>80</v>
      </c>
      <c r="AW641" s="13" t="s">
        <v>35</v>
      </c>
      <c r="AX641" s="13" t="s">
        <v>21</v>
      </c>
      <c r="AY641" s="218" t="s">
        <v>135</v>
      </c>
    </row>
    <row r="642" spans="2:65" s="1" customFormat="1" ht="16.5" customHeight="1">
      <c r="B642" s="34"/>
      <c r="C642" s="182" t="s">
        <v>798</v>
      </c>
      <c r="D642" s="182" t="s">
        <v>137</v>
      </c>
      <c r="E642" s="183" t="s">
        <v>799</v>
      </c>
      <c r="F642" s="184" t="s">
        <v>800</v>
      </c>
      <c r="G642" s="185" t="s">
        <v>140</v>
      </c>
      <c r="H642" s="186">
        <v>1773.63</v>
      </c>
      <c r="I642" s="187"/>
      <c r="J642" s="188">
        <f>ROUND(I642*H642,2)</f>
        <v>0</v>
      </c>
      <c r="K642" s="184" t="s">
        <v>141</v>
      </c>
      <c r="L642" s="38"/>
      <c r="M642" s="189" t="s">
        <v>1</v>
      </c>
      <c r="N642" s="190" t="s">
        <v>43</v>
      </c>
      <c r="O642" s="60"/>
      <c r="P642" s="191">
        <f>O642*H642</f>
        <v>0</v>
      </c>
      <c r="Q642" s="191">
        <v>0</v>
      </c>
      <c r="R642" s="191">
        <f>Q642*H642</f>
        <v>0</v>
      </c>
      <c r="S642" s="191">
        <v>0</v>
      </c>
      <c r="T642" s="192">
        <f>S642*H642</f>
        <v>0</v>
      </c>
      <c r="AR642" s="17" t="s">
        <v>142</v>
      </c>
      <c r="AT642" s="17" t="s">
        <v>137</v>
      </c>
      <c r="AU642" s="17" t="s">
        <v>80</v>
      </c>
      <c r="AY642" s="17" t="s">
        <v>135</v>
      </c>
      <c r="BE642" s="193">
        <f>IF(N642="základní",J642,0)</f>
        <v>0</v>
      </c>
      <c r="BF642" s="193">
        <f>IF(N642="snížená",J642,0)</f>
        <v>0</v>
      </c>
      <c r="BG642" s="193">
        <f>IF(N642="zákl. přenesená",J642,0)</f>
        <v>0</v>
      </c>
      <c r="BH642" s="193">
        <f>IF(N642="sníž. přenesená",J642,0)</f>
        <v>0</v>
      </c>
      <c r="BI642" s="193">
        <f>IF(N642="nulová",J642,0)</f>
        <v>0</v>
      </c>
      <c r="BJ642" s="17" t="s">
        <v>21</v>
      </c>
      <c r="BK642" s="193">
        <f>ROUND(I642*H642,2)</f>
        <v>0</v>
      </c>
      <c r="BL642" s="17" t="s">
        <v>142</v>
      </c>
      <c r="BM642" s="17" t="s">
        <v>801</v>
      </c>
    </row>
    <row r="643" spans="2:65" s="1" customFormat="1" ht="19.5">
      <c r="B643" s="34"/>
      <c r="C643" s="35"/>
      <c r="D643" s="194" t="s">
        <v>144</v>
      </c>
      <c r="E643" s="35"/>
      <c r="F643" s="195" t="s">
        <v>802</v>
      </c>
      <c r="G643" s="35"/>
      <c r="H643" s="35"/>
      <c r="I643" s="112"/>
      <c r="J643" s="35"/>
      <c r="K643" s="35"/>
      <c r="L643" s="38"/>
      <c r="M643" s="196"/>
      <c r="N643" s="60"/>
      <c r="O643" s="60"/>
      <c r="P643" s="60"/>
      <c r="Q643" s="60"/>
      <c r="R643" s="60"/>
      <c r="S643" s="60"/>
      <c r="T643" s="61"/>
      <c r="AT643" s="17" t="s">
        <v>144</v>
      </c>
      <c r="AU643" s="17" t="s">
        <v>80</v>
      </c>
    </row>
    <row r="644" spans="2:65" s="1" customFormat="1" ht="29.25">
      <c r="B644" s="34"/>
      <c r="C644" s="35"/>
      <c r="D644" s="194" t="s">
        <v>146</v>
      </c>
      <c r="E644" s="35"/>
      <c r="F644" s="197" t="s">
        <v>803</v>
      </c>
      <c r="G644" s="35"/>
      <c r="H644" s="35"/>
      <c r="I644" s="112"/>
      <c r="J644" s="35"/>
      <c r="K644" s="35"/>
      <c r="L644" s="38"/>
      <c r="M644" s="196"/>
      <c r="N644" s="60"/>
      <c r="O644" s="60"/>
      <c r="P644" s="60"/>
      <c r="Q644" s="60"/>
      <c r="R644" s="60"/>
      <c r="S644" s="60"/>
      <c r="T644" s="61"/>
      <c r="AT644" s="17" t="s">
        <v>146</v>
      </c>
      <c r="AU644" s="17" t="s">
        <v>80</v>
      </c>
    </row>
    <row r="645" spans="2:65" s="12" customFormat="1" ht="11.25">
      <c r="B645" s="198"/>
      <c r="C645" s="199"/>
      <c r="D645" s="194" t="s">
        <v>148</v>
      </c>
      <c r="E645" s="200" t="s">
        <v>1</v>
      </c>
      <c r="F645" s="201" t="s">
        <v>804</v>
      </c>
      <c r="G645" s="199"/>
      <c r="H645" s="200" t="s">
        <v>1</v>
      </c>
      <c r="I645" s="202"/>
      <c r="J645" s="199"/>
      <c r="K645" s="199"/>
      <c r="L645" s="203"/>
      <c r="M645" s="204"/>
      <c r="N645" s="205"/>
      <c r="O645" s="205"/>
      <c r="P645" s="205"/>
      <c r="Q645" s="205"/>
      <c r="R645" s="205"/>
      <c r="S645" s="205"/>
      <c r="T645" s="206"/>
      <c r="AT645" s="207" t="s">
        <v>148</v>
      </c>
      <c r="AU645" s="207" t="s">
        <v>80</v>
      </c>
      <c r="AV645" s="12" t="s">
        <v>21</v>
      </c>
      <c r="AW645" s="12" t="s">
        <v>35</v>
      </c>
      <c r="AX645" s="12" t="s">
        <v>72</v>
      </c>
      <c r="AY645" s="207" t="s">
        <v>135</v>
      </c>
    </row>
    <row r="646" spans="2:65" s="13" customFormat="1" ht="11.25">
      <c r="B646" s="208"/>
      <c r="C646" s="209"/>
      <c r="D646" s="194" t="s">
        <v>148</v>
      </c>
      <c r="E646" s="210" t="s">
        <v>1</v>
      </c>
      <c r="F646" s="211" t="s">
        <v>805</v>
      </c>
      <c r="G646" s="209"/>
      <c r="H646" s="212">
        <v>1773.63</v>
      </c>
      <c r="I646" s="213"/>
      <c r="J646" s="209"/>
      <c r="K646" s="209"/>
      <c r="L646" s="214"/>
      <c r="M646" s="215"/>
      <c r="N646" s="216"/>
      <c r="O646" s="216"/>
      <c r="P646" s="216"/>
      <c r="Q646" s="216"/>
      <c r="R646" s="216"/>
      <c r="S646" s="216"/>
      <c r="T646" s="217"/>
      <c r="AT646" s="218" t="s">
        <v>148</v>
      </c>
      <c r="AU646" s="218" t="s">
        <v>80</v>
      </c>
      <c r="AV646" s="13" t="s">
        <v>80</v>
      </c>
      <c r="AW646" s="13" t="s">
        <v>35</v>
      </c>
      <c r="AX646" s="13" t="s">
        <v>21</v>
      </c>
      <c r="AY646" s="218" t="s">
        <v>135</v>
      </c>
    </row>
    <row r="647" spans="2:65" s="1" customFormat="1" ht="16.5" customHeight="1">
      <c r="B647" s="34"/>
      <c r="C647" s="182" t="s">
        <v>806</v>
      </c>
      <c r="D647" s="182" t="s">
        <v>137</v>
      </c>
      <c r="E647" s="183" t="s">
        <v>807</v>
      </c>
      <c r="F647" s="184" t="s">
        <v>808</v>
      </c>
      <c r="G647" s="185" t="s">
        <v>140</v>
      </c>
      <c r="H647" s="186">
        <v>389.1</v>
      </c>
      <c r="I647" s="187"/>
      <c r="J647" s="188">
        <f>ROUND(I647*H647,2)</f>
        <v>0</v>
      </c>
      <c r="K647" s="184" t="s">
        <v>1</v>
      </c>
      <c r="L647" s="38"/>
      <c r="M647" s="189" t="s">
        <v>1</v>
      </c>
      <c r="N647" s="190" t="s">
        <v>43</v>
      </c>
      <c r="O647" s="60"/>
      <c r="P647" s="191">
        <f>O647*H647</f>
        <v>0</v>
      </c>
      <c r="Q647" s="191">
        <v>0</v>
      </c>
      <c r="R647" s="191">
        <f>Q647*H647</f>
        <v>0</v>
      </c>
      <c r="S647" s="191">
        <v>0</v>
      </c>
      <c r="T647" s="192">
        <f>S647*H647</f>
        <v>0</v>
      </c>
      <c r="AR647" s="17" t="s">
        <v>142</v>
      </c>
      <c r="AT647" s="17" t="s">
        <v>137</v>
      </c>
      <c r="AU647" s="17" t="s">
        <v>80</v>
      </c>
      <c r="AY647" s="17" t="s">
        <v>135</v>
      </c>
      <c r="BE647" s="193">
        <f>IF(N647="základní",J647,0)</f>
        <v>0</v>
      </c>
      <c r="BF647" s="193">
        <f>IF(N647="snížená",J647,0)</f>
        <v>0</v>
      </c>
      <c r="BG647" s="193">
        <f>IF(N647="zákl. přenesená",J647,0)</f>
        <v>0</v>
      </c>
      <c r="BH647" s="193">
        <f>IF(N647="sníž. přenesená",J647,0)</f>
        <v>0</v>
      </c>
      <c r="BI647" s="193">
        <f>IF(N647="nulová",J647,0)</f>
        <v>0</v>
      </c>
      <c r="BJ647" s="17" t="s">
        <v>21</v>
      </c>
      <c r="BK647" s="193">
        <f>ROUND(I647*H647,2)</f>
        <v>0</v>
      </c>
      <c r="BL647" s="17" t="s">
        <v>142</v>
      </c>
      <c r="BM647" s="17" t="s">
        <v>809</v>
      </c>
    </row>
    <row r="648" spans="2:65" s="1" customFormat="1" ht="19.5">
      <c r="B648" s="34"/>
      <c r="C648" s="35"/>
      <c r="D648" s="194" t="s">
        <v>144</v>
      </c>
      <c r="E648" s="35"/>
      <c r="F648" s="195" t="s">
        <v>810</v>
      </c>
      <c r="G648" s="35"/>
      <c r="H648" s="35"/>
      <c r="I648" s="112"/>
      <c r="J648" s="35"/>
      <c r="K648" s="35"/>
      <c r="L648" s="38"/>
      <c r="M648" s="196"/>
      <c r="N648" s="60"/>
      <c r="O648" s="60"/>
      <c r="P648" s="60"/>
      <c r="Q648" s="60"/>
      <c r="R648" s="60"/>
      <c r="S648" s="60"/>
      <c r="T648" s="61"/>
      <c r="AT648" s="17" t="s">
        <v>144</v>
      </c>
      <c r="AU648" s="17" t="s">
        <v>80</v>
      </c>
    </row>
    <row r="649" spans="2:65" s="1" customFormat="1" ht="39">
      <c r="B649" s="34"/>
      <c r="C649" s="35"/>
      <c r="D649" s="194" t="s">
        <v>146</v>
      </c>
      <c r="E649" s="35"/>
      <c r="F649" s="197" t="s">
        <v>788</v>
      </c>
      <c r="G649" s="35"/>
      <c r="H649" s="35"/>
      <c r="I649" s="112"/>
      <c r="J649" s="35"/>
      <c r="K649" s="35"/>
      <c r="L649" s="38"/>
      <c r="M649" s="196"/>
      <c r="N649" s="60"/>
      <c r="O649" s="60"/>
      <c r="P649" s="60"/>
      <c r="Q649" s="60"/>
      <c r="R649" s="60"/>
      <c r="S649" s="60"/>
      <c r="T649" s="61"/>
      <c r="AT649" s="17" t="s">
        <v>146</v>
      </c>
      <c r="AU649" s="17" t="s">
        <v>80</v>
      </c>
    </row>
    <row r="650" spans="2:65" s="12" customFormat="1" ht="22.5">
      <c r="B650" s="198"/>
      <c r="C650" s="199"/>
      <c r="D650" s="194" t="s">
        <v>148</v>
      </c>
      <c r="E650" s="200" t="s">
        <v>1</v>
      </c>
      <c r="F650" s="201" t="s">
        <v>811</v>
      </c>
      <c r="G650" s="199"/>
      <c r="H650" s="200" t="s">
        <v>1</v>
      </c>
      <c r="I650" s="202"/>
      <c r="J650" s="199"/>
      <c r="K650" s="199"/>
      <c r="L650" s="203"/>
      <c r="M650" s="204"/>
      <c r="N650" s="205"/>
      <c r="O650" s="205"/>
      <c r="P650" s="205"/>
      <c r="Q650" s="205"/>
      <c r="R650" s="205"/>
      <c r="S650" s="205"/>
      <c r="T650" s="206"/>
      <c r="AT650" s="207" t="s">
        <v>148</v>
      </c>
      <c r="AU650" s="207" t="s">
        <v>80</v>
      </c>
      <c r="AV650" s="12" t="s">
        <v>21</v>
      </c>
      <c r="AW650" s="12" t="s">
        <v>35</v>
      </c>
      <c r="AX650" s="12" t="s">
        <v>72</v>
      </c>
      <c r="AY650" s="207" t="s">
        <v>135</v>
      </c>
    </row>
    <row r="651" spans="2:65" s="13" customFormat="1" ht="11.25">
      <c r="B651" s="208"/>
      <c r="C651" s="209"/>
      <c r="D651" s="194" t="s">
        <v>148</v>
      </c>
      <c r="E651" s="210" t="s">
        <v>1</v>
      </c>
      <c r="F651" s="211" t="s">
        <v>812</v>
      </c>
      <c r="G651" s="209"/>
      <c r="H651" s="212">
        <v>389.1</v>
      </c>
      <c r="I651" s="213"/>
      <c r="J651" s="209"/>
      <c r="K651" s="209"/>
      <c r="L651" s="214"/>
      <c r="M651" s="215"/>
      <c r="N651" s="216"/>
      <c r="O651" s="216"/>
      <c r="P651" s="216"/>
      <c r="Q651" s="216"/>
      <c r="R651" s="216"/>
      <c r="S651" s="216"/>
      <c r="T651" s="217"/>
      <c r="AT651" s="218" t="s">
        <v>148</v>
      </c>
      <c r="AU651" s="218" t="s">
        <v>80</v>
      </c>
      <c r="AV651" s="13" t="s">
        <v>80</v>
      </c>
      <c r="AW651" s="13" t="s">
        <v>35</v>
      </c>
      <c r="AX651" s="13" t="s">
        <v>21</v>
      </c>
      <c r="AY651" s="218" t="s">
        <v>135</v>
      </c>
    </row>
    <row r="652" spans="2:65" s="1" customFormat="1" ht="16.5" customHeight="1">
      <c r="B652" s="34"/>
      <c r="C652" s="182" t="s">
        <v>813</v>
      </c>
      <c r="D652" s="182" t="s">
        <v>137</v>
      </c>
      <c r="E652" s="183" t="s">
        <v>814</v>
      </c>
      <c r="F652" s="184" t="s">
        <v>815</v>
      </c>
      <c r="G652" s="185" t="s">
        <v>172</v>
      </c>
      <c r="H652" s="186">
        <v>200</v>
      </c>
      <c r="I652" s="187"/>
      <c r="J652" s="188">
        <f>ROUND(I652*H652,2)</f>
        <v>0</v>
      </c>
      <c r="K652" s="184" t="s">
        <v>141</v>
      </c>
      <c r="L652" s="38"/>
      <c r="M652" s="189" t="s">
        <v>1</v>
      </c>
      <c r="N652" s="190" t="s">
        <v>43</v>
      </c>
      <c r="O652" s="60"/>
      <c r="P652" s="191">
        <f>O652*H652</f>
        <v>0</v>
      </c>
      <c r="Q652" s="191">
        <v>0</v>
      </c>
      <c r="R652" s="191">
        <f>Q652*H652</f>
        <v>0</v>
      </c>
      <c r="S652" s="191">
        <v>5.0000000000000001E-4</v>
      </c>
      <c r="T652" s="192">
        <f>S652*H652</f>
        <v>0.1</v>
      </c>
      <c r="AR652" s="17" t="s">
        <v>142</v>
      </c>
      <c r="AT652" s="17" t="s">
        <v>137</v>
      </c>
      <c r="AU652" s="17" t="s">
        <v>80</v>
      </c>
      <c r="AY652" s="17" t="s">
        <v>135</v>
      </c>
      <c r="BE652" s="193">
        <f>IF(N652="základní",J652,0)</f>
        <v>0</v>
      </c>
      <c r="BF652" s="193">
        <f>IF(N652="snížená",J652,0)</f>
        <v>0</v>
      </c>
      <c r="BG652" s="193">
        <f>IF(N652="zákl. přenesená",J652,0)</f>
        <v>0</v>
      </c>
      <c r="BH652" s="193">
        <f>IF(N652="sníž. přenesená",J652,0)</f>
        <v>0</v>
      </c>
      <c r="BI652" s="193">
        <f>IF(N652="nulová",J652,0)</f>
        <v>0</v>
      </c>
      <c r="BJ652" s="17" t="s">
        <v>21</v>
      </c>
      <c r="BK652" s="193">
        <f>ROUND(I652*H652,2)</f>
        <v>0</v>
      </c>
      <c r="BL652" s="17" t="s">
        <v>142</v>
      </c>
      <c r="BM652" s="17" t="s">
        <v>816</v>
      </c>
    </row>
    <row r="653" spans="2:65" s="1" customFormat="1" ht="11.25">
      <c r="B653" s="34"/>
      <c r="C653" s="35"/>
      <c r="D653" s="194" t="s">
        <v>144</v>
      </c>
      <c r="E653" s="35"/>
      <c r="F653" s="195" t="s">
        <v>817</v>
      </c>
      <c r="G653" s="35"/>
      <c r="H653" s="35"/>
      <c r="I653" s="112"/>
      <c r="J653" s="35"/>
      <c r="K653" s="35"/>
      <c r="L653" s="38"/>
      <c r="M653" s="196"/>
      <c r="N653" s="60"/>
      <c r="O653" s="60"/>
      <c r="P653" s="60"/>
      <c r="Q653" s="60"/>
      <c r="R653" s="60"/>
      <c r="S653" s="60"/>
      <c r="T653" s="61"/>
      <c r="AT653" s="17" t="s">
        <v>144</v>
      </c>
      <c r="AU653" s="17" t="s">
        <v>80</v>
      </c>
    </row>
    <row r="654" spans="2:65" s="1" customFormat="1" ht="19.5">
      <c r="B654" s="34"/>
      <c r="C654" s="35"/>
      <c r="D654" s="194" t="s">
        <v>146</v>
      </c>
      <c r="E654" s="35"/>
      <c r="F654" s="197" t="s">
        <v>818</v>
      </c>
      <c r="G654" s="35"/>
      <c r="H654" s="35"/>
      <c r="I654" s="112"/>
      <c r="J654" s="35"/>
      <c r="K654" s="35"/>
      <c r="L654" s="38"/>
      <c r="M654" s="196"/>
      <c r="N654" s="60"/>
      <c r="O654" s="60"/>
      <c r="P654" s="60"/>
      <c r="Q654" s="60"/>
      <c r="R654" s="60"/>
      <c r="S654" s="60"/>
      <c r="T654" s="61"/>
      <c r="AT654" s="17" t="s">
        <v>146</v>
      </c>
      <c r="AU654" s="17" t="s">
        <v>80</v>
      </c>
    </row>
    <row r="655" spans="2:65" s="1" customFormat="1" ht="19.5">
      <c r="B655" s="34"/>
      <c r="C655" s="35"/>
      <c r="D655" s="194" t="s">
        <v>214</v>
      </c>
      <c r="E655" s="35"/>
      <c r="F655" s="197" t="s">
        <v>819</v>
      </c>
      <c r="G655" s="35"/>
      <c r="H655" s="35"/>
      <c r="I655" s="112"/>
      <c r="J655" s="35"/>
      <c r="K655" s="35"/>
      <c r="L655" s="38"/>
      <c r="M655" s="196"/>
      <c r="N655" s="60"/>
      <c r="O655" s="60"/>
      <c r="P655" s="60"/>
      <c r="Q655" s="60"/>
      <c r="R655" s="60"/>
      <c r="S655" s="60"/>
      <c r="T655" s="61"/>
      <c r="AT655" s="17" t="s">
        <v>214</v>
      </c>
      <c r="AU655" s="17" t="s">
        <v>80</v>
      </c>
    </row>
    <row r="656" spans="2:65" s="12" customFormat="1" ht="11.25">
      <c r="B656" s="198"/>
      <c r="C656" s="199"/>
      <c r="D656" s="194" t="s">
        <v>148</v>
      </c>
      <c r="E656" s="200" t="s">
        <v>1</v>
      </c>
      <c r="F656" s="201" t="s">
        <v>820</v>
      </c>
      <c r="G656" s="199"/>
      <c r="H656" s="200" t="s">
        <v>1</v>
      </c>
      <c r="I656" s="202"/>
      <c r="J656" s="199"/>
      <c r="K656" s="199"/>
      <c r="L656" s="203"/>
      <c r="M656" s="204"/>
      <c r="N656" s="205"/>
      <c r="O656" s="205"/>
      <c r="P656" s="205"/>
      <c r="Q656" s="205"/>
      <c r="R656" s="205"/>
      <c r="S656" s="205"/>
      <c r="T656" s="206"/>
      <c r="AT656" s="207" t="s">
        <v>148</v>
      </c>
      <c r="AU656" s="207" t="s">
        <v>80</v>
      </c>
      <c r="AV656" s="12" t="s">
        <v>21</v>
      </c>
      <c r="AW656" s="12" t="s">
        <v>35</v>
      </c>
      <c r="AX656" s="12" t="s">
        <v>72</v>
      </c>
      <c r="AY656" s="207" t="s">
        <v>135</v>
      </c>
    </row>
    <row r="657" spans="2:65" s="13" customFormat="1" ht="11.25">
      <c r="B657" s="208"/>
      <c r="C657" s="209"/>
      <c r="D657" s="194" t="s">
        <v>148</v>
      </c>
      <c r="E657" s="210" t="s">
        <v>1</v>
      </c>
      <c r="F657" s="211" t="s">
        <v>27</v>
      </c>
      <c r="G657" s="209"/>
      <c r="H657" s="212">
        <v>100</v>
      </c>
      <c r="I657" s="213"/>
      <c r="J657" s="209"/>
      <c r="K657" s="209"/>
      <c r="L657" s="214"/>
      <c r="M657" s="215"/>
      <c r="N657" s="216"/>
      <c r="O657" s="216"/>
      <c r="P657" s="216"/>
      <c r="Q657" s="216"/>
      <c r="R657" s="216"/>
      <c r="S657" s="216"/>
      <c r="T657" s="217"/>
      <c r="AT657" s="218" t="s">
        <v>148</v>
      </c>
      <c r="AU657" s="218" t="s">
        <v>80</v>
      </c>
      <c r="AV657" s="13" t="s">
        <v>80</v>
      </c>
      <c r="AW657" s="13" t="s">
        <v>35</v>
      </c>
      <c r="AX657" s="13" t="s">
        <v>72</v>
      </c>
      <c r="AY657" s="218" t="s">
        <v>135</v>
      </c>
    </row>
    <row r="658" spans="2:65" s="12" customFormat="1" ht="11.25">
      <c r="B658" s="198"/>
      <c r="C658" s="199"/>
      <c r="D658" s="194" t="s">
        <v>148</v>
      </c>
      <c r="E658" s="200" t="s">
        <v>1</v>
      </c>
      <c r="F658" s="201" t="s">
        <v>821</v>
      </c>
      <c r="G658" s="199"/>
      <c r="H658" s="200" t="s">
        <v>1</v>
      </c>
      <c r="I658" s="202"/>
      <c r="J658" s="199"/>
      <c r="K658" s="199"/>
      <c r="L658" s="203"/>
      <c r="M658" s="204"/>
      <c r="N658" s="205"/>
      <c r="O658" s="205"/>
      <c r="P658" s="205"/>
      <c r="Q658" s="205"/>
      <c r="R658" s="205"/>
      <c r="S658" s="205"/>
      <c r="T658" s="206"/>
      <c r="AT658" s="207" t="s">
        <v>148</v>
      </c>
      <c r="AU658" s="207" t="s">
        <v>80</v>
      </c>
      <c r="AV658" s="12" t="s">
        <v>21</v>
      </c>
      <c r="AW658" s="12" t="s">
        <v>35</v>
      </c>
      <c r="AX658" s="12" t="s">
        <v>72</v>
      </c>
      <c r="AY658" s="207" t="s">
        <v>135</v>
      </c>
    </row>
    <row r="659" spans="2:65" s="13" customFormat="1" ht="11.25">
      <c r="B659" s="208"/>
      <c r="C659" s="209"/>
      <c r="D659" s="194" t="s">
        <v>148</v>
      </c>
      <c r="E659" s="210" t="s">
        <v>1</v>
      </c>
      <c r="F659" s="211" t="s">
        <v>27</v>
      </c>
      <c r="G659" s="209"/>
      <c r="H659" s="212">
        <v>100</v>
      </c>
      <c r="I659" s="213"/>
      <c r="J659" s="209"/>
      <c r="K659" s="209"/>
      <c r="L659" s="214"/>
      <c r="M659" s="215"/>
      <c r="N659" s="216"/>
      <c r="O659" s="216"/>
      <c r="P659" s="216"/>
      <c r="Q659" s="216"/>
      <c r="R659" s="216"/>
      <c r="S659" s="216"/>
      <c r="T659" s="217"/>
      <c r="AT659" s="218" t="s">
        <v>148</v>
      </c>
      <c r="AU659" s="218" t="s">
        <v>80</v>
      </c>
      <c r="AV659" s="13" t="s">
        <v>80</v>
      </c>
      <c r="AW659" s="13" t="s">
        <v>35</v>
      </c>
      <c r="AX659" s="13" t="s">
        <v>72</v>
      </c>
      <c r="AY659" s="218" t="s">
        <v>135</v>
      </c>
    </row>
    <row r="660" spans="2:65" s="15" customFormat="1" ht="11.25">
      <c r="B660" s="230"/>
      <c r="C660" s="231"/>
      <c r="D660" s="194" t="s">
        <v>148</v>
      </c>
      <c r="E660" s="232" t="s">
        <v>1</v>
      </c>
      <c r="F660" s="233" t="s">
        <v>193</v>
      </c>
      <c r="G660" s="231"/>
      <c r="H660" s="234">
        <v>200</v>
      </c>
      <c r="I660" s="235"/>
      <c r="J660" s="231"/>
      <c r="K660" s="231"/>
      <c r="L660" s="236"/>
      <c r="M660" s="237"/>
      <c r="N660" s="238"/>
      <c r="O660" s="238"/>
      <c r="P660" s="238"/>
      <c r="Q660" s="238"/>
      <c r="R660" s="238"/>
      <c r="S660" s="238"/>
      <c r="T660" s="239"/>
      <c r="AT660" s="240" t="s">
        <v>148</v>
      </c>
      <c r="AU660" s="240" t="s">
        <v>80</v>
      </c>
      <c r="AV660" s="15" t="s">
        <v>142</v>
      </c>
      <c r="AW660" s="15" t="s">
        <v>35</v>
      </c>
      <c r="AX660" s="15" t="s">
        <v>21</v>
      </c>
      <c r="AY660" s="240" t="s">
        <v>135</v>
      </c>
    </row>
    <row r="661" spans="2:65" s="1" customFormat="1" ht="16.5" customHeight="1">
      <c r="B661" s="34"/>
      <c r="C661" s="182" t="s">
        <v>822</v>
      </c>
      <c r="D661" s="182" t="s">
        <v>137</v>
      </c>
      <c r="E661" s="183" t="s">
        <v>823</v>
      </c>
      <c r="F661" s="184" t="s">
        <v>824</v>
      </c>
      <c r="G661" s="185" t="s">
        <v>659</v>
      </c>
      <c r="H661" s="186">
        <v>804</v>
      </c>
      <c r="I661" s="187"/>
      <c r="J661" s="188">
        <f>ROUND(I661*H661,2)</f>
        <v>0</v>
      </c>
      <c r="K661" s="184" t="s">
        <v>141</v>
      </c>
      <c r="L661" s="38"/>
      <c r="M661" s="189" t="s">
        <v>1</v>
      </c>
      <c r="N661" s="190" t="s">
        <v>43</v>
      </c>
      <c r="O661" s="60"/>
      <c r="P661" s="191">
        <f>O661*H661</f>
        <v>0</v>
      </c>
      <c r="Q661" s="191">
        <v>2.7E-4</v>
      </c>
      <c r="R661" s="191">
        <f>Q661*H661</f>
        <v>0.21708</v>
      </c>
      <c r="S661" s="191">
        <v>0</v>
      </c>
      <c r="T661" s="192">
        <f>S661*H661</f>
        <v>0</v>
      </c>
      <c r="AR661" s="17" t="s">
        <v>142</v>
      </c>
      <c r="AT661" s="17" t="s">
        <v>137</v>
      </c>
      <c r="AU661" s="17" t="s">
        <v>80</v>
      </c>
      <c r="AY661" s="17" t="s">
        <v>135</v>
      </c>
      <c r="BE661" s="193">
        <f>IF(N661="základní",J661,0)</f>
        <v>0</v>
      </c>
      <c r="BF661" s="193">
        <f>IF(N661="snížená",J661,0)</f>
        <v>0</v>
      </c>
      <c r="BG661" s="193">
        <f>IF(N661="zákl. přenesená",J661,0)</f>
        <v>0</v>
      </c>
      <c r="BH661" s="193">
        <f>IF(N661="sníž. přenesená",J661,0)</f>
        <v>0</v>
      </c>
      <c r="BI661" s="193">
        <f>IF(N661="nulová",J661,0)</f>
        <v>0</v>
      </c>
      <c r="BJ661" s="17" t="s">
        <v>21</v>
      </c>
      <c r="BK661" s="193">
        <f>ROUND(I661*H661,2)</f>
        <v>0</v>
      </c>
      <c r="BL661" s="17" t="s">
        <v>142</v>
      </c>
      <c r="BM661" s="17" t="s">
        <v>825</v>
      </c>
    </row>
    <row r="662" spans="2:65" s="1" customFormat="1" ht="11.25">
      <c r="B662" s="34"/>
      <c r="C662" s="35"/>
      <c r="D662" s="194" t="s">
        <v>144</v>
      </c>
      <c r="E662" s="35"/>
      <c r="F662" s="195" t="s">
        <v>826</v>
      </c>
      <c r="G662" s="35"/>
      <c r="H662" s="35"/>
      <c r="I662" s="112"/>
      <c r="J662" s="35"/>
      <c r="K662" s="35"/>
      <c r="L662" s="38"/>
      <c r="M662" s="196"/>
      <c r="N662" s="60"/>
      <c r="O662" s="60"/>
      <c r="P662" s="60"/>
      <c r="Q662" s="60"/>
      <c r="R662" s="60"/>
      <c r="S662" s="60"/>
      <c r="T662" s="61"/>
      <c r="AT662" s="17" t="s">
        <v>144</v>
      </c>
      <c r="AU662" s="17" t="s">
        <v>80</v>
      </c>
    </row>
    <row r="663" spans="2:65" s="1" customFormat="1" ht="48.75">
      <c r="B663" s="34"/>
      <c r="C663" s="35"/>
      <c r="D663" s="194" t="s">
        <v>146</v>
      </c>
      <c r="E663" s="35"/>
      <c r="F663" s="197" t="s">
        <v>827</v>
      </c>
      <c r="G663" s="35"/>
      <c r="H663" s="35"/>
      <c r="I663" s="112"/>
      <c r="J663" s="35"/>
      <c r="K663" s="35"/>
      <c r="L663" s="38"/>
      <c r="M663" s="196"/>
      <c r="N663" s="60"/>
      <c r="O663" s="60"/>
      <c r="P663" s="60"/>
      <c r="Q663" s="60"/>
      <c r="R663" s="60"/>
      <c r="S663" s="60"/>
      <c r="T663" s="61"/>
      <c r="AT663" s="17" t="s">
        <v>146</v>
      </c>
      <c r="AU663" s="17" t="s">
        <v>80</v>
      </c>
    </row>
    <row r="664" spans="2:65" s="1" customFormat="1" ht="19.5">
      <c r="B664" s="34"/>
      <c r="C664" s="35"/>
      <c r="D664" s="194" t="s">
        <v>214</v>
      </c>
      <c r="E664" s="35"/>
      <c r="F664" s="197" t="s">
        <v>828</v>
      </c>
      <c r="G664" s="35"/>
      <c r="H664" s="35"/>
      <c r="I664" s="112"/>
      <c r="J664" s="35"/>
      <c r="K664" s="35"/>
      <c r="L664" s="38"/>
      <c r="M664" s="196"/>
      <c r="N664" s="60"/>
      <c r="O664" s="60"/>
      <c r="P664" s="60"/>
      <c r="Q664" s="60"/>
      <c r="R664" s="60"/>
      <c r="S664" s="60"/>
      <c r="T664" s="61"/>
      <c r="AT664" s="17" t="s">
        <v>214</v>
      </c>
      <c r="AU664" s="17" t="s">
        <v>80</v>
      </c>
    </row>
    <row r="665" spans="2:65" s="13" customFormat="1" ht="11.25">
      <c r="B665" s="208"/>
      <c r="C665" s="209"/>
      <c r="D665" s="194" t="s">
        <v>148</v>
      </c>
      <c r="E665" s="210" t="s">
        <v>1</v>
      </c>
      <c r="F665" s="211" t="s">
        <v>829</v>
      </c>
      <c r="G665" s="209"/>
      <c r="H665" s="212">
        <v>804</v>
      </c>
      <c r="I665" s="213"/>
      <c r="J665" s="209"/>
      <c r="K665" s="209"/>
      <c r="L665" s="214"/>
      <c r="M665" s="215"/>
      <c r="N665" s="216"/>
      <c r="O665" s="216"/>
      <c r="P665" s="216"/>
      <c r="Q665" s="216"/>
      <c r="R665" s="216"/>
      <c r="S665" s="216"/>
      <c r="T665" s="217"/>
      <c r="AT665" s="218" t="s">
        <v>148</v>
      </c>
      <c r="AU665" s="218" t="s">
        <v>80</v>
      </c>
      <c r="AV665" s="13" t="s">
        <v>80</v>
      </c>
      <c r="AW665" s="13" t="s">
        <v>35</v>
      </c>
      <c r="AX665" s="13" t="s">
        <v>21</v>
      </c>
      <c r="AY665" s="218" t="s">
        <v>135</v>
      </c>
    </row>
    <row r="666" spans="2:65" s="1" customFormat="1" ht="16.5" customHeight="1">
      <c r="B666" s="34"/>
      <c r="C666" s="182" t="s">
        <v>830</v>
      </c>
      <c r="D666" s="182" t="s">
        <v>137</v>
      </c>
      <c r="E666" s="183" t="s">
        <v>831</v>
      </c>
      <c r="F666" s="184" t="s">
        <v>832</v>
      </c>
      <c r="G666" s="185" t="s">
        <v>157</v>
      </c>
      <c r="H666" s="186">
        <v>132.05600000000001</v>
      </c>
      <c r="I666" s="187"/>
      <c r="J666" s="188">
        <f>ROUND(I666*H666,2)</f>
        <v>0</v>
      </c>
      <c r="K666" s="184" t="s">
        <v>141</v>
      </c>
      <c r="L666" s="38"/>
      <c r="M666" s="189" t="s">
        <v>1</v>
      </c>
      <c r="N666" s="190" t="s">
        <v>43</v>
      </c>
      <c r="O666" s="60"/>
      <c r="P666" s="191">
        <f>O666*H666</f>
        <v>0</v>
      </c>
      <c r="Q666" s="191">
        <v>0.121711072</v>
      </c>
      <c r="R666" s="191">
        <f>Q666*H666</f>
        <v>16.072677324032004</v>
      </c>
      <c r="S666" s="191">
        <v>2.4</v>
      </c>
      <c r="T666" s="192">
        <f>S666*H666</f>
        <v>316.93440000000004</v>
      </c>
      <c r="AR666" s="17" t="s">
        <v>142</v>
      </c>
      <c r="AT666" s="17" t="s">
        <v>137</v>
      </c>
      <c r="AU666" s="17" t="s">
        <v>80</v>
      </c>
      <c r="AY666" s="17" t="s">
        <v>135</v>
      </c>
      <c r="BE666" s="193">
        <f>IF(N666="základní",J666,0)</f>
        <v>0</v>
      </c>
      <c r="BF666" s="193">
        <f>IF(N666="snížená",J666,0)</f>
        <v>0</v>
      </c>
      <c r="BG666" s="193">
        <f>IF(N666="zákl. přenesená",J666,0)</f>
        <v>0</v>
      </c>
      <c r="BH666" s="193">
        <f>IF(N666="sníž. přenesená",J666,0)</f>
        <v>0</v>
      </c>
      <c r="BI666" s="193">
        <f>IF(N666="nulová",J666,0)</f>
        <v>0</v>
      </c>
      <c r="BJ666" s="17" t="s">
        <v>21</v>
      </c>
      <c r="BK666" s="193">
        <f>ROUND(I666*H666,2)</f>
        <v>0</v>
      </c>
      <c r="BL666" s="17" t="s">
        <v>142</v>
      </c>
      <c r="BM666" s="17" t="s">
        <v>833</v>
      </c>
    </row>
    <row r="667" spans="2:65" s="1" customFormat="1" ht="11.25">
      <c r="B667" s="34"/>
      <c r="C667" s="35"/>
      <c r="D667" s="194" t="s">
        <v>144</v>
      </c>
      <c r="E667" s="35"/>
      <c r="F667" s="195" t="s">
        <v>834</v>
      </c>
      <c r="G667" s="35"/>
      <c r="H667" s="35"/>
      <c r="I667" s="112"/>
      <c r="J667" s="35"/>
      <c r="K667" s="35"/>
      <c r="L667" s="38"/>
      <c r="M667" s="196"/>
      <c r="N667" s="60"/>
      <c r="O667" s="60"/>
      <c r="P667" s="60"/>
      <c r="Q667" s="60"/>
      <c r="R667" s="60"/>
      <c r="S667" s="60"/>
      <c r="T667" s="61"/>
      <c r="AT667" s="17" t="s">
        <v>144</v>
      </c>
      <c r="AU667" s="17" t="s">
        <v>80</v>
      </c>
    </row>
    <row r="668" spans="2:65" s="1" customFormat="1" ht="97.5">
      <c r="B668" s="34"/>
      <c r="C668" s="35"/>
      <c r="D668" s="194" t="s">
        <v>146</v>
      </c>
      <c r="E668" s="35"/>
      <c r="F668" s="197" t="s">
        <v>835</v>
      </c>
      <c r="G668" s="35"/>
      <c r="H668" s="35"/>
      <c r="I668" s="112"/>
      <c r="J668" s="35"/>
      <c r="K668" s="35"/>
      <c r="L668" s="38"/>
      <c r="M668" s="196"/>
      <c r="N668" s="60"/>
      <c r="O668" s="60"/>
      <c r="P668" s="60"/>
      <c r="Q668" s="60"/>
      <c r="R668" s="60"/>
      <c r="S668" s="60"/>
      <c r="T668" s="61"/>
      <c r="AT668" s="17" t="s">
        <v>146</v>
      </c>
      <c r="AU668" s="17" t="s">
        <v>80</v>
      </c>
    </row>
    <row r="669" spans="2:65" s="12" customFormat="1" ht="22.5">
      <c r="B669" s="198"/>
      <c r="C669" s="199"/>
      <c r="D669" s="194" t="s">
        <v>148</v>
      </c>
      <c r="E669" s="200" t="s">
        <v>1</v>
      </c>
      <c r="F669" s="201" t="s">
        <v>836</v>
      </c>
      <c r="G669" s="199"/>
      <c r="H669" s="200" t="s">
        <v>1</v>
      </c>
      <c r="I669" s="202"/>
      <c r="J669" s="199"/>
      <c r="K669" s="199"/>
      <c r="L669" s="203"/>
      <c r="M669" s="204"/>
      <c r="N669" s="205"/>
      <c r="O669" s="205"/>
      <c r="P669" s="205"/>
      <c r="Q669" s="205"/>
      <c r="R669" s="205"/>
      <c r="S669" s="205"/>
      <c r="T669" s="206"/>
      <c r="AT669" s="207" t="s">
        <v>148</v>
      </c>
      <c r="AU669" s="207" t="s">
        <v>80</v>
      </c>
      <c r="AV669" s="12" t="s">
        <v>21</v>
      </c>
      <c r="AW669" s="12" t="s">
        <v>35</v>
      </c>
      <c r="AX669" s="12" t="s">
        <v>72</v>
      </c>
      <c r="AY669" s="207" t="s">
        <v>135</v>
      </c>
    </row>
    <row r="670" spans="2:65" s="12" customFormat="1" ht="11.25">
      <c r="B670" s="198"/>
      <c r="C670" s="199"/>
      <c r="D670" s="194" t="s">
        <v>148</v>
      </c>
      <c r="E670" s="200" t="s">
        <v>1</v>
      </c>
      <c r="F670" s="201" t="s">
        <v>837</v>
      </c>
      <c r="G670" s="199"/>
      <c r="H670" s="200" t="s">
        <v>1</v>
      </c>
      <c r="I670" s="202"/>
      <c r="J670" s="199"/>
      <c r="K670" s="199"/>
      <c r="L670" s="203"/>
      <c r="M670" s="204"/>
      <c r="N670" s="205"/>
      <c r="O670" s="205"/>
      <c r="P670" s="205"/>
      <c r="Q670" s="205"/>
      <c r="R670" s="205"/>
      <c r="S670" s="205"/>
      <c r="T670" s="206"/>
      <c r="AT670" s="207" t="s">
        <v>148</v>
      </c>
      <c r="AU670" s="207" t="s">
        <v>80</v>
      </c>
      <c r="AV670" s="12" t="s">
        <v>21</v>
      </c>
      <c r="AW670" s="12" t="s">
        <v>35</v>
      </c>
      <c r="AX670" s="12" t="s">
        <v>72</v>
      </c>
      <c r="AY670" s="207" t="s">
        <v>135</v>
      </c>
    </row>
    <row r="671" spans="2:65" s="13" customFormat="1" ht="11.25">
      <c r="B671" s="208"/>
      <c r="C671" s="209"/>
      <c r="D671" s="194" t="s">
        <v>148</v>
      </c>
      <c r="E671" s="210" t="s">
        <v>1</v>
      </c>
      <c r="F671" s="211" t="s">
        <v>838</v>
      </c>
      <c r="G671" s="209"/>
      <c r="H671" s="212">
        <v>24.936</v>
      </c>
      <c r="I671" s="213"/>
      <c r="J671" s="209"/>
      <c r="K671" s="209"/>
      <c r="L671" s="214"/>
      <c r="M671" s="215"/>
      <c r="N671" s="216"/>
      <c r="O671" s="216"/>
      <c r="P671" s="216"/>
      <c r="Q671" s="216"/>
      <c r="R671" s="216"/>
      <c r="S671" s="216"/>
      <c r="T671" s="217"/>
      <c r="AT671" s="218" t="s">
        <v>148</v>
      </c>
      <c r="AU671" s="218" t="s">
        <v>80</v>
      </c>
      <c r="AV671" s="13" t="s">
        <v>80</v>
      </c>
      <c r="AW671" s="13" t="s">
        <v>35</v>
      </c>
      <c r="AX671" s="13" t="s">
        <v>72</v>
      </c>
      <c r="AY671" s="218" t="s">
        <v>135</v>
      </c>
    </row>
    <row r="672" spans="2:65" s="13" customFormat="1" ht="11.25">
      <c r="B672" s="208"/>
      <c r="C672" s="209"/>
      <c r="D672" s="194" t="s">
        <v>148</v>
      </c>
      <c r="E672" s="210" t="s">
        <v>1</v>
      </c>
      <c r="F672" s="211" t="s">
        <v>839</v>
      </c>
      <c r="G672" s="209"/>
      <c r="H672" s="212">
        <v>5.46</v>
      </c>
      <c r="I672" s="213"/>
      <c r="J672" s="209"/>
      <c r="K672" s="209"/>
      <c r="L672" s="214"/>
      <c r="M672" s="215"/>
      <c r="N672" s="216"/>
      <c r="O672" s="216"/>
      <c r="P672" s="216"/>
      <c r="Q672" s="216"/>
      <c r="R672" s="216"/>
      <c r="S672" s="216"/>
      <c r="T672" s="217"/>
      <c r="AT672" s="218" t="s">
        <v>148</v>
      </c>
      <c r="AU672" s="218" t="s">
        <v>80</v>
      </c>
      <c r="AV672" s="13" t="s">
        <v>80</v>
      </c>
      <c r="AW672" s="13" t="s">
        <v>35</v>
      </c>
      <c r="AX672" s="13" t="s">
        <v>72</v>
      </c>
      <c r="AY672" s="218" t="s">
        <v>135</v>
      </c>
    </row>
    <row r="673" spans="2:65" s="12" customFormat="1" ht="11.25">
      <c r="B673" s="198"/>
      <c r="C673" s="199"/>
      <c r="D673" s="194" t="s">
        <v>148</v>
      </c>
      <c r="E673" s="200" t="s">
        <v>1</v>
      </c>
      <c r="F673" s="201" t="s">
        <v>840</v>
      </c>
      <c r="G673" s="199"/>
      <c r="H673" s="200" t="s">
        <v>1</v>
      </c>
      <c r="I673" s="202"/>
      <c r="J673" s="199"/>
      <c r="K673" s="199"/>
      <c r="L673" s="203"/>
      <c r="M673" s="204"/>
      <c r="N673" s="205"/>
      <c r="O673" s="205"/>
      <c r="P673" s="205"/>
      <c r="Q673" s="205"/>
      <c r="R673" s="205"/>
      <c r="S673" s="205"/>
      <c r="T673" s="206"/>
      <c r="AT673" s="207" t="s">
        <v>148</v>
      </c>
      <c r="AU673" s="207" t="s">
        <v>80</v>
      </c>
      <c r="AV673" s="12" t="s">
        <v>21</v>
      </c>
      <c r="AW673" s="12" t="s">
        <v>35</v>
      </c>
      <c r="AX673" s="12" t="s">
        <v>72</v>
      </c>
      <c r="AY673" s="207" t="s">
        <v>135</v>
      </c>
    </row>
    <row r="674" spans="2:65" s="13" customFormat="1" ht="11.25">
      <c r="B674" s="208"/>
      <c r="C674" s="209"/>
      <c r="D674" s="194" t="s">
        <v>148</v>
      </c>
      <c r="E674" s="210" t="s">
        <v>1</v>
      </c>
      <c r="F674" s="211" t="s">
        <v>841</v>
      </c>
      <c r="G674" s="209"/>
      <c r="H674" s="212">
        <v>50.491999999999997</v>
      </c>
      <c r="I674" s="213"/>
      <c r="J674" s="209"/>
      <c r="K674" s="209"/>
      <c r="L674" s="214"/>
      <c r="M674" s="215"/>
      <c r="N674" s="216"/>
      <c r="O674" s="216"/>
      <c r="P674" s="216"/>
      <c r="Q674" s="216"/>
      <c r="R674" s="216"/>
      <c r="S674" s="216"/>
      <c r="T674" s="217"/>
      <c r="AT674" s="218" t="s">
        <v>148</v>
      </c>
      <c r="AU674" s="218" t="s">
        <v>80</v>
      </c>
      <c r="AV674" s="13" t="s">
        <v>80</v>
      </c>
      <c r="AW674" s="13" t="s">
        <v>35</v>
      </c>
      <c r="AX674" s="13" t="s">
        <v>72</v>
      </c>
      <c r="AY674" s="218" t="s">
        <v>135</v>
      </c>
    </row>
    <row r="675" spans="2:65" s="13" customFormat="1" ht="11.25">
      <c r="B675" s="208"/>
      <c r="C675" s="209"/>
      <c r="D675" s="194" t="s">
        <v>148</v>
      </c>
      <c r="E675" s="210" t="s">
        <v>1</v>
      </c>
      <c r="F675" s="211" t="s">
        <v>842</v>
      </c>
      <c r="G675" s="209"/>
      <c r="H675" s="212">
        <v>51.167999999999999</v>
      </c>
      <c r="I675" s="213"/>
      <c r="J675" s="209"/>
      <c r="K675" s="209"/>
      <c r="L675" s="214"/>
      <c r="M675" s="215"/>
      <c r="N675" s="216"/>
      <c r="O675" s="216"/>
      <c r="P675" s="216"/>
      <c r="Q675" s="216"/>
      <c r="R675" s="216"/>
      <c r="S675" s="216"/>
      <c r="T675" s="217"/>
      <c r="AT675" s="218" t="s">
        <v>148</v>
      </c>
      <c r="AU675" s="218" t="s">
        <v>80</v>
      </c>
      <c r="AV675" s="13" t="s">
        <v>80</v>
      </c>
      <c r="AW675" s="13" t="s">
        <v>35</v>
      </c>
      <c r="AX675" s="13" t="s">
        <v>72</v>
      </c>
      <c r="AY675" s="218" t="s">
        <v>135</v>
      </c>
    </row>
    <row r="676" spans="2:65" s="14" customFormat="1" ht="11.25">
      <c r="B676" s="219"/>
      <c r="C676" s="220"/>
      <c r="D676" s="194" t="s">
        <v>148</v>
      </c>
      <c r="E676" s="221" t="s">
        <v>1</v>
      </c>
      <c r="F676" s="222" t="s">
        <v>152</v>
      </c>
      <c r="G676" s="220"/>
      <c r="H676" s="223">
        <v>132.05600000000001</v>
      </c>
      <c r="I676" s="224"/>
      <c r="J676" s="220"/>
      <c r="K676" s="220"/>
      <c r="L676" s="225"/>
      <c r="M676" s="226"/>
      <c r="N676" s="227"/>
      <c r="O676" s="227"/>
      <c r="P676" s="227"/>
      <c r="Q676" s="227"/>
      <c r="R676" s="227"/>
      <c r="S676" s="227"/>
      <c r="T676" s="228"/>
      <c r="AT676" s="229" t="s">
        <v>148</v>
      </c>
      <c r="AU676" s="229" t="s">
        <v>80</v>
      </c>
      <c r="AV676" s="14" t="s">
        <v>153</v>
      </c>
      <c r="AW676" s="14" t="s">
        <v>35</v>
      </c>
      <c r="AX676" s="14" t="s">
        <v>72</v>
      </c>
      <c r="AY676" s="229" t="s">
        <v>135</v>
      </c>
    </row>
    <row r="677" spans="2:65" s="15" customFormat="1" ht="11.25">
      <c r="B677" s="230"/>
      <c r="C677" s="231"/>
      <c r="D677" s="194" t="s">
        <v>148</v>
      </c>
      <c r="E677" s="232" t="s">
        <v>1</v>
      </c>
      <c r="F677" s="233" t="s">
        <v>193</v>
      </c>
      <c r="G677" s="231"/>
      <c r="H677" s="234">
        <v>132.05600000000001</v>
      </c>
      <c r="I677" s="235"/>
      <c r="J677" s="231"/>
      <c r="K677" s="231"/>
      <c r="L677" s="236"/>
      <c r="M677" s="237"/>
      <c r="N677" s="238"/>
      <c r="O677" s="238"/>
      <c r="P677" s="238"/>
      <c r="Q677" s="238"/>
      <c r="R677" s="238"/>
      <c r="S677" s="238"/>
      <c r="T677" s="239"/>
      <c r="AT677" s="240" t="s">
        <v>148</v>
      </c>
      <c r="AU677" s="240" t="s">
        <v>80</v>
      </c>
      <c r="AV677" s="15" t="s">
        <v>142</v>
      </c>
      <c r="AW677" s="15" t="s">
        <v>35</v>
      </c>
      <c r="AX677" s="15" t="s">
        <v>21</v>
      </c>
      <c r="AY677" s="240" t="s">
        <v>135</v>
      </c>
    </row>
    <row r="678" spans="2:65" s="1" customFormat="1" ht="16.5" customHeight="1">
      <c r="B678" s="34"/>
      <c r="C678" s="182" t="s">
        <v>843</v>
      </c>
      <c r="D678" s="182" t="s">
        <v>137</v>
      </c>
      <c r="E678" s="183" t="s">
        <v>844</v>
      </c>
      <c r="F678" s="184" t="s">
        <v>845</v>
      </c>
      <c r="G678" s="185" t="s">
        <v>424</v>
      </c>
      <c r="H678" s="186">
        <v>603.73699999999997</v>
      </c>
      <c r="I678" s="187"/>
      <c r="J678" s="188">
        <f>ROUND(I678*H678,2)</f>
        <v>0</v>
      </c>
      <c r="K678" s="184" t="s">
        <v>141</v>
      </c>
      <c r="L678" s="38"/>
      <c r="M678" s="189" t="s">
        <v>1</v>
      </c>
      <c r="N678" s="190" t="s">
        <v>43</v>
      </c>
      <c r="O678" s="60"/>
      <c r="P678" s="191">
        <f>O678*H678</f>
        <v>0</v>
      </c>
      <c r="Q678" s="191">
        <v>0</v>
      </c>
      <c r="R678" s="191">
        <f>Q678*H678</f>
        <v>0</v>
      </c>
      <c r="S678" s="191">
        <v>1E-3</v>
      </c>
      <c r="T678" s="192">
        <f>S678*H678</f>
        <v>0.60373699999999997</v>
      </c>
      <c r="AR678" s="17" t="s">
        <v>142</v>
      </c>
      <c r="AT678" s="17" t="s">
        <v>137</v>
      </c>
      <c r="AU678" s="17" t="s">
        <v>80</v>
      </c>
      <c r="AY678" s="17" t="s">
        <v>135</v>
      </c>
      <c r="BE678" s="193">
        <f>IF(N678="základní",J678,0)</f>
        <v>0</v>
      </c>
      <c r="BF678" s="193">
        <f>IF(N678="snížená",J678,0)</f>
        <v>0</v>
      </c>
      <c r="BG678" s="193">
        <f>IF(N678="zákl. přenesená",J678,0)</f>
        <v>0</v>
      </c>
      <c r="BH678" s="193">
        <f>IF(N678="sníž. přenesená",J678,0)</f>
        <v>0</v>
      </c>
      <c r="BI678" s="193">
        <f>IF(N678="nulová",J678,0)</f>
        <v>0</v>
      </c>
      <c r="BJ678" s="17" t="s">
        <v>21</v>
      </c>
      <c r="BK678" s="193">
        <f>ROUND(I678*H678,2)</f>
        <v>0</v>
      </c>
      <c r="BL678" s="17" t="s">
        <v>142</v>
      </c>
      <c r="BM678" s="17" t="s">
        <v>846</v>
      </c>
    </row>
    <row r="679" spans="2:65" s="1" customFormat="1" ht="29.25">
      <c r="B679" s="34"/>
      <c r="C679" s="35"/>
      <c r="D679" s="194" t="s">
        <v>144</v>
      </c>
      <c r="E679" s="35"/>
      <c r="F679" s="195" t="s">
        <v>847</v>
      </c>
      <c r="G679" s="35"/>
      <c r="H679" s="35"/>
      <c r="I679" s="112"/>
      <c r="J679" s="35"/>
      <c r="K679" s="35"/>
      <c r="L679" s="38"/>
      <c r="M679" s="196"/>
      <c r="N679" s="60"/>
      <c r="O679" s="60"/>
      <c r="P679" s="60"/>
      <c r="Q679" s="60"/>
      <c r="R679" s="60"/>
      <c r="S679" s="60"/>
      <c r="T679" s="61"/>
      <c r="AT679" s="17" t="s">
        <v>144</v>
      </c>
      <c r="AU679" s="17" t="s">
        <v>80</v>
      </c>
    </row>
    <row r="680" spans="2:65" s="1" customFormat="1" ht="29.25">
      <c r="B680" s="34"/>
      <c r="C680" s="35"/>
      <c r="D680" s="194" t="s">
        <v>214</v>
      </c>
      <c r="E680" s="35"/>
      <c r="F680" s="197" t="s">
        <v>848</v>
      </c>
      <c r="G680" s="35"/>
      <c r="H680" s="35"/>
      <c r="I680" s="112"/>
      <c r="J680" s="35"/>
      <c r="K680" s="35"/>
      <c r="L680" s="38"/>
      <c r="M680" s="196"/>
      <c r="N680" s="60"/>
      <c r="O680" s="60"/>
      <c r="P680" s="60"/>
      <c r="Q680" s="60"/>
      <c r="R680" s="60"/>
      <c r="S680" s="60"/>
      <c r="T680" s="61"/>
      <c r="AT680" s="17" t="s">
        <v>214</v>
      </c>
      <c r="AU680" s="17" t="s">
        <v>80</v>
      </c>
    </row>
    <row r="681" spans="2:65" s="12" customFormat="1" ht="11.25">
      <c r="B681" s="198"/>
      <c r="C681" s="199"/>
      <c r="D681" s="194" t="s">
        <v>148</v>
      </c>
      <c r="E681" s="200" t="s">
        <v>1</v>
      </c>
      <c r="F681" s="201" t="s">
        <v>849</v>
      </c>
      <c r="G681" s="199"/>
      <c r="H681" s="200" t="s">
        <v>1</v>
      </c>
      <c r="I681" s="202"/>
      <c r="J681" s="199"/>
      <c r="K681" s="199"/>
      <c r="L681" s="203"/>
      <c r="M681" s="204"/>
      <c r="N681" s="205"/>
      <c r="O681" s="205"/>
      <c r="P681" s="205"/>
      <c r="Q681" s="205"/>
      <c r="R681" s="205"/>
      <c r="S681" s="205"/>
      <c r="T681" s="206"/>
      <c r="AT681" s="207" t="s">
        <v>148</v>
      </c>
      <c r="AU681" s="207" t="s">
        <v>80</v>
      </c>
      <c r="AV681" s="12" t="s">
        <v>21</v>
      </c>
      <c r="AW681" s="12" t="s">
        <v>35</v>
      </c>
      <c r="AX681" s="12" t="s">
        <v>72</v>
      </c>
      <c r="AY681" s="207" t="s">
        <v>135</v>
      </c>
    </row>
    <row r="682" spans="2:65" s="13" customFormat="1" ht="11.25">
      <c r="B682" s="208"/>
      <c r="C682" s="209"/>
      <c r="D682" s="194" t="s">
        <v>148</v>
      </c>
      <c r="E682" s="210" t="s">
        <v>1</v>
      </c>
      <c r="F682" s="211" t="s">
        <v>498</v>
      </c>
      <c r="G682" s="209"/>
      <c r="H682" s="212">
        <v>118.937</v>
      </c>
      <c r="I682" s="213"/>
      <c r="J682" s="209"/>
      <c r="K682" s="209"/>
      <c r="L682" s="214"/>
      <c r="M682" s="215"/>
      <c r="N682" s="216"/>
      <c r="O682" s="216"/>
      <c r="P682" s="216"/>
      <c r="Q682" s="216"/>
      <c r="R682" s="216"/>
      <c r="S682" s="216"/>
      <c r="T682" s="217"/>
      <c r="AT682" s="218" t="s">
        <v>148</v>
      </c>
      <c r="AU682" s="218" t="s">
        <v>80</v>
      </c>
      <c r="AV682" s="13" t="s">
        <v>80</v>
      </c>
      <c r="AW682" s="13" t="s">
        <v>35</v>
      </c>
      <c r="AX682" s="13" t="s">
        <v>72</v>
      </c>
      <c r="AY682" s="218" t="s">
        <v>135</v>
      </c>
    </row>
    <row r="683" spans="2:65" s="12" customFormat="1" ht="11.25">
      <c r="B683" s="198"/>
      <c r="C683" s="199"/>
      <c r="D683" s="194" t="s">
        <v>148</v>
      </c>
      <c r="E683" s="200" t="s">
        <v>1</v>
      </c>
      <c r="F683" s="201" t="s">
        <v>850</v>
      </c>
      <c r="G683" s="199"/>
      <c r="H683" s="200" t="s">
        <v>1</v>
      </c>
      <c r="I683" s="202"/>
      <c r="J683" s="199"/>
      <c r="K683" s="199"/>
      <c r="L683" s="203"/>
      <c r="M683" s="204"/>
      <c r="N683" s="205"/>
      <c r="O683" s="205"/>
      <c r="P683" s="205"/>
      <c r="Q683" s="205"/>
      <c r="R683" s="205"/>
      <c r="S683" s="205"/>
      <c r="T683" s="206"/>
      <c r="AT683" s="207" t="s">
        <v>148</v>
      </c>
      <c r="AU683" s="207" t="s">
        <v>80</v>
      </c>
      <c r="AV683" s="12" t="s">
        <v>21</v>
      </c>
      <c r="AW683" s="12" t="s">
        <v>35</v>
      </c>
      <c r="AX683" s="12" t="s">
        <v>72</v>
      </c>
      <c r="AY683" s="207" t="s">
        <v>135</v>
      </c>
    </row>
    <row r="684" spans="2:65" s="13" customFormat="1" ht="11.25">
      <c r="B684" s="208"/>
      <c r="C684" s="209"/>
      <c r="D684" s="194" t="s">
        <v>148</v>
      </c>
      <c r="E684" s="210" t="s">
        <v>1</v>
      </c>
      <c r="F684" s="211" t="s">
        <v>500</v>
      </c>
      <c r="G684" s="209"/>
      <c r="H684" s="212">
        <v>284.8</v>
      </c>
      <c r="I684" s="213"/>
      <c r="J684" s="209"/>
      <c r="K684" s="209"/>
      <c r="L684" s="214"/>
      <c r="M684" s="215"/>
      <c r="N684" s="216"/>
      <c r="O684" s="216"/>
      <c r="P684" s="216"/>
      <c r="Q684" s="216"/>
      <c r="R684" s="216"/>
      <c r="S684" s="216"/>
      <c r="T684" s="217"/>
      <c r="AT684" s="218" t="s">
        <v>148</v>
      </c>
      <c r="AU684" s="218" t="s">
        <v>80</v>
      </c>
      <c r="AV684" s="13" t="s">
        <v>80</v>
      </c>
      <c r="AW684" s="13" t="s">
        <v>35</v>
      </c>
      <c r="AX684" s="13" t="s">
        <v>72</v>
      </c>
      <c r="AY684" s="218" t="s">
        <v>135</v>
      </c>
    </row>
    <row r="685" spans="2:65" s="12" customFormat="1" ht="22.5">
      <c r="B685" s="198"/>
      <c r="C685" s="199"/>
      <c r="D685" s="194" t="s">
        <v>148</v>
      </c>
      <c r="E685" s="200" t="s">
        <v>1</v>
      </c>
      <c r="F685" s="201" t="s">
        <v>851</v>
      </c>
      <c r="G685" s="199"/>
      <c r="H685" s="200" t="s">
        <v>1</v>
      </c>
      <c r="I685" s="202"/>
      <c r="J685" s="199"/>
      <c r="K685" s="199"/>
      <c r="L685" s="203"/>
      <c r="M685" s="204"/>
      <c r="N685" s="205"/>
      <c r="O685" s="205"/>
      <c r="P685" s="205"/>
      <c r="Q685" s="205"/>
      <c r="R685" s="205"/>
      <c r="S685" s="205"/>
      <c r="T685" s="206"/>
      <c r="AT685" s="207" t="s">
        <v>148</v>
      </c>
      <c r="AU685" s="207" t="s">
        <v>80</v>
      </c>
      <c r="AV685" s="12" t="s">
        <v>21</v>
      </c>
      <c r="AW685" s="12" t="s">
        <v>35</v>
      </c>
      <c r="AX685" s="12" t="s">
        <v>72</v>
      </c>
      <c r="AY685" s="207" t="s">
        <v>135</v>
      </c>
    </row>
    <row r="686" spans="2:65" s="13" customFormat="1" ht="11.25">
      <c r="B686" s="208"/>
      <c r="C686" s="209"/>
      <c r="D686" s="194" t="s">
        <v>148</v>
      </c>
      <c r="E686" s="210" t="s">
        <v>1</v>
      </c>
      <c r="F686" s="211" t="s">
        <v>852</v>
      </c>
      <c r="G686" s="209"/>
      <c r="H686" s="212">
        <v>200</v>
      </c>
      <c r="I686" s="213"/>
      <c r="J686" s="209"/>
      <c r="K686" s="209"/>
      <c r="L686" s="214"/>
      <c r="M686" s="215"/>
      <c r="N686" s="216"/>
      <c r="O686" s="216"/>
      <c r="P686" s="216"/>
      <c r="Q686" s="216"/>
      <c r="R686" s="216"/>
      <c r="S686" s="216"/>
      <c r="T686" s="217"/>
      <c r="AT686" s="218" t="s">
        <v>148</v>
      </c>
      <c r="AU686" s="218" t="s">
        <v>80</v>
      </c>
      <c r="AV686" s="13" t="s">
        <v>80</v>
      </c>
      <c r="AW686" s="13" t="s">
        <v>35</v>
      </c>
      <c r="AX686" s="13" t="s">
        <v>72</v>
      </c>
      <c r="AY686" s="218" t="s">
        <v>135</v>
      </c>
    </row>
    <row r="687" spans="2:65" s="15" customFormat="1" ht="11.25">
      <c r="B687" s="230"/>
      <c r="C687" s="231"/>
      <c r="D687" s="194" t="s">
        <v>148</v>
      </c>
      <c r="E687" s="232" t="s">
        <v>1</v>
      </c>
      <c r="F687" s="233" t="s">
        <v>193</v>
      </c>
      <c r="G687" s="231"/>
      <c r="H687" s="234">
        <v>603.73699999999997</v>
      </c>
      <c r="I687" s="235"/>
      <c r="J687" s="231"/>
      <c r="K687" s="231"/>
      <c r="L687" s="236"/>
      <c r="M687" s="237"/>
      <c r="N687" s="238"/>
      <c r="O687" s="238"/>
      <c r="P687" s="238"/>
      <c r="Q687" s="238"/>
      <c r="R687" s="238"/>
      <c r="S687" s="238"/>
      <c r="T687" s="239"/>
      <c r="AT687" s="240" t="s">
        <v>148</v>
      </c>
      <c r="AU687" s="240" t="s">
        <v>80</v>
      </c>
      <c r="AV687" s="15" t="s">
        <v>142</v>
      </c>
      <c r="AW687" s="15" t="s">
        <v>35</v>
      </c>
      <c r="AX687" s="15" t="s">
        <v>21</v>
      </c>
      <c r="AY687" s="240" t="s">
        <v>135</v>
      </c>
    </row>
    <row r="688" spans="2:65" s="1" customFormat="1" ht="16.5" customHeight="1">
      <c r="B688" s="34"/>
      <c r="C688" s="182" t="s">
        <v>853</v>
      </c>
      <c r="D688" s="182" t="s">
        <v>137</v>
      </c>
      <c r="E688" s="183" t="s">
        <v>854</v>
      </c>
      <c r="F688" s="184" t="s">
        <v>855</v>
      </c>
      <c r="G688" s="185" t="s">
        <v>172</v>
      </c>
      <c r="H688" s="186">
        <v>256.5</v>
      </c>
      <c r="I688" s="187"/>
      <c r="J688" s="188">
        <f>ROUND(I688*H688,2)</f>
        <v>0</v>
      </c>
      <c r="K688" s="184" t="s">
        <v>141</v>
      </c>
      <c r="L688" s="38"/>
      <c r="M688" s="189" t="s">
        <v>1</v>
      </c>
      <c r="N688" s="190" t="s">
        <v>43</v>
      </c>
      <c r="O688" s="60"/>
      <c r="P688" s="191">
        <f>O688*H688</f>
        <v>0</v>
      </c>
      <c r="Q688" s="191">
        <v>8.3599999999999999E-5</v>
      </c>
      <c r="R688" s="191">
        <f>Q688*H688</f>
        <v>2.1443400000000001E-2</v>
      </c>
      <c r="S688" s="191">
        <v>1.7999999999999999E-2</v>
      </c>
      <c r="T688" s="192">
        <f>S688*H688</f>
        <v>4.617</v>
      </c>
      <c r="AR688" s="17" t="s">
        <v>142</v>
      </c>
      <c r="AT688" s="17" t="s">
        <v>137</v>
      </c>
      <c r="AU688" s="17" t="s">
        <v>80</v>
      </c>
      <c r="AY688" s="17" t="s">
        <v>135</v>
      </c>
      <c r="BE688" s="193">
        <f>IF(N688="základní",J688,0)</f>
        <v>0</v>
      </c>
      <c r="BF688" s="193">
        <f>IF(N688="snížená",J688,0)</f>
        <v>0</v>
      </c>
      <c r="BG688" s="193">
        <f>IF(N688="zákl. přenesená",J688,0)</f>
        <v>0</v>
      </c>
      <c r="BH688" s="193">
        <f>IF(N688="sníž. přenesená",J688,0)</f>
        <v>0</v>
      </c>
      <c r="BI688" s="193">
        <f>IF(N688="nulová",J688,0)</f>
        <v>0</v>
      </c>
      <c r="BJ688" s="17" t="s">
        <v>21</v>
      </c>
      <c r="BK688" s="193">
        <f>ROUND(I688*H688,2)</f>
        <v>0</v>
      </c>
      <c r="BL688" s="17" t="s">
        <v>142</v>
      </c>
      <c r="BM688" s="17" t="s">
        <v>856</v>
      </c>
    </row>
    <row r="689" spans="2:65" s="1" customFormat="1" ht="11.25">
      <c r="B689" s="34"/>
      <c r="C689" s="35"/>
      <c r="D689" s="194" t="s">
        <v>144</v>
      </c>
      <c r="E689" s="35"/>
      <c r="F689" s="195" t="s">
        <v>857</v>
      </c>
      <c r="G689" s="35"/>
      <c r="H689" s="35"/>
      <c r="I689" s="112"/>
      <c r="J689" s="35"/>
      <c r="K689" s="35"/>
      <c r="L689" s="38"/>
      <c r="M689" s="196"/>
      <c r="N689" s="60"/>
      <c r="O689" s="60"/>
      <c r="P689" s="60"/>
      <c r="Q689" s="60"/>
      <c r="R689" s="60"/>
      <c r="S689" s="60"/>
      <c r="T689" s="61"/>
      <c r="AT689" s="17" t="s">
        <v>144</v>
      </c>
      <c r="AU689" s="17" t="s">
        <v>80</v>
      </c>
    </row>
    <row r="690" spans="2:65" s="12" customFormat="1" ht="22.5">
      <c r="B690" s="198"/>
      <c r="C690" s="199"/>
      <c r="D690" s="194" t="s">
        <v>148</v>
      </c>
      <c r="E690" s="200" t="s">
        <v>1</v>
      </c>
      <c r="F690" s="201" t="s">
        <v>858</v>
      </c>
      <c r="G690" s="199"/>
      <c r="H690" s="200" t="s">
        <v>1</v>
      </c>
      <c r="I690" s="202"/>
      <c r="J690" s="199"/>
      <c r="K690" s="199"/>
      <c r="L690" s="203"/>
      <c r="M690" s="204"/>
      <c r="N690" s="205"/>
      <c r="O690" s="205"/>
      <c r="P690" s="205"/>
      <c r="Q690" s="205"/>
      <c r="R690" s="205"/>
      <c r="S690" s="205"/>
      <c r="T690" s="206"/>
      <c r="AT690" s="207" t="s">
        <v>148</v>
      </c>
      <c r="AU690" s="207" t="s">
        <v>80</v>
      </c>
      <c r="AV690" s="12" t="s">
        <v>21</v>
      </c>
      <c r="AW690" s="12" t="s">
        <v>35</v>
      </c>
      <c r="AX690" s="12" t="s">
        <v>72</v>
      </c>
      <c r="AY690" s="207" t="s">
        <v>135</v>
      </c>
    </row>
    <row r="691" spans="2:65" s="13" customFormat="1" ht="11.25">
      <c r="B691" s="208"/>
      <c r="C691" s="209"/>
      <c r="D691" s="194" t="s">
        <v>148</v>
      </c>
      <c r="E691" s="210" t="s">
        <v>1</v>
      </c>
      <c r="F691" s="211" t="s">
        <v>859</v>
      </c>
      <c r="G691" s="209"/>
      <c r="H691" s="212">
        <v>62.1</v>
      </c>
      <c r="I691" s="213"/>
      <c r="J691" s="209"/>
      <c r="K691" s="209"/>
      <c r="L691" s="214"/>
      <c r="M691" s="215"/>
      <c r="N691" s="216"/>
      <c r="O691" s="216"/>
      <c r="P691" s="216"/>
      <c r="Q691" s="216"/>
      <c r="R691" s="216"/>
      <c r="S691" s="216"/>
      <c r="T691" s="217"/>
      <c r="AT691" s="218" t="s">
        <v>148</v>
      </c>
      <c r="AU691" s="218" t="s">
        <v>80</v>
      </c>
      <c r="AV691" s="13" t="s">
        <v>80</v>
      </c>
      <c r="AW691" s="13" t="s">
        <v>35</v>
      </c>
      <c r="AX691" s="13" t="s">
        <v>72</v>
      </c>
      <c r="AY691" s="218" t="s">
        <v>135</v>
      </c>
    </row>
    <row r="692" spans="2:65" s="13" customFormat="1" ht="11.25">
      <c r="B692" s="208"/>
      <c r="C692" s="209"/>
      <c r="D692" s="194" t="s">
        <v>148</v>
      </c>
      <c r="E692" s="210" t="s">
        <v>1</v>
      </c>
      <c r="F692" s="211" t="s">
        <v>860</v>
      </c>
      <c r="G692" s="209"/>
      <c r="H692" s="212">
        <v>194.4</v>
      </c>
      <c r="I692" s="213"/>
      <c r="J692" s="209"/>
      <c r="K692" s="209"/>
      <c r="L692" s="214"/>
      <c r="M692" s="215"/>
      <c r="N692" s="216"/>
      <c r="O692" s="216"/>
      <c r="P692" s="216"/>
      <c r="Q692" s="216"/>
      <c r="R692" s="216"/>
      <c r="S692" s="216"/>
      <c r="T692" s="217"/>
      <c r="AT692" s="218" t="s">
        <v>148</v>
      </c>
      <c r="AU692" s="218" t="s">
        <v>80</v>
      </c>
      <c r="AV692" s="13" t="s">
        <v>80</v>
      </c>
      <c r="AW692" s="13" t="s">
        <v>35</v>
      </c>
      <c r="AX692" s="13" t="s">
        <v>72</v>
      </c>
      <c r="AY692" s="218" t="s">
        <v>135</v>
      </c>
    </row>
    <row r="693" spans="2:65" s="15" customFormat="1" ht="11.25">
      <c r="B693" s="230"/>
      <c r="C693" s="231"/>
      <c r="D693" s="194" t="s">
        <v>148</v>
      </c>
      <c r="E693" s="232" t="s">
        <v>1</v>
      </c>
      <c r="F693" s="233" t="s">
        <v>193</v>
      </c>
      <c r="G693" s="231"/>
      <c r="H693" s="234">
        <v>256.5</v>
      </c>
      <c r="I693" s="235"/>
      <c r="J693" s="231"/>
      <c r="K693" s="231"/>
      <c r="L693" s="236"/>
      <c r="M693" s="237"/>
      <c r="N693" s="238"/>
      <c r="O693" s="238"/>
      <c r="P693" s="238"/>
      <c r="Q693" s="238"/>
      <c r="R693" s="238"/>
      <c r="S693" s="238"/>
      <c r="T693" s="239"/>
      <c r="AT693" s="240" t="s">
        <v>148</v>
      </c>
      <c r="AU693" s="240" t="s">
        <v>80</v>
      </c>
      <c r="AV693" s="15" t="s">
        <v>142</v>
      </c>
      <c r="AW693" s="15" t="s">
        <v>35</v>
      </c>
      <c r="AX693" s="15" t="s">
        <v>21</v>
      </c>
      <c r="AY693" s="240" t="s">
        <v>135</v>
      </c>
    </row>
    <row r="694" spans="2:65" s="1" customFormat="1" ht="16.5" customHeight="1">
      <c r="B694" s="34"/>
      <c r="C694" s="182" t="s">
        <v>861</v>
      </c>
      <c r="D694" s="182" t="s">
        <v>137</v>
      </c>
      <c r="E694" s="183" t="s">
        <v>862</v>
      </c>
      <c r="F694" s="184" t="s">
        <v>863</v>
      </c>
      <c r="G694" s="185" t="s">
        <v>140</v>
      </c>
      <c r="H694" s="186">
        <v>76.02</v>
      </c>
      <c r="I694" s="187"/>
      <c r="J694" s="188">
        <f>ROUND(I694*H694,2)</f>
        <v>0</v>
      </c>
      <c r="K694" s="184" t="s">
        <v>141</v>
      </c>
      <c r="L694" s="38"/>
      <c r="M694" s="189" t="s">
        <v>1</v>
      </c>
      <c r="N694" s="190" t="s">
        <v>43</v>
      </c>
      <c r="O694" s="60"/>
      <c r="P694" s="191">
        <f>O694*H694</f>
        <v>0</v>
      </c>
      <c r="Q694" s="191">
        <v>0</v>
      </c>
      <c r="R694" s="191">
        <f>Q694*H694</f>
        <v>0</v>
      </c>
      <c r="S694" s="191">
        <v>0.05</v>
      </c>
      <c r="T694" s="192">
        <f>S694*H694</f>
        <v>3.8010000000000002</v>
      </c>
      <c r="AR694" s="17" t="s">
        <v>142</v>
      </c>
      <c r="AT694" s="17" t="s">
        <v>137</v>
      </c>
      <c r="AU694" s="17" t="s">
        <v>80</v>
      </c>
      <c r="AY694" s="17" t="s">
        <v>135</v>
      </c>
      <c r="BE694" s="193">
        <f>IF(N694="základní",J694,0)</f>
        <v>0</v>
      </c>
      <c r="BF694" s="193">
        <f>IF(N694="snížená",J694,0)</f>
        <v>0</v>
      </c>
      <c r="BG694" s="193">
        <f>IF(N694="zákl. přenesená",J694,0)</f>
        <v>0</v>
      </c>
      <c r="BH694" s="193">
        <f>IF(N694="sníž. přenesená",J694,0)</f>
        <v>0</v>
      </c>
      <c r="BI694" s="193">
        <f>IF(N694="nulová",J694,0)</f>
        <v>0</v>
      </c>
      <c r="BJ694" s="17" t="s">
        <v>21</v>
      </c>
      <c r="BK694" s="193">
        <f>ROUND(I694*H694,2)</f>
        <v>0</v>
      </c>
      <c r="BL694" s="17" t="s">
        <v>142</v>
      </c>
      <c r="BM694" s="17" t="s">
        <v>864</v>
      </c>
    </row>
    <row r="695" spans="2:65" s="1" customFormat="1" ht="11.25">
      <c r="B695" s="34"/>
      <c r="C695" s="35"/>
      <c r="D695" s="194" t="s">
        <v>144</v>
      </c>
      <c r="E695" s="35"/>
      <c r="F695" s="195" t="s">
        <v>865</v>
      </c>
      <c r="G695" s="35"/>
      <c r="H695" s="35"/>
      <c r="I695" s="112"/>
      <c r="J695" s="35"/>
      <c r="K695" s="35"/>
      <c r="L695" s="38"/>
      <c r="M695" s="196"/>
      <c r="N695" s="60"/>
      <c r="O695" s="60"/>
      <c r="P695" s="60"/>
      <c r="Q695" s="60"/>
      <c r="R695" s="60"/>
      <c r="S695" s="60"/>
      <c r="T695" s="61"/>
      <c r="AT695" s="17" t="s">
        <v>144</v>
      </c>
      <c r="AU695" s="17" t="s">
        <v>80</v>
      </c>
    </row>
    <row r="696" spans="2:65" s="1" customFormat="1" ht="29.25">
      <c r="B696" s="34"/>
      <c r="C696" s="35"/>
      <c r="D696" s="194" t="s">
        <v>146</v>
      </c>
      <c r="E696" s="35"/>
      <c r="F696" s="197" t="s">
        <v>866</v>
      </c>
      <c r="G696" s="35"/>
      <c r="H696" s="35"/>
      <c r="I696" s="112"/>
      <c r="J696" s="35"/>
      <c r="K696" s="35"/>
      <c r="L696" s="38"/>
      <c r="M696" s="196"/>
      <c r="N696" s="60"/>
      <c r="O696" s="60"/>
      <c r="P696" s="60"/>
      <c r="Q696" s="60"/>
      <c r="R696" s="60"/>
      <c r="S696" s="60"/>
      <c r="T696" s="61"/>
      <c r="AT696" s="17" t="s">
        <v>146</v>
      </c>
      <c r="AU696" s="17" t="s">
        <v>80</v>
      </c>
    </row>
    <row r="697" spans="2:65" s="12" customFormat="1" ht="11.25">
      <c r="B697" s="198"/>
      <c r="C697" s="199"/>
      <c r="D697" s="194" t="s">
        <v>148</v>
      </c>
      <c r="E697" s="200" t="s">
        <v>1</v>
      </c>
      <c r="F697" s="201" t="s">
        <v>867</v>
      </c>
      <c r="G697" s="199"/>
      <c r="H697" s="200" t="s">
        <v>1</v>
      </c>
      <c r="I697" s="202"/>
      <c r="J697" s="199"/>
      <c r="K697" s="199"/>
      <c r="L697" s="203"/>
      <c r="M697" s="204"/>
      <c r="N697" s="205"/>
      <c r="O697" s="205"/>
      <c r="P697" s="205"/>
      <c r="Q697" s="205"/>
      <c r="R697" s="205"/>
      <c r="S697" s="205"/>
      <c r="T697" s="206"/>
      <c r="AT697" s="207" t="s">
        <v>148</v>
      </c>
      <c r="AU697" s="207" t="s">
        <v>80</v>
      </c>
      <c r="AV697" s="12" t="s">
        <v>21</v>
      </c>
      <c r="AW697" s="12" t="s">
        <v>35</v>
      </c>
      <c r="AX697" s="12" t="s">
        <v>72</v>
      </c>
      <c r="AY697" s="207" t="s">
        <v>135</v>
      </c>
    </row>
    <row r="698" spans="2:65" s="13" customFormat="1" ht="11.25">
      <c r="B698" s="208"/>
      <c r="C698" s="209"/>
      <c r="D698" s="194" t="s">
        <v>148</v>
      </c>
      <c r="E698" s="210" t="s">
        <v>1</v>
      </c>
      <c r="F698" s="211" t="s">
        <v>868</v>
      </c>
      <c r="G698" s="209"/>
      <c r="H698" s="212">
        <v>76.02</v>
      </c>
      <c r="I698" s="213"/>
      <c r="J698" s="209"/>
      <c r="K698" s="209"/>
      <c r="L698" s="214"/>
      <c r="M698" s="215"/>
      <c r="N698" s="216"/>
      <c r="O698" s="216"/>
      <c r="P698" s="216"/>
      <c r="Q698" s="216"/>
      <c r="R698" s="216"/>
      <c r="S698" s="216"/>
      <c r="T698" s="217"/>
      <c r="AT698" s="218" t="s">
        <v>148</v>
      </c>
      <c r="AU698" s="218" t="s">
        <v>80</v>
      </c>
      <c r="AV698" s="13" t="s">
        <v>80</v>
      </c>
      <c r="AW698" s="13" t="s">
        <v>35</v>
      </c>
      <c r="AX698" s="13" t="s">
        <v>72</v>
      </c>
      <c r="AY698" s="218" t="s">
        <v>135</v>
      </c>
    </row>
    <row r="699" spans="2:65" s="15" customFormat="1" ht="11.25">
      <c r="B699" s="230"/>
      <c r="C699" s="231"/>
      <c r="D699" s="194" t="s">
        <v>148</v>
      </c>
      <c r="E699" s="232" t="s">
        <v>1</v>
      </c>
      <c r="F699" s="233" t="s">
        <v>193</v>
      </c>
      <c r="G699" s="231"/>
      <c r="H699" s="234">
        <v>76.02</v>
      </c>
      <c r="I699" s="235"/>
      <c r="J699" s="231"/>
      <c r="K699" s="231"/>
      <c r="L699" s="236"/>
      <c r="M699" s="237"/>
      <c r="N699" s="238"/>
      <c r="O699" s="238"/>
      <c r="P699" s="238"/>
      <c r="Q699" s="238"/>
      <c r="R699" s="238"/>
      <c r="S699" s="238"/>
      <c r="T699" s="239"/>
      <c r="AT699" s="240" t="s">
        <v>148</v>
      </c>
      <c r="AU699" s="240" t="s">
        <v>80</v>
      </c>
      <c r="AV699" s="15" t="s">
        <v>142</v>
      </c>
      <c r="AW699" s="15" t="s">
        <v>35</v>
      </c>
      <c r="AX699" s="15" t="s">
        <v>21</v>
      </c>
      <c r="AY699" s="240" t="s">
        <v>135</v>
      </c>
    </row>
    <row r="700" spans="2:65" s="1" customFormat="1" ht="16.5" customHeight="1">
      <c r="B700" s="34"/>
      <c r="C700" s="182" t="s">
        <v>869</v>
      </c>
      <c r="D700" s="182" t="s">
        <v>137</v>
      </c>
      <c r="E700" s="183" t="s">
        <v>870</v>
      </c>
      <c r="F700" s="184" t="s">
        <v>871</v>
      </c>
      <c r="G700" s="185" t="s">
        <v>659</v>
      </c>
      <c r="H700" s="186">
        <v>16</v>
      </c>
      <c r="I700" s="187"/>
      <c r="J700" s="188">
        <f>ROUND(I700*H700,2)</f>
        <v>0</v>
      </c>
      <c r="K700" s="184" t="s">
        <v>141</v>
      </c>
      <c r="L700" s="38"/>
      <c r="M700" s="189" t="s">
        <v>1</v>
      </c>
      <c r="N700" s="190" t="s">
        <v>43</v>
      </c>
      <c r="O700" s="60"/>
      <c r="P700" s="191">
        <f>O700*H700</f>
        <v>0</v>
      </c>
      <c r="Q700" s="191">
        <v>0</v>
      </c>
      <c r="R700" s="191">
        <f>Q700*H700</f>
        <v>0</v>
      </c>
      <c r="S700" s="191">
        <v>0.1</v>
      </c>
      <c r="T700" s="192">
        <f>S700*H700</f>
        <v>1.6</v>
      </c>
      <c r="AR700" s="17" t="s">
        <v>142</v>
      </c>
      <c r="AT700" s="17" t="s">
        <v>137</v>
      </c>
      <c r="AU700" s="17" t="s">
        <v>80</v>
      </c>
      <c r="AY700" s="17" t="s">
        <v>135</v>
      </c>
      <c r="BE700" s="193">
        <f>IF(N700="základní",J700,0)</f>
        <v>0</v>
      </c>
      <c r="BF700" s="193">
        <f>IF(N700="snížená",J700,0)</f>
        <v>0</v>
      </c>
      <c r="BG700" s="193">
        <f>IF(N700="zákl. přenesená",J700,0)</f>
        <v>0</v>
      </c>
      <c r="BH700" s="193">
        <f>IF(N700="sníž. přenesená",J700,0)</f>
        <v>0</v>
      </c>
      <c r="BI700" s="193">
        <f>IF(N700="nulová",J700,0)</f>
        <v>0</v>
      </c>
      <c r="BJ700" s="17" t="s">
        <v>21</v>
      </c>
      <c r="BK700" s="193">
        <f>ROUND(I700*H700,2)</f>
        <v>0</v>
      </c>
      <c r="BL700" s="17" t="s">
        <v>142</v>
      </c>
      <c r="BM700" s="17" t="s">
        <v>872</v>
      </c>
    </row>
    <row r="701" spans="2:65" s="1" customFormat="1" ht="19.5">
      <c r="B701" s="34"/>
      <c r="C701" s="35"/>
      <c r="D701" s="194" t="s">
        <v>144</v>
      </c>
      <c r="E701" s="35"/>
      <c r="F701" s="195" t="s">
        <v>873</v>
      </c>
      <c r="G701" s="35"/>
      <c r="H701" s="35"/>
      <c r="I701" s="112"/>
      <c r="J701" s="35"/>
      <c r="K701" s="35"/>
      <c r="L701" s="38"/>
      <c r="M701" s="196"/>
      <c r="N701" s="60"/>
      <c r="O701" s="60"/>
      <c r="P701" s="60"/>
      <c r="Q701" s="60"/>
      <c r="R701" s="60"/>
      <c r="S701" s="60"/>
      <c r="T701" s="61"/>
      <c r="AT701" s="17" t="s">
        <v>144</v>
      </c>
      <c r="AU701" s="17" t="s">
        <v>80</v>
      </c>
    </row>
    <row r="702" spans="2:65" s="12" customFormat="1" ht="11.25">
      <c r="B702" s="198"/>
      <c r="C702" s="199"/>
      <c r="D702" s="194" t="s">
        <v>148</v>
      </c>
      <c r="E702" s="200" t="s">
        <v>1</v>
      </c>
      <c r="F702" s="201" t="s">
        <v>874</v>
      </c>
      <c r="G702" s="199"/>
      <c r="H702" s="200" t="s">
        <v>1</v>
      </c>
      <c r="I702" s="202"/>
      <c r="J702" s="199"/>
      <c r="K702" s="199"/>
      <c r="L702" s="203"/>
      <c r="M702" s="204"/>
      <c r="N702" s="205"/>
      <c r="O702" s="205"/>
      <c r="P702" s="205"/>
      <c r="Q702" s="205"/>
      <c r="R702" s="205"/>
      <c r="S702" s="205"/>
      <c r="T702" s="206"/>
      <c r="AT702" s="207" t="s">
        <v>148</v>
      </c>
      <c r="AU702" s="207" t="s">
        <v>80</v>
      </c>
      <c r="AV702" s="12" t="s">
        <v>21</v>
      </c>
      <c r="AW702" s="12" t="s">
        <v>35</v>
      </c>
      <c r="AX702" s="12" t="s">
        <v>72</v>
      </c>
      <c r="AY702" s="207" t="s">
        <v>135</v>
      </c>
    </row>
    <row r="703" spans="2:65" s="13" customFormat="1" ht="11.25">
      <c r="B703" s="208"/>
      <c r="C703" s="209"/>
      <c r="D703" s="194" t="s">
        <v>148</v>
      </c>
      <c r="E703" s="210" t="s">
        <v>1</v>
      </c>
      <c r="F703" s="211" t="s">
        <v>283</v>
      </c>
      <c r="G703" s="209"/>
      <c r="H703" s="212">
        <v>16</v>
      </c>
      <c r="I703" s="213"/>
      <c r="J703" s="209"/>
      <c r="K703" s="209"/>
      <c r="L703" s="214"/>
      <c r="M703" s="215"/>
      <c r="N703" s="216"/>
      <c r="O703" s="216"/>
      <c r="P703" s="216"/>
      <c r="Q703" s="216"/>
      <c r="R703" s="216"/>
      <c r="S703" s="216"/>
      <c r="T703" s="217"/>
      <c r="AT703" s="218" t="s">
        <v>148</v>
      </c>
      <c r="AU703" s="218" t="s">
        <v>80</v>
      </c>
      <c r="AV703" s="13" t="s">
        <v>80</v>
      </c>
      <c r="AW703" s="13" t="s">
        <v>35</v>
      </c>
      <c r="AX703" s="13" t="s">
        <v>21</v>
      </c>
      <c r="AY703" s="218" t="s">
        <v>135</v>
      </c>
    </row>
    <row r="704" spans="2:65" s="1" customFormat="1" ht="16.5" customHeight="1">
      <c r="B704" s="34"/>
      <c r="C704" s="182" t="s">
        <v>875</v>
      </c>
      <c r="D704" s="182" t="s">
        <v>137</v>
      </c>
      <c r="E704" s="183" t="s">
        <v>876</v>
      </c>
      <c r="F704" s="184" t="s">
        <v>877</v>
      </c>
      <c r="G704" s="185" t="s">
        <v>140</v>
      </c>
      <c r="H704" s="186">
        <v>16</v>
      </c>
      <c r="I704" s="187"/>
      <c r="J704" s="188">
        <f>ROUND(I704*H704,2)</f>
        <v>0</v>
      </c>
      <c r="K704" s="184" t="s">
        <v>141</v>
      </c>
      <c r="L704" s="38"/>
      <c r="M704" s="189" t="s">
        <v>1</v>
      </c>
      <c r="N704" s="190" t="s">
        <v>43</v>
      </c>
      <c r="O704" s="60"/>
      <c r="P704" s="191">
        <f>O704*H704</f>
        <v>0</v>
      </c>
      <c r="Q704" s="191">
        <v>0</v>
      </c>
      <c r="R704" s="191">
        <f>Q704*H704</f>
        <v>0</v>
      </c>
      <c r="S704" s="191">
        <v>0.245</v>
      </c>
      <c r="T704" s="192">
        <f>S704*H704</f>
        <v>3.92</v>
      </c>
      <c r="AR704" s="17" t="s">
        <v>142</v>
      </c>
      <c r="AT704" s="17" t="s">
        <v>137</v>
      </c>
      <c r="AU704" s="17" t="s">
        <v>80</v>
      </c>
      <c r="AY704" s="17" t="s">
        <v>135</v>
      </c>
      <c r="BE704" s="193">
        <f>IF(N704="základní",J704,0)</f>
        <v>0</v>
      </c>
      <c r="BF704" s="193">
        <f>IF(N704="snížená",J704,0)</f>
        <v>0</v>
      </c>
      <c r="BG704" s="193">
        <f>IF(N704="zákl. přenesená",J704,0)</f>
        <v>0</v>
      </c>
      <c r="BH704" s="193">
        <f>IF(N704="sníž. přenesená",J704,0)</f>
        <v>0</v>
      </c>
      <c r="BI704" s="193">
        <f>IF(N704="nulová",J704,0)</f>
        <v>0</v>
      </c>
      <c r="BJ704" s="17" t="s">
        <v>21</v>
      </c>
      <c r="BK704" s="193">
        <f>ROUND(I704*H704,2)</f>
        <v>0</v>
      </c>
      <c r="BL704" s="17" t="s">
        <v>142</v>
      </c>
      <c r="BM704" s="17" t="s">
        <v>878</v>
      </c>
    </row>
    <row r="705" spans="2:65" s="1" customFormat="1" ht="11.25">
      <c r="B705" s="34"/>
      <c r="C705" s="35"/>
      <c r="D705" s="194" t="s">
        <v>144</v>
      </c>
      <c r="E705" s="35"/>
      <c r="F705" s="195" t="s">
        <v>879</v>
      </c>
      <c r="G705" s="35"/>
      <c r="H705" s="35"/>
      <c r="I705" s="112"/>
      <c r="J705" s="35"/>
      <c r="K705" s="35"/>
      <c r="L705" s="38"/>
      <c r="M705" s="196"/>
      <c r="N705" s="60"/>
      <c r="O705" s="60"/>
      <c r="P705" s="60"/>
      <c r="Q705" s="60"/>
      <c r="R705" s="60"/>
      <c r="S705" s="60"/>
      <c r="T705" s="61"/>
      <c r="AT705" s="17" t="s">
        <v>144</v>
      </c>
      <c r="AU705" s="17" t="s">
        <v>80</v>
      </c>
    </row>
    <row r="706" spans="2:65" s="1" customFormat="1" ht="39">
      <c r="B706" s="34"/>
      <c r="C706" s="35"/>
      <c r="D706" s="194" t="s">
        <v>146</v>
      </c>
      <c r="E706" s="35"/>
      <c r="F706" s="197" t="s">
        <v>880</v>
      </c>
      <c r="G706" s="35"/>
      <c r="H706" s="35"/>
      <c r="I706" s="112"/>
      <c r="J706" s="35"/>
      <c r="K706" s="35"/>
      <c r="L706" s="38"/>
      <c r="M706" s="196"/>
      <c r="N706" s="60"/>
      <c r="O706" s="60"/>
      <c r="P706" s="60"/>
      <c r="Q706" s="60"/>
      <c r="R706" s="60"/>
      <c r="S706" s="60"/>
      <c r="T706" s="61"/>
      <c r="AT706" s="17" t="s">
        <v>146</v>
      </c>
      <c r="AU706" s="17" t="s">
        <v>80</v>
      </c>
    </row>
    <row r="707" spans="2:65" s="12" customFormat="1" ht="11.25">
      <c r="B707" s="198"/>
      <c r="C707" s="199"/>
      <c r="D707" s="194" t="s">
        <v>148</v>
      </c>
      <c r="E707" s="200" t="s">
        <v>1</v>
      </c>
      <c r="F707" s="201" t="s">
        <v>881</v>
      </c>
      <c r="G707" s="199"/>
      <c r="H707" s="200" t="s">
        <v>1</v>
      </c>
      <c r="I707" s="202"/>
      <c r="J707" s="199"/>
      <c r="K707" s="199"/>
      <c r="L707" s="203"/>
      <c r="M707" s="204"/>
      <c r="N707" s="205"/>
      <c r="O707" s="205"/>
      <c r="P707" s="205"/>
      <c r="Q707" s="205"/>
      <c r="R707" s="205"/>
      <c r="S707" s="205"/>
      <c r="T707" s="206"/>
      <c r="AT707" s="207" t="s">
        <v>148</v>
      </c>
      <c r="AU707" s="207" t="s">
        <v>80</v>
      </c>
      <c r="AV707" s="12" t="s">
        <v>21</v>
      </c>
      <c r="AW707" s="12" t="s">
        <v>35</v>
      </c>
      <c r="AX707" s="12" t="s">
        <v>72</v>
      </c>
      <c r="AY707" s="207" t="s">
        <v>135</v>
      </c>
    </row>
    <row r="708" spans="2:65" s="13" customFormat="1" ht="11.25">
      <c r="B708" s="208"/>
      <c r="C708" s="209"/>
      <c r="D708" s="194" t="s">
        <v>148</v>
      </c>
      <c r="E708" s="210" t="s">
        <v>1</v>
      </c>
      <c r="F708" s="211" t="s">
        <v>882</v>
      </c>
      <c r="G708" s="209"/>
      <c r="H708" s="212">
        <v>15</v>
      </c>
      <c r="I708" s="213"/>
      <c r="J708" s="209"/>
      <c r="K708" s="209"/>
      <c r="L708" s="214"/>
      <c r="M708" s="215"/>
      <c r="N708" s="216"/>
      <c r="O708" s="216"/>
      <c r="P708" s="216"/>
      <c r="Q708" s="216"/>
      <c r="R708" s="216"/>
      <c r="S708" s="216"/>
      <c r="T708" s="217"/>
      <c r="AT708" s="218" t="s">
        <v>148</v>
      </c>
      <c r="AU708" s="218" t="s">
        <v>80</v>
      </c>
      <c r="AV708" s="13" t="s">
        <v>80</v>
      </c>
      <c r="AW708" s="13" t="s">
        <v>35</v>
      </c>
      <c r="AX708" s="13" t="s">
        <v>72</v>
      </c>
      <c r="AY708" s="218" t="s">
        <v>135</v>
      </c>
    </row>
    <row r="709" spans="2:65" s="13" customFormat="1" ht="11.25">
      <c r="B709" s="208"/>
      <c r="C709" s="209"/>
      <c r="D709" s="194" t="s">
        <v>148</v>
      </c>
      <c r="E709" s="210" t="s">
        <v>1</v>
      </c>
      <c r="F709" s="211" t="s">
        <v>883</v>
      </c>
      <c r="G709" s="209"/>
      <c r="H709" s="212">
        <v>1</v>
      </c>
      <c r="I709" s="213"/>
      <c r="J709" s="209"/>
      <c r="K709" s="209"/>
      <c r="L709" s="214"/>
      <c r="M709" s="215"/>
      <c r="N709" s="216"/>
      <c r="O709" s="216"/>
      <c r="P709" s="216"/>
      <c r="Q709" s="216"/>
      <c r="R709" s="216"/>
      <c r="S709" s="216"/>
      <c r="T709" s="217"/>
      <c r="AT709" s="218" t="s">
        <v>148</v>
      </c>
      <c r="AU709" s="218" t="s">
        <v>80</v>
      </c>
      <c r="AV709" s="13" t="s">
        <v>80</v>
      </c>
      <c r="AW709" s="13" t="s">
        <v>35</v>
      </c>
      <c r="AX709" s="13" t="s">
        <v>72</v>
      </c>
      <c r="AY709" s="218" t="s">
        <v>135</v>
      </c>
    </row>
    <row r="710" spans="2:65" s="15" customFormat="1" ht="11.25">
      <c r="B710" s="230"/>
      <c r="C710" s="231"/>
      <c r="D710" s="194" t="s">
        <v>148</v>
      </c>
      <c r="E710" s="232" t="s">
        <v>1</v>
      </c>
      <c r="F710" s="233" t="s">
        <v>193</v>
      </c>
      <c r="G710" s="231"/>
      <c r="H710" s="234">
        <v>16</v>
      </c>
      <c r="I710" s="235"/>
      <c r="J710" s="231"/>
      <c r="K710" s="231"/>
      <c r="L710" s="236"/>
      <c r="M710" s="237"/>
      <c r="N710" s="238"/>
      <c r="O710" s="238"/>
      <c r="P710" s="238"/>
      <c r="Q710" s="238"/>
      <c r="R710" s="238"/>
      <c r="S710" s="238"/>
      <c r="T710" s="239"/>
      <c r="AT710" s="240" t="s">
        <v>148</v>
      </c>
      <c r="AU710" s="240" t="s">
        <v>80</v>
      </c>
      <c r="AV710" s="15" t="s">
        <v>142</v>
      </c>
      <c r="AW710" s="15" t="s">
        <v>35</v>
      </c>
      <c r="AX710" s="15" t="s">
        <v>21</v>
      </c>
      <c r="AY710" s="240" t="s">
        <v>135</v>
      </c>
    </row>
    <row r="711" spans="2:65" s="1" customFormat="1" ht="16.5" customHeight="1">
      <c r="B711" s="34"/>
      <c r="C711" s="182" t="s">
        <v>884</v>
      </c>
      <c r="D711" s="182" t="s">
        <v>137</v>
      </c>
      <c r="E711" s="183" t="s">
        <v>885</v>
      </c>
      <c r="F711" s="184" t="s">
        <v>886</v>
      </c>
      <c r="G711" s="185" t="s">
        <v>140</v>
      </c>
      <c r="H711" s="186">
        <v>232.59899999999999</v>
      </c>
      <c r="I711" s="187"/>
      <c r="J711" s="188">
        <f>ROUND(I711*H711,2)</f>
        <v>0</v>
      </c>
      <c r="K711" s="184" t="s">
        <v>141</v>
      </c>
      <c r="L711" s="38"/>
      <c r="M711" s="189" t="s">
        <v>1</v>
      </c>
      <c r="N711" s="190" t="s">
        <v>43</v>
      </c>
      <c r="O711" s="60"/>
      <c r="P711" s="191">
        <f>O711*H711</f>
        <v>0</v>
      </c>
      <c r="Q711" s="191">
        <v>0</v>
      </c>
      <c r="R711" s="191">
        <f>Q711*H711</f>
        <v>0</v>
      </c>
      <c r="S711" s="191">
        <v>0.11</v>
      </c>
      <c r="T711" s="192">
        <f>S711*H711</f>
        <v>25.585889999999999</v>
      </c>
      <c r="AR711" s="17" t="s">
        <v>142</v>
      </c>
      <c r="AT711" s="17" t="s">
        <v>137</v>
      </c>
      <c r="AU711" s="17" t="s">
        <v>80</v>
      </c>
      <c r="AY711" s="17" t="s">
        <v>135</v>
      </c>
      <c r="BE711" s="193">
        <f>IF(N711="základní",J711,0)</f>
        <v>0</v>
      </c>
      <c r="BF711" s="193">
        <f>IF(N711="snížená",J711,0)</f>
        <v>0</v>
      </c>
      <c r="BG711" s="193">
        <f>IF(N711="zákl. přenesená",J711,0)</f>
        <v>0</v>
      </c>
      <c r="BH711" s="193">
        <f>IF(N711="sníž. přenesená",J711,0)</f>
        <v>0</v>
      </c>
      <c r="BI711" s="193">
        <f>IF(N711="nulová",J711,0)</f>
        <v>0</v>
      </c>
      <c r="BJ711" s="17" t="s">
        <v>21</v>
      </c>
      <c r="BK711" s="193">
        <f>ROUND(I711*H711,2)</f>
        <v>0</v>
      </c>
      <c r="BL711" s="17" t="s">
        <v>142</v>
      </c>
      <c r="BM711" s="17" t="s">
        <v>887</v>
      </c>
    </row>
    <row r="712" spans="2:65" s="1" customFormat="1" ht="11.25">
      <c r="B712" s="34"/>
      <c r="C712" s="35"/>
      <c r="D712" s="194" t="s">
        <v>144</v>
      </c>
      <c r="E712" s="35"/>
      <c r="F712" s="195" t="s">
        <v>888</v>
      </c>
      <c r="G712" s="35"/>
      <c r="H712" s="35"/>
      <c r="I712" s="112"/>
      <c r="J712" s="35"/>
      <c r="K712" s="35"/>
      <c r="L712" s="38"/>
      <c r="M712" s="196"/>
      <c r="N712" s="60"/>
      <c r="O712" s="60"/>
      <c r="P712" s="60"/>
      <c r="Q712" s="60"/>
      <c r="R712" s="60"/>
      <c r="S712" s="60"/>
      <c r="T712" s="61"/>
      <c r="AT712" s="17" t="s">
        <v>144</v>
      </c>
      <c r="AU712" s="17" t="s">
        <v>80</v>
      </c>
    </row>
    <row r="713" spans="2:65" s="1" customFormat="1" ht="29.25">
      <c r="B713" s="34"/>
      <c r="C713" s="35"/>
      <c r="D713" s="194" t="s">
        <v>146</v>
      </c>
      <c r="E713" s="35"/>
      <c r="F713" s="197" t="s">
        <v>889</v>
      </c>
      <c r="G713" s="35"/>
      <c r="H713" s="35"/>
      <c r="I713" s="112"/>
      <c r="J713" s="35"/>
      <c r="K713" s="35"/>
      <c r="L713" s="38"/>
      <c r="M713" s="196"/>
      <c r="N713" s="60"/>
      <c r="O713" s="60"/>
      <c r="P713" s="60"/>
      <c r="Q713" s="60"/>
      <c r="R713" s="60"/>
      <c r="S713" s="60"/>
      <c r="T713" s="61"/>
      <c r="AT713" s="17" t="s">
        <v>146</v>
      </c>
      <c r="AU713" s="17" t="s">
        <v>80</v>
      </c>
    </row>
    <row r="714" spans="2:65" s="12" customFormat="1" ht="22.5">
      <c r="B714" s="198"/>
      <c r="C714" s="199"/>
      <c r="D714" s="194" t="s">
        <v>148</v>
      </c>
      <c r="E714" s="200" t="s">
        <v>1</v>
      </c>
      <c r="F714" s="201" t="s">
        <v>890</v>
      </c>
      <c r="G714" s="199"/>
      <c r="H714" s="200" t="s">
        <v>1</v>
      </c>
      <c r="I714" s="202"/>
      <c r="J714" s="199"/>
      <c r="K714" s="199"/>
      <c r="L714" s="203"/>
      <c r="M714" s="204"/>
      <c r="N714" s="205"/>
      <c r="O714" s="205"/>
      <c r="P714" s="205"/>
      <c r="Q714" s="205"/>
      <c r="R714" s="205"/>
      <c r="S714" s="205"/>
      <c r="T714" s="206"/>
      <c r="AT714" s="207" t="s">
        <v>148</v>
      </c>
      <c r="AU714" s="207" t="s">
        <v>80</v>
      </c>
      <c r="AV714" s="12" t="s">
        <v>21</v>
      </c>
      <c r="AW714" s="12" t="s">
        <v>35</v>
      </c>
      <c r="AX714" s="12" t="s">
        <v>72</v>
      </c>
      <c r="AY714" s="207" t="s">
        <v>135</v>
      </c>
    </row>
    <row r="715" spans="2:65" s="12" customFormat="1" ht="11.25">
      <c r="B715" s="198"/>
      <c r="C715" s="199"/>
      <c r="D715" s="194" t="s">
        <v>148</v>
      </c>
      <c r="E715" s="200" t="s">
        <v>1</v>
      </c>
      <c r="F715" s="201" t="s">
        <v>891</v>
      </c>
      <c r="G715" s="199"/>
      <c r="H715" s="200" t="s">
        <v>1</v>
      </c>
      <c r="I715" s="202"/>
      <c r="J715" s="199"/>
      <c r="K715" s="199"/>
      <c r="L715" s="203"/>
      <c r="M715" s="204"/>
      <c r="N715" s="205"/>
      <c r="O715" s="205"/>
      <c r="P715" s="205"/>
      <c r="Q715" s="205"/>
      <c r="R715" s="205"/>
      <c r="S715" s="205"/>
      <c r="T715" s="206"/>
      <c r="AT715" s="207" t="s">
        <v>148</v>
      </c>
      <c r="AU715" s="207" t="s">
        <v>80</v>
      </c>
      <c r="AV715" s="12" t="s">
        <v>21</v>
      </c>
      <c r="AW715" s="12" t="s">
        <v>35</v>
      </c>
      <c r="AX715" s="12" t="s">
        <v>72</v>
      </c>
      <c r="AY715" s="207" t="s">
        <v>135</v>
      </c>
    </row>
    <row r="716" spans="2:65" s="13" customFormat="1" ht="11.25">
      <c r="B716" s="208"/>
      <c r="C716" s="209"/>
      <c r="D716" s="194" t="s">
        <v>148</v>
      </c>
      <c r="E716" s="210" t="s">
        <v>1</v>
      </c>
      <c r="F716" s="211" t="s">
        <v>892</v>
      </c>
      <c r="G716" s="209"/>
      <c r="H716" s="212">
        <v>232.59899999999999</v>
      </c>
      <c r="I716" s="213"/>
      <c r="J716" s="209"/>
      <c r="K716" s="209"/>
      <c r="L716" s="214"/>
      <c r="M716" s="215"/>
      <c r="N716" s="216"/>
      <c r="O716" s="216"/>
      <c r="P716" s="216"/>
      <c r="Q716" s="216"/>
      <c r="R716" s="216"/>
      <c r="S716" s="216"/>
      <c r="T716" s="217"/>
      <c r="AT716" s="218" t="s">
        <v>148</v>
      </c>
      <c r="AU716" s="218" t="s">
        <v>80</v>
      </c>
      <c r="AV716" s="13" t="s">
        <v>80</v>
      </c>
      <c r="AW716" s="13" t="s">
        <v>35</v>
      </c>
      <c r="AX716" s="13" t="s">
        <v>21</v>
      </c>
      <c r="AY716" s="218" t="s">
        <v>135</v>
      </c>
    </row>
    <row r="717" spans="2:65" s="1" customFormat="1" ht="16.5" customHeight="1">
      <c r="B717" s="34"/>
      <c r="C717" s="182" t="s">
        <v>893</v>
      </c>
      <c r="D717" s="182" t="s">
        <v>137</v>
      </c>
      <c r="E717" s="183" t="s">
        <v>894</v>
      </c>
      <c r="F717" s="184" t="s">
        <v>895</v>
      </c>
      <c r="G717" s="185" t="s">
        <v>140</v>
      </c>
      <c r="H717" s="186">
        <v>160.30500000000001</v>
      </c>
      <c r="I717" s="187"/>
      <c r="J717" s="188">
        <f>ROUND(I717*H717,2)</f>
        <v>0</v>
      </c>
      <c r="K717" s="184" t="s">
        <v>141</v>
      </c>
      <c r="L717" s="38"/>
      <c r="M717" s="189" t="s">
        <v>1</v>
      </c>
      <c r="N717" s="190" t="s">
        <v>43</v>
      </c>
      <c r="O717" s="60"/>
      <c r="P717" s="191">
        <f>O717*H717</f>
        <v>0</v>
      </c>
      <c r="Q717" s="191">
        <v>0</v>
      </c>
      <c r="R717" s="191">
        <f>Q717*H717</f>
        <v>0</v>
      </c>
      <c r="S717" s="191">
        <v>0.11</v>
      </c>
      <c r="T717" s="192">
        <f>S717*H717</f>
        <v>17.63355</v>
      </c>
      <c r="AR717" s="17" t="s">
        <v>142</v>
      </c>
      <c r="AT717" s="17" t="s">
        <v>137</v>
      </c>
      <c r="AU717" s="17" t="s">
        <v>80</v>
      </c>
      <c r="AY717" s="17" t="s">
        <v>135</v>
      </c>
      <c r="BE717" s="193">
        <f>IF(N717="základní",J717,0)</f>
        <v>0</v>
      </c>
      <c r="BF717" s="193">
        <f>IF(N717="snížená",J717,0)</f>
        <v>0</v>
      </c>
      <c r="BG717" s="193">
        <f>IF(N717="zákl. přenesená",J717,0)</f>
        <v>0</v>
      </c>
      <c r="BH717" s="193">
        <f>IF(N717="sníž. přenesená",J717,0)</f>
        <v>0</v>
      </c>
      <c r="BI717" s="193">
        <f>IF(N717="nulová",J717,0)</f>
        <v>0</v>
      </c>
      <c r="BJ717" s="17" t="s">
        <v>21</v>
      </c>
      <c r="BK717" s="193">
        <f>ROUND(I717*H717,2)</f>
        <v>0</v>
      </c>
      <c r="BL717" s="17" t="s">
        <v>142</v>
      </c>
      <c r="BM717" s="17" t="s">
        <v>896</v>
      </c>
    </row>
    <row r="718" spans="2:65" s="1" customFormat="1" ht="11.25">
      <c r="B718" s="34"/>
      <c r="C718" s="35"/>
      <c r="D718" s="194" t="s">
        <v>144</v>
      </c>
      <c r="E718" s="35"/>
      <c r="F718" s="195" t="s">
        <v>897</v>
      </c>
      <c r="G718" s="35"/>
      <c r="H718" s="35"/>
      <c r="I718" s="112"/>
      <c r="J718" s="35"/>
      <c r="K718" s="35"/>
      <c r="L718" s="38"/>
      <c r="M718" s="196"/>
      <c r="N718" s="60"/>
      <c r="O718" s="60"/>
      <c r="P718" s="60"/>
      <c r="Q718" s="60"/>
      <c r="R718" s="60"/>
      <c r="S718" s="60"/>
      <c r="T718" s="61"/>
      <c r="AT718" s="17" t="s">
        <v>144</v>
      </c>
      <c r="AU718" s="17" t="s">
        <v>80</v>
      </c>
    </row>
    <row r="719" spans="2:65" s="1" customFormat="1" ht="29.25">
      <c r="B719" s="34"/>
      <c r="C719" s="35"/>
      <c r="D719" s="194" t="s">
        <v>146</v>
      </c>
      <c r="E719" s="35"/>
      <c r="F719" s="197" t="s">
        <v>889</v>
      </c>
      <c r="G719" s="35"/>
      <c r="H719" s="35"/>
      <c r="I719" s="112"/>
      <c r="J719" s="35"/>
      <c r="K719" s="35"/>
      <c r="L719" s="38"/>
      <c r="M719" s="196"/>
      <c r="N719" s="60"/>
      <c r="O719" s="60"/>
      <c r="P719" s="60"/>
      <c r="Q719" s="60"/>
      <c r="R719" s="60"/>
      <c r="S719" s="60"/>
      <c r="T719" s="61"/>
      <c r="AT719" s="17" t="s">
        <v>146</v>
      </c>
      <c r="AU719" s="17" t="s">
        <v>80</v>
      </c>
    </row>
    <row r="720" spans="2:65" s="12" customFormat="1" ht="22.5">
      <c r="B720" s="198"/>
      <c r="C720" s="199"/>
      <c r="D720" s="194" t="s">
        <v>148</v>
      </c>
      <c r="E720" s="200" t="s">
        <v>1</v>
      </c>
      <c r="F720" s="201" t="s">
        <v>898</v>
      </c>
      <c r="G720" s="199"/>
      <c r="H720" s="200" t="s">
        <v>1</v>
      </c>
      <c r="I720" s="202"/>
      <c r="J720" s="199"/>
      <c r="K720" s="199"/>
      <c r="L720" s="203"/>
      <c r="M720" s="204"/>
      <c r="N720" s="205"/>
      <c r="O720" s="205"/>
      <c r="P720" s="205"/>
      <c r="Q720" s="205"/>
      <c r="R720" s="205"/>
      <c r="S720" s="205"/>
      <c r="T720" s="206"/>
      <c r="AT720" s="207" t="s">
        <v>148</v>
      </c>
      <c r="AU720" s="207" t="s">
        <v>80</v>
      </c>
      <c r="AV720" s="12" t="s">
        <v>21</v>
      </c>
      <c r="AW720" s="12" t="s">
        <v>35</v>
      </c>
      <c r="AX720" s="12" t="s">
        <v>72</v>
      </c>
      <c r="AY720" s="207" t="s">
        <v>135</v>
      </c>
    </row>
    <row r="721" spans="2:65" s="12" customFormat="1" ht="11.25">
      <c r="B721" s="198"/>
      <c r="C721" s="199"/>
      <c r="D721" s="194" t="s">
        <v>148</v>
      </c>
      <c r="E721" s="200" t="s">
        <v>1</v>
      </c>
      <c r="F721" s="201" t="s">
        <v>899</v>
      </c>
      <c r="G721" s="199"/>
      <c r="H721" s="200" t="s">
        <v>1</v>
      </c>
      <c r="I721" s="202"/>
      <c r="J721" s="199"/>
      <c r="K721" s="199"/>
      <c r="L721" s="203"/>
      <c r="M721" s="204"/>
      <c r="N721" s="205"/>
      <c r="O721" s="205"/>
      <c r="P721" s="205"/>
      <c r="Q721" s="205"/>
      <c r="R721" s="205"/>
      <c r="S721" s="205"/>
      <c r="T721" s="206"/>
      <c r="AT721" s="207" t="s">
        <v>148</v>
      </c>
      <c r="AU721" s="207" t="s">
        <v>80</v>
      </c>
      <c r="AV721" s="12" t="s">
        <v>21</v>
      </c>
      <c r="AW721" s="12" t="s">
        <v>35</v>
      </c>
      <c r="AX721" s="12" t="s">
        <v>72</v>
      </c>
      <c r="AY721" s="207" t="s">
        <v>135</v>
      </c>
    </row>
    <row r="722" spans="2:65" s="13" customFormat="1" ht="11.25">
      <c r="B722" s="208"/>
      <c r="C722" s="209"/>
      <c r="D722" s="194" t="s">
        <v>148</v>
      </c>
      <c r="E722" s="210" t="s">
        <v>1</v>
      </c>
      <c r="F722" s="211" t="s">
        <v>900</v>
      </c>
      <c r="G722" s="209"/>
      <c r="H722" s="212">
        <v>160.30500000000001</v>
      </c>
      <c r="I722" s="213"/>
      <c r="J722" s="209"/>
      <c r="K722" s="209"/>
      <c r="L722" s="214"/>
      <c r="M722" s="215"/>
      <c r="N722" s="216"/>
      <c r="O722" s="216"/>
      <c r="P722" s="216"/>
      <c r="Q722" s="216"/>
      <c r="R722" s="216"/>
      <c r="S722" s="216"/>
      <c r="T722" s="217"/>
      <c r="AT722" s="218" t="s">
        <v>148</v>
      </c>
      <c r="AU722" s="218" t="s">
        <v>80</v>
      </c>
      <c r="AV722" s="13" t="s">
        <v>80</v>
      </c>
      <c r="AW722" s="13" t="s">
        <v>35</v>
      </c>
      <c r="AX722" s="13" t="s">
        <v>21</v>
      </c>
      <c r="AY722" s="218" t="s">
        <v>135</v>
      </c>
    </row>
    <row r="723" spans="2:65" s="1" customFormat="1" ht="16.5" customHeight="1">
      <c r="B723" s="34"/>
      <c r="C723" s="182" t="s">
        <v>901</v>
      </c>
      <c r="D723" s="182" t="s">
        <v>137</v>
      </c>
      <c r="E723" s="183" t="s">
        <v>902</v>
      </c>
      <c r="F723" s="184" t="s">
        <v>903</v>
      </c>
      <c r="G723" s="185" t="s">
        <v>140</v>
      </c>
      <c r="H723" s="186">
        <v>3352.69</v>
      </c>
      <c r="I723" s="187"/>
      <c r="J723" s="188">
        <f>ROUND(I723*H723,2)</f>
        <v>0</v>
      </c>
      <c r="K723" s="184" t="s">
        <v>141</v>
      </c>
      <c r="L723" s="38"/>
      <c r="M723" s="189" t="s">
        <v>1</v>
      </c>
      <c r="N723" s="190" t="s">
        <v>43</v>
      </c>
      <c r="O723" s="60"/>
      <c r="P723" s="191">
        <f>O723*H723</f>
        <v>0</v>
      </c>
      <c r="Q723" s="191">
        <v>0</v>
      </c>
      <c r="R723" s="191">
        <f>Q723*H723</f>
        <v>0</v>
      </c>
      <c r="S723" s="191">
        <v>7.0000000000000007E-2</v>
      </c>
      <c r="T723" s="192">
        <f>S723*H723</f>
        <v>234.68830000000003</v>
      </c>
      <c r="AR723" s="17" t="s">
        <v>142</v>
      </c>
      <c r="AT723" s="17" t="s">
        <v>137</v>
      </c>
      <c r="AU723" s="17" t="s">
        <v>80</v>
      </c>
      <c r="AY723" s="17" t="s">
        <v>135</v>
      </c>
      <c r="BE723" s="193">
        <f>IF(N723="základní",J723,0)</f>
        <v>0</v>
      </c>
      <c r="BF723" s="193">
        <f>IF(N723="snížená",J723,0)</f>
        <v>0</v>
      </c>
      <c r="BG723" s="193">
        <f>IF(N723="zákl. přenesená",J723,0)</f>
        <v>0</v>
      </c>
      <c r="BH723" s="193">
        <f>IF(N723="sníž. přenesená",J723,0)</f>
        <v>0</v>
      </c>
      <c r="BI723" s="193">
        <f>IF(N723="nulová",J723,0)</f>
        <v>0</v>
      </c>
      <c r="BJ723" s="17" t="s">
        <v>21</v>
      </c>
      <c r="BK723" s="193">
        <f>ROUND(I723*H723,2)</f>
        <v>0</v>
      </c>
      <c r="BL723" s="17" t="s">
        <v>142</v>
      </c>
      <c r="BM723" s="17" t="s">
        <v>904</v>
      </c>
    </row>
    <row r="724" spans="2:65" s="1" customFormat="1" ht="11.25">
      <c r="B724" s="34"/>
      <c r="C724" s="35"/>
      <c r="D724" s="194" t="s">
        <v>144</v>
      </c>
      <c r="E724" s="35"/>
      <c r="F724" s="195" t="s">
        <v>905</v>
      </c>
      <c r="G724" s="35"/>
      <c r="H724" s="35"/>
      <c r="I724" s="112"/>
      <c r="J724" s="35"/>
      <c r="K724" s="35"/>
      <c r="L724" s="38"/>
      <c r="M724" s="196"/>
      <c r="N724" s="60"/>
      <c r="O724" s="60"/>
      <c r="P724" s="60"/>
      <c r="Q724" s="60"/>
      <c r="R724" s="60"/>
      <c r="S724" s="60"/>
      <c r="T724" s="61"/>
      <c r="AT724" s="17" t="s">
        <v>144</v>
      </c>
      <c r="AU724" s="17" t="s">
        <v>80</v>
      </c>
    </row>
    <row r="725" spans="2:65" s="1" customFormat="1" ht="39">
      <c r="B725" s="34"/>
      <c r="C725" s="35"/>
      <c r="D725" s="194" t="s">
        <v>146</v>
      </c>
      <c r="E725" s="35"/>
      <c r="F725" s="197" t="s">
        <v>906</v>
      </c>
      <c r="G725" s="35"/>
      <c r="H725" s="35"/>
      <c r="I725" s="112"/>
      <c r="J725" s="35"/>
      <c r="K725" s="35"/>
      <c r="L725" s="38"/>
      <c r="M725" s="196"/>
      <c r="N725" s="60"/>
      <c r="O725" s="60"/>
      <c r="P725" s="60"/>
      <c r="Q725" s="60"/>
      <c r="R725" s="60"/>
      <c r="S725" s="60"/>
      <c r="T725" s="61"/>
      <c r="AT725" s="17" t="s">
        <v>146</v>
      </c>
      <c r="AU725" s="17" t="s">
        <v>80</v>
      </c>
    </row>
    <row r="726" spans="2:65" s="13" customFormat="1" ht="11.25">
      <c r="B726" s="208"/>
      <c r="C726" s="209"/>
      <c r="D726" s="194" t="s">
        <v>148</v>
      </c>
      <c r="E726" s="210" t="s">
        <v>1</v>
      </c>
      <c r="F726" s="211" t="s">
        <v>907</v>
      </c>
      <c r="G726" s="209"/>
      <c r="H726" s="212">
        <v>3661.578</v>
      </c>
      <c r="I726" s="213"/>
      <c r="J726" s="209"/>
      <c r="K726" s="209"/>
      <c r="L726" s="214"/>
      <c r="M726" s="215"/>
      <c r="N726" s="216"/>
      <c r="O726" s="216"/>
      <c r="P726" s="216"/>
      <c r="Q726" s="216"/>
      <c r="R726" s="216"/>
      <c r="S726" s="216"/>
      <c r="T726" s="217"/>
      <c r="AT726" s="218" t="s">
        <v>148</v>
      </c>
      <c r="AU726" s="218" t="s">
        <v>80</v>
      </c>
      <c r="AV726" s="13" t="s">
        <v>80</v>
      </c>
      <c r="AW726" s="13" t="s">
        <v>35</v>
      </c>
      <c r="AX726" s="13" t="s">
        <v>72</v>
      </c>
      <c r="AY726" s="218" t="s">
        <v>135</v>
      </c>
    </row>
    <row r="727" spans="2:65" s="14" customFormat="1" ht="11.25">
      <c r="B727" s="219"/>
      <c r="C727" s="220"/>
      <c r="D727" s="194" t="s">
        <v>148</v>
      </c>
      <c r="E727" s="221" t="s">
        <v>1</v>
      </c>
      <c r="F727" s="222" t="s">
        <v>152</v>
      </c>
      <c r="G727" s="220"/>
      <c r="H727" s="223">
        <v>3661.578</v>
      </c>
      <c r="I727" s="224"/>
      <c r="J727" s="220"/>
      <c r="K727" s="220"/>
      <c r="L727" s="225"/>
      <c r="M727" s="226"/>
      <c r="N727" s="227"/>
      <c r="O727" s="227"/>
      <c r="P727" s="227"/>
      <c r="Q727" s="227"/>
      <c r="R727" s="227"/>
      <c r="S727" s="227"/>
      <c r="T727" s="228"/>
      <c r="AT727" s="229" t="s">
        <v>148</v>
      </c>
      <c r="AU727" s="229" t="s">
        <v>80</v>
      </c>
      <c r="AV727" s="14" t="s">
        <v>153</v>
      </c>
      <c r="AW727" s="14" t="s">
        <v>35</v>
      </c>
      <c r="AX727" s="14" t="s">
        <v>72</v>
      </c>
      <c r="AY727" s="229" t="s">
        <v>135</v>
      </c>
    </row>
    <row r="728" spans="2:65" s="12" customFormat="1" ht="11.25">
      <c r="B728" s="198"/>
      <c r="C728" s="199"/>
      <c r="D728" s="194" t="s">
        <v>148</v>
      </c>
      <c r="E728" s="200" t="s">
        <v>1</v>
      </c>
      <c r="F728" s="201" t="s">
        <v>908</v>
      </c>
      <c r="G728" s="199"/>
      <c r="H728" s="200" t="s">
        <v>1</v>
      </c>
      <c r="I728" s="202"/>
      <c r="J728" s="199"/>
      <c r="K728" s="199"/>
      <c r="L728" s="203"/>
      <c r="M728" s="204"/>
      <c r="N728" s="205"/>
      <c r="O728" s="205"/>
      <c r="P728" s="205"/>
      <c r="Q728" s="205"/>
      <c r="R728" s="205"/>
      <c r="S728" s="205"/>
      <c r="T728" s="206"/>
      <c r="AT728" s="207" t="s">
        <v>148</v>
      </c>
      <c r="AU728" s="207" t="s">
        <v>80</v>
      </c>
      <c r="AV728" s="12" t="s">
        <v>21</v>
      </c>
      <c r="AW728" s="12" t="s">
        <v>35</v>
      </c>
      <c r="AX728" s="12" t="s">
        <v>72</v>
      </c>
      <c r="AY728" s="207" t="s">
        <v>135</v>
      </c>
    </row>
    <row r="729" spans="2:65" s="12" customFormat="1" ht="11.25">
      <c r="B729" s="198"/>
      <c r="C729" s="199"/>
      <c r="D729" s="194" t="s">
        <v>148</v>
      </c>
      <c r="E729" s="200" t="s">
        <v>1</v>
      </c>
      <c r="F729" s="201" t="s">
        <v>909</v>
      </c>
      <c r="G729" s="199"/>
      <c r="H729" s="200" t="s">
        <v>1</v>
      </c>
      <c r="I729" s="202"/>
      <c r="J729" s="199"/>
      <c r="K729" s="199"/>
      <c r="L729" s="203"/>
      <c r="M729" s="204"/>
      <c r="N729" s="205"/>
      <c r="O729" s="205"/>
      <c r="P729" s="205"/>
      <c r="Q729" s="205"/>
      <c r="R729" s="205"/>
      <c r="S729" s="205"/>
      <c r="T729" s="206"/>
      <c r="AT729" s="207" t="s">
        <v>148</v>
      </c>
      <c r="AU729" s="207" t="s">
        <v>80</v>
      </c>
      <c r="AV729" s="12" t="s">
        <v>21</v>
      </c>
      <c r="AW729" s="12" t="s">
        <v>35</v>
      </c>
      <c r="AX729" s="12" t="s">
        <v>72</v>
      </c>
      <c r="AY729" s="207" t="s">
        <v>135</v>
      </c>
    </row>
    <row r="730" spans="2:65" s="13" customFormat="1" ht="11.25">
      <c r="B730" s="208"/>
      <c r="C730" s="209"/>
      <c r="D730" s="194" t="s">
        <v>148</v>
      </c>
      <c r="E730" s="210" t="s">
        <v>1</v>
      </c>
      <c r="F730" s="211" t="s">
        <v>910</v>
      </c>
      <c r="G730" s="209"/>
      <c r="H730" s="212">
        <v>-15.44</v>
      </c>
      <c r="I730" s="213"/>
      <c r="J730" s="209"/>
      <c r="K730" s="209"/>
      <c r="L730" s="214"/>
      <c r="M730" s="215"/>
      <c r="N730" s="216"/>
      <c r="O730" s="216"/>
      <c r="P730" s="216"/>
      <c r="Q730" s="216"/>
      <c r="R730" s="216"/>
      <c r="S730" s="216"/>
      <c r="T730" s="217"/>
      <c r="AT730" s="218" t="s">
        <v>148</v>
      </c>
      <c r="AU730" s="218" t="s">
        <v>80</v>
      </c>
      <c r="AV730" s="13" t="s">
        <v>80</v>
      </c>
      <c r="AW730" s="13" t="s">
        <v>35</v>
      </c>
      <c r="AX730" s="13" t="s">
        <v>72</v>
      </c>
      <c r="AY730" s="218" t="s">
        <v>135</v>
      </c>
    </row>
    <row r="731" spans="2:65" s="12" customFormat="1" ht="11.25">
      <c r="B731" s="198"/>
      <c r="C731" s="199"/>
      <c r="D731" s="194" t="s">
        <v>148</v>
      </c>
      <c r="E731" s="200" t="s">
        <v>1</v>
      </c>
      <c r="F731" s="201" t="s">
        <v>911</v>
      </c>
      <c r="G731" s="199"/>
      <c r="H731" s="200" t="s">
        <v>1</v>
      </c>
      <c r="I731" s="202"/>
      <c r="J731" s="199"/>
      <c r="K731" s="199"/>
      <c r="L731" s="203"/>
      <c r="M731" s="204"/>
      <c r="N731" s="205"/>
      <c r="O731" s="205"/>
      <c r="P731" s="205"/>
      <c r="Q731" s="205"/>
      <c r="R731" s="205"/>
      <c r="S731" s="205"/>
      <c r="T731" s="206"/>
      <c r="AT731" s="207" t="s">
        <v>148</v>
      </c>
      <c r="AU731" s="207" t="s">
        <v>80</v>
      </c>
      <c r="AV731" s="12" t="s">
        <v>21</v>
      </c>
      <c r="AW731" s="12" t="s">
        <v>35</v>
      </c>
      <c r="AX731" s="12" t="s">
        <v>72</v>
      </c>
      <c r="AY731" s="207" t="s">
        <v>135</v>
      </c>
    </row>
    <row r="732" spans="2:65" s="13" customFormat="1" ht="11.25">
      <c r="B732" s="208"/>
      <c r="C732" s="209"/>
      <c r="D732" s="194" t="s">
        <v>148</v>
      </c>
      <c r="E732" s="210" t="s">
        <v>1</v>
      </c>
      <c r="F732" s="211" t="s">
        <v>912</v>
      </c>
      <c r="G732" s="209"/>
      <c r="H732" s="212">
        <v>-159.6</v>
      </c>
      <c r="I732" s="213"/>
      <c r="J732" s="209"/>
      <c r="K732" s="209"/>
      <c r="L732" s="214"/>
      <c r="M732" s="215"/>
      <c r="N732" s="216"/>
      <c r="O732" s="216"/>
      <c r="P732" s="216"/>
      <c r="Q732" s="216"/>
      <c r="R732" s="216"/>
      <c r="S732" s="216"/>
      <c r="T732" s="217"/>
      <c r="AT732" s="218" t="s">
        <v>148</v>
      </c>
      <c r="AU732" s="218" t="s">
        <v>80</v>
      </c>
      <c r="AV732" s="13" t="s">
        <v>80</v>
      </c>
      <c r="AW732" s="13" t="s">
        <v>35</v>
      </c>
      <c r="AX732" s="13" t="s">
        <v>72</v>
      </c>
      <c r="AY732" s="218" t="s">
        <v>135</v>
      </c>
    </row>
    <row r="733" spans="2:65" s="13" customFormat="1" ht="11.25">
      <c r="B733" s="208"/>
      <c r="C733" s="209"/>
      <c r="D733" s="194" t="s">
        <v>148</v>
      </c>
      <c r="E733" s="210" t="s">
        <v>1</v>
      </c>
      <c r="F733" s="211" t="s">
        <v>913</v>
      </c>
      <c r="G733" s="209"/>
      <c r="H733" s="212">
        <v>-133.84800000000001</v>
      </c>
      <c r="I733" s="213"/>
      <c r="J733" s="209"/>
      <c r="K733" s="209"/>
      <c r="L733" s="214"/>
      <c r="M733" s="215"/>
      <c r="N733" s="216"/>
      <c r="O733" s="216"/>
      <c r="P733" s="216"/>
      <c r="Q733" s="216"/>
      <c r="R733" s="216"/>
      <c r="S733" s="216"/>
      <c r="T733" s="217"/>
      <c r="AT733" s="218" t="s">
        <v>148</v>
      </c>
      <c r="AU733" s="218" t="s">
        <v>80</v>
      </c>
      <c r="AV733" s="13" t="s">
        <v>80</v>
      </c>
      <c r="AW733" s="13" t="s">
        <v>35</v>
      </c>
      <c r="AX733" s="13" t="s">
        <v>72</v>
      </c>
      <c r="AY733" s="218" t="s">
        <v>135</v>
      </c>
    </row>
    <row r="734" spans="2:65" s="14" customFormat="1" ht="11.25">
      <c r="B734" s="219"/>
      <c r="C734" s="220"/>
      <c r="D734" s="194" t="s">
        <v>148</v>
      </c>
      <c r="E734" s="221" t="s">
        <v>1</v>
      </c>
      <c r="F734" s="222" t="s">
        <v>152</v>
      </c>
      <c r="G734" s="220"/>
      <c r="H734" s="223">
        <v>-308.88799999999998</v>
      </c>
      <c r="I734" s="224"/>
      <c r="J734" s="220"/>
      <c r="K734" s="220"/>
      <c r="L734" s="225"/>
      <c r="M734" s="226"/>
      <c r="N734" s="227"/>
      <c r="O734" s="227"/>
      <c r="P734" s="227"/>
      <c r="Q734" s="227"/>
      <c r="R734" s="227"/>
      <c r="S734" s="227"/>
      <c r="T734" s="228"/>
      <c r="AT734" s="229" t="s">
        <v>148</v>
      </c>
      <c r="AU734" s="229" t="s">
        <v>80</v>
      </c>
      <c r="AV734" s="14" t="s">
        <v>153</v>
      </c>
      <c r="AW734" s="14" t="s">
        <v>35</v>
      </c>
      <c r="AX734" s="14" t="s">
        <v>72</v>
      </c>
      <c r="AY734" s="229" t="s">
        <v>135</v>
      </c>
    </row>
    <row r="735" spans="2:65" s="15" customFormat="1" ht="11.25">
      <c r="B735" s="230"/>
      <c r="C735" s="231"/>
      <c r="D735" s="194" t="s">
        <v>148</v>
      </c>
      <c r="E735" s="232" t="s">
        <v>1</v>
      </c>
      <c r="F735" s="233" t="s">
        <v>193</v>
      </c>
      <c r="G735" s="231"/>
      <c r="H735" s="234">
        <v>3352.69</v>
      </c>
      <c r="I735" s="235"/>
      <c r="J735" s="231"/>
      <c r="K735" s="231"/>
      <c r="L735" s="236"/>
      <c r="M735" s="237"/>
      <c r="N735" s="238"/>
      <c r="O735" s="238"/>
      <c r="P735" s="238"/>
      <c r="Q735" s="238"/>
      <c r="R735" s="238"/>
      <c r="S735" s="238"/>
      <c r="T735" s="239"/>
      <c r="AT735" s="240" t="s">
        <v>148</v>
      </c>
      <c r="AU735" s="240" t="s">
        <v>80</v>
      </c>
      <c r="AV735" s="15" t="s">
        <v>142</v>
      </c>
      <c r="AW735" s="15" t="s">
        <v>35</v>
      </c>
      <c r="AX735" s="15" t="s">
        <v>21</v>
      </c>
      <c r="AY735" s="240" t="s">
        <v>135</v>
      </c>
    </row>
    <row r="736" spans="2:65" s="1" customFormat="1" ht="16.5" customHeight="1">
      <c r="B736" s="34"/>
      <c r="C736" s="182" t="s">
        <v>914</v>
      </c>
      <c r="D736" s="182" t="s">
        <v>137</v>
      </c>
      <c r="E736" s="183" t="s">
        <v>915</v>
      </c>
      <c r="F736" s="184" t="s">
        <v>916</v>
      </c>
      <c r="G736" s="185" t="s">
        <v>140</v>
      </c>
      <c r="H736" s="186">
        <v>443.048</v>
      </c>
      <c r="I736" s="187"/>
      <c r="J736" s="188">
        <f>ROUND(I736*H736,2)</f>
        <v>0</v>
      </c>
      <c r="K736" s="184" t="s">
        <v>141</v>
      </c>
      <c r="L736" s="38"/>
      <c r="M736" s="189" t="s">
        <v>1</v>
      </c>
      <c r="N736" s="190" t="s">
        <v>43</v>
      </c>
      <c r="O736" s="60"/>
      <c r="P736" s="191">
        <f>O736*H736</f>
        <v>0</v>
      </c>
      <c r="Q736" s="191">
        <v>7.0999999999999994E-2</v>
      </c>
      <c r="R736" s="191">
        <f>Q736*H736</f>
        <v>31.456407999999996</v>
      </c>
      <c r="S736" s="191">
        <v>0.13600000000000001</v>
      </c>
      <c r="T736" s="192">
        <f>S736*H736</f>
        <v>60.254528000000008</v>
      </c>
      <c r="AR736" s="17" t="s">
        <v>142</v>
      </c>
      <c r="AT736" s="17" t="s">
        <v>137</v>
      </c>
      <c r="AU736" s="17" t="s">
        <v>80</v>
      </c>
      <c r="AY736" s="17" t="s">
        <v>135</v>
      </c>
      <c r="BE736" s="193">
        <f>IF(N736="základní",J736,0)</f>
        <v>0</v>
      </c>
      <c r="BF736" s="193">
        <f>IF(N736="snížená",J736,0)</f>
        <v>0</v>
      </c>
      <c r="BG736" s="193">
        <f>IF(N736="zákl. přenesená",J736,0)</f>
        <v>0</v>
      </c>
      <c r="BH736" s="193">
        <f>IF(N736="sníž. přenesená",J736,0)</f>
        <v>0</v>
      </c>
      <c r="BI736" s="193">
        <f>IF(N736="nulová",J736,0)</f>
        <v>0</v>
      </c>
      <c r="BJ736" s="17" t="s">
        <v>21</v>
      </c>
      <c r="BK736" s="193">
        <f>ROUND(I736*H736,2)</f>
        <v>0</v>
      </c>
      <c r="BL736" s="17" t="s">
        <v>142</v>
      </c>
      <c r="BM736" s="17" t="s">
        <v>917</v>
      </c>
    </row>
    <row r="737" spans="2:65" s="1" customFormat="1" ht="11.25">
      <c r="B737" s="34"/>
      <c r="C737" s="35"/>
      <c r="D737" s="194" t="s">
        <v>144</v>
      </c>
      <c r="E737" s="35"/>
      <c r="F737" s="195" t="s">
        <v>918</v>
      </c>
      <c r="G737" s="35"/>
      <c r="H737" s="35"/>
      <c r="I737" s="112"/>
      <c r="J737" s="35"/>
      <c r="K737" s="35"/>
      <c r="L737" s="38"/>
      <c r="M737" s="196"/>
      <c r="N737" s="60"/>
      <c r="O737" s="60"/>
      <c r="P737" s="60"/>
      <c r="Q737" s="60"/>
      <c r="R737" s="60"/>
      <c r="S737" s="60"/>
      <c r="T737" s="61"/>
      <c r="AT737" s="17" t="s">
        <v>144</v>
      </c>
      <c r="AU737" s="17" t="s">
        <v>80</v>
      </c>
    </row>
    <row r="738" spans="2:65" s="1" customFormat="1" ht="39">
      <c r="B738" s="34"/>
      <c r="C738" s="35"/>
      <c r="D738" s="194" t="s">
        <v>146</v>
      </c>
      <c r="E738" s="35"/>
      <c r="F738" s="197" t="s">
        <v>906</v>
      </c>
      <c r="G738" s="35"/>
      <c r="H738" s="35"/>
      <c r="I738" s="112"/>
      <c r="J738" s="35"/>
      <c r="K738" s="35"/>
      <c r="L738" s="38"/>
      <c r="M738" s="196"/>
      <c r="N738" s="60"/>
      <c r="O738" s="60"/>
      <c r="P738" s="60"/>
      <c r="Q738" s="60"/>
      <c r="R738" s="60"/>
      <c r="S738" s="60"/>
      <c r="T738" s="61"/>
      <c r="AT738" s="17" t="s">
        <v>146</v>
      </c>
      <c r="AU738" s="17" t="s">
        <v>80</v>
      </c>
    </row>
    <row r="739" spans="2:65" s="1" customFormat="1" ht="29.25">
      <c r="B739" s="34"/>
      <c r="C739" s="35"/>
      <c r="D739" s="194" t="s">
        <v>214</v>
      </c>
      <c r="E739" s="35"/>
      <c r="F739" s="197" t="s">
        <v>919</v>
      </c>
      <c r="G739" s="35"/>
      <c r="H739" s="35"/>
      <c r="I739" s="112"/>
      <c r="J739" s="35"/>
      <c r="K739" s="35"/>
      <c r="L739" s="38"/>
      <c r="M739" s="196"/>
      <c r="N739" s="60"/>
      <c r="O739" s="60"/>
      <c r="P739" s="60"/>
      <c r="Q739" s="60"/>
      <c r="R739" s="60"/>
      <c r="S739" s="60"/>
      <c r="T739" s="61"/>
      <c r="AT739" s="17" t="s">
        <v>214</v>
      </c>
      <c r="AU739" s="17" t="s">
        <v>80</v>
      </c>
    </row>
    <row r="740" spans="2:65" s="12" customFormat="1" ht="11.25">
      <c r="B740" s="198"/>
      <c r="C740" s="199"/>
      <c r="D740" s="194" t="s">
        <v>148</v>
      </c>
      <c r="E740" s="200" t="s">
        <v>1</v>
      </c>
      <c r="F740" s="201" t="s">
        <v>920</v>
      </c>
      <c r="G740" s="199"/>
      <c r="H740" s="200" t="s">
        <v>1</v>
      </c>
      <c r="I740" s="202"/>
      <c r="J740" s="199"/>
      <c r="K740" s="199"/>
      <c r="L740" s="203"/>
      <c r="M740" s="204"/>
      <c r="N740" s="205"/>
      <c r="O740" s="205"/>
      <c r="P740" s="205"/>
      <c r="Q740" s="205"/>
      <c r="R740" s="205"/>
      <c r="S740" s="205"/>
      <c r="T740" s="206"/>
      <c r="AT740" s="207" t="s">
        <v>148</v>
      </c>
      <c r="AU740" s="207" t="s">
        <v>80</v>
      </c>
      <c r="AV740" s="12" t="s">
        <v>21</v>
      </c>
      <c r="AW740" s="12" t="s">
        <v>35</v>
      </c>
      <c r="AX740" s="12" t="s">
        <v>72</v>
      </c>
      <c r="AY740" s="207" t="s">
        <v>135</v>
      </c>
    </row>
    <row r="741" spans="2:65" s="12" customFormat="1" ht="11.25">
      <c r="B741" s="198"/>
      <c r="C741" s="199"/>
      <c r="D741" s="194" t="s">
        <v>148</v>
      </c>
      <c r="E741" s="200" t="s">
        <v>1</v>
      </c>
      <c r="F741" s="201" t="s">
        <v>921</v>
      </c>
      <c r="G741" s="199"/>
      <c r="H741" s="200" t="s">
        <v>1</v>
      </c>
      <c r="I741" s="202"/>
      <c r="J741" s="199"/>
      <c r="K741" s="199"/>
      <c r="L741" s="203"/>
      <c r="M741" s="204"/>
      <c r="N741" s="205"/>
      <c r="O741" s="205"/>
      <c r="P741" s="205"/>
      <c r="Q741" s="205"/>
      <c r="R741" s="205"/>
      <c r="S741" s="205"/>
      <c r="T741" s="206"/>
      <c r="AT741" s="207" t="s">
        <v>148</v>
      </c>
      <c r="AU741" s="207" t="s">
        <v>80</v>
      </c>
      <c r="AV741" s="12" t="s">
        <v>21</v>
      </c>
      <c r="AW741" s="12" t="s">
        <v>35</v>
      </c>
      <c r="AX741" s="12" t="s">
        <v>72</v>
      </c>
      <c r="AY741" s="207" t="s">
        <v>135</v>
      </c>
    </row>
    <row r="742" spans="2:65" s="12" customFormat="1" ht="11.25">
      <c r="B742" s="198"/>
      <c r="C742" s="199"/>
      <c r="D742" s="194" t="s">
        <v>148</v>
      </c>
      <c r="E742" s="200" t="s">
        <v>1</v>
      </c>
      <c r="F742" s="201" t="s">
        <v>922</v>
      </c>
      <c r="G742" s="199"/>
      <c r="H742" s="200" t="s">
        <v>1</v>
      </c>
      <c r="I742" s="202"/>
      <c r="J742" s="199"/>
      <c r="K742" s="199"/>
      <c r="L742" s="203"/>
      <c r="M742" s="204"/>
      <c r="N742" s="205"/>
      <c r="O742" s="205"/>
      <c r="P742" s="205"/>
      <c r="Q742" s="205"/>
      <c r="R742" s="205"/>
      <c r="S742" s="205"/>
      <c r="T742" s="206"/>
      <c r="AT742" s="207" t="s">
        <v>148</v>
      </c>
      <c r="AU742" s="207" t="s">
        <v>80</v>
      </c>
      <c r="AV742" s="12" t="s">
        <v>21</v>
      </c>
      <c r="AW742" s="12" t="s">
        <v>35</v>
      </c>
      <c r="AX742" s="12" t="s">
        <v>72</v>
      </c>
      <c r="AY742" s="207" t="s">
        <v>135</v>
      </c>
    </row>
    <row r="743" spans="2:65" s="13" customFormat="1" ht="11.25">
      <c r="B743" s="208"/>
      <c r="C743" s="209"/>
      <c r="D743" s="194" t="s">
        <v>148</v>
      </c>
      <c r="E743" s="210" t="s">
        <v>1</v>
      </c>
      <c r="F743" s="211" t="s">
        <v>923</v>
      </c>
      <c r="G743" s="209"/>
      <c r="H743" s="212">
        <v>134.16</v>
      </c>
      <c r="I743" s="213"/>
      <c r="J743" s="209"/>
      <c r="K743" s="209"/>
      <c r="L743" s="214"/>
      <c r="M743" s="215"/>
      <c r="N743" s="216"/>
      <c r="O743" s="216"/>
      <c r="P743" s="216"/>
      <c r="Q743" s="216"/>
      <c r="R743" s="216"/>
      <c r="S743" s="216"/>
      <c r="T743" s="217"/>
      <c r="AT743" s="218" t="s">
        <v>148</v>
      </c>
      <c r="AU743" s="218" t="s">
        <v>80</v>
      </c>
      <c r="AV743" s="13" t="s">
        <v>80</v>
      </c>
      <c r="AW743" s="13" t="s">
        <v>35</v>
      </c>
      <c r="AX743" s="13" t="s">
        <v>72</v>
      </c>
      <c r="AY743" s="218" t="s">
        <v>135</v>
      </c>
    </row>
    <row r="744" spans="2:65" s="12" customFormat="1" ht="11.25">
      <c r="B744" s="198"/>
      <c r="C744" s="199"/>
      <c r="D744" s="194" t="s">
        <v>148</v>
      </c>
      <c r="E744" s="200" t="s">
        <v>1</v>
      </c>
      <c r="F744" s="201" t="s">
        <v>909</v>
      </c>
      <c r="G744" s="199"/>
      <c r="H744" s="200" t="s">
        <v>1</v>
      </c>
      <c r="I744" s="202"/>
      <c r="J744" s="199"/>
      <c r="K744" s="199"/>
      <c r="L744" s="203"/>
      <c r="M744" s="204"/>
      <c r="N744" s="205"/>
      <c r="O744" s="205"/>
      <c r="P744" s="205"/>
      <c r="Q744" s="205"/>
      <c r="R744" s="205"/>
      <c r="S744" s="205"/>
      <c r="T744" s="206"/>
      <c r="AT744" s="207" t="s">
        <v>148</v>
      </c>
      <c r="AU744" s="207" t="s">
        <v>80</v>
      </c>
      <c r="AV744" s="12" t="s">
        <v>21</v>
      </c>
      <c r="AW744" s="12" t="s">
        <v>35</v>
      </c>
      <c r="AX744" s="12" t="s">
        <v>72</v>
      </c>
      <c r="AY744" s="207" t="s">
        <v>135</v>
      </c>
    </row>
    <row r="745" spans="2:65" s="13" customFormat="1" ht="11.25">
      <c r="B745" s="208"/>
      <c r="C745" s="209"/>
      <c r="D745" s="194" t="s">
        <v>148</v>
      </c>
      <c r="E745" s="210" t="s">
        <v>1</v>
      </c>
      <c r="F745" s="211" t="s">
        <v>924</v>
      </c>
      <c r="G745" s="209"/>
      <c r="H745" s="212">
        <v>15.44</v>
      </c>
      <c r="I745" s="213"/>
      <c r="J745" s="209"/>
      <c r="K745" s="209"/>
      <c r="L745" s="214"/>
      <c r="M745" s="215"/>
      <c r="N745" s="216"/>
      <c r="O745" s="216"/>
      <c r="P745" s="216"/>
      <c r="Q745" s="216"/>
      <c r="R745" s="216"/>
      <c r="S745" s="216"/>
      <c r="T745" s="217"/>
      <c r="AT745" s="218" t="s">
        <v>148</v>
      </c>
      <c r="AU745" s="218" t="s">
        <v>80</v>
      </c>
      <c r="AV745" s="13" t="s">
        <v>80</v>
      </c>
      <c r="AW745" s="13" t="s">
        <v>35</v>
      </c>
      <c r="AX745" s="13" t="s">
        <v>72</v>
      </c>
      <c r="AY745" s="218" t="s">
        <v>135</v>
      </c>
    </row>
    <row r="746" spans="2:65" s="12" customFormat="1" ht="11.25">
      <c r="B746" s="198"/>
      <c r="C746" s="199"/>
      <c r="D746" s="194" t="s">
        <v>148</v>
      </c>
      <c r="E746" s="200" t="s">
        <v>1</v>
      </c>
      <c r="F746" s="201" t="s">
        <v>911</v>
      </c>
      <c r="G746" s="199"/>
      <c r="H746" s="200" t="s">
        <v>1</v>
      </c>
      <c r="I746" s="202"/>
      <c r="J746" s="199"/>
      <c r="K746" s="199"/>
      <c r="L746" s="203"/>
      <c r="M746" s="204"/>
      <c r="N746" s="205"/>
      <c r="O746" s="205"/>
      <c r="P746" s="205"/>
      <c r="Q746" s="205"/>
      <c r="R746" s="205"/>
      <c r="S746" s="205"/>
      <c r="T746" s="206"/>
      <c r="AT746" s="207" t="s">
        <v>148</v>
      </c>
      <c r="AU746" s="207" t="s">
        <v>80</v>
      </c>
      <c r="AV746" s="12" t="s">
        <v>21</v>
      </c>
      <c r="AW746" s="12" t="s">
        <v>35</v>
      </c>
      <c r="AX746" s="12" t="s">
        <v>72</v>
      </c>
      <c r="AY746" s="207" t="s">
        <v>135</v>
      </c>
    </row>
    <row r="747" spans="2:65" s="13" customFormat="1" ht="11.25">
      <c r="B747" s="208"/>
      <c r="C747" s="209"/>
      <c r="D747" s="194" t="s">
        <v>148</v>
      </c>
      <c r="E747" s="210" t="s">
        <v>1</v>
      </c>
      <c r="F747" s="211" t="s">
        <v>711</v>
      </c>
      <c r="G747" s="209"/>
      <c r="H747" s="212">
        <v>159.6</v>
      </c>
      <c r="I747" s="213"/>
      <c r="J747" s="209"/>
      <c r="K747" s="209"/>
      <c r="L747" s="214"/>
      <c r="M747" s="215"/>
      <c r="N747" s="216"/>
      <c r="O747" s="216"/>
      <c r="P747" s="216"/>
      <c r="Q747" s="216"/>
      <c r="R747" s="216"/>
      <c r="S747" s="216"/>
      <c r="T747" s="217"/>
      <c r="AT747" s="218" t="s">
        <v>148</v>
      </c>
      <c r="AU747" s="218" t="s">
        <v>80</v>
      </c>
      <c r="AV747" s="13" t="s">
        <v>80</v>
      </c>
      <c r="AW747" s="13" t="s">
        <v>35</v>
      </c>
      <c r="AX747" s="13" t="s">
        <v>72</v>
      </c>
      <c r="AY747" s="218" t="s">
        <v>135</v>
      </c>
    </row>
    <row r="748" spans="2:65" s="13" customFormat="1" ht="11.25">
      <c r="B748" s="208"/>
      <c r="C748" s="209"/>
      <c r="D748" s="194" t="s">
        <v>148</v>
      </c>
      <c r="E748" s="210" t="s">
        <v>1</v>
      </c>
      <c r="F748" s="211" t="s">
        <v>712</v>
      </c>
      <c r="G748" s="209"/>
      <c r="H748" s="212">
        <v>133.84800000000001</v>
      </c>
      <c r="I748" s="213"/>
      <c r="J748" s="209"/>
      <c r="K748" s="209"/>
      <c r="L748" s="214"/>
      <c r="M748" s="215"/>
      <c r="N748" s="216"/>
      <c r="O748" s="216"/>
      <c r="P748" s="216"/>
      <c r="Q748" s="216"/>
      <c r="R748" s="216"/>
      <c r="S748" s="216"/>
      <c r="T748" s="217"/>
      <c r="AT748" s="218" t="s">
        <v>148</v>
      </c>
      <c r="AU748" s="218" t="s">
        <v>80</v>
      </c>
      <c r="AV748" s="13" t="s">
        <v>80</v>
      </c>
      <c r="AW748" s="13" t="s">
        <v>35</v>
      </c>
      <c r="AX748" s="13" t="s">
        <v>72</v>
      </c>
      <c r="AY748" s="218" t="s">
        <v>135</v>
      </c>
    </row>
    <row r="749" spans="2:65" s="15" customFormat="1" ht="11.25">
      <c r="B749" s="230"/>
      <c r="C749" s="231"/>
      <c r="D749" s="194" t="s">
        <v>148</v>
      </c>
      <c r="E749" s="232" t="s">
        <v>1</v>
      </c>
      <c r="F749" s="233" t="s">
        <v>193</v>
      </c>
      <c r="G749" s="231"/>
      <c r="H749" s="234">
        <v>443.048</v>
      </c>
      <c r="I749" s="235"/>
      <c r="J749" s="231"/>
      <c r="K749" s="231"/>
      <c r="L749" s="236"/>
      <c r="M749" s="237"/>
      <c r="N749" s="238"/>
      <c r="O749" s="238"/>
      <c r="P749" s="238"/>
      <c r="Q749" s="238"/>
      <c r="R749" s="238"/>
      <c r="S749" s="238"/>
      <c r="T749" s="239"/>
      <c r="AT749" s="240" t="s">
        <v>148</v>
      </c>
      <c r="AU749" s="240" t="s">
        <v>80</v>
      </c>
      <c r="AV749" s="15" t="s">
        <v>142</v>
      </c>
      <c r="AW749" s="15" t="s">
        <v>35</v>
      </c>
      <c r="AX749" s="15" t="s">
        <v>21</v>
      </c>
      <c r="AY749" s="240" t="s">
        <v>135</v>
      </c>
    </row>
    <row r="750" spans="2:65" s="1" customFormat="1" ht="16.5" customHeight="1">
      <c r="B750" s="34"/>
      <c r="C750" s="182" t="s">
        <v>925</v>
      </c>
      <c r="D750" s="182" t="s">
        <v>137</v>
      </c>
      <c r="E750" s="183" t="s">
        <v>926</v>
      </c>
      <c r="F750" s="184" t="s">
        <v>927</v>
      </c>
      <c r="G750" s="185" t="s">
        <v>140</v>
      </c>
      <c r="H750" s="186">
        <v>443.048</v>
      </c>
      <c r="I750" s="187"/>
      <c r="J750" s="188">
        <f>ROUND(I750*H750,2)</f>
        <v>0</v>
      </c>
      <c r="K750" s="184" t="s">
        <v>1</v>
      </c>
      <c r="L750" s="38"/>
      <c r="M750" s="189" t="s">
        <v>1</v>
      </c>
      <c r="N750" s="190" t="s">
        <v>43</v>
      </c>
      <c r="O750" s="60"/>
      <c r="P750" s="191">
        <f>O750*H750</f>
        <v>0</v>
      </c>
      <c r="Q750" s="191">
        <v>2.0300000000000001E-3</v>
      </c>
      <c r="R750" s="191">
        <f>Q750*H750</f>
        <v>0.89938744000000004</v>
      </c>
      <c r="S750" s="191">
        <v>0</v>
      </c>
      <c r="T750" s="192">
        <f>S750*H750</f>
        <v>0</v>
      </c>
      <c r="AR750" s="17" t="s">
        <v>142</v>
      </c>
      <c r="AT750" s="17" t="s">
        <v>137</v>
      </c>
      <c r="AU750" s="17" t="s">
        <v>80</v>
      </c>
      <c r="AY750" s="17" t="s">
        <v>135</v>
      </c>
      <c r="BE750" s="193">
        <f>IF(N750="základní",J750,0)</f>
        <v>0</v>
      </c>
      <c r="BF750" s="193">
        <f>IF(N750="snížená",J750,0)</f>
        <v>0</v>
      </c>
      <c r="BG750" s="193">
        <f>IF(N750="zákl. přenesená",J750,0)</f>
        <v>0</v>
      </c>
      <c r="BH750" s="193">
        <f>IF(N750="sníž. přenesená",J750,0)</f>
        <v>0</v>
      </c>
      <c r="BI750" s="193">
        <f>IF(N750="nulová",J750,0)</f>
        <v>0</v>
      </c>
      <c r="BJ750" s="17" t="s">
        <v>21</v>
      </c>
      <c r="BK750" s="193">
        <f>ROUND(I750*H750,2)</f>
        <v>0</v>
      </c>
      <c r="BL750" s="17" t="s">
        <v>142</v>
      </c>
      <c r="BM750" s="17" t="s">
        <v>928</v>
      </c>
    </row>
    <row r="751" spans="2:65" s="1" customFormat="1" ht="11.25">
      <c r="B751" s="34"/>
      <c r="C751" s="35"/>
      <c r="D751" s="194" t="s">
        <v>144</v>
      </c>
      <c r="E751" s="35"/>
      <c r="F751" s="195" t="s">
        <v>929</v>
      </c>
      <c r="G751" s="35"/>
      <c r="H751" s="35"/>
      <c r="I751" s="112"/>
      <c r="J751" s="35"/>
      <c r="K751" s="35"/>
      <c r="L751" s="38"/>
      <c r="M751" s="196"/>
      <c r="N751" s="60"/>
      <c r="O751" s="60"/>
      <c r="P751" s="60"/>
      <c r="Q751" s="60"/>
      <c r="R751" s="60"/>
      <c r="S751" s="60"/>
      <c r="T751" s="61"/>
      <c r="AT751" s="17" t="s">
        <v>144</v>
      </c>
      <c r="AU751" s="17" t="s">
        <v>80</v>
      </c>
    </row>
    <row r="752" spans="2:65" s="1" customFormat="1" ht="29.25">
      <c r="B752" s="34"/>
      <c r="C752" s="35"/>
      <c r="D752" s="194" t="s">
        <v>146</v>
      </c>
      <c r="E752" s="35"/>
      <c r="F752" s="197" t="s">
        <v>930</v>
      </c>
      <c r="G752" s="35"/>
      <c r="H752" s="35"/>
      <c r="I752" s="112"/>
      <c r="J752" s="35"/>
      <c r="K752" s="35"/>
      <c r="L752" s="38"/>
      <c r="M752" s="196"/>
      <c r="N752" s="60"/>
      <c r="O752" s="60"/>
      <c r="P752" s="60"/>
      <c r="Q752" s="60"/>
      <c r="R752" s="60"/>
      <c r="S752" s="60"/>
      <c r="T752" s="61"/>
      <c r="AT752" s="17" t="s">
        <v>146</v>
      </c>
      <c r="AU752" s="17" t="s">
        <v>80</v>
      </c>
    </row>
    <row r="753" spans="2:65" s="1" customFormat="1" ht="19.5">
      <c r="B753" s="34"/>
      <c r="C753" s="35"/>
      <c r="D753" s="194" t="s">
        <v>214</v>
      </c>
      <c r="E753" s="35"/>
      <c r="F753" s="197" t="s">
        <v>931</v>
      </c>
      <c r="G753" s="35"/>
      <c r="H753" s="35"/>
      <c r="I753" s="112"/>
      <c r="J753" s="35"/>
      <c r="K753" s="35"/>
      <c r="L753" s="38"/>
      <c r="M753" s="196"/>
      <c r="N753" s="60"/>
      <c r="O753" s="60"/>
      <c r="P753" s="60"/>
      <c r="Q753" s="60"/>
      <c r="R753" s="60"/>
      <c r="S753" s="60"/>
      <c r="T753" s="61"/>
      <c r="AT753" s="17" t="s">
        <v>214</v>
      </c>
      <c r="AU753" s="17" t="s">
        <v>80</v>
      </c>
    </row>
    <row r="754" spans="2:65" s="12" customFormat="1" ht="11.25">
      <c r="B754" s="198"/>
      <c r="C754" s="199"/>
      <c r="D754" s="194" t="s">
        <v>148</v>
      </c>
      <c r="E754" s="200" t="s">
        <v>1</v>
      </c>
      <c r="F754" s="201" t="s">
        <v>932</v>
      </c>
      <c r="G754" s="199"/>
      <c r="H754" s="200" t="s">
        <v>1</v>
      </c>
      <c r="I754" s="202"/>
      <c r="J754" s="199"/>
      <c r="K754" s="199"/>
      <c r="L754" s="203"/>
      <c r="M754" s="204"/>
      <c r="N754" s="205"/>
      <c r="O754" s="205"/>
      <c r="P754" s="205"/>
      <c r="Q754" s="205"/>
      <c r="R754" s="205"/>
      <c r="S754" s="205"/>
      <c r="T754" s="206"/>
      <c r="AT754" s="207" t="s">
        <v>148</v>
      </c>
      <c r="AU754" s="207" t="s">
        <v>80</v>
      </c>
      <c r="AV754" s="12" t="s">
        <v>21</v>
      </c>
      <c r="AW754" s="12" t="s">
        <v>35</v>
      </c>
      <c r="AX754" s="12" t="s">
        <v>72</v>
      </c>
      <c r="AY754" s="207" t="s">
        <v>135</v>
      </c>
    </row>
    <row r="755" spans="2:65" s="13" customFormat="1" ht="11.25">
      <c r="B755" s="208"/>
      <c r="C755" s="209"/>
      <c r="D755" s="194" t="s">
        <v>148</v>
      </c>
      <c r="E755" s="210" t="s">
        <v>1</v>
      </c>
      <c r="F755" s="211" t="s">
        <v>933</v>
      </c>
      <c r="G755" s="209"/>
      <c r="H755" s="212">
        <v>443.048</v>
      </c>
      <c r="I755" s="213"/>
      <c r="J755" s="209"/>
      <c r="K755" s="209"/>
      <c r="L755" s="214"/>
      <c r="M755" s="215"/>
      <c r="N755" s="216"/>
      <c r="O755" s="216"/>
      <c r="P755" s="216"/>
      <c r="Q755" s="216"/>
      <c r="R755" s="216"/>
      <c r="S755" s="216"/>
      <c r="T755" s="217"/>
      <c r="AT755" s="218" t="s">
        <v>148</v>
      </c>
      <c r="AU755" s="218" t="s">
        <v>80</v>
      </c>
      <c r="AV755" s="13" t="s">
        <v>80</v>
      </c>
      <c r="AW755" s="13" t="s">
        <v>35</v>
      </c>
      <c r="AX755" s="13" t="s">
        <v>72</v>
      </c>
      <c r="AY755" s="218" t="s">
        <v>135</v>
      </c>
    </row>
    <row r="756" spans="2:65" s="15" customFormat="1" ht="11.25">
      <c r="B756" s="230"/>
      <c r="C756" s="231"/>
      <c r="D756" s="194" t="s">
        <v>148</v>
      </c>
      <c r="E756" s="232" t="s">
        <v>1</v>
      </c>
      <c r="F756" s="233" t="s">
        <v>193</v>
      </c>
      <c r="G756" s="231"/>
      <c r="H756" s="234">
        <v>443.048</v>
      </c>
      <c r="I756" s="235"/>
      <c r="J756" s="231"/>
      <c r="K756" s="231"/>
      <c r="L756" s="236"/>
      <c r="M756" s="237"/>
      <c r="N756" s="238"/>
      <c r="O756" s="238"/>
      <c r="P756" s="238"/>
      <c r="Q756" s="238"/>
      <c r="R756" s="238"/>
      <c r="S756" s="238"/>
      <c r="T756" s="239"/>
      <c r="AT756" s="240" t="s">
        <v>148</v>
      </c>
      <c r="AU756" s="240" t="s">
        <v>80</v>
      </c>
      <c r="AV756" s="15" t="s">
        <v>142</v>
      </c>
      <c r="AW756" s="15" t="s">
        <v>35</v>
      </c>
      <c r="AX756" s="15" t="s">
        <v>21</v>
      </c>
      <c r="AY756" s="240" t="s">
        <v>135</v>
      </c>
    </row>
    <row r="757" spans="2:65" s="1" customFormat="1" ht="16.5" customHeight="1">
      <c r="B757" s="34"/>
      <c r="C757" s="182" t="s">
        <v>934</v>
      </c>
      <c r="D757" s="182" t="s">
        <v>137</v>
      </c>
      <c r="E757" s="183" t="s">
        <v>935</v>
      </c>
      <c r="F757" s="184" t="s">
        <v>936</v>
      </c>
      <c r="G757" s="185" t="s">
        <v>140</v>
      </c>
      <c r="H757" s="186">
        <v>1468.893</v>
      </c>
      <c r="I757" s="187"/>
      <c r="J757" s="188">
        <f>ROUND(I757*H757,2)</f>
        <v>0</v>
      </c>
      <c r="K757" s="184" t="s">
        <v>141</v>
      </c>
      <c r="L757" s="38"/>
      <c r="M757" s="189" t="s">
        <v>1</v>
      </c>
      <c r="N757" s="190" t="s">
        <v>43</v>
      </c>
      <c r="O757" s="60"/>
      <c r="P757" s="191">
        <f>O757*H757</f>
        <v>0</v>
      </c>
      <c r="Q757" s="191">
        <v>0</v>
      </c>
      <c r="R757" s="191">
        <f>Q757*H757</f>
        <v>0</v>
      </c>
      <c r="S757" s="191">
        <v>7.0000000000000007E-2</v>
      </c>
      <c r="T757" s="192">
        <f>S757*H757</f>
        <v>102.82251000000001</v>
      </c>
      <c r="AR757" s="17" t="s">
        <v>142</v>
      </c>
      <c r="AT757" s="17" t="s">
        <v>137</v>
      </c>
      <c r="AU757" s="17" t="s">
        <v>80</v>
      </c>
      <c r="AY757" s="17" t="s">
        <v>135</v>
      </c>
      <c r="BE757" s="193">
        <f>IF(N757="základní",J757,0)</f>
        <v>0</v>
      </c>
      <c r="BF757" s="193">
        <f>IF(N757="snížená",J757,0)</f>
        <v>0</v>
      </c>
      <c r="BG757" s="193">
        <f>IF(N757="zákl. přenesená",J757,0)</f>
        <v>0</v>
      </c>
      <c r="BH757" s="193">
        <f>IF(N757="sníž. přenesená",J757,0)</f>
        <v>0</v>
      </c>
      <c r="BI757" s="193">
        <f>IF(N757="nulová",J757,0)</f>
        <v>0</v>
      </c>
      <c r="BJ757" s="17" t="s">
        <v>21</v>
      </c>
      <c r="BK757" s="193">
        <f>ROUND(I757*H757,2)</f>
        <v>0</v>
      </c>
      <c r="BL757" s="17" t="s">
        <v>142</v>
      </c>
      <c r="BM757" s="17" t="s">
        <v>937</v>
      </c>
    </row>
    <row r="758" spans="2:65" s="1" customFormat="1" ht="11.25">
      <c r="B758" s="34"/>
      <c r="C758" s="35"/>
      <c r="D758" s="194" t="s">
        <v>144</v>
      </c>
      <c r="E758" s="35"/>
      <c r="F758" s="195" t="s">
        <v>938</v>
      </c>
      <c r="G758" s="35"/>
      <c r="H758" s="35"/>
      <c r="I758" s="112"/>
      <c r="J758" s="35"/>
      <c r="K758" s="35"/>
      <c r="L758" s="38"/>
      <c r="M758" s="196"/>
      <c r="N758" s="60"/>
      <c r="O758" s="60"/>
      <c r="P758" s="60"/>
      <c r="Q758" s="60"/>
      <c r="R758" s="60"/>
      <c r="S758" s="60"/>
      <c r="T758" s="61"/>
      <c r="AT758" s="17" t="s">
        <v>144</v>
      </c>
      <c r="AU758" s="17" t="s">
        <v>80</v>
      </c>
    </row>
    <row r="759" spans="2:65" s="1" customFormat="1" ht="39">
      <c r="B759" s="34"/>
      <c r="C759" s="35"/>
      <c r="D759" s="194" t="s">
        <v>146</v>
      </c>
      <c r="E759" s="35"/>
      <c r="F759" s="197" t="s">
        <v>906</v>
      </c>
      <c r="G759" s="35"/>
      <c r="H759" s="35"/>
      <c r="I759" s="112"/>
      <c r="J759" s="35"/>
      <c r="K759" s="35"/>
      <c r="L759" s="38"/>
      <c r="M759" s="196"/>
      <c r="N759" s="60"/>
      <c r="O759" s="60"/>
      <c r="P759" s="60"/>
      <c r="Q759" s="60"/>
      <c r="R759" s="60"/>
      <c r="S759" s="60"/>
      <c r="T759" s="61"/>
      <c r="AT759" s="17" t="s">
        <v>146</v>
      </c>
      <c r="AU759" s="17" t="s">
        <v>80</v>
      </c>
    </row>
    <row r="760" spans="2:65" s="12" customFormat="1" ht="11.25">
      <c r="B760" s="198"/>
      <c r="C760" s="199"/>
      <c r="D760" s="194" t="s">
        <v>148</v>
      </c>
      <c r="E760" s="200" t="s">
        <v>1</v>
      </c>
      <c r="F760" s="201" t="s">
        <v>789</v>
      </c>
      <c r="G760" s="199"/>
      <c r="H760" s="200" t="s">
        <v>1</v>
      </c>
      <c r="I760" s="202"/>
      <c r="J760" s="199"/>
      <c r="K760" s="199"/>
      <c r="L760" s="203"/>
      <c r="M760" s="204"/>
      <c r="N760" s="205"/>
      <c r="O760" s="205"/>
      <c r="P760" s="205"/>
      <c r="Q760" s="205"/>
      <c r="R760" s="205"/>
      <c r="S760" s="205"/>
      <c r="T760" s="206"/>
      <c r="AT760" s="207" t="s">
        <v>148</v>
      </c>
      <c r="AU760" s="207" t="s">
        <v>80</v>
      </c>
      <c r="AV760" s="12" t="s">
        <v>21</v>
      </c>
      <c r="AW760" s="12" t="s">
        <v>35</v>
      </c>
      <c r="AX760" s="12" t="s">
        <v>72</v>
      </c>
      <c r="AY760" s="207" t="s">
        <v>135</v>
      </c>
    </row>
    <row r="761" spans="2:65" s="13" customFormat="1" ht="11.25">
      <c r="B761" s="208"/>
      <c r="C761" s="209"/>
      <c r="D761" s="194" t="s">
        <v>148</v>
      </c>
      <c r="E761" s="210" t="s">
        <v>1</v>
      </c>
      <c r="F761" s="211" t="s">
        <v>939</v>
      </c>
      <c r="G761" s="209"/>
      <c r="H761" s="212">
        <v>1603.0530000000001</v>
      </c>
      <c r="I761" s="213"/>
      <c r="J761" s="209"/>
      <c r="K761" s="209"/>
      <c r="L761" s="214"/>
      <c r="M761" s="215"/>
      <c r="N761" s="216"/>
      <c r="O761" s="216"/>
      <c r="P761" s="216"/>
      <c r="Q761" s="216"/>
      <c r="R761" s="216"/>
      <c r="S761" s="216"/>
      <c r="T761" s="217"/>
      <c r="AT761" s="218" t="s">
        <v>148</v>
      </c>
      <c r="AU761" s="218" t="s">
        <v>80</v>
      </c>
      <c r="AV761" s="13" t="s">
        <v>80</v>
      </c>
      <c r="AW761" s="13" t="s">
        <v>35</v>
      </c>
      <c r="AX761" s="13" t="s">
        <v>72</v>
      </c>
      <c r="AY761" s="218" t="s">
        <v>135</v>
      </c>
    </row>
    <row r="762" spans="2:65" s="12" customFormat="1" ht="11.25">
      <c r="B762" s="198"/>
      <c r="C762" s="199"/>
      <c r="D762" s="194" t="s">
        <v>148</v>
      </c>
      <c r="E762" s="200" t="s">
        <v>1</v>
      </c>
      <c r="F762" s="201" t="s">
        <v>940</v>
      </c>
      <c r="G762" s="199"/>
      <c r="H762" s="200" t="s">
        <v>1</v>
      </c>
      <c r="I762" s="202"/>
      <c r="J762" s="199"/>
      <c r="K762" s="199"/>
      <c r="L762" s="203"/>
      <c r="M762" s="204"/>
      <c r="N762" s="205"/>
      <c r="O762" s="205"/>
      <c r="P762" s="205"/>
      <c r="Q762" s="205"/>
      <c r="R762" s="205"/>
      <c r="S762" s="205"/>
      <c r="T762" s="206"/>
      <c r="AT762" s="207" t="s">
        <v>148</v>
      </c>
      <c r="AU762" s="207" t="s">
        <v>80</v>
      </c>
      <c r="AV762" s="12" t="s">
        <v>21</v>
      </c>
      <c r="AW762" s="12" t="s">
        <v>35</v>
      </c>
      <c r="AX762" s="12" t="s">
        <v>72</v>
      </c>
      <c r="AY762" s="207" t="s">
        <v>135</v>
      </c>
    </row>
    <row r="763" spans="2:65" s="12" customFormat="1" ht="11.25">
      <c r="B763" s="198"/>
      <c r="C763" s="199"/>
      <c r="D763" s="194" t="s">
        <v>148</v>
      </c>
      <c r="E763" s="200" t="s">
        <v>1</v>
      </c>
      <c r="F763" s="201" t="s">
        <v>922</v>
      </c>
      <c r="G763" s="199"/>
      <c r="H763" s="200" t="s">
        <v>1</v>
      </c>
      <c r="I763" s="202"/>
      <c r="J763" s="199"/>
      <c r="K763" s="199"/>
      <c r="L763" s="203"/>
      <c r="M763" s="204"/>
      <c r="N763" s="205"/>
      <c r="O763" s="205"/>
      <c r="P763" s="205"/>
      <c r="Q763" s="205"/>
      <c r="R763" s="205"/>
      <c r="S763" s="205"/>
      <c r="T763" s="206"/>
      <c r="AT763" s="207" t="s">
        <v>148</v>
      </c>
      <c r="AU763" s="207" t="s">
        <v>80</v>
      </c>
      <c r="AV763" s="12" t="s">
        <v>21</v>
      </c>
      <c r="AW763" s="12" t="s">
        <v>35</v>
      </c>
      <c r="AX763" s="12" t="s">
        <v>72</v>
      </c>
      <c r="AY763" s="207" t="s">
        <v>135</v>
      </c>
    </row>
    <row r="764" spans="2:65" s="13" customFormat="1" ht="11.25">
      <c r="B764" s="208"/>
      <c r="C764" s="209"/>
      <c r="D764" s="194" t="s">
        <v>148</v>
      </c>
      <c r="E764" s="210" t="s">
        <v>1</v>
      </c>
      <c r="F764" s="211" t="s">
        <v>941</v>
      </c>
      <c r="G764" s="209"/>
      <c r="H764" s="212">
        <v>-134.16</v>
      </c>
      <c r="I764" s="213"/>
      <c r="J764" s="209"/>
      <c r="K764" s="209"/>
      <c r="L764" s="214"/>
      <c r="M764" s="215"/>
      <c r="N764" s="216"/>
      <c r="O764" s="216"/>
      <c r="P764" s="216"/>
      <c r="Q764" s="216"/>
      <c r="R764" s="216"/>
      <c r="S764" s="216"/>
      <c r="T764" s="217"/>
      <c r="AT764" s="218" t="s">
        <v>148</v>
      </c>
      <c r="AU764" s="218" t="s">
        <v>80</v>
      </c>
      <c r="AV764" s="13" t="s">
        <v>80</v>
      </c>
      <c r="AW764" s="13" t="s">
        <v>35</v>
      </c>
      <c r="AX764" s="13" t="s">
        <v>72</v>
      </c>
      <c r="AY764" s="218" t="s">
        <v>135</v>
      </c>
    </row>
    <row r="765" spans="2:65" s="15" customFormat="1" ht="11.25">
      <c r="B765" s="230"/>
      <c r="C765" s="231"/>
      <c r="D765" s="194" t="s">
        <v>148</v>
      </c>
      <c r="E765" s="232" t="s">
        <v>1</v>
      </c>
      <c r="F765" s="233" t="s">
        <v>193</v>
      </c>
      <c r="G765" s="231"/>
      <c r="H765" s="234">
        <v>1468.893</v>
      </c>
      <c r="I765" s="235"/>
      <c r="J765" s="231"/>
      <c r="K765" s="231"/>
      <c r="L765" s="236"/>
      <c r="M765" s="237"/>
      <c r="N765" s="238"/>
      <c r="O765" s="238"/>
      <c r="P765" s="238"/>
      <c r="Q765" s="238"/>
      <c r="R765" s="238"/>
      <c r="S765" s="238"/>
      <c r="T765" s="239"/>
      <c r="AT765" s="240" t="s">
        <v>148</v>
      </c>
      <c r="AU765" s="240" t="s">
        <v>80</v>
      </c>
      <c r="AV765" s="15" t="s">
        <v>142</v>
      </c>
      <c r="AW765" s="15" t="s">
        <v>35</v>
      </c>
      <c r="AX765" s="15" t="s">
        <v>21</v>
      </c>
      <c r="AY765" s="240" t="s">
        <v>135</v>
      </c>
    </row>
    <row r="766" spans="2:65" s="1" customFormat="1" ht="16.5" customHeight="1">
      <c r="B766" s="34"/>
      <c r="C766" s="182" t="s">
        <v>942</v>
      </c>
      <c r="D766" s="182" t="s">
        <v>137</v>
      </c>
      <c r="E766" s="183" t="s">
        <v>943</v>
      </c>
      <c r="F766" s="184" t="s">
        <v>944</v>
      </c>
      <c r="G766" s="185" t="s">
        <v>140</v>
      </c>
      <c r="H766" s="186">
        <v>2077.299</v>
      </c>
      <c r="I766" s="187"/>
      <c r="J766" s="188">
        <f>ROUND(I766*H766,2)</f>
        <v>0</v>
      </c>
      <c r="K766" s="184" t="s">
        <v>141</v>
      </c>
      <c r="L766" s="38"/>
      <c r="M766" s="189" t="s">
        <v>1</v>
      </c>
      <c r="N766" s="190" t="s">
        <v>43</v>
      </c>
      <c r="O766" s="60"/>
      <c r="P766" s="191">
        <f>O766*H766</f>
        <v>0</v>
      </c>
      <c r="Q766" s="191">
        <v>5.8275E-2</v>
      </c>
      <c r="R766" s="191">
        <f>Q766*H766</f>
        <v>121.054599225</v>
      </c>
      <c r="S766" s="191">
        <v>0</v>
      </c>
      <c r="T766" s="192">
        <f>S766*H766</f>
        <v>0</v>
      </c>
      <c r="AR766" s="17" t="s">
        <v>142</v>
      </c>
      <c r="AT766" s="17" t="s">
        <v>137</v>
      </c>
      <c r="AU766" s="17" t="s">
        <v>80</v>
      </c>
      <c r="AY766" s="17" t="s">
        <v>135</v>
      </c>
      <c r="BE766" s="193">
        <f>IF(N766="základní",J766,0)</f>
        <v>0</v>
      </c>
      <c r="BF766" s="193">
        <f>IF(N766="snížená",J766,0)</f>
        <v>0</v>
      </c>
      <c r="BG766" s="193">
        <f>IF(N766="zákl. přenesená",J766,0)</f>
        <v>0</v>
      </c>
      <c r="BH766" s="193">
        <f>IF(N766="sníž. přenesená",J766,0)</f>
        <v>0</v>
      </c>
      <c r="BI766" s="193">
        <f>IF(N766="nulová",J766,0)</f>
        <v>0</v>
      </c>
      <c r="BJ766" s="17" t="s">
        <v>21</v>
      </c>
      <c r="BK766" s="193">
        <f>ROUND(I766*H766,2)</f>
        <v>0</v>
      </c>
      <c r="BL766" s="17" t="s">
        <v>142</v>
      </c>
      <c r="BM766" s="17" t="s">
        <v>945</v>
      </c>
    </row>
    <row r="767" spans="2:65" s="1" customFormat="1" ht="11.25">
      <c r="B767" s="34"/>
      <c r="C767" s="35"/>
      <c r="D767" s="194" t="s">
        <v>144</v>
      </c>
      <c r="E767" s="35"/>
      <c r="F767" s="195" t="s">
        <v>946</v>
      </c>
      <c r="G767" s="35"/>
      <c r="H767" s="35"/>
      <c r="I767" s="112"/>
      <c r="J767" s="35"/>
      <c r="K767" s="35"/>
      <c r="L767" s="38"/>
      <c r="M767" s="196"/>
      <c r="N767" s="60"/>
      <c r="O767" s="60"/>
      <c r="P767" s="60"/>
      <c r="Q767" s="60"/>
      <c r="R767" s="60"/>
      <c r="S767" s="60"/>
      <c r="T767" s="61"/>
      <c r="AT767" s="17" t="s">
        <v>144</v>
      </c>
      <c r="AU767" s="17" t="s">
        <v>80</v>
      </c>
    </row>
    <row r="768" spans="2:65" s="1" customFormat="1" ht="68.25">
      <c r="B768" s="34"/>
      <c r="C768" s="35"/>
      <c r="D768" s="194" t="s">
        <v>146</v>
      </c>
      <c r="E768" s="35"/>
      <c r="F768" s="197" t="s">
        <v>947</v>
      </c>
      <c r="G768" s="35"/>
      <c r="H768" s="35"/>
      <c r="I768" s="112"/>
      <c r="J768" s="35"/>
      <c r="K768" s="35"/>
      <c r="L768" s="38"/>
      <c r="M768" s="196"/>
      <c r="N768" s="60"/>
      <c r="O768" s="60"/>
      <c r="P768" s="60"/>
      <c r="Q768" s="60"/>
      <c r="R768" s="60"/>
      <c r="S768" s="60"/>
      <c r="T768" s="61"/>
      <c r="AT768" s="17" t="s">
        <v>146</v>
      </c>
      <c r="AU768" s="17" t="s">
        <v>80</v>
      </c>
    </row>
    <row r="769" spans="2:51" s="12" customFormat="1" ht="11.25">
      <c r="B769" s="198"/>
      <c r="C769" s="199"/>
      <c r="D769" s="194" t="s">
        <v>148</v>
      </c>
      <c r="E769" s="200" t="s">
        <v>1</v>
      </c>
      <c r="F769" s="201" t="s">
        <v>948</v>
      </c>
      <c r="G769" s="199"/>
      <c r="H769" s="200" t="s">
        <v>1</v>
      </c>
      <c r="I769" s="202"/>
      <c r="J769" s="199"/>
      <c r="K769" s="199"/>
      <c r="L769" s="203"/>
      <c r="M769" s="204"/>
      <c r="N769" s="205"/>
      <c r="O769" s="205"/>
      <c r="P769" s="205"/>
      <c r="Q769" s="205"/>
      <c r="R769" s="205"/>
      <c r="S769" s="205"/>
      <c r="T769" s="206"/>
      <c r="AT769" s="207" t="s">
        <v>148</v>
      </c>
      <c r="AU769" s="207" t="s">
        <v>80</v>
      </c>
      <c r="AV769" s="12" t="s">
        <v>21</v>
      </c>
      <c r="AW769" s="12" t="s">
        <v>35</v>
      </c>
      <c r="AX769" s="12" t="s">
        <v>72</v>
      </c>
      <c r="AY769" s="207" t="s">
        <v>135</v>
      </c>
    </row>
    <row r="770" spans="2:51" s="12" customFormat="1" ht="11.25">
      <c r="B770" s="198"/>
      <c r="C770" s="199"/>
      <c r="D770" s="194" t="s">
        <v>148</v>
      </c>
      <c r="E770" s="200" t="s">
        <v>1</v>
      </c>
      <c r="F770" s="201" t="s">
        <v>949</v>
      </c>
      <c r="G770" s="199"/>
      <c r="H770" s="200" t="s">
        <v>1</v>
      </c>
      <c r="I770" s="202"/>
      <c r="J770" s="199"/>
      <c r="K770" s="199"/>
      <c r="L770" s="203"/>
      <c r="M770" s="204"/>
      <c r="N770" s="205"/>
      <c r="O770" s="205"/>
      <c r="P770" s="205"/>
      <c r="Q770" s="205"/>
      <c r="R770" s="205"/>
      <c r="S770" s="205"/>
      <c r="T770" s="206"/>
      <c r="AT770" s="207" t="s">
        <v>148</v>
      </c>
      <c r="AU770" s="207" t="s">
        <v>80</v>
      </c>
      <c r="AV770" s="12" t="s">
        <v>21</v>
      </c>
      <c r="AW770" s="12" t="s">
        <v>35</v>
      </c>
      <c r="AX770" s="12" t="s">
        <v>72</v>
      </c>
      <c r="AY770" s="207" t="s">
        <v>135</v>
      </c>
    </row>
    <row r="771" spans="2:51" s="12" customFormat="1" ht="11.25">
      <c r="B771" s="198"/>
      <c r="C771" s="199"/>
      <c r="D771" s="194" t="s">
        <v>148</v>
      </c>
      <c r="E771" s="200" t="s">
        <v>1</v>
      </c>
      <c r="F771" s="201" t="s">
        <v>950</v>
      </c>
      <c r="G771" s="199"/>
      <c r="H771" s="200" t="s">
        <v>1</v>
      </c>
      <c r="I771" s="202"/>
      <c r="J771" s="199"/>
      <c r="K771" s="199"/>
      <c r="L771" s="203"/>
      <c r="M771" s="204"/>
      <c r="N771" s="205"/>
      <c r="O771" s="205"/>
      <c r="P771" s="205"/>
      <c r="Q771" s="205"/>
      <c r="R771" s="205"/>
      <c r="S771" s="205"/>
      <c r="T771" s="206"/>
      <c r="AT771" s="207" t="s">
        <v>148</v>
      </c>
      <c r="AU771" s="207" t="s">
        <v>80</v>
      </c>
      <c r="AV771" s="12" t="s">
        <v>21</v>
      </c>
      <c r="AW771" s="12" t="s">
        <v>35</v>
      </c>
      <c r="AX771" s="12" t="s">
        <v>72</v>
      </c>
      <c r="AY771" s="207" t="s">
        <v>135</v>
      </c>
    </row>
    <row r="772" spans="2:51" s="13" customFormat="1" ht="11.25">
      <c r="B772" s="208"/>
      <c r="C772" s="209"/>
      <c r="D772" s="194" t="s">
        <v>148</v>
      </c>
      <c r="E772" s="210" t="s">
        <v>1</v>
      </c>
      <c r="F772" s="211" t="s">
        <v>704</v>
      </c>
      <c r="G772" s="209"/>
      <c r="H772" s="212">
        <v>240.7</v>
      </c>
      <c r="I772" s="213"/>
      <c r="J772" s="209"/>
      <c r="K772" s="209"/>
      <c r="L772" s="214"/>
      <c r="M772" s="215"/>
      <c r="N772" s="216"/>
      <c r="O772" s="216"/>
      <c r="P772" s="216"/>
      <c r="Q772" s="216"/>
      <c r="R772" s="216"/>
      <c r="S772" s="216"/>
      <c r="T772" s="217"/>
      <c r="AT772" s="218" t="s">
        <v>148</v>
      </c>
      <c r="AU772" s="218" t="s">
        <v>80</v>
      </c>
      <c r="AV772" s="13" t="s">
        <v>80</v>
      </c>
      <c r="AW772" s="13" t="s">
        <v>35</v>
      </c>
      <c r="AX772" s="13" t="s">
        <v>72</v>
      </c>
      <c r="AY772" s="218" t="s">
        <v>135</v>
      </c>
    </row>
    <row r="773" spans="2:51" s="13" customFormat="1" ht="22.5">
      <c r="B773" s="208"/>
      <c r="C773" s="209"/>
      <c r="D773" s="194" t="s">
        <v>148</v>
      </c>
      <c r="E773" s="210" t="s">
        <v>1</v>
      </c>
      <c r="F773" s="211" t="s">
        <v>705</v>
      </c>
      <c r="G773" s="209"/>
      <c r="H773" s="212">
        <v>255.2</v>
      </c>
      <c r="I773" s="213"/>
      <c r="J773" s="209"/>
      <c r="K773" s="209"/>
      <c r="L773" s="214"/>
      <c r="M773" s="215"/>
      <c r="N773" s="216"/>
      <c r="O773" s="216"/>
      <c r="P773" s="216"/>
      <c r="Q773" s="216"/>
      <c r="R773" s="216"/>
      <c r="S773" s="216"/>
      <c r="T773" s="217"/>
      <c r="AT773" s="218" t="s">
        <v>148</v>
      </c>
      <c r="AU773" s="218" t="s">
        <v>80</v>
      </c>
      <c r="AV773" s="13" t="s">
        <v>80</v>
      </c>
      <c r="AW773" s="13" t="s">
        <v>35</v>
      </c>
      <c r="AX773" s="13" t="s">
        <v>72</v>
      </c>
      <c r="AY773" s="218" t="s">
        <v>135</v>
      </c>
    </row>
    <row r="774" spans="2:51" s="13" customFormat="1" ht="22.5">
      <c r="B774" s="208"/>
      <c r="C774" s="209"/>
      <c r="D774" s="194" t="s">
        <v>148</v>
      </c>
      <c r="E774" s="210" t="s">
        <v>1</v>
      </c>
      <c r="F774" s="211" t="s">
        <v>706</v>
      </c>
      <c r="G774" s="209"/>
      <c r="H774" s="212">
        <v>271</v>
      </c>
      <c r="I774" s="213"/>
      <c r="J774" s="209"/>
      <c r="K774" s="209"/>
      <c r="L774" s="214"/>
      <c r="M774" s="215"/>
      <c r="N774" s="216"/>
      <c r="O774" s="216"/>
      <c r="P774" s="216"/>
      <c r="Q774" s="216"/>
      <c r="R774" s="216"/>
      <c r="S774" s="216"/>
      <c r="T774" s="217"/>
      <c r="AT774" s="218" t="s">
        <v>148</v>
      </c>
      <c r="AU774" s="218" t="s">
        <v>80</v>
      </c>
      <c r="AV774" s="13" t="s">
        <v>80</v>
      </c>
      <c r="AW774" s="13" t="s">
        <v>35</v>
      </c>
      <c r="AX774" s="13" t="s">
        <v>72</v>
      </c>
      <c r="AY774" s="218" t="s">
        <v>135</v>
      </c>
    </row>
    <row r="775" spans="2:51" s="13" customFormat="1" ht="11.25">
      <c r="B775" s="208"/>
      <c r="C775" s="209"/>
      <c r="D775" s="194" t="s">
        <v>148</v>
      </c>
      <c r="E775" s="210" t="s">
        <v>1</v>
      </c>
      <c r="F775" s="211" t="s">
        <v>707</v>
      </c>
      <c r="G775" s="209"/>
      <c r="H775" s="212">
        <v>300.7</v>
      </c>
      <c r="I775" s="213"/>
      <c r="J775" s="209"/>
      <c r="K775" s="209"/>
      <c r="L775" s="214"/>
      <c r="M775" s="215"/>
      <c r="N775" s="216"/>
      <c r="O775" s="216"/>
      <c r="P775" s="216"/>
      <c r="Q775" s="216"/>
      <c r="R775" s="216"/>
      <c r="S775" s="216"/>
      <c r="T775" s="217"/>
      <c r="AT775" s="218" t="s">
        <v>148</v>
      </c>
      <c r="AU775" s="218" t="s">
        <v>80</v>
      </c>
      <c r="AV775" s="13" t="s">
        <v>80</v>
      </c>
      <c r="AW775" s="13" t="s">
        <v>35</v>
      </c>
      <c r="AX775" s="13" t="s">
        <v>72</v>
      </c>
      <c r="AY775" s="218" t="s">
        <v>135</v>
      </c>
    </row>
    <row r="776" spans="2:51" s="13" customFormat="1" ht="11.25">
      <c r="B776" s="208"/>
      <c r="C776" s="209"/>
      <c r="D776" s="194" t="s">
        <v>148</v>
      </c>
      <c r="E776" s="210" t="s">
        <v>1</v>
      </c>
      <c r="F776" s="211" t="s">
        <v>708</v>
      </c>
      <c r="G776" s="209"/>
      <c r="H776" s="212">
        <v>242.72499999999999</v>
      </c>
      <c r="I776" s="213"/>
      <c r="J776" s="209"/>
      <c r="K776" s="209"/>
      <c r="L776" s="214"/>
      <c r="M776" s="215"/>
      <c r="N776" s="216"/>
      <c r="O776" s="216"/>
      <c r="P776" s="216"/>
      <c r="Q776" s="216"/>
      <c r="R776" s="216"/>
      <c r="S776" s="216"/>
      <c r="T776" s="217"/>
      <c r="AT776" s="218" t="s">
        <v>148</v>
      </c>
      <c r="AU776" s="218" t="s">
        <v>80</v>
      </c>
      <c r="AV776" s="13" t="s">
        <v>80</v>
      </c>
      <c r="AW776" s="13" t="s">
        <v>35</v>
      </c>
      <c r="AX776" s="13" t="s">
        <v>72</v>
      </c>
      <c r="AY776" s="218" t="s">
        <v>135</v>
      </c>
    </row>
    <row r="777" spans="2:51" s="13" customFormat="1" ht="11.25">
      <c r="B777" s="208"/>
      <c r="C777" s="209"/>
      <c r="D777" s="194" t="s">
        <v>148</v>
      </c>
      <c r="E777" s="210" t="s">
        <v>1</v>
      </c>
      <c r="F777" s="211" t="s">
        <v>709</v>
      </c>
      <c r="G777" s="209"/>
      <c r="H777" s="212">
        <v>215.37</v>
      </c>
      <c r="I777" s="213"/>
      <c r="J777" s="209"/>
      <c r="K777" s="209"/>
      <c r="L777" s="214"/>
      <c r="M777" s="215"/>
      <c r="N777" s="216"/>
      <c r="O777" s="216"/>
      <c r="P777" s="216"/>
      <c r="Q777" s="216"/>
      <c r="R777" s="216"/>
      <c r="S777" s="216"/>
      <c r="T777" s="217"/>
      <c r="AT777" s="218" t="s">
        <v>148</v>
      </c>
      <c r="AU777" s="218" t="s">
        <v>80</v>
      </c>
      <c r="AV777" s="13" t="s">
        <v>80</v>
      </c>
      <c r="AW777" s="13" t="s">
        <v>35</v>
      </c>
      <c r="AX777" s="13" t="s">
        <v>72</v>
      </c>
      <c r="AY777" s="218" t="s">
        <v>135</v>
      </c>
    </row>
    <row r="778" spans="2:51" s="13" customFormat="1" ht="11.25">
      <c r="B778" s="208"/>
      <c r="C778" s="209"/>
      <c r="D778" s="194" t="s">
        <v>148</v>
      </c>
      <c r="E778" s="210" t="s">
        <v>1</v>
      </c>
      <c r="F778" s="211" t="s">
        <v>710</v>
      </c>
      <c r="G778" s="209"/>
      <c r="H778" s="212">
        <v>187</v>
      </c>
      <c r="I778" s="213"/>
      <c r="J778" s="209"/>
      <c r="K778" s="209"/>
      <c r="L778" s="214"/>
      <c r="M778" s="215"/>
      <c r="N778" s="216"/>
      <c r="O778" s="216"/>
      <c r="P778" s="216"/>
      <c r="Q778" s="216"/>
      <c r="R778" s="216"/>
      <c r="S778" s="216"/>
      <c r="T778" s="217"/>
      <c r="AT778" s="218" t="s">
        <v>148</v>
      </c>
      <c r="AU778" s="218" t="s">
        <v>80</v>
      </c>
      <c r="AV778" s="13" t="s">
        <v>80</v>
      </c>
      <c r="AW778" s="13" t="s">
        <v>35</v>
      </c>
      <c r="AX778" s="13" t="s">
        <v>72</v>
      </c>
      <c r="AY778" s="218" t="s">
        <v>135</v>
      </c>
    </row>
    <row r="779" spans="2:51" s="13" customFormat="1" ht="11.25">
      <c r="B779" s="208"/>
      <c r="C779" s="209"/>
      <c r="D779" s="194" t="s">
        <v>148</v>
      </c>
      <c r="E779" s="210" t="s">
        <v>1</v>
      </c>
      <c r="F779" s="211" t="s">
        <v>711</v>
      </c>
      <c r="G779" s="209"/>
      <c r="H779" s="212">
        <v>159.6</v>
      </c>
      <c r="I779" s="213"/>
      <c r="J779" s="209"/>
      <c r="K779" s="209"/>
      <c r="L779" s="214"/>
      <c r="M779" s="215"/>
      <c r="N779" s="216"/>
      <c r="O779" s="216"/>
      <c r="P779" s="216"/>
      <c r="Q779" s="216"/>
      <c r="R779" s="216"/>
      <c r="S779" s="216"/>
      <c r="T779" s="217"/>
      <c r="AT779" s="218" t="s">
        <v>148</v>
      </c>
      <c r="AU779" s="218" t="s">
        <v>80</v>
      </c>
      <c r="AV779" s="13" t="s">
        <v>80</v>
      </c>
      <c r="AW779" s="13" t="s">
        <v>35</v>
      </c>
      <c r="AX779" s="13" t="s">
        <v>72</v>
      </c>
      <c r="AY779" s="218" t="s">
        <v>135</v>
      </c>
    </row>
    <row r="780" spans="2:51" s="13" customFormat="1" ht="11.25">
      <c r="B780" s="208"/>
      <c r="C780" s="209"/>
      <c r="D780" s="194" t="s">
        <v>148</v>
      </c>
      <c r="E780" s="210" t="s">
        <v>1</v>
      </c>
      <c r="F780" s="211" t="s">
        <v>712</v>
      </c>
      <c r="G780" s="209"/>
      <c r="H780" s="212">
        <v>133.84800000000001</v>
      </c>
      <c r="I780" s="213"/>
      <c r="J780" s="209"/>
      <c r="K780" s="209"/>
      <c r="L780" s="214"/>
      <c r="M780" s="215"/>
      <c r="N780" s="216"/>
      <c r="O780" s="216"/>
      <c r="P780" s="216"/>
      <c r="Q780" s="216"/>
      <c r="R780" s="216"/>
      <c r="S780" s="216"/>
      <c r="T780" s="217"/>
      <c r="AT780" s="218" t="s">
        <v>148</v>
      </c>
      <c r="AU780" s="218" t="s">
        <v>80</v>
      </c>
      <c r="AV780" s="13" t="s">
        <v>80</v>
      </c>
      <c r="AW780" s="13" t="s">
        <v>35</v>
      </c>
      <c r="AX780" s="13" t="s">
        <v>72</v>
      </c>
      <c r="AY780" s="218" t="s">
        <v>135</v>
      </c>
    </row>
    <row r="781" spans="2:51" s="13" customFormat="1" ht="11.25">
      <c r="B781" s="208"/>
      <c r="C781" s="209"/>
      <c r="D781" s="194" t="s">
        <v>148</v>
      </c>
      <c r="E781" s="210" t="s">
        <v>1</v>
      </c>
      <c r="F781" s="211" t="s">
        <v>713</v>
      </c>
      <c r="G781" s="209"/>
      <c r="H781" s="212">
        <v>73</v>
      </c>
      <c r="I781" s="213"/>
      <c r="J781" s="209"/>
      <c r="K781" s="209"/>
      <c r="L781" s="214"/>
      <c r="M781" s="215"/>
      <c r="N781" s="216"/>
      <c r="O781" s="216"/>
      <c r="P781" s="216"/>
      <c r="Q781" s="216"/>
      <c r="R781" s="216"/>
      <c r="S781" s="216"/>
      <c r="T781" s="217"/>
      <c r="AT781" s="218" t="s">
        <v>148</v>
      </c>
      <c r="AU781" s="218" t="s">
        <v>80</v>
      </c>
      <c r="AV781" s="13" t="s">
        <v>80</v>
      </c>
      <c r="AW781" s="13" t="s">
        <v>35</v>
      </c>
      <c r="AX781" s="13" t="s">
        <v>72</v>
      </c>
      <c r="AY781" s="218" t="s">
        <v>135</v>
      </c>
    </row>
    <row r="782" spans="2:51" s="12" customFormat="1" ht="11.25">
      <c r="B782" s="198"/>
      <c r="C782" s="199"/>
      <c r="D782" s="194" t="s">
        <v>148</v>
      </c>
      <c r="E782" s="200" t="s">
        <v>1</v>
      </c>
      <c r="F782" s="201" t="s">
        <v>951</v>
      </c>
      <c r="G782" s="199"/>
      <c r="H782" s="200" t="s">
        <v>1</v>
      </c>
      <c r="I782" s="202"/>
      <c r="J782" s="199"/>
      <c r="K782" s="199"/>
      <c r="L782" s="203"/>
      <c r="M782" s="204"/>
      <c r="N782" s="205"/>
      <c r="O782" s="205"/>
      <c r="P782" s="205"/>
      <c r="Q782" s="205"/>
      <c r="R782" s="205"/>
      <c r="S782" s="205"/>
      <c r="T782" s="206"/>
      <c r="AT782" s="207" t="s">
        <v>148</v>
      </c>
      <c r="AU782" s="207" t="s">
        <v>80</v>
      </c>
      <c r="AV782" s="12" t="s">
        <v>21</v>
      </c>
      <c r="AW782" s="12" t="s">
        <v>35</v>
      </c>
      <c r="AX782" s="12" t="s">
        <v>72</v>
      </c>
      <c r="AY782" s="207" t="s">
        <v>135</v>
      </c>
    </row>
    <row r="783" spans="2:51" s="12" customFormat="1" ht="11.25">
      <c r="B783" s="198"/>
      <c r="C783" s="199"/>
      <c r="D783" s="194" t="s">
        <v>148</v>
      </c>
      <c r="E783" s="200" t="s">
        <v>1</v>
      </c>
      <c r="F783" s="201" t="s">
        <v>952</v>
      </c>
      <c r="G783" s="199"/>
      <c r="H783" s="200" t="s">
        <v>1</v>
      </c>
      <c r="I783" s="202"/>
      <c r="J783" s="199"/>
      <c r="K783" s="199"/>
      <c r="L783" s="203"/>
      <c r="M783" s="204"/>
      <c r="N783" s="205"/>
      <c r="O783" s="205"/>
      <c r="P783" s="205"/>
      <c r="Q783" s="205"/>
      <c r="R783" s="205"/>
      <c r="S783" s="205"/>
      <c r="T783" s="206"/>
      <c r="AT783" s="207" t="s">
        <v>148</v>
      </c>
      <c r="AU783" s="207" t="s">
        <v>80</v>
      </c>
      <c r="AV783" s="12" t="s">
        <v>21</v>
      </c>
      <c r="AW783" s="12" t="s">
        <v>35</v>
      </c>
      <c r="AX783" s="12" t="s">
        <v>72</v>
      </c>
      <c r="AY783" s="207" t="s">
        <v>135</v>
      </c>
    </row>
    <row r="784" spans="2:51" s="13" customFormat="1" ht="11.25">
      <c r="B784" s="208"/>
      <c r="C784" s="209"/>
      <c r="D784" s="194" t="s">
        <v>148</v>
      </c>
      <c r="E784" s="210" t="s">
        <v>1</v>
      </c>
      <c r="F784" s="211" t="s">
        <v>953</v>
      </c>
      <c r="G784" s="209"/>
      <c r="H784" s="212">
        <v>41.85</v>
      </c>
      <c r="I784" s="213"/>
      <c r="J784" s="209"/>
      <c r="K784" s="209"/>
      <c r="L784" s="214"/>
      <c r="M784" s="215"/>
      <c r="N784" s="216"/>
      <c r="O784" s="216"/>
      <c r="P784" s="216"/>
      <c r="Q784" s="216"/>
      <c r="R784" s="216"/>
      <c r="S784" s="216"/>
      <c r="T784" s="217"/>
      <c r="AT784" s="218" t="s">
        <v>148</v>
      </c>
      <c r="AU784" s="218" t="s">
        <v>80</v>
      </c>
      <c r="AV784" s="13" t="s">
        <v>80</v>
      </c>
      <c r="AW784" s="13" t="s">
        <v>35</v>
      </c>
      <c r="AX784" s="13" t="s">
        <v>72</v>
      </c>
      <c r="AY784" s="218" t="s">
        <v>135</v>
      </c>
    </row>
    <row r="785" spans="2:65" s="13" customFormat="1" ht="11.25">
      <c r="B785" s="208"/>
      <c r="C785" s="209"/>
      <c r="D785" s="194" t="s">
        <v>148</v>
      </c>
      <c r="E785" s="210" t="s">
        <v>1</v>
      </c>
      <c r="F785" s="211" t="s">
        <v>954</v>
      </c>
      <c r="G785" s="209"/>
      <c r="H785" s="212">
        <v>115.6</v>
      </c>
      <c r="I785" s="213"/>
      <c r="J785" s="209"/>
      <c r="K785" s="209"/>
      <c r="L785" s="214"/>
      <c r="M785" s="215"/>
      <c r="N785" s="216"/>
      <c r="O785" s="216"/>
      <c r="P785" s="216"/>
      <c r="Q785" s="216"/>
      <c r="R785" s="216"/>
      <c r="S785" s="216"/>
      <c r="T785" s="217"/>
      <c r="AT785" s="218" t="s">
        <v>148</v>
      </c>
      <c r="AU785" s="218" t="s">
        <v>80</v>
      </c>
      <c r="AV785" s="13" t="s">
        <v>80</v>
      </c>
      <c r="AW785" s="13" t="s">
        <v>35</v>
      </c>
      <c r="AX785" s="13" t="s">
        <v>72</v>
      </c>
      <c r="AY785" s="218" t="s">
        <v>135</v>
      </c>
    </row>
    <row r="786" spans="2:65" s="13" customFormat="1" ht="11.25">
      <c r="B786" s="208"/>
      <c r="C786" s="209"/>
      <c r="D786" s="194" t="s">
        <v>148</v>
      </c>
      <c r="E786" s="210" t="s">
        <v>1</v>
      </c>
      <c r="F786" s="211" t="s">
        <v>924</v>
      </c>
      <c r="G786" s="209"/>
      <c r="H786" s="212">
        <v>15.44</v>
      </c>
      <c r="I786" s="213"/>
      <c r="J786" s="209"/>
      <c r="K786" s="209"/>
      <c r="L786" s="214"/>
      <c r="M786" s="215"/>
      <c r="N786" s="216"/>
      <c r="O786" s="216"/>
      <c r="P786" s="216"/>
      <c r="Q786" s="216"/>
      <c r="R786" s="216"/>
      <c r="S786" s="216"/>
      <c r="T786" s="217"/>
      <c r="AT786" s="218" t="s">
        <v>148</v>
      </c>
      <c r="AU786" s="218" t="s">
        <v>80</v>
      </c>
      <c r="AV786" s="13" t="s">
        <v>80</v>
      </c>
      <c r="AW786" s="13" t="s">
        <v>35</v>
      </c>
      <c r="AX786" s="13" t="s">
        <v>72</v>
      </c>
      <c r="AY786" s="218" t="s">
        <v>135</v>
      </c>
    </row>
    <row r="787" spans="2:65" s="13" customFormat="1" ht="11.25">
      <c r="B787" s="208"/>
      <c r="C787" s="209"/>
      <c r="D787" s="194" t="s">
        <v>148</v>
      </c>
      <c r="E787" s="210" t="s">
        <v>1</v>
      </c>
      <c r="F787" s="211" t="s">
        <v>955</v>
      </c>
      <c r="G787" s="209"/>
      <c r="H787" s="212">
        <v>5.2649999999999997</v>
      </c>
      <c r="I787" s="213"/>
      <c r="J787" s="209"/>
      <c r="K787" s="209"/>
      <c r="L787" s="214"/>
      <c r="M787" s="215"/>
      <c r="N787" s="216"/>
      <c r="O787" s="216"/>
      <c r="P787" s="216"/>
      <c r="Q787" s="216"/>
      <c r="R787" s="216"/>
      <c r="S787" s="216"/>
      <c r="T787" s="217"/>
      <c r="AT787" s="218" t="s">
        <v>148</v>
      </c>
      <c r="AU787" s="218" t="s">
        <v>80</v>
      </c>
      <c r="AV787" s="13" t="s">
        <v>80</v>
      </c>
      <c r="AW787" s="13" t="s">
        <v>35</v>
      </c>
      <c r="AX787" s="13" t="s">
        <v>72</v>
      </c>
      <c r="AY787" s="218" t="s">
        <v>135</v>
      </c>
    </row>
    <row r="788" spans="2:65" s="13" customFormat="1" ht="11.25">
      <c r="B788" s="208"/>
      <c r="C788" s="209"/>
      <c r="D788" s="194" t="s">
        <v>148</v>
      </c>
      <c r="E788" s="210" t="s">
        <v>1</v>
      </c>
      <c r="F788" s="211" t="s">
        <v>956</v>
      </c>
      <c r="G788" s="209"/>
      <c r="H788" s="212">
        <v>68.599999999999994</v>
      </c>
      <c r="I788" s="213"/>
      <c r="J788" s="209"/>
      <c r="K788" s="209"/>
      <c r="L788" s="214"/>
      <c r="M788" s="215"/>
      <c r="N788" s="216"/>
      <c r="O788" s="216"/>
      <c r="P788" s="216"/>
      <c r="Q788" s="216"/>
      <c r="R788" s="216"/>
      <c r="S788" s="216"/>
      <c r="T788" s="217"/>
      <c r="AT788" s="218" t="s">
        <v>148</v>
      </c>
      <c r="AU788" s="218" t="s">
        <v>80</v>
      </c>
      <c r="AV788" s="13" t="s">
        <v>80</v>
      </c>
      <c r="AW788" s="13" t="s">
        <v>35</v>
      </c>
      <c r="AX788" s="13" t="s">
        <v>72</v>
      </c>
      <c r="AY788" s="218" t="s">
        <v>135</v>
      </c>
    </row>
    <row r="789" spans="2:65" s="14" customFormat="1" ht="11.25">
      <c r="B789" s="219"/>
      <c r="C789" s="220"/>
      <c r="D789" s="194" t="s">
        <v>148</v>
      </c>
      <c r="E789" s="221" t="s">
        <v>1</v>
      </c>
      <c r="F789" s="222" t="s">
        <v>152</v>
      </c>
      <c r="G789" s="220"/>
      <c r="H789" s="223">
        <v>2325.8980000000001</v>
      </c>
      <c r="I789" s="224"/>
      <c r="J789" s="220"/>
      <c r="K789" s="220"/>
      <c r="L789" s="225"/>
      <c r="M789" s="226"/>
      <c r="N789" s="227"/>
      <c r="O789" s="227"/>
      <c r="P789" s="227"/>
      <c r="Q789" s="227"/>
      <c r="R789" s="227"/>
      <c r="S789" s="227"/>
      <c r="T789" s="228"/>
      <c r="AT789" s="229" t="s">
        <v>148</v>
      </c>
      <c r="AU789" s="229" t="s">
        <v>80</v>
      </c>
      <c r="AV789" s="14" t="s">
        <v>153</v>
      </c>
      <c r="AW789" s="14" t="s">
        <v>35</v>
      </c>
      <c r="AX789" s="14" t="s">
        <v>72</v>
      </c>
      <c r="AY789" s="229" t="s">
        <v>135</v>
      </c>
    </row>
    <row r="790" spans="2:65" s="12" customFormat="1" ht="11.25">
      <c r="B790" s="198"/>
      <c r="C790" s="199"/>
      <c r="D790" s="194" t="s">
        <v>148</v>
      </c>
      <c r="E790" s="200" t="s">
        <v>1</v>
      </c>
      <c r="F790" s="201" t="s">
        <v>957</v>
      </c>
      <c r="G790" s="199"/>
      <c r="H790" s="200" t="s">
        <v>1</v>
      </c>
      <c r="I790" s="202"/>
      <c r="J790" s="199"/>
      <c r="K790" s="199"/>
      <c r="L790" s="203"/>
      <c r="M790" s="204"/>
      <c r="N790" s="205"/>
      <c r="O790" s="205"/>
      <c r="P790" s="205"/>
      <c r="Q790" s="205"/>
      <c r="R790" s="205"/>
      <c r="S790" s="205"/>
      <c r="T790" s="206"/>
      <c r="AT790" s="207" t="s">
        <v>148</v>
      </c>
      <c r="AU790" s="207" t="s">
        <v>80</v>
      </c>
      <c r="AV790" s="12" t="s">
        <v>21</v>
      </c>
      <c r="AW790" s="12" t="s">
        <v>35</v>
      </c>
      <c r="AX790" s="12" t="s">
        <v>72</v>
      </c>
      <c r="AY790" s="207" t="s">
        <v>135</v>
      </c>
    </row>
    <row r="791" spans="2:65" s="13" customFormat="1" ht="11.25">
      <c r="B791" s="208"/>
      <c r="C791" s="209"/>
      <c r="D791" s="194" t="s">
        <v>148</v>
      </c>
      <c r="E791" s="210" t="s">
        <v>1</v>
      </c>
      <c r="F791" s="211" t="s">
        <v>958</v>
      </c>
      <c r="G791" s="209"/>
      <c r="H791" s="212">
        <v>-232.59899999999999</v>
      </c>
      <c r="I791" s="213"/>
      <c r="J791" s="209"/>
      <c r="K791" s="209"/>
      <c r="L791" s="214"/>
      <c r="M791" s="215"/>
      <c r="N791" s="216"/>
      <c r="O791" s="216"/>
      <c r="P791" s="216"/>
      <c r="Q791" s="216"/>
      <c r="R791" s="216"/>
      <c r="S791" s="216"/>
      <c r="T791" s="217"/>
      <c r="AT791" s="218" t="s">
        <v>148</v>
      </c>
      <c r="AU791" s="218" t="s">
        <v>80</v>
      </c>
      <c r="AV791" s="13" t="s">
        <v>80</v>
      </c>
      <c r="AW791" s="13" t="s">
        <v>35</v>
      </c>
      <c r="AX791" s="13" t="s">
        <v>72</v>
      </c>
      <c r="AY791" s="218" t="s">
        <v>135</v>
      </c>
    </row>
    <row r="792" spans="2:65" s="13" customFormat="1" ht="11.25">
      <c r="B792" s="208"/>
      <c r="C792" s="209"/>
      <c r="D792" s="194" t="s">
        <v>148</v>
      </c>
      <c r="E792" s="210" t="s">
        <v>1</v>
      </c>
      <c r="F792" s="211" t="s">
        <v>959</v>
      </c>
      <c r="G792" s="209"/>
      <c r="H792" s="212">
        <v>-16</v>
      </c>
      <c r="I792" s="213"/>
      <c r="J792" s="209"/>
      <c r="K792" s="209"/>
      <c r="L792" s="214"/>
      <c r="M792" s="215"/>
      <c r="N792" s="216"/>
      <c r="O792" s="216"/>
      <c r="P792" s="216"/>
      <c r="Q792" s="216"/>
      <c r="R792" s="216"/>
      <c r="S792" s="216"/>
      <c r="T792" s="217"/>
      <c r="AT792" s="218" t="s">
        <v>148</v>
      </c>
      <c r="AU792" s="218" t="s">
        <v>80</v>
      </c>
      <c r="AV792" s="13" t="s">
        <v>80</v>
      </c>
      <c r="AW792" s="13" t="s">
        <v>35</v>
      </c>
      <c r="AX792" s="13" t="s">
        <v>72</v>
      </c>
      <c r="AY792" s="218" t="s">
        <v>135</v>
      </c>
    </row>
    <row r="793" spans="2:65" s="15" customFormat="1" ht="11.25">
      <c r="B793" s="230"/>
      <c r="C793" s="231"/>
      <c r="D793" s="194" t="s">
        <v>148</v>
      </c>
      <c r="E793" s="232" t="s">
        <v>1</v>
      </c>
      <c r="F793" s="233" t="s">
        <v>193</v>
      </c>
      <c r="G793" s="231"/>
      <c r="H793" s="234">
        <v>2077.299</v>
      </c>
      <c r="I793" s="235"/>
      <c r="J793" s="231"/>
      <c r="K793" s="231"/>
      <c r="L793" s="236"/>
      <c r="M793" s="237"/>
      <c r="N793" s="238"/>
      <c r="O793" s="238"/>
      <c r="P793" s="238"/>
      <c r="Q793" s="238"/>
      <c r="R793" s="238"/>
      <c r="S793" s="238"/>
      <c r="T793" s="239"/>
      <c r="AT793" s="240" t="s">
        <v>148</v>
      </c>
      <c r="AU793" s="240" t="s">
        <v>80</v>
      </c>
      <c r="AV793" s="15" t="s">
        <v>142</v>
      </c>
      <c r="AW793" s="15" t="s">
        <v>35</v>
      </c>
      <c r="AX793" s="15" t="s">
        <v>21</v>
      </c>
      <c r="AY793" s="240" t="s">
        <v>135</v>
      </c>
    </row>
    <row r="794" spans="2:65" s="1" customFormat="1" ht="16.5" customHeight="1">
      <c r="B794" s="34"/>
      <c r="C794" s="182" t="s">
        <v>960</v>
      </c>
      <c r="D794" s="182" t="s">
        <v>137</v>
      </c>
      <c r="E794" s="183" t="s">
        <v>961</v>
      </c>
      <c r="F794" s="184" t="s">
        <v>962</v>
      </c>
      <c r="G794" s="185" t="s">
        <v>140</v>
      </c>
      <c r="H794" s="186">
        <v>232.59899999999999</v>
      </c>
      <c r="I794" s="187"/>
      <c r="J794" s="188">
        <f>ROUND(I794*H794,2)</f>
        <v>0</v>
      </c>
      <c r="K794" s="184" t="s">
        <v>141</v>
      </c>
      <c r="L794" s="38"/>
      <c r="M794" s="189" t="s">
        <v>1</v>
      </c>
      <c r="N794" s="190" t="s">
        <v>43</v>
      </c>
      <c r="O794" s="60"/>
      <c r="P794" s="191">
        <f>O794*H794</f>
        <v>0</v>
      </c>
      <c r="Q794" s="191">
        <v>9.9750000000000005E-2</v>
      </c>
      <c r="R794" s="191">
        <f>Q794*H794</f>
        <v>23.20175025</v>
      </c>
      <c r="S794" s="191">
        <v>0</v>
      </c>
      <c r="T794" s="192">
        <f>S794*H794</f>
        <v>0</v>
      </c>
      <c r="AR794" s="17" t="s">
        <v>142</v>
      </c>
      <c r="AT794" s="17" t="s">
        <v>137</v>
      </c>
      <c r="AU794" s="17" t="s">
        <v>80</v>
      </c>
      <c r="AY794" s="17" t="s">
        <v>135</v>
      </c>
      <c r="BE794" s="193">
        <f>IF(N794="základní",J794,0)</f>
        <v>0</v>
      </c>
      <c r="BF794" s="193">
        <f>IF(N794="snížená",J794,0)</f>
        <v>0</v>
      </c>
      <c r="BG794" s="193">
        <f>IF(N794="zákl. přenesená",J794,0)</f>
        <v>0</v>
      </c>
      <c r="BH794" s="193">
        <f>IF(N794="sníž. přenesená",J794,0)</f>
        <v>0</v>
      </c>
      <c r="BI794" s="193">
        <f>IF(N794="nulová",J794,0)</f>
        <v>0</v>
      </c>
      <c r="BJ794" s="17" t="s">
        <v>21</v>
      </c>
      <c r="BK794" s="193">
        <f>ROUND(I794*H794,2)</f>
        <v>0</v>
      </c>
      <c r="BL794" s="17" t="s">
        <v>142</v>
      </c>
      <c r="BM794" s="17" t="s">
        <v>963</v>
      </c>
    </row>
    <row r="795" spans="2:65" s="1" customFormat="1" ht="11.25">
      <c r="B795" s="34"/>
      <c r="C795" s="35"/>
      <c r="D795" s="194" t="s">
        <v>144</v>
      </c>
      <c r="E795" s="35"/>
      <c r="F795" s="195" t="s">
        <v>964</v>
      </c>
      <c r="G795" s="35"/>
      <c r="H795" s="35"/>
      <c r="I795" s="112"/>
      <c r="J795" s="35"/>
      <c r="K795" s="35"/>
      <c r="L795" s="38"/>
      <c r="M795" s="196"/>
      <c r="N795" s="60"/>
      <c r="O795" s="60"/>
      <c r="P795" s="60"/>
      <c r="Q795" s="60"/>
      <c r="R795" s="60"/>
      <c r="S795" s="60"/>
      <c r="T795" s="61"/>
      <c r="AT795" s="17" t="s">
        <v>144</v>
      </c>
      <c r="AU795" s="17" t="s">
        <v>80</v>
      </c>
    </row>
    <row r="796" spans="2:65" s="1" customFormat="1" ht="68.25">
      <c r="B796" s="34"/>
      <c r="C796" s="35"/>
      <c r="D796" s="194" t="s">
        <v>146</v>
      </c>
      <c r="E796" s="35"/>
      <c r="F796" s="197" t="s">
        <v>947</v>
      </c>
      <c r="G796" s="35"/>
      <c r="H796" s="35"/>
      <c r="I796" s="112"/>
      <c r="J796" s="35"/>
      <c r="K796" s="35"/>
      <c r="L796" s="38"/>
      <c r="M796" s="196"/>
      <c r="N796" s="60"/>
      <c r="O796" s="60"/>
      <c r="P796" s="60"/>
      <c r="Q796" s="60"/>
      <c r="R796" s="60"/>
      <c r="S796" s="60"/>
      <c r="T796" s="61"/>
      <c r="AT796" s="17" t="s">
        <v>146</v>
      </c>
      <c r="AU796" s="17" t="s">
        <v>80</v>
      </c>
    </row>
    <row r="797" spans="2:65" s="12" customFormat="1" ht="11.25">
      <c r="B797" s="198"/>
      <c r="C797" s="199"/>
      <c r="D797" s="194" t="s">
        <v>148</v>
      </c>
      <c r="E797" s="200" t="s">
        <v>1</v>
      </c>
      <c r="F797" s="201" t="s">
        <v>965</v>
      </c>
      <c r="G797" s="199"/>
      <c r="H797" s="200" t="s">
        <v>1</v>
      </c>
      <c r="I797" s="202"/>
      <c r="J797" s="199"/>
      <c r="K797" s="199"/>
      <c r="L797" s="203"/>
      <c r="M797" s="204"/>
      <c r="N797" s="205"/>
      <c r="O797" s="205"/>
      <c r="P797" s="205"/>
      <c r="Q797" s="205"/>
      <c r="R797" s="205"/>
      <c r="S797" s="205"/>
      <c r="T797" s="206"/>
      <c r="AT797" s="207" t="s">
        <v>148</v>
      </c>
      <c r="AU797" s="207" t="s">
        <v>80</v>
      </c>
      <c r="AV797" s="12" t="s">
        <v>21</v>
      </c>
      <c r="AW797" s="12" t="s">
        <v>35</v>
      </c>
      <c r="AX797" s="12" t="s">
        <v>72</v>
      </c>
      <c r="AY797" s="207" t="s">
        <v>135</v>
      </c>
    </row>
    <row r="798" spans="2:65" s="12" customFormat="1" ht="11.25">
      <c r="B798" s="198"/>
      <c r="C798" s="199"/>
      <c r="D798" s="194" t="s">
        <v>148</v>
      </c>
      <c r="E798" s="200" t="s">
        <v>1</v>
      </c>
      <c r="F798" s="201" t="s">
        <v>966</v>
      </c>
      <c r="G798" s="199"/>
      <c r="H798" s="200" t="s">
        <v>1</v>
      </c>
      <c r="I798" s="202"/>
      <c r="J798" s="199"/>
      <c r="K798" s="199"/>
      <c r="L798" s="203"/>
      <c r="M798" s="204"/>
      <c r="N798" s="205"/>
      <c r="O798" s="205"/>
      <c r="P798" s="205"/>
      <c r="Q798" s="205"/>
      <c r="R798" s="205"/>
      <c r="S798" s="205"/>
      <c r="T798" s="206"/>
      <c r="AT798" s="207" t="s">
        <v>148</v>
      </c>
      <c r="AU798" s="207" t="s">
        <v>80</v>
      </c>
      <c r="AV798" s="12" t="s">
        <v>21</v>
      </c>
      <c r="AW798" s="12" t="s">
        <v>35</v>
      </c>
      <c r="AX798" s="12" t="s">
        <v>72</v>
      </c>
      <c r="AY798" s="207" t="s">
        <v>135</v>
      </c>
    </row>
    <row r="799" spans="2:65" s="13" customFormat="1" ht="11.25">
      <c r="B799" s="208"/>
      <c r="C799" s="209"/>
      <c r="D799" s="194" t="s">
        <v>148</v>
      </c>
      <c r="E799" s="210" t="s">
        <v>1</v>
      </c>
      <c r="F799" s="211" t="s">
        <v>892</v>
      </c>
      <c r="G799" s="209"/>
      <c r="H799" s="212">
        <v>232.59899999999999</v>
      </c>
      <c r="I799" s="213"/>
      <c r="J799" s="209"/>
      <c r="K799" s="209"/>
      <c r="L799" s="214"/>
      <c r="M799" s="215"/>
      <c r="N799" s="216"/>
      <c r="O799" s="216"/>
      <c r="P799" s="216"/>
      <c r="Q799" s="216"/>
      <c r="R799" s="216"/>
      <c r="S799" s="216"/>
      <c r="T799" s="217"/>
      <c r="AT799" s="218" t="s">
        <v>148</v>
      </c>
      <c r="AU799" s="218" t="s">
        <v>80</v>
      </c>
      <c r="AV799" s="13" t="s">
        <v>80</v>
      </c>
      <c r="AW799" s="13" t="s">
        <v>35</v>
      </c>
      <c r="AX799" s="13" t="s">
        <v>72</v>
      </c>
      <c r="AY799" s="218" t="s">
        <v>135</v>
      </c>
    </row>
    <row r="800" spans="2:65" s="15" customFormat="1" ht="11.25">
      <c r="B800" s="230"/>
      <c r="C800" s="231"/>
      <c r="D800" s="194" t="s">
        <v>148</v>
      </c>
      <c r="E800" s="232" t="s">
        <v>1</v>
      </c>
      <c r="F800" s="233" t="s">
        <v>193</v>
      </c>
      <c r="G800" s="231"/>
      <c r="H800" s="234">
        <v>232.59899999999999</v>
      </c>
      <c r="I800" s="235"/>
      <c r="J800" s="231"/>
      <c r="K800" s="231"/>
      <c r="L800" s="236"/>
      <c r="M800" s="237"/>
      <c r="N800" s="238"/>
      <c r="O800" s="238"/>
      <c r="P800" s="238"/>
      <c r="Q800" s="238"/>
      <c r="R800" s="238"/>
      <c r="S800" s="238"/>
      <c r="T800" s="239"/>
      <c r="AT800" s="240" t="s">
        <v>148</v>
      </c>
      <c r="AU800" s="240" t="s">
        <v>80</v>
      </c>
      <c r="AV800" s="15" t="s">
        <v>142</v>
      </c>
      <c r="AW800" s="15" t="s">
        <v>35</v>
      </c>
      <c r="AX800" s="15" t="s">
        <v>21</v>
      </c>
      <c r="AY800" s="240" t="s">
        <v>135</v>
      </c>
    </row>
    <row r="801" spans="2:65" s="1" customFormat="1" ht="16.5" customHeight="1">
      <c r="B801" s="34"/>
      <c r="C801" s="182" t="s">
        <v>967</v>
      </c>
      <c r="D801" s="182" t="s">
        <v>137</v>
      </c>
      <c r="E801" s="183" t="s">
        <v>968</v>
      </c>
      <c r="F801" s="184" t="s">
        <v>969</v>
      </c>
      <c r="G801" s="185" t="s">
        <v>140</v>
      </c>
      <c r="H801" s="186">
        <v>16</v>
      </c>
      <c r="I801" s="187"/>
      <c r="J801" s="188">
        <f>ROUND(I801*H801,2)</f>
        <v>0</v>
      </c>
      <c r="K801" s="184" t="s">
        <v>141</v>
      </c>
      <c r="L801" s="38"/>
      <c r="M801" s="189" t="s">
        <v>1</v>
      </c>
      <c r="N801" s="190" t="s">
        <v>43</v>
      </c>
      <c r="O801" s="60"/>
      <c r="P801" s="191">
        <f>O801*H801</f>
        <v>0</v>
      </c>
      <c r="Q801" s="191">
        <v>0.19950000000000001</v>
      </c>
      <c r="R801" s="191">
        <f>Q801*H801</f>
        <v>3.1920000000000002</v>
      </c>
      <c r="S801" s="191">
        <v>0</v>
      </c>
      <c r="T801" s="192">
        <f>S801*H801</f>
        <v>0</v>
      </c>
      <c r="AR801" s="17" t="s">
        <v>142</v>
      </c>
      <c r="AT801" s="17" t="s">
        <v>137</v>
      </c>
      <c r="AU801" s="17" t="s">
        <v>80</v>
      </c>
      <c r="AY801" s="17" t="s">
        <v>135</v>
      </c>
      <c r="BE801" s="193">
        <f>IF(N801="základní",J801,0)</f>
        <v>0</v>
      </c>
      <c r="BF801" s="193">
        <f>IF(N801="snížená",J801,0)</f>
        <v>0</v>
      </c>
      <c r="BG801" s="193">
        <f>IF(N801="zákl. přenesená",J801,0)</f>
        <v>0</v>
      </c>
      <c r="BH801" s="193">
        <f>IF(N801="sníž. přenesená",J801,0)</f>
        <v>0</v>
      </c>
      <c r="BI801" s="193">
        <f>IF(N801="nulová",J801,0)</f>
        <v>0</v>
      </c>
      <c r="BJ801" s="17" t="s">
        <v>21</v>
      </c>
      <c r="BK801" s="193">
        <f>ROUND(I801*H801,2)</f>
        <v>0</v>
      </c>
      <c r="BL801" s="17" t="s">
        <v>142</v>
      </c>
      <c r="BM801" s="17" t="s">
        <v>970</v>
      </c>
    </row>
    <row r="802" spans="2:65" s="1" customFormat="1" ht="11.25">
      <c r="B802" s="34"/>
      <c r="C802" s="35"/>
      <c r="D802" s="194" t="s">
        <v>144</v>
      </c>
      <c r="E802" s="35"/>
      <c r="F802" s="195" t="s">
        <v>971</v>
      </c>
      <c r="G802" s="35"/>
      <c r="H802" s="35"/>
      <c r="I802" s="112"/>
      <c r="J802" s="35"/>
      <c r="K802" s="35"/>
      <c r="L802" s="38"/>
      <c r="M802" s="196"/>
      <c r="N802" s="60"/>
      <c r="O802" s="60"/>
      <c r="P802" s="60"/>
      <c r="Q802" s="60"/>
      <c r="R802" s="60"/>
      <c r="S802" s="60"/>
      <c r="T802" s="61"/>
      <c r="AT802" s="17" t="s">
        <v>144</v>
      </c>
      <c r="AU802" s="17" t="s">
        <v>80</v>
      </c>
    </row>
    <row r="803" spans="2:65" s="1" customFormat="1" ht="68.25">
      <c r="B803" s="34"/>
      <c r="C803" s="35"/>
      <c r="D803" s="194" t="s">
        <v>146</v>
      </c>
      <c r="E803" s="35"/>
      <c r="F803" s="197" t="s">
        <v>947</v>
      </c>
      <c r="G803" s="35"/>
      <c r="H803" s="35"/>
      <c r="I803" s="112"/>
      <c r="J803" s="35"/>
      <c r="K803" s="35"/>
      <c r="L803" s="38"/>
      <c r="M803" s="196"/>
      <c r="N803" s="60"/>
      <c r="O803" s="60"/>
      <c r="P803" s="60"/>
      <c r="Q803" s="60"/>
      <c r="R803" s="60"/>
      <c r="S803" s="60"/>
      <c r="T803" s="61"/>
      <c r="AT803" s="17" t="s">
        <v>146</v>
      </c>
      <c r="AU803" s="17" t="s">
        <v>80</v>
      </c>
    </row>
    <row r="804" spans="2:65" s="12" customFormat="1" ht="11.25">
      <c r="B804" s="198"/>
      <c r="C804" s="199"/>
      <c r="D804" s="194" t="s">
        <v>148</v>
      </c>
      <c r="E804" s="200" t="s">
        <v>1</v>
      </c>
      <c r="F804" s="201" t="s">
        <v>972</v>
      </c>
      <c r="G804" s="199"/>
      <c r="H804" s="200" t="s">
        <v>1</v>
      </c>
      <c r="I804" s="202"/>
      <c r="J804" s="199"/>
      <c r="K804" s="199"/>
      <c r="L804" s="203"/>
      <c r="M804" s="204"/>
      <c r="N804" s="205"/>
      <c r="O804" s="205"/>
      <c r="P804" s="205"/>
      <c r="Q804" s="205"/>
      <c r="R804" s="205"/>
      <c r="S804" s="205"/>
      <c r="T804" s="206"/>
      <c r="AT804" s="207" t="s">
        <v>148</v>
      </c>
      <c r="AU804" s="207" t="s">
        <v>80</v>
      </c>
      <c r="AV804" s="12" t="s">
        <v>21</v>
      </c>
      <c r="AW804" s="12" t="s">
        <v>35</v>
      </c>
      <c r="AX804" s="12" t="s">
        <v>72</v>
      </c>
      <c r="AY804" s="207" t="s">
        <v>135</v>
      </c>
    </row>
    <row r="805" spans="2:65" s="13" customFormat="1" ht="11.25">
      <c r="B805" s="208"/>
      <c r="C805" s="209"/>
      <c r="D805" s="194" t="s">
        <v>148</v>
      </c>
      <c r="E805" s="210" t="s">
        <v>1</v>
      </c>
      <c r="F805" s="211" t="s">
        <v>283</v>
      </c>
      <c r="G805" s="209"/>
      <c r="H805" s="212">
        <v>16</v>
      </c>
      <c r="I805" s="213"/>
      <c r="J805" s="209"/>
      <c r="K805" s="209"/>
      <c r="L805" s="214"/>
      <c r="M805" s="215"/>
      <c r="N805" s="216"/>
      <c r="O805" s="216"/>
      <c r="P805" s="216"/>
      <c r="Q805" s="216"/>
      <c r="R805" s="216"/>
      <c r="S805" s="216"/>
      <c r="T805" s="217"/>
      <c r="AT805" s="218" t="s">
        <v>148</v>
      </c>
      <c r="AU805" s="218" t="s">
        <v>80</v>
      </c>
      <c r="AV805" s="13" t="s">
        <v>80</v>
      </c>
      <c r="AW805" s="13" t="s">
        <v>35</v>
      </c>
      <c r="AX805" s="13" t="s">
        <v>21</v>
      </c>
      <c r="AY805" s="218" t="s">
        <v>135</v>
      </c>
    </row>
    <row r="806" spans="2:65" s="1" customFormat="1" ht="16.5" customHeight="1">
      <c r="B806" s="34"/>
      <c r="C806" s="182" t="s">
        <v>973</v>
      </c>
      <c r="D806" s="182" t="s">
        <v>137</v>
      </c>
      <c r="E806" s="183" t="s">
        <v>974</v>
      </c>
      <c r="F806" s="184" t="s">
        <v>975</v>
      </c>
      <c r="G806" s="185" t="s">
        <v>140</v>
      </c>
      <c r="H806" s="186">
        <v>1442.748</v>
      </c>
      <c r="I806" s="187"/>
      <c r="J806" s="188">
        <f>ROUND(I806*H806,2)</f>
        <v>0</v>
      </c>
      <c r="K806" s="184" t="s">
        <v>141</v>
      </c>
      <c r="L806" s="38"/>
      <c r="M806" s="189" t="s">
        <v>1</v>
      </c>
      <c r="N806" s="190" t="s">
        <v>43</v>
      </c>
      <c r="O806" s="60"/>
      <c r="P806" s="191">
        <f>O806*H806</f>
        <v>0</v>
      </c>
      <c r="Q806" s="191">
        <v>1.9425000000000001E-2</v>
      </c>
      <c r="R806" s="191">
        <f>Q806*H806</f>
        <v>28.025379900000004</v>
      </c>
      <c r="S806" s="191">
        <v>0</v>
      </c>
      <c r="T806" s="192">
        <f>S806*H806</f>
        <v>0</v>
      </c>
      <c r="AR806" s="17" t="s">
        <v>142</v>
      </c>
      <c r="AT806" s="17" t="s">
        <v>137</v>
      </c>
      <c r="AU806" s="17" t="s">
        <v>80</v>
      </c>
      <c r="AY806" s="17" t="s">
        <v>135</v>
      </c>
      <c r="BE806" s="193">
        <f>IF(N806="základní",J806,0)</f>
        <v>0</v>
      </c>
      <c r="BF806" s="193">
        <f>IF(N806="snížená",J806,0)</f>
        <v>0</v>
      </c>
      <c r="BG806" s="193">
        <f>IF(N806="zákl. přenesená",J806,0)</f>
        <v>0</v>
      </c>
      <c r="BH806" s="193">
        <f>IF(N806="sníž. přenesená",J806,0)</f>
        <v>0</v>
      </c>
      <c r="BI806" s="193">
        <f>IF(N806="nulová",J806,0)</f>
        <v>0</v>
      </c>
      <c r="BJ806" s="17" t="s">
        <v>21</v>
      </c>
      <c r="BK806" s="193">
        <f>ROUND(I806*H806,2)</f>
        <v>0</v>
      </c>
      <c r="BL806" s="17" t="s">
        <v>142</v>
      </c>
      <c r="BM806" s="17" t="s">
        <v>976</v>
      </c>
    </row>
    <row r="807" spans="2:65" s="1" customFormat="1" ht="11.25">
      <c r="B807" s="34"/>
      <c r="C807" s="35"/>
      <c r="D807" s="194" t="s">
        <v>144</v>
      </c>
      <c r="E807" s="35"/>
      <c r="F807" s="195" t="s">
        <v>977</v>
      </c>
      <c r="G807" s="35"/>
      <c r="H807" s="35"/>
      <c r="I807" s="112"/>
      <c r="J807" s="35"/>
      <c r="K807" s="35"/>
      <c r="L807" s="38"/>
      <c r="M807" s="196"/>
      <c r="N807" s="60"/>
      <c r="O807" s="60"/>
      <c r="P807" s="60"/>
      <c r="Q807" s="60"/>
      <c r="R807" s="60"/>
      <c r="S807" s="60"/>
      <c r="T807" s="61"/>
      <c r="AT807" s="17" t="s">
        <v>144</v>
      </c>
      <c r="AU807" s="17" t="s">
        <v>80</v>
      </c>
    </row>
    <row r="808" spans="2:65" s="1" customFormat="1" ht="68.25">
      <c r="B808" s="34"/>
      <c r="C808" s="35"/>
      <c r="D808" s="194" t="s">
        <v>146</v>
      </c>
      <c r="E808" s="35"/>
      <c r="F808" s="197" t="s">
        <v>947</v>
      </c>
      <c r="G808" s="35"/>
      <c r="H808" s="35"/>
      <c r="I808" s="112"/>
      <c r="J808" s="35"/>
      <c r="K808" s="35"/>
      <c r="L808" s="38"/>
      <c r="M808" s="196"/>
      <c r="N808" s="60"/>
      <c r="O808" s="60"/>
      <c r="P808" s="60"/>
      <c r="Q808" s="60"/>
      <c r="R808" s="60"/>
      <c r="S808" s="60"/>
      <c r="T808" s="61"/>
      <c r="AT808" s="17" t="s">
        <v>146</v>
      </c>
      <c r="AU808" s="17" t="s">
        <v>80</v>
      </c>
    </row>
    <row r="809" spans="2:65" s="12" customFormat="1" ht="11.25">
      <c r="B809" s="198"/>
      <c r="C809" s="199"/>
      <c r="D809" s="194" t="s">
        <v>148</v>
      </c>
      <c r="E809" s="200" t="s">
        <v>1</v>
      </c>
      <c r="F809" s="201" t="s">
        <v>978</v>
      </c>
      <c r="G809" s="199"/>
      <c r="H809" s="200" t="s">
        <v>1</v>
      </c>
      <c r="I809" s="202"/>
      <c r="J809" s="199"/>
      <c r="K809" s="199"/>
      <c r="L809" s="203"/>
      <c r="M809" s="204"/>
      <c r="N809" s="205"/>
      <c r="O809" s="205"/>
      <c r="P809" s="205"/>
      <c r="Q809" s="205"/>
      <c r="R809" s="205"/>
      <c r="S809" s="205"/>
      <c r="T809" s="206"/>
      <c r="AT809" s="207" t="s">
        <v>148</v>
      </c>
      <c r="AU809" s="207" t="s">
        <v>80</v>
      </c>
      <c r="AV809" s="12" t="s">
        <v>21</v>
      </c>
      <c r="AW809" s="12" t="s">
        <v>35</v>
      </c>
      <c r="AX809" s="12" t="s">
        <v>72</v>
      </c>
      <c r="AY809" s="207" t="s">
        <v>135</v>
      </c>
    </row>
    <row r="810" spans="2:65" s="13" customFormat="1" ht="11.25">
      <c r="B810" s="208"/>
      <c r="C810" s="209"/>
      <c r="D810" s="194" t="s">
        <v>148</v>
      </c>
      <c r="E810" s="210" t="s">
        <v>1</v>
      </c>
      <c r="F810" s="211" t="s">
        <v>979</v>
      </c>
      <c r="G810" s="209"/>
      <c r="H810" s="212">
        <v>639.12</v>
      </c>
      <c r="I810" s="213"/>
      <c r="J810" s="209"/>
      <c r="K810" s="209"/>
      <c r="L810" s="214"/>
      <c r="M810" s="215"/>
      <c r="N810" s="216"/>
      <c r="O810" s="216"/>
      <c r="P810" s="216"/>
      <c r="Q810" s="216"/>
      <c r="R810" s="216"/>
      <c r="S810" s="216"/>
      <c r="T810" s="217"/>
      <c r="AT810" s="218" t="s">
        <v>148</v>
      </c>
      <c r="AU810" s="218" t="s">
        <v>80</v>
      </c>
      <c r="AV810" s="13" t="s">
        <v>80</v>
      </c>
      <c r="AW810" s="13" t="s">
        <v>35</v>
      </c>
      <c r="AX810" s="13" t="s">
        <v>72</v>
      </c>
      <c r="AY810" s="218" t="s">
        <v>135</v>
      </c>
    </row>
    <row r="811" spans="2:65" s="13" customFormat="1" ht="11.25">
      <c r="B811" s="208"/>
      <c r="C811" s="209"/>
      <c r="D811" s="194" t="s">
        <v>148</v>
      </c>
      <c r="E811" s="210" t="s">
        <v>1</v>
      </c>
      <c r="F811" s="211" t="s">
        <v>980</v>
      </c>
      <c r="G811" s="209"/>
      <c r="H811" s="212">
        <v>183.6</v>
      </c>
      <c r="I811" s="213"/>
      <c r="J811" s="209"/>
      <c r="K811" s="209"/>
      <c r="L811" s="214"/>
      <c r="M811" s="215"/>
      <c r="N811" s="216"/>
      <c r="O811" s="216"/>
      <c r="P811" s="216"/>
      <c r="Q811" s="216"/>
      <c r="R811" s="216"/>
      <c r="S811" s="216"/>
      <c r="T811" s="217"/>
      <c r="AT811" s="218" t="s">
        <v>148</v>
      </c>
      <c r="AU811" s="218" t="s">
        <v>80</v>
      </c>
      <c r="AV811" s="13" t="s">
        <v>80</v>
      </c>
      <c r="AW811" s="13" t="s">
        <v>35</v>
      </c>
      <c r="AX811" s="13" t="s">
        <v>72</v>
      </c>
      <c r="AY811" s="218" t="s">
        <v>135</v>
      </c>
    </row>
    <row r="812" spans="2:65" s="13" customFormat="1" ht="11.25">
      <c r="B812" s="208"/>
      <c r="C812" s="209"/>
      <c r="D812" s="194" t="s">
        <v>148</v>
      </c>
      <c r="E812" s="210" t="s">
        <v>1</v>
      </c>
      <c r="F812" s="211" t="s">
        <v>981</v>
      </c>
      <c r="G812" s="209"/>
      <c r="H812" s="212">
        <v>151.19999999999999</v>
      </c>
      <c r="I812" s="213"/>
      <c r="J812" s="209"/>
      <c r="K812" s="209"/>
      <c r="L812" s="214"/>
      <c r="M812" s="215"/>
      <c r="N812" s="216"/>
      <c r="O812" s="216"/>
      <c r="P812" s="216"/>
      <c r="Q812" s="216"/>
      <c r="R812" s="216"/>
      <c r="S812" s="216"/>
      <c r="T812" s="217"/>
      <c r="AT812" s="218" t="s">
        <v>148</v>
      </c>
      <c r="AU812" s="218" t="s">
        <v>80</v>
      </c>
      <c r="AV812" s="13" t="s">
        <v>80</v>
      </c>
      <c r="AW812" s="13" t="s">
        <v>35</v>
      </c>
      <c r="AX812" s="13" t="s">
        <v>72</v>
      </c>
      <c r="AY812" s="218" t="s">
        <v>135</v>
      </c>
    </row>
    <row r="813" spans="2:65" s="13" customFormat="1" ht="11.25">
      <c r="B813" s="208"/>
      <c r="C813" s="209"/>
      <c r="D813" s="194" t="s">
        <v>148</v>
      </c>
      <c r="E813" s="210" t="s">
        <v>1</v>
      </c>
      <c r="F813" s="211" t="s">
        <v>982</v>
      </c>
      <c r="G813" s="209"/>
      <c r="H813" s="212">
        <v>174.12</v>
      </c>
      <c r="I813" s="213"/>
      <c r="J813" s="209"/>
      <c r="K813" s="209"/>
      <c r="L813" s="214"/>
      <c r="M813" s="215"/>
      <c r="N813" s="216"/>
      <c r="O813" s="216"/>
      <c r="P813" s="216"/>
      <c r="Q813" s="216"/>
      <c r="R813" s="216"/>
      <c r="S813" s="216"/>
      <c r="T813" s="217"/>
      <c r="AT813" s="218" t="s">
        <v>148</v>
      </c>
      <c r="AU813" s="218" t="s">
        <v>80</v>
      </c>
      <c r="AV813" s="13" t="s">
        <v>80</v>
      </c>
      <c r="AW813" s="13" t="s">
        <v>35</v>
      </c>
      <c r="AX813" s="13" t="s">
        <v>72</v>
      </c>
      <c r="AY813" s="218" t="s">
        <v>135</v>
      </c>
    </row>
    <row r="814" spans="2:65" s="13" customFormat="1" ht="11.25">
      <c r="B814" s="208"/>
      <c r="C814" s="209"/>
      <c r="D814" s="194" t="s">
        <v>148</v>
      </c>
      <c r="E814" s="210" t="s">
        <v>1</v>
      </c>
      <c r="F814" s="211" t="s">
        <v>983</v>
      </c>
      <c r="G814" s="209"/>
      <c r="H814" s="212">
        <v>175.25200000000001</v>
      </c>
      <c r="I814" s="213"/>
      <c r="J814" s="209"/>
      <c r="K814" s="209"/>
      <c r="L814" s="214"/>
      <c r="M814" s="215"/>
      <c r="N814" s="216"/>
      <c r="O814" s="216"/>
      <c r="P814" s="216"/>
      <c r="Q814" s="216"/>
      <c r="R814" s="216"/>
      <c r="S814" s="216"/>
      <c r="T814" s="217"/>
      <c r="AT814" s="218" t="s">
        <v>148</v>
      </c>
      <c r="AU814" s="218" t="s">
        <v>80</v>
      </c>
      <c r="AV814" s="13" t="s">
        <v>80</v>
      </c>
      <c r="AW814" s="13" t="s">
        <v>35</v>
      </c>
      <c r="AX814" s="13" t="s">
        <v>72</v>
      </c>
      <c r="AY814" s="218" t="s">
        <v>135</v>
      </c>
    </row>
    <row r="815" spans="2:65" s="13" customFormat="1" ht="11.25">
      <c r="B815" s="208"/>
      <c r="C815" s="209"/>
      <c r="D815" s="194" t="s">
        <v>148</v>
      </c>
      <c r="E815" s="210" t="s">
        <v>1</v>
      </c>
      <c r="F815" s="211" t="s">
        <v>984</v>
      </c>
      <c r="G815" s="209"/>
      <c r="H815" s="212">
        <v>97.001000000000005</v>
      </c>
      <c r="I815" s="213"/>
      <c r="J815" s="209"/>
      <c r="K815" s="209"/>
      <c r="L815" s="214"/>
      <c r="M815" s="215"/>
      <c r="N815" s="216"/>
      <c r="O815" s="216"/>
      <c r="P815" s="216"/>
      <c r="Q815" s="216"/>
      <c r="R815" s="216"/>
      <c r="S815" s="216"/>
      <c r="T815" s="217"/>
      <c r="AT815" s="218" t="s">
        <v>148</v>
      </c>
      <c r="AU815" s="218" t="s">
        <v>80</v>
      </c>
      <c r="AV815" s="13" t="s">
        <v>80</v>
      </c>
      <c r="AW815" s="13" t="s">
        <v>35</v>
      </c>
      <c r="AX815" s="13" t="s">
        <v>72</v>
      </c>
      <c r="AY815" s="218" t="s">
        <v>135</v>
      </c>
    </row>
    <row r="816" spans="2:65" s="12" customFormat="1" ht="11.25">
      <c r="B816" s="198"/>
      <c r="C816" s="199"/>
      <c r="D816" s="194" t="s">
        <v>148</v>
      </c>
      <c r="E816" s="200" t="s">
        <v>1</v>
      </c>
      <c r="F816" s="201" t="s">
        <v>985</v>
      </c>
      <c r="G816" s="199"/>
      <c r="H816" s="200" t="s">
        <v>1</v>
      </c>
      <c r="I816" s="202"/>
      <c r="J816" s="199"/>
      <c r="K816" s="199"/>
      <c r="L816" s="203"/>
      <c r="M816" s="204"/>
      <c r="N816" s="205"/>
      <c r="O816" s="205"/>
      <c r="P816" s="205"/>
      <c r="Q816" s="205"/>
      <c r="R816" s="205"/>
      <c r="S816" s="205"/>
      <c r="T816" s="206"/>
      <c r="AT816" s="207" t="s">
        <v>148</v>
      </c>
      <c r="AU816" s="207" t="s">
        <v>80</v>
      </c>
      <c r="AV816" s="12" t="s">
        <v>21</v>
      </c>
      <c r="AW816" s="12" t="s">
        <v>35</v>
      </c>
      <c r="AX816" s="12" t="s">
        <v>72</v>
      </c>
      <c r="AY816" s="207" t="s">
        <v>135</v>
      </c>
    </row>
    <row r="817" spans="2:65" s="13" customFormat="1" ht="11.25">
      <c r="B817" s="208"/>
      <c r="C817" s="209"/>
      <c r="D817" s="194" t="s">
        <v>148</v>
      </c>
      <c r="E817" s="210" t="s">
        <v>1</v>
      </c>
      <c r="F817" s="211" t="s">
        <v>923</v>
      </c>
      <c r="G817" s="209"/>
      <c r="H817" s="212">
        <v>134.16</v>
      </c>
      <c r="I817" s="213"/>
      <c r="J817" s="209"/>
      <c r="K817" s="209"/>
      <c r="L817" s="214"/>
      <c r="M817" s="215"/>
      <c r="N817" s="216"/>
      <c r="O817" s="216"/>
      <c r="P817" s="216"/>
      <c r="Q817" s="216"/>
      <c r="R817" s="216"/>
      <c r="S817" s="216"/>
      <c r="T817" s="217"/>
      <c r="AT817" s="218" t="s">
        <v>148</v>
      </c>
      <c r="AU817" s="218" t="s">
        <v>80</v>
      </c>
      <c r="AV817" s="13" t="s">
        <v>80</v>
      </c>
      <c r="AW817" s="13" t="s">
        <v>35</v>
      </c>
      <c r="AX817" s="13" t="s">
        <v>72</v>
      </c>
      <c r="AY817" s="218" t="s">
        <v>135</v>
      </c>
    </row>
    <row r="818" spans="2:65" s="13" customFormat="1" ht="11.25">
      <c r="B818" s="208"/>
      <c r="C818" s="209"/>
      <c r="D818" s="194" t="s">
        <v>148</v>
      </c>
      <c r="E818" s="210" t="s">
        <v>1</v>
      </c>
      <c r="F818" s="211" t="s">
        <v>986</v>
      </c>
      <c r="G818" s="209"/>
      <c r="H818" s="212">
        <v>48.6</v>
      </c>
      <c r="I818" s="213"/>
      <c r="J818" s="209"/>
      <c r="K818" s="209"/>
      <c r="L818" s="214"/>
      <c r="M818" s="215"/>
      <c r="N818" s="216"/>
      <c r="O818" s="216"/>
      <c r="P818" s="216"/>
      <c r="Q818" s="216"/>
      <c r="R818" s="216"/>
      <c r="S818" s="216"/>
      <c r="T818" s="217"/>
      <c r="AT818" s="218" t="s">
        <v>148</v>
      </c>
      <c r="AU818" s="218" t="s">
        <v>80</v>
      </c>
      <c r="AV818" s="13" t="s">
        <v>80</v>
      </c>
      <c r="AW818" s="13" t="s">
        <v>35</v>
      </c>
      <c r="AX818" s="13" t="s">
        <v>72</v>
      </c>
      <c r="AY818" s="218" t="s">
        <v>135</v>
      </c>
    </row>
    <row r="819" spans="2:65" s="14" customFormat="1" ht="11.25">
      <c r="B819" s="219"/>
      <c r="C819" s="220"/>
      <c r="D819" s="194" t="s">
        <v>148</v>
      </c>
      <c r="E819" s="221" t="s">
        <v>1</v>
      </c>
      <c r="F819" s="222" t="s">
        <v>152</v>
      </c>
      <c r="G819" s="220"/>
      <c r="H819" s="223">
        <v>1603.0530000000001</v>
      </c>
      <c r="I819" s="224"/>
      <c r="J819" s="220"/>
      <c r="K819" s="220"/>
      <c r="L819" s="225"/>
      <c r="M819" s="226"/>
      <c r="N819" s="227"/>
      <c r="O819" s="227"/>
      <c r="P819" s="227"/>
      <c r="Q819" s="227"/>
      <c r="R819" s="227"/>
      <c r="S819" s="227"/>
      <c r="T819" s="228"/>
      <c r="AT819" s="229" t="s">
        <v>148</v>
      </c>
      <c r="AU819" s="229" t="s">
        <v>80</v>
      </c>
      <c r="AV819" s="14" t="s">
        <v>153</v>
      </c>
      <c r="AW819" s="14" t="s">
        <v>35</v>
      </c>
      <c r="AX819" s="14" t="s">
        <v>72</v>
      </c>
      <c r="AY819" s="229" t="s">
        <v>135</v>
      </c>
    </row>
    <row r="820" spans="2:65" s="12" customFormat="1" ht="11.25">
      <c r="B820" s="198"/>
      <c r="C820" s="199"/>
      <c r="D820" s="194" t="s">
        <v>148</v>
      </c>
      <c r="E820" s="200" t="s">
        <v>1</v>
      </c>
      <c r="F820" s="201" t="s">
        <v>987</v>
      </c>
      <c r="G820" s="199"/>
      <c r="H820" s="200" t="s">
        <v>1</v>
      </c>
      <c r="I820" s="202"/>
      <c r="J820" s="199"/>
      <c r="K820" s="199"/>
      <c r="L820" s="203"/>
      <c r="M820" s="204"/>
      <c r="N820" s="205"/>
      <c r="O820" s="205"/>
      <c r="P820" s="205"/>
      <c r="Q820" s="205"/>
      <c r="R820" s="205"/>
      <c r="S820" s="205"/>
      <c r="T820" s="206"/>
      <c r="AT820" s="207" t="s">
        <v>148</v>
      </c>
      <c r="AU820" s="207" t="s">
        <v>80</v>
      </c>
      <c r="AV820" s="12" t="s">
        <v>21</v>
      </c>
      <c r="AW820" s="12" t="s">
        <v>35</v>
      </c>
      <c r="AX820" s="12" t="s">
        <v>72</v>
      </c>
      <c r="AY820" s="207" t="s">
        <v>135</v>
      </c>
    </row>
    <row r="821" spans="2:65" s="13" customFormat="1" ht="11.25">
      <c r="B821" s="208"/>
      <c r="C821" s="209"/>
      <c r="D821" s="194" t="s">
        <v>148</v>
      </c>
      <c r="E821" s="210" t="s">
        <v>1</v>
      </c>
      <c r="F821" s="211" t="s">
        <v>988</v>
      </c>
      <c r="G821" s="209"/>
      <c r="H821" s="212">
        <v>-160.30500000000001</v>
      </c>
      <c r="I821" s="213"/>
      <c r="J821" s="209"/>
      <c r="K821" s="209"/>
      <c r="L821" s="214"/>
      <c r="M821" s="215"/>
      <c r="N821" s="216"/>
      <c r="O821" s="216"/>
      <c r="P821" s="216"/>
      <c r="Q821" s="216"/>
      <c r="R821" s="216"/>
      <c r="S821" s="216"/>
      <c r="T821" s="217"/>
      <c r="AT821" s="218" t="s">
        <v>148</v>
      </c>
      <c r="AU821" s="218" t="s">
        <v>80</v>
      </c>
      <c r="AV821" s="13" t="s">
        <v>80</v>
      </c>
      <c r="AW821" s="13" t="s">
        <v>35</v>
      </c>
      <c r="AX821" s="13" t="s">
        <v>72</v>
      </c>
      <c r="AY821" s="218" t="s">
        <v>135</v>
      </c>
    </row>
    <row r="822" spans="2:65" s="15" customFormat="1" ht="11.25">
      <c r="B822" s="230"/>
      <c r="C822" s="231"/>
      <c r="D822" s="194" t="s">
        <v>148</v>
      </c>
      <c r="E822" s="232" t="s">
        <v>1</v>
      </c>
      <c r="F822" s="233" t="s">
        <v>193</v>
      </c>
      <c r="G822" s="231"/>
      <c r="H822" s="234">
        <v>1442.748</v>
      </c>
      <c r="I822" s="235"/>
      <c r="J822" s="231"/>
      <c r="K822" s="231"/>
      <c r="L822" s="236"/>
      <c r="M822" s="237"/>
      <c r="N822" s="238"/>
      <c r="O822" s="238"/>
      <c r="P822" s="238"/>
      <c r="Q822" s="238"/>
      <c r="R822" s="238"/>
      <c r="S822" s="238"/>
      <c r="T822" s="239"/>
      <c r="AT822" s="240" t="s">
        <v>148</v>
      </c>
      <c r="AU822" s="240" t="s">
        <v>80</v>
      </c>
      <c r="AV822" s="15" t="s">
        <v>142</v>
      </c>
      <c r="AW822" s="15" t="s">
        <v>35</v>
      </c>
      <c r="AX822" s="15" t="s">
        <v>21</v>
      </c>
      <c r="AY822" s="240" t="s">
        <v>135</v>
      </c>
    </row>
    <row r="823" spans="2:65" s="1" customFormat="1" ht="16.5" customHeight="1">
      <c r="B823" s="34"/>
      <c r="C823" s="182" t="s">
        <v>989</v>
      </c>
      <c r="D823" s="182" t="s">
        <v>137</v>
      </c>
      <c r="E823" s="183" t="s">
        <v>990</v>
      </c>
      <c r="F823" s="184" t="s">
        <v>991</v>
      </c>
      <c r="G823" s="185" t="s">
        <v>140</v>
      </c>
      <c r="H823" s="186">
        <v>160.30500000000001</v>
      </c>
      <c r="I823" s="187"/>
      <c r="J823" s="188">
        <f>ROUND(I823*H823,2)</f>
        <v>0</v>
      </c>
      <c r="K823" s="184" t="s">
        <v>141</v>
      </c>
      <c r="L823" s="38"/>
      <c r="M823" s="189" t="s">
        <v>1</v>
      </c>
      <c r="N823" s="190" t="s">
        <v>43</v>
      </c>
      <c r="O823" s="60"/>
      <c r="P823" s="191">
        <f>O823*H823</f>
        <v>0</v>
      </c>
      <c r="Q823" s="191">
        <v>9.9750000000000005E-2</v>
      </c>
      <c r="R823" s="191">
        <f>Q823*H823</f>
        <v>15.990423750000001</v>
      </c>
      <c r="S823" s="191">
        <v>0</v>
      </c>
      <c r="T823" s="192">
        <f>S823*H823</f>
        <v>0</v>
      </c>
      <c r="AR823" s="17" t="s">
        <v>142</v>
      </c>
      <c r="AT823" s="17" t="s">
        <v>137</v>
      </c>
      <c r="AU823" s="17" t="s">
        <v>80</v>
      </c>
      <c r="AY823" s="17" t="s">
        <v>135</v>
      </c>
      <c r="BE823" s="193">
        <f>IF(N823="základní",J823,0)</f>
        <v>0</v>
      </c>
      <c r="BF823" s="193">
        <f>IF(N823="snížená",J823,0)</f>
        <v>0</v>
      </c>
      <c r="BG823" s="193">
        <f>IF(N823="zákl. přenesená",J823,0)</f>
        <v>0</v>
      </c>
      <c r="BH823" s="193">
        <f>IF(N823="sníž. přenesená",J823,0)</f>
        <v>0</v>
      </c>
      <c r="BI823" s="193">
        <f>IF(N823="nulová",J823,0)</f>
        <v>0</v>
      </c>
      <c r="BJ823" s="17" t="s">
        <v>21</v>
      </c>
      <c r="BK823" s="193">
        <f>ROUND(I823*H823,2)</f>
        <v>0</v>
      </c>
      <c r="BL823" s="17" t="s">
        <v>142</v>
      </c>
      <c r="BM823" s="17" t="s">
        <v>992</v>
      </c>
    </row>
    <row r="824" spans="2:65" s="1" customFormat="1" ht="11.25">
      <c r="B824" s="34"/>
      <c r="C824" s="35"/>
      <c r="D824" s="194" t="s">
        <v>144</v>
      </c>
      <c r="E824" s="35"/>
      <c r="F824" s="195" t="s">
        <v>993</v>
      </c>
      <c r="G824" s="35"/>
      <c r="H824" s="35"/>
      <c r="I824" s="112"/>
      <c r="J824" s="35"/>
      <c r="K824" s="35"/>
      <c r="L824" s="38"/>
      <c r="M824" s="196"/>
      <c r="N824" s="60"/>
      <c r="O824" s="60"/>
      <c r="P824" s="60"/>
      <c r="Q824" s="60"/>
      <c r="R824" s="60"/>
      <c r="S824" s="60"/>
      <c r="T824" s="61"/>
      <c r="AT824" s="17" t="s">
        <v>144</v>
      </c>
      <c r="AU824" s="17" t="s">
        <v>80</v>
      </c>
    </row>
    <row r="825" spans="2:65" s="1" customFormat="1" ht="68.25">
      <c r="B825" s="34"/>
      <c r="C825" s="35"/>
      <c r="D825" s="194" t="s">
        <v>146</v>
      </c>
      <c r="E825" s="35"/>
      <c r="F825" s="197" t="s">
        <v>947</v>
      </c>
      <c r="G825" s="35"/>
      <c r="H825" s="35"/>
      <c r="I825" s="112"/>
      <c r="J825" s="35"/>
      <c r="K825" s="35"/>
      <c r="L825" s="38"/>
      <c r="M825" s="196"/>
      <c r="N825" s="60"/>
      <c r="O825" s="60"/>
      <c r="P825" s="60"/>
      <c r="Q825" s="60"/>
      <c r="R825" s="60"/>
      <c r="S825" s="60"/>
      <c r="T825" s="61"/>
      <c r="AT825" s="17" t="s">
        <v>146</v>
      </c>
      <c r="AU825" s="17" t="s">
        <v>80</v>
      </c>
    </row>
    <row r="826" spans="2:65" s="12" customFormat="1" ht="11.25">
      <c r="B826" s="198"/>
      <c r="C826" s="199"/>
      <c r="D826" s="194" t="s">
        <v>148</v>
      </c>
      <c r="E826" s="200" t="s">
        <v>1</v>
      </c>
      <c r="F826" s="201" t="s">
        <v>994</v>
      </c>
      <c r="G826" s="199"/>
      <c r="H826" s="200" t="s">
        <v>1</v>
      </c>
      <c r="I826" s="202"/>
      <c r="J826" s="199"/>
      <c r="K826" s="199"/>
      <c r="L826" s="203"/>
      <c r="M826" s="204"/>
      <c r="N826" s="205"/>
      <c r="O826" s="205"/>
      <c r="P826" s="205"/>
      <c r="Q826" s="205"/>
      <c r="R826" s="205"/>
      <c r="S826" s="205"/>
      <c r="T826" s="206"/>
      <c r="AT826" s="207" t="s">
        <v>148</v>
      </c>
      <c r="AU826" s="207" t="s">
        <v>80</v>
      </c>
      <c r="AV826" s="12" t="s">
        <v>21</v>
      </c>
      <c r="AW826" s="12" t="s">
        <v>35</v>
      </c>
      <c r="AX826" s="12" t="s">
        <v>72</v>
      </c>
      <c r="AY826" s="207" t="s">
        <v>135</v>
      </c>
    </row>
    <row r="827" spans="2:65" s="13" customFormat="1" ht="11.25">
      <c r="B827" s="208"/>
      <c r="C827" s="209"/>
      <c r="D827" s="194" t="s">
        <v>148</v>
      </c>
      <c r="E827" s="210" t="s">
        <v>1</v>
      </c>
      <c r="F827" s="211" t="s">
        <v>900</v>
      </c>
      <c r="G827" s="209"/>
      <c r="H827" s="212">
        <v>160.30500000000001</v>
      </c>
      <c r="I827" s="213"/>
      <c r="J827" s="209"/>
      <c r="K827" s="209"/>
      <c r="L827" s="214"/>
      <c r="M827" s="215"/>
      <c r="N827" s="216"/>
      <c r="O827" s="216"/>
      <c r="P827" s="216"/>
      <c r="Q827" s="216"/>
      <c r="R827" s="216"/>
      <c r="S827" s="216"/>
      <c r="T827" s="217"/>
      <c r="AT827" s="218" t="s">
        <v>148</v>
      </c>
      <c r="AU827" s="218" t="s">
        <v>80</v>
      </c>
      <c r="AV827" s="13" t="s">
        <v>80</v>
      </c>
      <c r="AW827" s="13" t="s">
        <v>35</v>
      </c>
      <c r="AX827" s="13" t="s">
        <v>72</v>
      </c>
      <c r="AY827" s="218" t="s">
        <v>135</v>
      </c>
    </row>
    <row r="828" spans="2:65" s="15" customFormat="1" ht="11.25">
      <c r="B828" s="230"/>
      <c r="C828" s="231"/>
      <c r="D828" s="194" t="s">
        <v>148</v>
      </c>
      <c r="E828" s="232" t="s">
        <v>1</v>
      </c>
      <c r="F828" s="233" t="s">
        <v>193</v>
      </c>
      <c r="G828" s="231"/>
      <c r="H828" s="234">
        <v>160.30500000000001</v>
      </c>
      <c r="I828" s="235"/>
      <c r="J828" s="231"/>
      <c r="K828" s="231"/>
      <c r="L828" s="236"/>
      <c r="M828" s="237"/>
      <c r="N828" s="238"/>
      <c r="O828" s="238"/>
      <c r="P828" s="238"/>
      <c r="Q828" s="238"/>
      <c r="R828" s="238"/>
      <c r="S828" s="238"/>
      <c r="T828" s="239"/>
      <c r="AT828" s="240" t="s">
        <v>148</v>
      </c>
      <c r="AU828" s="240" t="s">
        <v>80</v>
      </c>
      <c r="AV828" s="15" t="s">
        <v>142</v>
      </c>
      <c r="AW828" s="15" t="s">
        <v>35</v>
      </c>
      <c r="AX828" s="15" t="s">
        <v>21</v>
      </c>
      <c r="AY828" s="240" t="s">
        <v>135</v>
      </c>
    </row>
    <row r="829" spans="2:65" s="1" customFormat="1" ht="16.5" customHeight="1">
      <c r="B829" s="34"/>
      <c r="C829" s="182" t="s">
        <v>995</v>
      </c>
      <c r="D829" s="182" t="s">
        <v>137</v>
      </c>
      <c r="E829" s="183" t="s">
        <v>996</v>
      </c>
      <c r="F829" s="184" t="s">
        <v>997</v>
      </c>
      <c r="G829" s="185" t="s">
        <v>140</v>
      </c>
      <c r="H829" s="186">
        <v>1073.68</v>
      </c>
      <c r="I829" s="187"/>
      <c r="J829" s="188">
        <f>ROUND(I829*H829,2)</f>
        <v>0</v>
      </c>
      <c r="K829" s="184" t="s">
        <v>141</v>
      </c>
      <c r="L829" s="38"/>
      <c r="M829" s="189" t="s">
        <v>1</v>
      </c>
      <c r="N829" s="190" t="s">
        <v>43</v>
      </c>
      <c r="O829" s="60"/>
      <c r="P829" s="191">
        <f>O829*H829</f>
        <v>0</v>
      </c>
      <c r="Q829" s="191">
        <v>1.9949999999999999E-2</v>
      </c>
      <c r="R829" s="191">
        <f>Q829*H829</f>
        <v>21.419916000000001</v>
      </c>
      <c r="S829" s="191">
        <v>0</v>
      </c>
      <c r="T829" s="192">
        <f>S829*H829</f>
        <v>0</v>
      </c>
      <c r="AR829" s="17" t="s">
        <v>142</v>
      </c>
      <c r="AT829" s="17" t="s">
        <v>137</v>
      </c>
      <c r="AU829" s="17" t="s">
        <v>80</v>
      </c>
      <c r="AY829" s="17" t="s">
        <v>135</v>
      </c>
      <c r="BE829" s="193">
        <f>IF(N829="základní",J829,0)</f>
        <v>0</v>
      </c>
      <c r="BF829" s="193">
        <f>IF(N829="snížená",J829,0)</f>
        <v>0</v>
      </c>
      <c r="BG829" s="193">
        <f>IF(N829="zákl. přenesená",J829,0)</f>
        <v>0</v>
      </c>
      <c r="BH829" s="193">
        <f>IF(N829="sníž. přenesená",J829,0)</f>
        <v>0</v>
      </c>
      <c r="BI829" s="193">
        <f>IF(N829="nulová",J829,0)</f>
        <v>0</v>
      </c>
      <c r="BJ829" s="17" t="s">
        <v>21</v>
      </c>
      <c r="BK829" s="193">
        <f>ROUND(I829*H829,2)</f>
        <v>0</v>
      </c>
      <c r="BL829" s="17" t="s">
        <v>142</v>
      </c>
      <c r="BM829" s="17" t="s">
        <v>998</v>
      </c>
    </row>
    <row r="830" spans="2:65" s="1" customFormat="1" ht="11.25">
      <c r="B830" s="34"/>
      <c r="C830" s="35"/>
      <c r="D830" s="194" t="s">
        <v>144</v>
      </c>
      <c r="E830" s="35"/>
      <c r="F830" s="195" t="s">
        <v>999</v>
      </c>
      <c r="G830" s="35"/>
      <c r="H830" s="35"/>
      <c r="I830" s="112"/>
      <c r="J830" s="35"/>
      <c r="K830" s="35"/>
      <c r="L830" s="38"/>
      <c r="M830" s="196"/>
      <c r="N830" s="60"/>
      <c r="O830" s="60"/>
      <c r="P830" s="60"/>
      <c r="Q830" s="60"/>
      <c r="R830" s="60"/>
      <c r="S830" s="60"/>
      <c r="T830" s="61"/>
      <c r="AT830" s="17" t="s">
        <v>144</v>
      </c>
      <c r="AU830" s="17" t="s">
        <v>80</v>
      </c>
    </row>
    <row r="831" spans="2:65" s="1" customFormat="1" ht="68.25">
      <c r="B831" s="34"/>
      <c r="C831" s="35"/>
      <c r="D831" s="194" t="s">
        <v>146</v>
      </c>
      <c r="E831" s="35"/>
      <c r="F831" s="197" t="s">
        <v>947</v>
      </c>
      <c r="G831" s="35"/>
      <c r="H831" s="35"/>
      <c r="I831" s="112"/>
      <c r="J831" s="35"/>
      <c r="K831" s="35"/>
      <c r="L831" s="38"/>
      <c r="M831" s="196"/>
      <c r="N831" s="60"/>
      <c r="O831" s="60"/>
      <c r="P831" s="60"/>
      <c r="Q831" s="60"/>
      <c r="R831" s="60"/>
      <c r="S831" s="60"/>
      <c r="T831" s="61"/>
      <c r="AT831" s="17" t="s">
        <v>146</v>
      </c>
      <c r="AU831" s="17" t="s">
        <v>80</v>
      </c>
    </row>
    <row r="832" spans="2:65" s="12" customFormat="1" ht="11.25">
      <c r="B832" s="198"/>
      <c r="C832" s="199"/>
      <c r="D832" s="194" t="s">
        <v>148</v>
      </c>
      <c r="E832" s="200" t="s">
        <v>1</v>
      </c>
      <c r="F832" s="201" t="s">
        <v>1000</v>
      </c>
      <c r="G832" s="199"/>
      <c r="H832" s="200" t="s">
        <v>1</v>
      </c>
      <c r="I832" s="202"/>
      <c r="J832" s="199"/>
      <c r="K832" s="199"/>
      <c r="L832" s="203"/>
      <c r="M832" s="204"/>
      <c r="N832" s="205"/>
      <c r="O832" s="205"/>
      <c r="P832" s="205"/>
      <c r="Q832" s="205"/>
      <c r="R832" s="205"/>
      <c r="S832" s="205"/>
      <c r="T832" s="206"/>
      <c r="AT832" s="207" t="s">
        <v>148</v>
      </c>
      <c r="AU832" s="207" t="s">
        <v>80</v>
      </c>
      <c r="AV832" s="12" t="s">
        <v>21</v>
      </c>
      <c r="AW832" s="12" t="s">
        <v>35</v>
      </c>
      <c r="AX832" s="12" t="s">
        <v>72</v>
      </c>
      <c r="AY832" s="207" t="s">
        <v>135</v>
      </c>
    </row>
    <row r="833" spans="2:65" s="13" customFormat="1" ht="11.25">
      <c r="B833" s="208"/>
      <c r="C833" s="209"/>
      <c r="D833" s="194" t="s">
        <v>148</v>
      </c>
      <c r="E833" s="210" t="s">
        <v>1</v>
      </c>
      <c r="F833" s="211" t="s">
        <v>1001</v>
      </c>
      <c r="G833" s="209"/>
      <c r="H833" s="212">
        <v>217.56</v>
      </c>
      <c r="I833" s="213"/>
      <c r="J833" s="209"/>
      <c r="K833" s="209"/>
      <c r="L833" s="214"/>
      <c r="M833" s="215"/>
      <c r="N833" s="216"/>
      <c r="O833" s="216"/>
      <c r="P833" s="216"/>
      <c r="Q833" s="216"/>
      <c r="R833" s="216"/>
      <c r="S833" s="216"/>
      <c r="T833" s="217"/>
      <c r="AT833" s="218" t="s">
        <v>148</v>
      </c>
      <c r="AU833" s="218" t="s">
        <v>80</v>
      </c>
      <c r="AV833" s="13" t="s">
        <v>80</v>
      </c>
      <c r="AW833" s="13" t="s">
        <v>35</v>
      </c>
      <c r="AX833" s="13" t="s">
        <v>72</v>
      </c>
      <c r="AY833" s="218" t="s">
        <v>135</v>
      </c>
    </row>
    <row r="834" spans="2:65" s="13" customFormat="1" ht="11.25">
      <c r="B834" s="208"/>
      <c r="C834" s="209"/>
      <c r="D834" s="194" t="s">
        <v>148</v>
      </c>
      <c r="E834" s="210" t="s">
        <v>1</v>
      </c>
      <c r="F834" s="211" t="s">
        <v>1002</v>
      </c>
      <c r="G834" s="209"/>
      <c r="H834" s="212">
        <v>1102.1199999999999</v>
      </c>
      <c r="I834" s="213"/>
      <c r="J834" s="209"/>
      <c r="K834" s="209"/>
      <c r="L834" s="214"/>
      <c r="M834" s="215"/>
      <c r="N834" s="216"/>
      <c r="O834" s="216"/>
      <c r="P834" s="216"/>
      <c r="Q834" s="216"/>
      <c r="R834" s="216"/>
      <c r="S834" s="216"/>
      <c r="T834" s="217"/>
      <c r="AT834" s="218" t="s">
        <v>148</v>
      </c>
      <c r="AU834" s="218" t="s">
        <v>80</v>
      </c>
      <c r="AV834" s="13" t="s">
        <v>80</v>
      </c>
      <c r="AW834" s="13" t="s">
        <v>35</v>
      </c>
      <c r="AX834" s="13" t="s">
        <v>72</v>
      </c>
      <c r="AY834" s="218" t="s">
        <v>135</v>
      </c>
    </row>
    <row r="835" spans="2:65" s="12" customFormat="1" ht="11.25">
      <c r="B835" s="198"/>
      <c r="C835" s="199"/>
      <c r="D835" s="194" t="s">
        <v>148</v>
      </c>
      <c r="E835" s="200" t="s">
        <v>1</v>
      </c>
      <c r="F835" s="201" t="s">
        <v>1003</v>
      </c>
      <c r="G835" s="199"/>
      <c r="H835" s="200" t="s">
        <v>1</v>
      </c>
      <c r="I835" s="202"/>
      <c r="J835" s="199"/>
      <c r="K835" s="199"/>
      <c r="L835" s="203"/>
      <c r="M835" s="204"/>
      <c r="N835" s="205"/>
      <c r="O835" s="205"/>
      <c r="P835" s="205"/>
      <c r="Q835" s="205"/>
      <c r="R835" s="205"/>
      <c r="S835" s="205"/>
      <c r="T835" s="206"/>
      <c r="AT835" s="207" t="s">
        <v>148</v>
      </c>
      <c r="AU835" s="207" t="s">
        <v>80</v>
      </c>
      <c r="AV835" s="12" t="s">
        <v>21</v>
      </c>
      <c r="AW835" s="12" t="s">
        <v>35</v>
      </c>
      <c r="AX835" s="12" t="s">
        <v>72</v>
      </c>
      <c r="AY835" s="207" t="s">
        <v>135</v>
      </c>
    </row>
    <row r="836" spans="2:65" s="13" customFormat="1" ht="11.25">
      <c r="B836" s="208"/>
      <c r="C836" s="209"/>
      <c r="D836" s="194" t="s">
        <v>148</v>
      </c>
      <c r="E836" s="210" t="s">
        <v>1</v>
      </c>
      <c r="F836" s="211" t="s">
        <v>1004</v>
      </c>
      <c r="G836" s="209"/>
      <c r="H836" s="212">
        <v>-246</v>
      </c>
      <c r="I836" s="213"/>
      <c r="J836" s="209"/>
      <c r="K836" s="209"/>
      <c r="L836" s="214"/>
      <c r="M836" s="215"/>
      <c r="N836" s="216"/>
      <c r="O836" s="216"/>
      <c r="P836" s="216"/>
      <c r="Q836" s="216"/>
      <c r="R836" s="216"/>
      <c r="S836" s="216"/>
      <c r="T836" s="217"/>
      <c r="AT836" s="218" t="s">
        <v>148</v>
      </c>
      <c r="AU836" s="218" t="s">
        <v>80</v>
      </c>
      <c r="AV836" s="13" t="s">
        <v>80</v>
      </c>
      <c r="AW836" s="13" t="s">
        <v>35</v>
      </c>
      <c r="AX836" s="13" t="s">
        <v>72</v>
      </c>
      <c r="AY836" s="218" t="s">
        <v>135</v>
      </c>
    </row>
    <row r="837" spans="2:65" s="15" customFormat="1" ht="11.25">
      <c r="B837" s="230"/>
      <c r="C837" s="231"/>
      <c r="D837" s="194" t="s">
        <v>148</v>
      </c>
      <c r="E837" s="232" t="s">
        <v>1</v>
      </c>
      <c r="F837" s="233" t="s">
        <v>193</v>
      </c>
      <c r="G837" s="231"/>
      <c r="H837" s="234">
        <v>1073.68</v>
      </c>
      <c r="I837" s="235"/>
      <c r="J837" s="231"/>
      <c r="K837" s="231"/>
      <c r="L837" s="236"/>
      <c r="M837" s="237"/>
      <c r="N837" s="238"/>
      <c r="O837" s="238"/>
      <c r="P837" s="238"/>
      <c r="Q837" s="238"/>
      <c r="R837" s="238"/>
      <c r="S837" s="238"/>
      <c r="T837" s="239"/>
      <c r="AT837" s="240" t="s">
        <v>148</v>
      </c>
      <c r="AU837" s="240" t="s">
        <v>80</v>
      </c>
      <c r="AV837" s="15" t="s">
        <v>142</v>
      </c>
      <c r="AW837" s="15" t="s">
        <v>35</v>
      </c>
      <c r="AX837" s="15" t="s">
        <v>21</v>
      </c>
      <c r="AY837" s="240" t="s">
        <v>135</v>
      </c>
    </row>
    <row r="838" spans="2:65" s="1" customFormat="1" ht="16.5" customHeight="1">
      <c r="B838" s="34"/>
      <c r="C838" s="182" t="s">
        <v>27</v>
      </c>
      <c r="D838" s="182" t="s">
        <v>137</v>
      </c>
      <c r="E838" s="183" t="s">
        <v>1005</v>
      </c>
      <c r="F838" s="184" t="s">
        <v>1006</v>
      </c>
      <c r="G838" s="185" t="s">
        <v>140</v>
      </c>
      <c r="H838" s="186">
        <v>392.904</v>
      </c>
      <c r="I838" s="187"/>
      <c r="J838" s="188">
        <f>ROUND(I838*H838,2)</f>
        <v>0</v>
      </c>
      <c r="K838" s="184" t="s">
        <v>141</v>
      </c>
      <c r="L838" s="38"/>
      <c r="M838" s="189" t="s">
        <v>1</v>
      </c>
      <c r="N838" s="190" t="s">
        <v>43</v>
      </c>
      <c r="O838" s="60"/>
      <c r="P838" s="191">
        <f>O838*H838</f>
        <v>0</v>
      </c>
      <c r="Q838" s="191">
        <v>9.8999999999999999E-4</v>
      </c>
      <c r="R838" s="191">
        <f>Q838*H838</f>
        <v>0.38897495999999998</v>
      </c>
      <c r="S838" s="191">
        <v>0</v>
      </c>
      <c r="T838" s="192">
        <f>S838*H838</f>
        <v>0</v>
      </c>
      <c r="AR838" s="17" t="s">
        <v>142</v>
      </c>
      <c r="AT838" s="17" t="s">
        <v>137</v>
      </c>
      <c r="AU838" s="17" t="s">
        <v>80</v>
      </c>
      <c r="AY838" s="17" t="s">
        <v>135</v>
      </c>
      <c r="BE838" s="193">
        <f>IF(N838="základní",J838,0)</f>
        <v>0</v>
      </c>
      <c r="BF838" s="193">
        <f>IF(N838="snížená",J838,0)</f>
        <v>0</v>
      </c>
      <c r="BG838" s="193">
        <f>IF(N838="zákl. přenesená",J838,0)</f>
        <v>0</v>
      </c>
      <c r="BH838" s="193">
        <f>IF(N838="sníž. přenesená",J838,0)</f>
        <v>0</v>
      </c>
      <c r="BI838" s="193">
        <f>IF(N838="nulová",J838,0)</f>
        <v>0</v>
      </c>
      <c r="BJ838" s="17" t="s">
        <v>21</v>
      </c>
      <c r="BK838" s="193">
        <f>ROUND(I838*H838,2)</f>
        <v>0</v>
      </c>
      <c r="BL838" s="17" t="s">
        <v>142</v>
      </c>
      <c r="BM838" s="17" t="s">
        <v>1007</v>
      </c>
    </row>
    <row r="839" spans="2:65" s="1" customFormat="1" ht="11.25">
      <c r="B839" s="34"/>
      <c r="C839" s="35"/>
      <c r="D839" s="194" t="s">
        <v>144</v>
      </c>
      <c r="E839" s="35"/>
      <c r="F839" s="195" t="s">
        <v>1008</v>
      </c>
      <c r="G839" s="35"/>
      <c r="H839" s="35"/>
      <c r="I839" s="112"/>
      <c r="J839" s="35"/>
      <c r="K839" s="35"/>
      <c r="L839" s="38"/>
      <c r="M839" s="196"/>
      <c r="N839" s="60"/>
      <c r="O839" s="60"/>
      <c r="P839" s="60"/>
      <c r="Q839" s="60"/>
      <c r="R839" s="60"/>
      <c r="S839" s="60"/>
      <c r="T839" s="61"/>
      <c r="AT839" s="17" t="s">
        <v>144</v>
      </c>
      <c r="AU839" s="17" t="s">
        <v>80</v>
      </c>
    </row>
    <row r="840" spans="2:65" s="1" customFormat="1" ht="29.25">
      <c r="B840" s="34"/>
      <c r="C840" s="35"/>
      <c r="D840" s="194" t="s">
        <v>146</v>
      </c>
      <c r="E840" s="35"/>
      <c r="F840" s="197" t="s">
        <v>1009</v>
      </c>
      <c r="G840" s="35"/>
      <c r="H840" s="35"/>
      <c r="I840" s="112"/>
      <c r="J840" s="35"/>
      <c r="K840" s="35"/>
      <c r="L840" s="38"/>
      <c r="M840" s="196"/>
      <c r="N840" s="60"/>
      <c r="O840" s="60"/>
      <c r="P840" s="60"/>
      <c r="Q840" s="60"/>
      <c r="R840" s="60"/>
      <c r="S840" s="60"/>
      <c r="T840" s="61"/>
      <c r="AT840" s="17" t="s">
        <v>146</v>
      </c>
      <c r="AU840" s="17" t="s">
        <v>80</v>
      </c>
    </row>
    <row r="841" spans="2:65" s="12" customFormat="1" ht="11.25">
      <c r="B841" s="198"/>
      <c r="C841" s="199"/>
      <c r="D841" s="194" t="s">
        <v>148</v>
      </c>
      <c r="E841" s="200" t="s">
        <v>1</v>
      </c>
      <c r="F841" s="201" t="s">
        <v>1010</v>
      </c>
      <c r="G841" s="199"/>
      <c r="H841" s="200" t="s">
        <v>1</v>
      </c>
      <c r="I841" s="202"/>
      <c r="J841" s="199"/>
      <c r="K841" s="199"/>
      <c r="L841" s="203"/>
      <c r="M841" s="204"/>
      <c r="N841" s="205"/>
      <c r="O841" s="205"/>
      <c r="P841" s="205"/>
      <c r="Q841" s="205"/>
      <c r="R841" s="205"/>
      <c r="S841" s="205"/>
      <c r="T841" s="206"/>
      <c r="AT841" s="207" t="s">
        <v>148</v>
      </c>
      <c r="AU841" s="207" t="s">
        <v>80</v>
      </c>
      <c r="AV841" s="12" t="s">
        <v>21</v>
      </c>
      <c r="AW841" s="12" t="s">
        <v>35</v>
      </c>
      <c r="AX841" s="12" t="s">
        <v>72</v>
      </c>
      <c r="AY841" s="207" t="s">
        <v>135</v>
      </c>
    </row>
    <row r="842" spans="2:65" s="12" customFormat="1" ht="11.25">
      <c r="B842" s="198"/>
      <c r="C842" s="199"/>
      <c r="D842" s="194" t="s">
        <v>148</v>
      </c>
      <c r="E842" s="200" t="s">
        <v>1</v>
      </c>
      <c r="F842" s="201" t="s">
        <v>1011</v>
      </c>
      <c r="G842" s="199"/>
      <c r="H842" s="200" t="s">
        <v>1</v>
      </c>
      <c r="I842" s="202"/>
      <c r="J842" s="199"/>
      <c r="K842" s="199"/>
      <c r="L842" s="203"/>
      <c r="M842" s="204"/>
      <c r="N842" s="205"/>
      <c r="O842" s="205"/>
      <c r="P842" s="205"/>
      <c r="Q842" s="205"/>
      <c r="R842" s="205"/>
      <c r="S842" s="205"/>
      <c r="T842" s="206"/>
      <c r="AT842" s="207" t="s">
        <v>148</v>
      </c>
      <c r="AU842" s="207" t="s">
        <v>80</v>
      </c>
      <c r="AV842" s="12" t="s">
        <v>21</v>
      </c>
      <c r="AW842" s="12" t="s">
        <v>35</v>
      </c>
      <c r="AX842" s="12" t="s">
        <v>72</v>
      </c>
      <c r="AY842" s="207" t="s">
        <v>135</v>
      </c>
    </row>
    <row r="843" spans="2:65" s="13" customFormat="1" ht="11.25">
      <c r="B843" s="208"/>
      <c r="C843" s="209"/>
      <c r="D843" s="194" t="s">
        <v>148</v>
      </c>
      <c r="E843" s="210" t="s">
        <v>1</v>
      </c>
      <c r="F843" s="211" t="s">
        <v>1012</v>
      </c>
      <c r="G843" s="209"/>
      <c r="H843" s="212">
        <v>392.904</v>
      </c>
      <c r="I843" s="213"/>
      <c r="J843" s="209"/>
      <c r="K843" s="209"/>
      <c r="L843" s="214"/>
      <c r="M843" s="215"/>
      <c r="N843" s="216"/>
      <c r="O843" s="216"/>
      <c r="P843" s="216"/>
      <c r="Q843" s="216"/>
      <c r="R843" s="216"/>
      <c r="S843" s="216"/>
      <c r="T843" s="217"/>
      <c r="AT843" s="218" t="s">
        <v>148</v>
      </c>
      <c r="AU843" s="218" t="s">
        <v>80</v>
      </c>
      <c r="AV843" s="13" t="s">
        <v>80</v>
      </c>
      <c r="AW843" s="13" t="s">
        <v>35</v>
      </c>
      <c r="AX843" s="13" t="s">
        <v>21</v>
      </c>
      <c r="AY843" s="218" t="s">
        <v>135</v>
      </c>
    </row>
    <row r="844" spans="2:65" s="1" customFormat="1" ht="16.5" customHeight="1">
      <c r="B844" s="34"/>
      <c r="C844" s="182" t="s">
        <v>1013</v>
      </c>
      <c r="D844" s="182" t="s">
        <v>137</v>
      </c>
      <c r="E844" s="183" t="s">
        <v>1014</v>
      </c>
      <c r="F844" s="184" t="s">
        <v>1015</v>
      </c>
      <c r="G844" s="185" t="s">
        <v>140</v>
      </c>
      <c r="H844" s="186">
        <v>5017.8829999999998</v>
      </c>
      <c r="I844" s="187"/>
      <c r="J844" s="188">
        <f>ROUND(I844*H844,2)</f>
        <v>0</v>
      </c>
      <c r="K844" s="184" t="s">
        <v>141</v>
      </c>
      <c r="L844" s="38"/>
      <c r="M844" s="189" t="s">
        <v>1</v>
      </c>
      <c r="N844" s="190" t="s">
        <v>43</v>
      </c>
      <c r="O844" s="60"/>
      <c r="P844" s="191">
        <f>O844*H844</f>
        <v>0</v>
      </c>
      <c r="Q844" s="191">
        <v>1.58E-3</v>
      </c>
      <c r="R844" s="191">
        <f>Q844*H844</f>
        <v>7.9282551400000001</v>
      </c>
      <c r="S844" s="191">
        <v>0</v>
      </c>
      <c r="T844" s="192">
        <f>S844*H844</f>
        <v>0</v>
      </c>
      <c r="AR844" s="17" t="s">
        <v>142</v>
      </c>
      <c r="AT844" s="17" t="s">
        <v>137</v>
      </c>
      <c r="AU844" s="17" t="s">
        <v>80</v>
      </c>
      <c r="AY844" s="17" t="s">
        <v>135</v>
      </c>
      <c r="BE844" s="193">
        <f>IF(N844="základní",J844,0)</f>
        <v>0</v>
      </c>
      <c r="BF844" s="193">
        <f>IF(N844="snížená",J844,0)</f>
        <v>0</v>
      </c>
      <c r="BG844" s="193">
        <f>IF(N844="zákl. přenesená",J844,0)</f>
        <v>0</v>
      </c>
      <c r="BH844" s="193">
        <f>IF(N844="sníž. přenesená",J844,0)</f>
        <v>0</v>
      </c>
      <c r="BI844" s="193">
        <f>IF(N844="nulová",J844,0)</f>
        <v>0</v>
      </c>
      <c r="BJ844" s="17" t="s">
        <v>21</v>
      </c>
      <c r="BK844" s="193">
        <f>ROUND(I844*H844,2)</f>
        <v>0</v>
      </c>
      <c r="BL844" s="17" t="s">
        <v>142</v>
      </c>
      <c r="BM844" s="17" t="s">
        <v>1016</v>
      </c>
    </row>
    <row r="845" spans="2:65" s="1" customFormat="1" ht="11.25">
      <c r="B845" s="34"/>
      <c r="C845" s="35"/>
      <c r="D845" s="194" t="s">
        <v>144</v>
      </c>
      <c r="E845" s="35"/>
      <c r="F845" s="195" t="s">
        <v>1017</v>
      </c>
      <c r="G845" s="35"/>
      <c r="H845" s="35"/>
      <c r="I845" s="112"/>
      <c r="J845" s="35"/>
      <c r="K845" s="35"/>
      <c r="L845" s="38"/>
      <c r="M845" s="196"/>
      <c r="N845" s="60"/>
      <c r="O845" s="60"/>
      <c r="P845" s="60"/>
      <c r="Q845" s="60"/>
      <c r="R845" s="60"/>
      <c r="S845" s="60"/>
      <c r="T845" s="61"/>
      <c r="AT845" s="17" t="s">
        <v>144</v>
      </c>
      <c r="AU845" s="17" t="s">
        <v>80</v>
      </c>
    </row>
    <row r="846" spans="2:65" s="13" customFormat="1" ht="11.25">
      <c r="B846" s="208"/>
      <c r="C846" s="209"/>
      <c r="D846" s="194" t="s">
        <v>148</v>
      </c>
      <c r="E846" s="210" t="s">
        <v>1</v>
      </c>
      <c r="F846" s="211" t="s">
        <v>1018</v>
      </c>
      <c r="G846" s="209"/>
      <c r="H846" s="212">
        <v>5017.8829999999998</v>
      </c>
      <c r="I846" s="213"/>
      <c r="J846" s="209"/>
      <c r="K846" s="209"/>
      <c r="L846" s="214"/>
      <c r="M846" s="215"/>
      <c r="N846" s="216"/>
      <c r="O846" s="216"/>
      <c r="P846" s="216"/>
      <c r="Q846" s="216"/>
      <c r="R846" s="216"/>
      <c r="S846" s="216"/>
      <c r="T846" s="217"/>
      <c r="AT846" s="218" t="s">
        <v>148</v>
      </c>
      <c r="AU846" s="218" t="s">
        <v>80</v>
      </c>
      <c r="AV846" s="13" t="s">
        <v>80</v>
      </c>
      <c r="AW846" s="13" t="s">
        <v>35</v>
      </c>
      <c r="AX846" s="13" t="s">
        <v>21</v>
      </c>
      <c r="AY846" s="218" t="s">
        <v>135</v>
      </c>
    </row>
    <row r="847" spans="2:65" s="1" customFormat="1" ht="16.5" customHeight="1">
      <c r="B847" s="34"/>
      <c r="C847" s="182" t="s">
        <v>1019</v>
      </c>
      <c r="D847" s="182" t="s">
        <v>137</v>
      </c>
      <c r="E847" s="183" t="s">
        <v>1020</v>
      </c>
      <c r="F847" s="184" t="s">
        <v>1021</v>
      </c>
      <c r="G847" s="185" t="s">
        <v>140</v>
      </c>
      <c r="H847" s="186">
        <v>525.03300000000002</v>
      </c>
      <c r="I847" s="187"/>
      <c r="J847" s="188">
        <f>ROUND(I847*H847,2)</f>
        <v>0</v>
      </c>
      <c r="K847" s="184" t="s">
        <v>141</v>
      </c>
      <c r="L847" s="38"/>
      <c r="M847" s="189" t="s">
        <v>1</v>
      </c>
      <c r="N847" s="190" t="s">
        <v>43</v>
      </c>
      <c r="O847" s="60"/>
      <c r="P847" s="191">
        <f>O847*H847</f>
        <v>0</v>
      </c>
      <c r="Q847" s="191">
        <v>1.155E-3</v>
      </c>
      <c r="R847" s="191">
        <f>Q847*H847</f>
        <v>0.60641311500000006</v>
      </c>
      <c r="S847" s="191">
        <v>0</v>
      </c>
      <c r="T847" s="192">
        <f>S847*H847</f>
        <v>0</v>
      </c>
      <c r="AR847" s="17" t="s">
        <v>142</v>
      </c>
      <c r="AT847" s="17" t="s">
        <v>137</v>
      </c>
      <c r="AU847" s="17" t="s">
        <v>80</v>
      </c>
      <c r="AY847" s="17" t="s">
        <v>135</v>
      </c>
      <c r="BE847" s="193">
        <f>IF(N847="základní",J847,0)</f>
        <v>0</v>
      </c>
      <c r="BF847" s="193">
        <f>IF(N847="snížená",J847,0)</f>
        <v>0</v>
      </c>
      <c r="BG847" s="193">
        <f>IF(N847="zákl. přenesená",J847,0)</f>
        <v>0</v>
      </c>
      <c r="BH847" s="193">
        <f>IF(N847="sníž. přenesená",J847,0)</f>
        <v>0</v>
      </c>
      <c r="BI847" s="193">
        <f>IF(N847="nulová",J847,0)</f>
        <v>0</v>
      </c>
      <c r="BJ847" s="17" t="s">
        <v>21</v>
      </c>
      <c r="BK847" s="193">
        <f>ROUND(I847*H847,2)</f>
        <v>0</v>
      </c>
      <c r="BL847" s="17" t="s">
        <v>142</v>
      </c>
      <c r="BM847" s="17" t="s">
        <v>1022</v>
      </c>
    </row>
    <row r="848" spans="2:65" s="1" customFormat="1" ht="11.25">
      <c r="B848" s="34"/>
      <c r="C848" s="35"/>
      <c r="D848" s="194" t="s">
        <v>144</v>
      </c>
      <c r="E848" s="35"/>
      <c r="F848" s="195" t="s">
        <v>1023</v>
      </c>
      <c r="G848" s="35"/>
      <c r="H848" s="35"/>
      <c r="I848" s="112"/>
      <c r="J848" s="35"/>
      <c r="K848" s="35"/>
      <c r="L848" s="38"/>
      <c r="M848" s="196"/>
      <c r="N848" s="60"/>
      <c r="O848" s="60"/>
      <c r="P848" s="60"/>
      <c r="Q848" s="60"/>
      <c r="R848" s="60"/>
      <c r="S848" s="60"/>
      <c r="T848" s="61"/>
      <c r="AT848" s="17" t="s">
        <v>144</v>
      </c>
      <c r="AU848" s="17" t="s">
        <v>80</v>
      </c>
    </row>
    <row r="849" spans="2:65" s="12" customFormat="1" ht="11.25">
      <c r="B849" s="198"/>
      <c r="C849" s="199"/>
      <c r="D849" s="194" t="s">
        <v>148</v>
      </c>
      <c r="E849" s="200" t="s">
        <v>1</v>
      </c>
      <c r="F849" s="201" t="s">
        <v>1024</v>
      </c>
      <c r="G849" s="199"/>
      <c r="H849" s="200" t="s">
        <v>1</v>
      </c>
      <c r="I849" s="202"/>
      <c r="J849" s="199"/>
      <c r="K849" s="199"/>
      <c r="L849" s="203"/>
      <c r="M849" s="204"/>
      <c r="N849" s="205"/>
      <c r="O849" s="205"/>
      <c r="P849" s="205"/>
      <c r="Q849" s="205"/>
      <c r="R849" s="205"/>
      <c r="S849" s="205"/>
      <c r="T849" s="206"/>
      <c r="AT849" s="207" t="s">
        <v>148</v>
      </c>
      <c r="AU849" s="207" t="s">
        <v>80</v>
      </c>
      <c r="AV849" s="12" t="s">
        <v>21</v>
      </c>
      <c r="AW849" s="12" t="s">
        <v>35</v>
      </c>
      <c r="AX849" s="12" t="s">
        <v>72</v>
      </c>
      <c r="AY849" s="207" t="s">
        <v>135</v>
      </c>
    </row>
    <row r="850" spans="2:65" s="13" customFormat="1" ht="11.25">
      <c r="B850" s="208"/>
      <c r="C850" s="209"/>
      <c r="D850" s="194" t="s">
        <v>148</v>
      </c>
      <c r="E850" s="210" t="s">
        <v>1</v>
      </c>
      <c r="F850" s="211" t="s">
        <v>1025</v>
      </c>
      <c r="G850" s="209"/>
      <c r="H850" s="212">
        <v>113.28</v>
      </c>
      <c r="I850" s="213"/>
      <c r="J850" s="209"/>
      <c r="K850" s="209"/>
      <c r="L850" s="214"/>
      <c r="M850" s="215"/>
      <c r="N850" s="216"/>
      <c r="O850" s="216"/>
      <c r="P850" s="216"/>
      <c r="Q850" s="216"/>
      <c r="R850" s="216"/>
      <c r="S850" s="216"/>
      <c r="T850" s="217"/>
      <c r="AT850" s="218" t="s">
        <v>148</v>
      </c>
      <c r="AU850" s="218" t="s">
        <v>80</v>
      </c>
      <c r="AV850" s="13" t="s">
        <v>80</v>
      </c>
      <c r="AW850" s="13" t="s">
        <v>35</v>
      </c>
      <c r="AX850" s="13" t="s">
        <v>72</v>
      </c>
      <c r="AY850" s="218" t="s">
        <v>135</v>
      </c>
    </row>
    <row r="851" spans="2:65" s="12" customFormat="1" ht="11.25">
      <c r="B851" s="198"/>
      <c r="C851" s="199"/>
      <c r="D851" s="194" t="s">
        <v>148</v>
      </c>
      <c r="E851" s="200" t="s">
        <v>1</v>
      </c>
      <c r="F851" s="201" t="s">
        <v>1026</v>
      </c>
      <c r="G851" s="199"/>
      <c r="H851" s="200" t="s">
        <v>1</v>
      </c>
      <c r="I851" s="202"/>
      <c r="J851" s="199"/>
      <c r="K851" s="199"/>
      <c r="L851" s="203"/>
      <c r="M851" s="204"/>
      <c r="N851" s="205"/>
      <c r="O851" s="205"/>
      <c r="P851" s="205"/>
      <c r="Q851" s="205"/>
      <c r="R851" s="205"/>
      <c r="S851" s="205"/>
      <c r="T851" s="206"/>
      <c r="AT851" s="207" t="s">
        <v>148</v>
      </c>
      <c r="AU851" s="207" t="s">
        <v>80</v>
      </c>
      <c r="AV851" s="12" t="s">
        <v>21</v>
      </c>
      <c r="AW851" s="12" t="s">
        <v>35</v>
      </c>
      <c r="AX851" s="12" t="s">
        <v>72</v>
      </c>
      <c r="AY851" s="207" t="s">
        <v>135</v>
      </c>
    </row>
    <row r="852" spans="2:65" s="13" customFormat="1" ht="11.25">
      <c r="B852" s="208"/>
      <c r="C852" s="209"/>
      <c r="D852" s="194" t="s">
        <v>148</v>
      </c>
      <c r="E852" s="210" t="s">
        <v>1</v>
      </c>
      <c r="F852" s="211" t="s">
        <v>1027</v>
      </c>
      <c r="G852" s="209"/>
      <c r="H852" s="212">
        <v>69.337999999999994</v>
      </c>
      <c r="I852" s="213"/>
      <c r="J852" s="209"/>
      <c r="K852" s="209"/>
      <c r="L852" s="214"/>
      <c r="M852" s="215"/>
      <c r="N852" s="216"/>
      <c r="O852" s="216"/>
      <c r="P852" s="216"/>
      <c r="Q852" s="216"/>
      <c r="R852" s="216"/>
      <c r="S852" s="216"/>
      <c r="T852" s="217"/>
      <c r="AT852" s="218" t="s">
        <v>148</v>
      </c>
      <c r="AU852" s="218" t="s">
        <v>80</v>
      </c>
      <c r="AV852" s="13" t="s">
        <v>80</v>
      </c>
      <c r="AW852" s="13" t="s">
        <v>35</v>
      </c>
      <c r="AX852" s="13" t="s">
        <v>72</v>
      </c>
      <c r="AY852" s="218" t="s">
        <v>135</v>
      </c>
    </row>
    <row r="853" spans="2:65" s="12" customFormat="1" ht="11.25">
      <c r="B853" s="198"/>
      <c r="C853" s="199"/>
      <c r="D853" s="194" t="s">
        <v>148</v>
      </c>
      <c r="E853" s="200" t="s">
        <v>1</v>
      </c>
      <c r="F853" s="201" t="s">
        <v>840</v>
      </c>
      <c r="G853" s="199"/>
      <c r="H853" s="200" t="s">
        <v>1</v>
      </c>
      <c r="I853" s="202"/>
      <c r="J853" s="199"/>
      <c r="K853" s="199"/>
      <c r="L853" s="203"/>
      <c r="M853" s="204"/>
      <c r="N853" s="205"/>
      <c r="O853" s="205"/>
      <c r="P853" s="205"/>
      <c r="Q853" s="205"/>
      <c r="R853" s="205"/>
      <c r="S853" s="205"/>
      <c r="T853" s="206"/>
      <c r="AT853" s="207" t="s">
        <v>148</v>
      </c>
      <c r="AU853" s="207" t="s">
        <v>80</v>
      </c>
      <c r="AV853" s="12" t="s">
        <v>21</v>
      </c>
      <c r="AW853" s="12" t="s">
        <v>35</v>
      </c>
      <c r="AX853" s="12" t="s">
        <v>72</v>
      </c>
      <c r="AY853" s="207" t="s">
        <v>135</v>
      </c>
    </row>
    <row r="854" spans="2:65" s="13" customFormat="1" ht="11.25">
      <c r="B854" s="208"/>
      <c r="C854" s="209"/>
      <c r="D854" s="194" t="s">
        <v>148</v>
      </c>
      <c r="E854" s="210" t="s">
        <v>1</v>
      </c>
      <c r="F854" s="211" t="s">
        <v>1028</v>
      </c>
      <c r="G854" s="209"/>
      <c r="H854" s="212">
        <v>342.41500000000002</v>
      </c>
      <c r="I854" s="213"/>
      <c r="J854" s="209"/>
      <c r="K854" s="209"/>
      <c r="L854" s="214"/>
      <c r="M854" s="215"/>
      <c r="N854" s="216"/>
      <c r="O854" s="216"/>
      <c r="P854" s="216"/>
      <c r="Q854" s="216"/>
      <c r="R854" s="216"/>
      <c r="S854" s="216"/>
      <c r="T854" s="217"/>
      <c r="AT854" s="218" t="s">
        <v>148</v>
      </c>
      <c r="AU854" s="218" t="s">
        <v>80</v>
      </c>
      <c r="AV854" s="13" t="s">
        <v>80</v>
      </c>
      <c r="AW854" s="13" t="s">
        <v>35</v>
      </c>
      <c r="AX854" s="13" t="s">
        <v>72</v>
      </c>
      <c r="AY854" s="218" t="s">
        <v>135</v>
      </c>
    </row>
    <row r="855" spans="2:65" s="15" customFormat="1" ht="11.25">
      <c r="B855" s="230"/>
      <c r="C855" s="231"/>
      <c r="D855" s="194" t="s">
        <v>148</v>
      </c>
      <c r="E855" s="232" t="s">
        <v>1</v>
      </c>
      <c r="F855" s="233" t="s">
        <v>193</v>
      </c>
      <c r="G855" s="231"/>
      <c r="H855" s="234">
        <v>525.03300000000002</v>
      </c>
      <c r="I855" s="235"/>
      <c r="J855" s="231"/>
      <c r="K855" s="231"/>
      <c r="L855" s="236"/>
      <c r="M855" s="237"/>
      <c r="N855" s="238"/>
      <c r="O855" s="238"/>
      <c r="P855" s="238"/>
      <c r="Q855" s="238"/>
      <c r="R855" s="238"/>
      <c r="S855" s="238"/>
      <c r="T855" s="239"/>
      <c r="AT855" s="240" t="s">
        <v>148</v>
      </c>
      <c r="AU855" s="240" t="s">
        <v>80</v>
      </c>
      <c r="AV855" s="15" t="s">
        <v>142</v>
      </c>
      <c r="AW855" s="15" t="s">
        <v>35</v>
      </c>
      <c r="AX855" s="15" t="s">
        <v>21</v>
      </c>
      <c r="AY855" s="240" t="s">
        <v>135</v>
      </c>
    </row>
    <row r="856" spans="2:65" s="1" customFormat="1" ht="16.5" customHeight="1">
      <c r="B856" s="34"/>
      <c r="C856" s="182" t="s">
        <v>1029</v>
      </c>
      <c r="D856" s="182" t="s">
        <v>137</v>
      </c>
      <c r="E856" s="183" t="s">
        <v>1030</v>
      </c>
      <c r="F856" s="184" t="s">
        <v>1031</v>
      </c>
      <c r="G856" s="185" t="s">
        <v>140</v>
      </c>
      <c r="H856" s="186">
        <v>3928.951</v>
      </c>
      <c r="I856" s="187"/>
      <c r="J856" s="188">
        <f>ROUND(I856*H856,2)</f>
        <v>0</v>
      </c>
      <c r="K856" s="184" t="s">
        <v>141</v>
      </c>
      <c r="L856" s="38"/>
      <c r="M856" s="189" t="s">
        <v>1</v>
      </c>
      <c r="N856" s="190" t="s">
        <v>43</v>
      </c>
      <c r="O856" s="60"/>
      <c r="P856" s="191">
        <f>O856*H856</f>
        <v>0</v>
      </c>
      <c r="Q856" s="191">
        <v>3.0294499999999999E-3</v>
      </c>
      <c r="R856" s="191">
        <f>Q856*H856</f>
        <v>11.902560606949999</v>
      </c>
      <c r="S856" s="191">
        <v>0</v>
      </c>
      <c r="T856" s="192">
        <f>S856*H856</f>
        <v>0</v>
      </c>
      <c r="AR856" s="17" t="s">
        <v>142</v>
      </c>
      <c r="AT856" s="17" t="s">
        <v>137</v>
      </c>
      <c r="AU856" s="17" t="s">
        <v>80</v>
      </c>
      <c r="AY856" s="17" t="s">
        <v>135</v>
      </c>
      <c r="BE856" s="193">
        <f>IF(N856="základní",J856,0)</f>
        <v>0</v>
      </c>
      <c r="BF856" s="193">
        <f>IF(N856="snížená",J856,0)</f>
        <v>0</v>
      </c>
      <c r="BG856" s="193">
        <f>IF(N856="zákl. přenesená",J856,0)</f>
        <v>0</v>
      </c>
      <c r="BH856" s="193">
        <f>IF(N856="sníž. přenesená",J856,0)</f>
        <v>0</v>
      </c>
      <c r="BI856" s="193">
        <f>IF(N856="nulová",J856,0)</f>
        <v>0</v>
      </c>
      <c r="BJ856" s="17" t="s">
        <v>21</v>
      </c>
      <c r="BK856" s="193">
        <f>ROUND(I856*H856,2)</f>
        <v>0</v>
      </c>
      <c r="BL856" s="17" t="s">
        <v>142</v>
      </c>
      <c r="BM856" s="17" t="s">
        <v>1032</v>
      </c>
    </row>
    <row r="857" spans="2:65" s="1" customFormat="1" ht="11.25">
      <c r="B857" s="34"/>
      <c r="C857" s="35"/>
      <c r="D857" s="194" t="s">
        <v>144</v>
      </c>
      <c r="E857" s="35"/>
      <c r="F857" s="195" t="s">
        <v>1033</v>
      </c>
      <c r="G857" s="35"/>
      <c r="H857" s="35"/>
      <c r="I857" s="112"/>
      <c r="J857" s="35"/>
      <c r="K857" s="35"/>
      <c r="L857" s="38"/>
      <c r="M857" s="196"/>
      <c r="N857" s="60"/>
      <c r="O857" s="60"/>
      <c r="P857" s="60"/>
      <c r="Q857" s="60"/>
      <c r="R857" s="60"/>
      <c r="S857" s="60"/>
      <c r="T857" s="61"/>
      <c r="AT857" s="17" t="s">
        <v>144</v>
      </c>
      <c r="AU857" s="17" t="s">
        <v>80</v>
      </c>
    </row>
    <row r="858" spans="2:65" s="12" customFormat="1" ht="11.25">
      <c r="B858" s="198"/>
      <c r="C858" s="199"/>
      <c r="D858" s="194" t="s">
        <v>148</v>
      </c>
      <c r="E858" s="200" t="s">
        <v>1</v>
      </c>
      <c r="F858" s="201" t="s">
        <v>1034</v>
      </c>
      <c r="G858" s="199"/>
      <c r="H858" s="200" t="s">
        <v>1</v>
      </c>
      <c r="I858" s="202"/>
      <c r="J858" s="199"/>
      <c r="K858" s="199"/>
      <c r="L858" s="203"/>
      <c r="M858" s="204"/>
      <c r="N858" s="205"/>
      <c r="O858" s="205"/>
      <c r="P858" s="205"/>
      <c r="Q858" s="205"/>
      <c r="R858" s="205"/>
      <c r="S858" s="205"/>
      <c r="T858" s="206"/>
      <c r="AT858" s="207" t="s">
        <v>148</v>
      </c>
      <c r="AU858" s="207" t="s">
        <v>80</v>
      </c>
      <c r="AV858" s="12" t="s">
        <v>21</v>
      </c>
      <c r="AW858" s="12" t="s">
        <v>35</v>
      </c>
      <c r="AX858" s="12" t="s">
        <v>72</v>
      </c>
      <c r="AY858" s="207" t="s">
        <v>135</v>
      </c>
    </row>
    <row r="859" spans="2:65" s="12" customFormat="1" ht="11.25">
      <c r="B859" s="198"/>
      <c r="C859" s="199"/>
      <c r="D859" s="194" t="s">
        <v>148</v>
      </c>
      <c r="E859" s="200" t="s">
        <v>1</v>
      </c>
      <c r="F859" s="201" t="s">
        <v>1035</v>
      </c>
      <c r="G859" s="199"/>
      <c r="H859" s="200" t="s">
        <v>1</v>
      </c>
      <c r="I859" s="202"/>
      <c r="J859" s="199"/>
      <c r="K859" s="199"/>
      <c r="L859" s="203"/>
      <c r="M859" s="204"/>
      <c r="N859" s="205"/>
      <c r="O859" s="205"/>
      <c r="P859" s="205"/>
      <c r="Q859" s="205"/>
      <c r="R859" s="205"/>
      <c r="S859" s="205"/>
      <c r="T859" s="206"/>
      <c r="AT859" s="207" t="s">
        <v>148</v>
      </c>
      <c r="AU859" s="207" t="s">
        <v>80</v>
      </c>
      <c r="AV859" s="12" t="s">
        <v>21</v>
      </c>
      <c r="AW859" s="12" t="s">
        <v>35</v>
      </c>
      <c r="AX859" s="12" t="s">
        <v>72</v>
      </c>
      <c r="AY859" s="207" t="s">
        <v>135</v>
      </c>
    </row>
    <row r="860" spans="2:65" s="13" customFormat="1" ht="11.25">
      <c r="B860" s="208"/>
      <c r="C860" s="209"/>
      <c r="D860" s="194" t="s">
        <v>148</v>
      </c>
      <c r="E860" s="210" t="s">
        <v>1</v>
      </c>
      <c r="F860" s="211" t="s">
        <v>704</v>
      </c>
      <c r="G860" s="209"/>
      <c r="H860" s="212">
        <v>240.7</v>
      </c>
      <c r="I860" s="213"/>
      <c r="J860" s="209"/>
      <c r="K860" s="209"/>
      <c r="L860" s="214"/>
      <c r="M860" s="215"/>
      <c r="N860" s="216"/>
      <c r="O860" s="216"/>
      <c r="P860" s="216"/>
      <c r="Q860" s="216"/>
      <c r="R860" s="216"/>
      <c r="S860" s="216"/>
      <c r="T860" s="217"/>
      <c r="AT860" s="218" t="s">
        <v>148</v>
      </c>
      <c r="AU860" s="218" t="s">
        <v>80</v>
      </c>
      <c r="AV860" s="13" t="s">
        <v>80</v>
      </c>
      <c r="AW860" s="13" t="s">
        <v>35</v>
      </c>
      <c r="AX860" s="13" t="s">
        <v>72</v>
      </c>
      <c r="AY860" s="218" t="s">
        <v>135</v>
      </c>
    </row>
    <row r="861" spans="2:65" s="13" customFormat="1" ht="22.5">
      <c r="B861" s="208"/>
      <c r="C861" s="209"/>
      <c r="D861" s="194" t="s">
        <v>148</v>
      </c>
      <c r="E861" s="210" t="s">
        <v>1</v>
      </c>
      <c r="F861" s="211" t="s">
        <v>705</v>
      </c>
      <c r="G861" s="209"/>
      <c r="H861" s="212">
        <v>255.2</v>
      </c>
      <c r="I861" s="213"/>
      <c r="J861" s="209"/>
      <c r="K861" s="209"/>
      <c r="L861" s="214"/>
      <c r="M861" s="215"/>
      <c r="N861" s="216"/>
      <c r="O861" s="216"/>
      <c r="P861" s="216"/>
      <c r="Q861" s="216"/>
      <c r="R861" s="216"/>
      <c r="S861" s="216"/>
      <c r="T861" s="217"/>
      <c r="AT861" s="218" t="s">
        <v>148</v>
      </c>
      <c r="AU861" s="218" t="s">
        <v>80</v>
      </c>
      <c r="AV861" s="13" t="s">
        <v>80</v>
      </c>
      <c r="AW861" s="13" t="s">
        <v>35</v>
      </c>
      <c r="AX861" s="13" t="s">
        <v>72</v>
      </c>
      <c r="AY861" s="218" t="s">
        <v>135</v>
      </c>
    </row>
    <row r="862" spans="2:65" s="13" customFormat="1" ht="22.5">
      <c r="B862" s="208"/>
      <c r="C862" s="209"/>
      <c r="D862" s="194" t="s">
        <v>148</v>
      </c>
      <c r="E862" s="210" t="s">
        <v>1</v>
      </c>
      <c r="F862" s="211" t="s">
        <v>706</v>
      </c>
      <c r="G862" s="209"/>
      <c r="H862" s="212">
        <v>271</v>
      </c>
      <c r="I862" s="213"/>
      <c r="J862" s="209"/>
      <c r="K862" s="209"/>
      <c r="L862" s="214"/>
      <c r="M862" s="215"/>
      <c r="N862" s="216"/>
      <c r="O862" s="216"/>
      <c r="P862" s="216"/>
      <c r="Q862" s="216"/>
      <c r="R862" s="216"/>
      <c r="S862" s="216"/>
      <c r="T862" s="217"/>
      <c r="AT862" s="218" t="s">
        <v>148</v>
      </c>
      <c r="AU862" s="218" t="s">
        <v>80</v>
      </c>
      <c r="AV862" s="13" t="s">
        <v>80</v>
      </c>
      <c r="AW862" s="13" t="s">
        <v>35</v>
      </c>
      <c r="AX862" s="13" t="s">
        <v>72</v>
      </c>
      <c r="AY862" s="218" t="s">
        <v>135</v>
      </c>
    </row>
    <row r="863" spans="2:65" s="13" customFormat="1" ht="11.25">
      <c r="B863" s="208"/>
      <c r="C863" s="209"/>
      <c r="D863" s="194" t="s">
        <v>148</v>
      </c>
      <c r="E863" s="210" t="s">
        <v>1</v>
      </c>
      <c r="F863" s="211" t="s">
        <v>707</v>
      </c>
      <c r="G863" s="209"/>
      <c r="H863" s="212">
        <v>300.7</v>
      </c>
      <c r="I863" s="213"/>
      <c r="J863" s="209"/>
      <c r="K863" s="209"/>
      <c r="L863" s="214"/>
      <c r="M863" s="215"/>
      <c r="N863" s="216"/>
      <c r="O863" s="216"/>
      <c r="P863" s="216"/>
      <c r="Q863" s="216"/>
      <c r="R863" s="216"/>
      <c r="S863" s="216"/>
      <c r="T863" s="217"/>
      <c r="AT863" s="218" t="s">
        <v>148</v>
      </c>
      <c r="AU863" s="218" t="s">
        <v>80</v>
      </c>
      <c r="AV863" s="13" t="s">
        <v>80</v>
      </c>
      <c r="AW863" s="13" t="s">
        <v>35</v>
      </c>
      <c r="AX863" s="13" t="s">
        <v>72</v>
      </c>
      <c r="AY863" s="218" t="s">
        <v>135</v>
      </c>
    </row>
    <row r="864" spans="2:65" s="13" customFormat="1" ht="11.25">
      <c r="B864" s="208"/>
      <c r="C864" s="209"/>
      <c r="D864" s="194" t="s">
        <v>148</v>
      </c>
      <c r="E864" s="210" t="s">
        <v>1</v>
      </c>
      <c r="F864" s="211" t="s">
        <v>708</v>
      </c>
      <c r="G864" s="209"/>
      <c r="H864" s="212">
        <v>242.72499999999999</v>
      </c>
      <c r="I864" s="213"/>
      <c r="J864" s="209"/>
      <c r="K864" s="209"/>
      <c r="L864" s="214"/>
      <c r="M864" s="215"/>
      <c r="N864" s="216"/>
      <c r="O864" s="216"/>
      <c r="P864" s="216"/>
      <c r="Q864" s="216"/>
      <c r="R864" s="216"/>
      <c r="S864" s="216"/>
      <c r="T864" s="217"/>
      <c r="AT864" s="218" t="s">
        <v>148</v>
      </c>
      <c r="AU864" s="218" t="s">
        <v>80</v>
      </c>
      <c r="AV864" s="13" t="s">
        <v>80</v>
      </c>
      <c r="AW864" s="13" t="s">
        <v>35</v>
      </c>
      <c r="AX864" s="13" t="s">
        <v>72</v>
      </c>
      <c r="AY864" s="218" t="s">
        <v>135</v>
      </c>
    </row>
    <row r="865" spans="2:51" s="13" customFormat="1" ht="11.25">
      <c r="B865" s="208"/>
      <c r="C865" s="209"/>
      <c r="D865" s="194" t="s">
        <v>148</v>
      </c>
      <c r="E865" s="210" t="s">
        <v>1</v>
      </c>
      <c r="F865" s="211" t="s">
        <v>709</v>
      </c>
      <c r="G865" s="209"/>
      <c r="H865" s="212">
        <v>215.37</v>
      </c>
      <c r="I865" s="213"/>
      <c r="J865" s="209"/>
      <c r="K865" s="209"/>
      <c r="L865" s="214"/>
      <c r="M865" s="215"/>
      <c r="N865" s="216"/>
      <c r="O865" s="216"/>
      <c r="P865" s="216"/>
      <c r="Q865" s="216"/>
      <c r="R865" s="216"/>
      <c r="S865" s="216"/>
      <c r="T865" s="217"/>
      <c r="AT865" s="218" t="s">
        <v>148</v>
      </c>
      <c r="AU865" s="218" t="s">
        <v>80</v>
      </c>
      <c r="AV865" s="13" t="s">
        <v>80</v>
      </c>
      <c r="AW865" s="13" t="s">
        <v>35</v>
      </c>
      <c r="AX865" s="13" t="s">
        <v>72</v>
      </c>
      <c r="AY865" s="218" t="s">
        <v>135</v>
      </c>
    </row>
    <row r="866" spans="2:51" s="13" customFormat="1" ht="11.25">
      <c r="B866" s="208"/>
      <c r="C866" s="209"/>
      <c r="D866" s="194" t="s">
        <v>148</v>
      </c>
      <c r="E866" s="210" t="s">
        <v>1</v>
      </c>
      <c r="F866" s="211" t="s">
        <v>710</v>
      </c>
      <c r="G866" s="209"/>
      <c r="H866" s="212">
        <v>187</v>
      </c>
      <c r="I866" s="213"/>
      <c r="J866" s="209"/>
      <c r="K866" s="209"/>
      <c r="L866" s="214"/>
      <c r="M866" s="215"/>
      <c r="N866" s="216"/>
      <c r="O866" s="216"/>
      <c r="P866" s="216"/>
      <c r="Q866" s="216"/>
      <c r="R866" s="216"/>
      <c r="S866" s="216"/>
      <c r="T866" s="217"/>
      <c r="AT866" s="218" t="s">
        <v>148</v>
      </c>
      <c r="AU866" s="218" t="s">
        <v>80</v>
      </c>
      <c r="AV866" s="13" t="s">
        <v>80</v>
      </c>
      <c r="AW866" s="13" t="s">
        <v>35</v>
      </c>
      <c r="AX866" s="13" t="s">
        <v>72</v>
      </c>
      <c r="AY866" s="218" t="s">
        <v>135</v>
      </c>
    </row>
    <row r="867" spans="2:51" s="13" customFormat="1" ht="11.25">
      <c r="B867" s="208"/>
      <c r="C867" s="209"/>
      <c r="D867" s="194" t="s">
        <v>148</v>
      </c>
      <c r="E867" s="210" t="s">
        <v>1</v>
      </c>
      <c r="F867" s="211" t="s">
        <v>711</v>
      </c>
      <c r="G867" s="209"/>
      <c r="H867" s="212">
        <v>159.6</v>
      </c>
      <c r="I867" s="213"/>
      <c r="J867" s="209"/>
      <c r="K867" s="209"/>
      <c r="L867" s="214"/>
      <c r="M867" s="215"/>
      <c r="N867" s="216"/>
      <c r="O867" s="216"/>
      <c r="P867" s="216"/>
      <c r="Q867" s="216"/>
      <c r="R867" s="216"/>
      <c r="S867" s="216"/>
      <c r="T867" s="217"/>
      <c r="AT867" s="218" t="s">
        <v>148</v>
      </c>
      <c r="AU867" s="218" t="s">
        <v>80</v>
      </c>
      <c r="AV867" s="13" t="s">
        <v>80</v>
      </c>
      <c r="AW867" s="13" t="s">
        <v>35</v>
      </c>
      <c r="AX867" s="13" t="s">
        <v>72</v>
      </c>
      <c r="AY867" s="218" t="s">
        <v>135</v>
      </c>
    </row>
    <row r="868" spans="2:51" s="13" customFormat="1" ht="11.25">
      <c r="B868" s="208"/>
      <c r="C868" s="209"/>
      <c r="D868" s="194" t="s">
        <v>148</v>
      </c>
      <c r="E868" s="210" t="s">
        <v>1</v>
      </c>
      <c r="F868" s="211" t="s">
        <v>712</v>
      </c>
      <c r="G868" s="209"/>
      <c r="H868" s="212">
        <v>133.84800000000001</v>
      </c>
      <c r="I868" s="213"/>
      <c r="J868" s="209"/>
      <c r="K868" s="209"/>
      <c r="L868" s="214"/>
      <c r="M868" s="215"/>
      <c r="N868" s="216"/>
      <c r="O868" s="216"/>
      <c r="P868" s="216"/>
      <c r="Q868" s="216"/>
      <c r="R868" s="216"/>
      <c r="S868" s="216"/>
      <c r="T868" s="217"/>
      <c r="AT868" s="218" t="s">
        <v>148</v>
      </c>
      <c r="AU868" s="218" t="s">
        <v>80</v>
      </c>
      <c r="AV868" s="13" t="s">
        <v>80</v>
      </c>
      <c r="AW868" s="13" t="s">
        <v>35</v>
      </c>
      <c r="AX868" s="13" t="s">
        <v>72</v>
      </c>
      <c r="AY868" s="218" t="s">
        <v>135</v>
      </c>
    </row>
    <row r="869" spans="2:51" s="13" customFormat="1" ht="11.25">
      <c r="B869" s="208"/>
      <c r="C869" s="209"/>
      <c r="D869" s="194" t="s">
        <v>148</v>
      </c>
      <c r="E869" s="210" t="s">
        <v>1</v>
      </c>
      <c r="F869" s="211" t="s">
        <v>713</v>
      </c>
      <c r="G869" s="209"/>
      <c r="H869" s="212">
        <v>73</v>
      </c>
      <c r="I869" s="213"/>
      <c r="J869" s="209"/>
      <c r="K869" s="209"/>
      <c r="L869" s="214"/>
      <c r="M869" s="215"/>
      <c r="N869" s="216"/>
      <c r="O869" s="216"/>
      <c r="P869" s="216"/>
      <c r="Q869" s="216"/>
      <c r="R869" s="216"/>
      <c r="S869" s="216"/>
      <c r="T869" s="217"/>
      <c r="AT869" s="218" t="s">
        <v>148</v>
      </c>
      <c r="AU869" s="218" t="s">
        <v>80</v>
      </c>
      <c r="AV869" s="13" t="s">
        <v>80</v>
      </c>
      <c r="AW869" s="13" t="s">
        <v>35</v>
      </c>
      <c r="AX869" s="13" t="s">
        <v>72</v>
      </c>
      <c r="AY869" s="218" t="s">
        <v>135</v>
      </c>
    </row>
    <row r="870" spans="2:51" s="12" customFormat="1" ht="11.25">
      <c r="B870" s="198"/>
      <c r="C870" s="199"/>
      <c r="D870" s="194" t="s">
        <v>148</v>
      </c>
      <c r="E870" s="200" t="s">
        <v>1</v>
      </c>
      <c r="F870" s="201" t="s">
        <v>921</v>
      </c>
      <c r="G870" s="199"/>
      <c r="H870" s="200" t="s">
        <v>1</v>
      </c>
      <c r="I870" s="202"/>
      <c r="J870" s="199"/>
      <c r="K870" s="199"/>
      <c r="L870" s="203"/>
      <c r="M870" s="204"/>
      <c r="N870" s="205"/>
      <c r="O870" s="205"/>
      <c r="P870" s="205"/>
      <c r="Q870" s="205"/>
      <c r="R870" s="205"/>
      <c r="S870" s="205"/>
      <c r="T870" s="206"/>
      <c r="AT870" s="207" t="s">
        <v>148</v>
      </c>
      <c r="AU870" s="207" t="s">
        <v>80</v>
      </c>
      <c r="AV870" s="12" t="s">
        <v>21</v>
      </c>
      <c r="AW870" s="12" t="s">
        <v>35</v>
      </c>
      <c r="AX870" s="12" t="s">
        <v>72</v>
      </c>
      <c r="AY870" s="207" t="s">
        <v>135</v>
      </c>
    </row>
    <row r="871" spans="2:51" s="13" customFormat="1" ht="11.25">
      <c r="B871" s="208"/>
      <c r="C871" s="209"/>
      <c r="D871" s="194" t="s">
        <v>148</v>
      </c>
      <c r="E871" s="210" t="s">
        <v>1</v>
      </c>
      <c r="F871" s="211" t="s">
        <v>979</v>
      </c>
      <c r="G871" s="209"/>
      <c r="H871" s="212">
        <v>639.12</v>
      </c>
      <c r="I871" s="213"/>
      <c r="J871" s="209"/>
      <c r="K871" s="209"/>
      <c r="L871" s="214"/>
      <c r="M871" s="215"/>
      <c r="N871" s="216"/>
      <c r="O871" s="216"/>
      <c r="P871" s="216"/>
      <c r="Q871" s="216"/>
      <c r="R871" s="216"/>
      <c r="S871" s="216"/>
      <c r="T871" s="217"/>
      <c r="AT871" s="218" t="s">
        <v>148</v>
      </c>
      <c r="AU871" s="218" t="s">
        <v>80</v>
      </c>
      <c r="AV871" s="13" t="s">
        <v>80</v>
      </c>
      <c r="AW871" s="13" t="s">
        <v>35</v>
      </c>
      <c r="AX871" s="13" t="s">
        <v>72</v>
      </c>
      <c r="AY871" s="218" t="s">
        <v>135</v>
      </c>
    </row>
    <row r="872" spans="2:51" s="12" customFormat="1" ht="11.25">
      <c r="B872" s="198"/>
      <c r="C872" s="199"/>
      <c r="D872" s="194" t="s">
        <v>148</v>
      </c>
      <c r="E872" s="200" t="s">
        <v>1</v>
      </c>
      <c r="F872" s="201" t="s">
        <v>922</v>
      </c>
      <c r="G872" s="199"/>
      <c r="H872" s="200" t="s">
        <v>1</v>
      </c>
      <c r="I872" s="202"/>
      <c r="J872" s="199"/>
      <c r="K872" s="199"/>
      <c r="L872" s="203"/>
      <c r="M872" s="204"/>
      <c r="N872" s="205"/>
      <c r="O872" s="205"/>
      <c r="P872" s="205"/>
      <c r="Q872" s="205"/>
      <c r="R872" s="205"/>
      <c r="S872" s="205"/>
      <c r="T872" s="206"/>
      <c r="AT872" s="207" t="s">
        <v>148</v>
      </c>
      <c r="AU872" s="207" t="s">
        <v>80</v>
      </c>
      <c r="AV872" s="12" t="s">
        <v>21</v>
      </c>
      <c r="AW872" s="12" t="s">
        <v>35</v>
      </c>
      <c r="AX872" s="12" t="s">
        <v>72</v>
      </c>
      <c r="AY872" s="207" t="s">
        <v>135</v>
      </c>
    </row>
    <row r="873" spans="2:51" s="13" customFormat="1" ht="11.25">
      <c r="B873" s="208"/>
      <c r="C873" s="209"/>
      <c r="D873" s="194" t="s">
        <v>148</v>
      </c>
      <c r="E873" s="210" t="s">
        <v>1</v>
      </c>
      <c r="F873" s="211" t="s">
        <v>980</v>
      </c>
      <c r="G873" s="209"/>
      <c r="H873" s="212">
        <v>183.6</v>
      </c>
      <c r="I873" s="213"/>
      <c r="J873" s="209"/>
      <c r="K873" s="209"/>
      <c r="L873" s="214"/>
      <c r="M873" s="215"/>
      <c r="N873" s="216"/>
      <c r="O873" s="216"/>
      <c r="P873" s="216"/>
      <c r="Q873" s="216"/>
      <c r="R873" s="216"/>
      <c r="S873" s="216"/>
      <c r="T873" s="217"/>
      <c r="AT873" s="218" t="s">
        <v>148</v>
      </c>
      <c r="AU873" s="218" t="s">
        <v>80</v>
      </c>
      <c r="AV873" s="13" t="s">
        <v>80</v>
      </c>
      <c r="AW873" s="13" t="s">
        <v>35</v>
      </c>
      <c r="AX873" s="13" t="s">
        <v>72</v>
      </c>
      <c r="AY873" s="218" t="s">
        <v>135</v>
      </c>
    </row>
    <row r="874" spans="2:51" s="13" customFormat="1" ht="11.25">
      <c r="B874" s="208"/>
      <c r="C874" s="209"/>
      <c r="D874" s="194" t="s">
        <v>148</v>
      </c>
      <c r="E874" s="210" t="s">
        <v>1</v>
      </c>
      <c r="F874" s="211" t="s">
        <v>981</v>
      </c>
      <c r="G874" s="209"/>
      <c r="H874" s="212">
        <v>151.19999999999999</v>
      </c>
      <c r="I874" s="213"/>
      <c r="J874" s="209"/>
      <c r="K874" s="209"/>
      <c r="L874" s="214"/>
      <c r="M874" s="215"/>
      <c r="N874" s="216"/>
      <c r="O874" s="216"/>
      <c r="P874" s="216"/>
      <c r="Q874" s="216"/>
      <c r="R874" s="216"/>
      <c r="S874" s="216"/>
      <c r="T874" s="217"/>
      <c r="AT874" s="218" t="s">
        <v>148</v>
      </c>
      <c r="AU874" s="218" t="s">
        <v>80</v>
      </c>
      <c r="AV874" s="13" t="s">
        <v>80</v>
      </c>
      <c r="AW874" s="13" t="s">
        <v>35</v>
      </c>
      <c r="AX874" s="13" t="s">
        <v>72</v>
      </c>
      <c r="AY874" s="218" t="s">
        <v>135</v>
      </c>
    </row>
    <row r="875" spans="2:51" s="13" customFormat="1" ht="11.25">
      <c r="B875" s="208"/>
      <c r="C875" s="209"/>
      <c r="D875" s="194" t="s">
        <v>148</v>
      </c>
      <c r="E875" s="210" t="s">
        <v>1</v>
      </c>
      <c r="F875" s="211" t="s">
        <v>982</v>
      </c>
      <c r="G875" s="209"/>
      <c r="H875" s="212">
        <v>174.12</v>
      </c>
      <c r="I875" s="213"/>
      <c r="J875" s="209"/>
      <c r="K875" s="209"/>
      <c r="L875" s="214"/>
      <c r="M875" s="215"/>
      <c r="N875" s="216"/>
      <c r="O875" s="216"/>
      <c r="P875" s="216"/>
      <c r="Q875" s="216"/>
      <c r="R875" s="216"/>
      <c r="S875" s="216"/>
      <c r="T875" s="217"/>
      <c r="AT875" s="218" t="s">
        <v>148</v>
      </c>
      <c r="AU875" s="218" t="s">
        <v>80</v>
      </c>
      <c r="AV875" s="13" t="s">
        <v>80</v>
      </c>
      <c r="AW875" s="13" t="s">
        <v>35</v>
      </c>
      <c r="AX875" s="13" t="s">
        <v>72</v>
      </c>
      <c r="AY875" s="218" t="s">
        <v>135</v>
      </c>
    </row>
    <row r="876" spans="2:51" s="13" customFormat="1" ht="11.25">
      <c r="B876" s="208"/>
      <c r="C876" s="209"/>
      <c r="D876" s="194" t="s">
        <v>148</v>
      </c>
      <c r="E876" s="210" t="s">
        <v>1</v>
      </c>
      <c r="F876" s="211" t="s">
        <v>983</v>
      </c>
      <c r="G876" s="209"/>
      <c r="H876" s="212">
        <v>175.25200000000001</v>
      </c>
      <c r="I876" s="213"/>
      <c r="J876" s="209"/>
      <c r="K876" s="209"/>
      <c r="L876" s="214"/>
      <c r="M876" s="215"/>
      <c r="N876" s="216"/>
      <c r="O876" s="216"/>
      <c r="P876" s="216"/>
      <c r="Q876" s="216"/>
      <c r="R876" s="216"/>
      <c r="S876" s="216"/>
      <c r="T876" s="217"/>
      <c r="AT876" s="218" t="s">
        <v>148</v>
      </c>
      <c r="AU876" s="218" t="s">
        <v>80</v>
      </c>
      <c r="AV876" s="13" t="s">
        <v>80</v>
      </c>
      <c r="AW876" s="13" t="s">
        <v>35</v>
      </c>
      <c r="AX876" s="13" t="s">
        <v>72</v>
      </c>
      <c r="AY876" s="218" t="s">
        <v>135</v>
      </c>
    </row>
    <row r="877" spans="2:51" s="13" customFormat="1" ht="11.25">
      <c r="B877" s="208"/>
      <c r="C877" s="209"/>
      <c r="D877" s="194" t="s">
        <v>148</v>
      </c>
      <c r="E877" s="210" t="s">
        <v>1</v>
      </c>
      <c r="F877" s="211" t="s">
        <v>984</v>
      </c>
      <c r="G877" s="209"/>
      <c r="H877" s="212">
        <v>97.001000000000005</v>
      </c>
      <c r="I877" s="213"/>
      <c r="J877" s="209"/>
      <c r="K877" s="209"/>
      <c r="L877" s="214"/>
      <c r="M877" s="215"/>
      <c r="N877" s="216"/>
      <c r="O877" s="216"/>
      <c r="P877" s="216"/>
      <c r="Q877" s="216"/>
      <c r="R877" s="216"/>
      <c r="S877" s="216"/>
      <c r="T877" s="217"/>
      <c r="AT877" s="218" t="s">
        <v>148</v>
      </c>
      <c r="AU877" s="218" t="s">
        <v>80</v>
      </c>
      <c r="AV877" s="13" t="s">
        <v>80</v>
      </c>
      <c r="AW877" s="13" t="s">
        <v>35</v>
      </c>
      <c r="AX877" s="13" t="s">
        <v>72</v>
      </c>
      <c r="AY877" s="218" t="s">
        <v>135</v>
      </c>
    </row>
    <row r="878" spans="2:51" s="13" customFormat="1" ht="11.25">
      <c r="B878" s="208"/>
      <c r="C878" s="209"/>
      <c r="D878" s="194" t="s">
        <v>148</v>
      </c>
      <c r="E878" s="210" t="s">
        <v>1</v>
      </c>
      <c r="F878" s="211" t="s">
        <v>923</v>
      </c>
      <c r="G878" s="209"/>
      <c r="H878" s="212">
        <v>134.16</v>
      </c>
      <c r="I878" s="213"/>
      <c r="J878" s="209"/>
      <c r="K878" s="209"/>
      <c r="L878" s="214"/>
      <c r="M878" s="215"/>
      <c r="N878" s="216"/>
      <c r="O878" s="216"/>
      <c r="P878" s="216"/>
      <c r="Q878" s="216"/>
      <c r="R878" s="216"/>
      <c r="S878" s="216"/>
      <c r="T878" s="217"/>
      <c r="AT878" s="218" t="s">
        <v>148</v>
      </c>
      <c r="AU878" s="218" t="s">
        <v>80</v>
      </c>
      <c r="AV878" s="13" t="s">
        <v>80</v>
      </c>
      <c r="AW878" s="13" t="s">
        <v>35</v>
      </c>
      <c r="AX878" s="13" t="s">
        <v>72</v>
      </c>
      <c r="AY878" s="218" t="s">
        <v>135</v>
      </c>
    </row>
    <row r="879" spans="2:51" s="13" customFormat="1" ht="11.25">
      <c r="B879" s="208"/>
      <c r="C879" s="209"/>
      <c r="D879" s="194" t="s">
        <v>148</v>
      </c>
      <c r="E879" s="210" t="s">
        <v>1</v>
      </c>
      <c r="F879" s="211" t="s">
        <v>986</v>
      </c>
      <c r="G879" s="209"/>
      <c r="H879" s="212">
        <v>48.6</v>
      </c>
      <c r="I879" s="213"/>
      <c r="J879" s="209"/>
      <c r="K879" s="209"/>
      <c r="L879" s="214"/>
      <c r="M879" s="215"/>
      <c r="N879" s="216"/>
      <c r="O879" s="216"/>
      <c r="P879" s="216"/>
      <c r="Q879" s="216"/>
      <c r="R879" s="216"/>
      <c r="S879" s="216"/>
      <c r="T879" s="217"/>
      <c r="AT879" s="218" t="s">
        <v>148</v>
      </c>
      <c r="AU879" s="218" t="s">
        <v>80</v>
      </c>
      <c r="AV879" s="13" t="s">
        <v>80</v>
      </c>
      <c r="AW879" s="13" t="s">
        <v>35</v>
      </c>
      <c r="AX879" s="13" t="s">
        <v>72</v>
      </c>
      <c r="AY879" s="218" t="s">
        <v>135</v>
      </c>
    </row>
    <row r="880" spans="2:51" s="12" customFormat="1" ht="11.25">
      <c r="B880" s="198"/>
      <c r="C880" s="199"/>
      <c r="D880" s="194" t="s">
        <v>148</v>
      </c>
      <c r="E880" s="200" t="s">
        <v>1</v>
      </c>
      <c r="F880" s="201" t="s">
        <v>909</v>
      </c>
      <c r="G880" s="199"/>
      <c r="H880" s="200" t="s">
        <v>1</v>
      </c>
      <c r="I880" s="202"/>
      <c r="J880" s="199"/>
      <c r="K880" s="199"/>
      <c r="L880" s="203"/>
      <c r="M880" s="204"/>
      <c r="N880" s="205"/>
      <c r="O880" s="205"/>
      <c r="P880" s="205"/>
      <c r="Q880" s="205"/>
      <c r="R880" s="205"/>
      <c r="S880" s="205"/>
      <c r="T880" s="206"/>
      <c r="AT880" s="207" t="s">
        <v>148</v>
      </c>
      <c r="AU880" s="207" t="s">
        <v>80</v>
      </c>
      <c r="AV880" s="12" t="s">
        <v>21</v>
      </c>
      <c r="AW880" s="12" t="s">
        <v>35</v>
      </c>
      <c r="AX880" s="12" t="s">
        <v>72</v>
      </c>
      <c r="AY880" s="207" t="s">
        <v>135</v>
      </c>
    </row>
    <row r="881" spans="2:65" s="13" customFormat="1" ht="11.25">
      <c r="B881" s="208"/>
      <c r="C881" s="209"/>
      <c r="D881" s="194" t="s">
        <v>148</v>
      </c>
      <c r="E881" s="210" t="s">
        <v>1</v>
      </c>
      <c r="F881" s="211" t="s">
        <v>953</v>
      </c>
      <c r="G881" s="209"/>
      <c r="H881" s="212">
        <v>41.85</v>
      </c>
      <c r="I881" s="213"/>
      <c r="J881" s="209"/>
      <c r="K881" s="209"/>
      <c r="L881" s="214"/>
      <c r="M881" s="215"/>
      <c r="N881" s="216"/>
      <c r="O881" s="216"/>
      <c r="P881" s="216"/>
      <c r="Q881" s="216"/>
      <c r="R881" s="216"/>
      <c r="S881" s="216"/>
      <c r="T881" s="217"/>
      <c r="AT881" s="218" t="s">
        <v>148</v>
      </c>
      <c r="AU881" s="218" t="s">
        <v>80</v>
      </c>
      <c r="AV881" s="13" t="s">
        <v>80</v>
      </c>
      <c r="AW881" s="13" t="s">
        <v>35</v>
      </c>
      <c r="AX881" s="13" t="s">
        <v>72</v>
      </c>
      <c r="AY881" s="218" t="s">
        <v>135</v>
      </c>
    </row>
    <row r="882" spans="2:65" s="13" customFormat="1" ht="11.25">
      <c r="B882" s="208"/>
      <c r="C882" s="209"/>
      <c r="D882" s="194" t="s">
        <v>148</v>
      </c>
      <c r="E882" s="210" t="s">
        <v>1</v>
      </c>
      <c r="F882" s="211" t="s">
        <v>954</v>
      </c>
      <c r="G882" s="209"/>
      <c r="H882" s="212">
        <v>115.6</v>
      </c>
      <c r="I882" s="213"/>
      <c r="J882" s="209"/>
      <c r="K882" s="209"/>
      <c r="L882" s="214"/>
      <c r="M882" s="215"/>
      <c r="N882" s="216"/>
      <c r="O882" s="216"/>
      <c r="P882" s="216"/>
      <c r="Q882" s="216"/>
      <c r="R882" s="216"/>
      <c r="S882" s="216"/>
      <c r="T882" s="217"/>
      <c r="AT882" s="218" t="s">
        <v>148</v>
      </c>
      <c r="AU882" s="218" t="s">
        <v>80</v>
      </c>
      <c r="AV882" s="13" t="s">
        <v>80</v>
      </c>
      <c r="AW882" s="13" t="s">
        <v>35</v>
      </c>
      <c r="AX882" s="13" t="s">
        <v>72</v>
      </c>
      <c r="AY882" s="218" t="s">
        <v>135</v>
      </c>
    </row>
    <row r="883" spans="2:65" s="13" customFormat="1" ht="11.25">
      <c r="B883" s="208"/>
      <c r="C883" s="209"/>
      <c r="D883" s="194" t="s">
        <v>148</v>
      </c>
      <c r="E883" s="210" t="s">
        <v>1</v>
      </c>
      <c r="F883" s="211" t="s">
        <v>924</v>
      </c>
      <c r="G883" s="209"/>
      <c r="H883" s="212">
        <v>15.44</v>
      </c>
      <c r="I883" s="213"/>
      <c r="J883" s="209"/>
      <c r="K883" s="209"/>
      <c r="L883" s="214"/>
      <c r="M883" s="215"/>
      <c r="N883" s="216"/>
      <c r="O883" s="216"/>
      <c r="P883" s="216"/>
      <c r="Q883" s="216"/>
      <c r="R883" s="216"/>
      <c r="S883" s="216"/>
      <c r="T883" s="217"/>
      <c r="AT883" s="218" t="s">
        <v>148</v>
      </c>
      <c r="AU883" s="218" t="s">
        <v>80</v>
      </c>
      <c r="AV883" s="13" t="s">
        <v>80</v>
      </c>
      <c r="AW883" s="13" t="s">
        <v>35</v>
      </c>
      <c r="AX883" s="13" t="s">
        <v>72</v>
      </c>
      <c r="AY883" s="218" t="s">
        <v>135</v>
      </c>
    </row>
    <row r="884" spans="2:65" s="13" customFormat="1" ht="11.25">
      <c r="B884" s="208"/>
      <c r="C884" s="209"/>
      <c r="D884" s="194" t="s">
        <v>148</v>
      </c>
      <c r="E884" s="210" t="s">
        <v>1</v>
      </c>
      <c r="F884" s="211" t="s">
        <v>955</v>
      </c>
      <c r="G884" s="209"/>
      <c r="H884" s="212">
        <v>5.2649999999999997</v>
      </c>
      <c r="I884" s="213"/>
      <c r="J884" s="209"/>
      <c r="K884" s="209"/>
      <c r="L884" s="214"/>
      <c r="M884" s="215"/>
      <c r="N884" s="216"/>
      <c r="O884" s="216"/>
      <c r="P884" s="216"/>
      <c r="Q884" s="216"/>
      <c r="R884" s="216"/>
      <c r="S884" s="216"/>
      <c r="T884" s="217"/>
      <c r="AT884" s="218" t="s">
        <v>148</v>
      </c>
      <c r="AU884" s="218" t="s">
        <v>80</v>
      </c>
      <c r="AV884" s="13" t="s">
        <v>80</v>
      </c>
      <c r="AW884" s="13" t="s">
        <v>35</v>
      </c>
      <c r="AX884" s="13" t="s">
        <v>72</v>
      </c>
      <c r="AY884" s="218" t="s">
        <v>135</v>
      </c>
    </row>
    <row r="885" spans="2:65" s="13" customFormat="1" ht="11.25">
      <c r="B885" s="208"/>
      <c r="C885" s="209"/>
      <c r="D885" s="194" t="s">
        <v>148</v>
      </c>
      <c r="E885" s="210" t="s">
        <v>1</v>
      </c>
      <c r="F885" s="211" t="s">
        <v>956</v>
      </c>
      <c r="G885" s="209"/>
      <c r="H885" s="212">
        <v>68.599999999999994</v>
      </c>
      <c r="I885" s="213"/>
      <c r="J885" s="209"/>
      <c r="K885" s="209"/>
      <c r="L885" s="214"/>
      <c r="M885" s="215"/>
      <c r="N885" s="216"/>
      <c r="O885" s="216"/>
      <c r="P885" s="216"/>
      <c r="Q885" s="216"/>
      <c r="R885" s="216"/>
      <c r="S885" s="216"/>
      <c r="T885" s="217"/>
      <c r="AT885" s="218" t="s">
        <v>148</v>
      </c>
      <c r="AU885" s="218" t="s">
        <v>80</v>
      </c>
      <c r="AV885" s="13" t="s">
        <v>80</v>
      </c>
      <c r="AW885" s="13" t="s">
        <v>35</v>
      </c>
      <c r="AX885" s="13" t="s">
        <v>72</v>
      </c>
      <c r="AY885" s="218" t="s">
        <v>135</v>
      </c>
    </row>
    <row r="886" spans="2:65" s="14" customFormat="1" ht="11.25">
      <c r="B886" s="219"/>
      <c r="C886" s="220"/>
      <c r="D886" s="194" t="s">
        <v>148</v>
      </c>
      <c r="E886" s="221" t="s">
        <v>1</v>
      </c>
      <c r="F886" s="222" t="s">
        <v>152</v>
      </c>
      <c r="G886" s="220"/>
      <c r="H886" s="223">
        <v>3928.951</v>
      </c>
      <c r="I886" s="224"/>
      <c r="J886" s="220"/>
      <c r="K886" s="220"/>
      <c r="L886" s="225"/>
      <c r="M886" s="226"/>
      <c r="N886" s="227"/>
      <c r="O886" s="227"/>
      <c r="P886" s="227"/>
      <c r="Q886" s="227"/>
      <c r="R886" s="227"/>
      <c r="S886" s="227"/>
      <c r="T886" s="228"/>
      <c r="AT886" s="229" t="s">
        <v>148</v>
      </c>
      <c r="AU886" s="229" t="s">
        <v>80</v>
      </c>
      <c r="AV886" s="14" t="s">
        <v>153</v>
      </c>
      <c r="AW886" s="14" t="s">
        <v>35</v>
      </c>
      <c r="AX886" s="14" t="s">
        <v>72</v>
      </c>
      <c r="AY886" s="229" t="s">
        <v>135</v>
      </c>
    </row>
    <row r="887" spans="2:65" s="15" customFormat="1" ht="11.25">
      <c r="B887" s="230"/>
      <c r="C887" s="231"/>
      <c r="D887" s="194" t="s">
        <v>148</v>
      </c>
      <c r="E887" s="232" t="s">
        <v>1</v>
      </c>
      <c r="F887" s="233" t="s">
        <v>193</v>
      </c>
      <c r="G887" s="231"/>
      <c r="H887" s="234">
        <v>3928.951</v>
      </c>
      <c r="I887" s="235"/>
      <c r="J887" s="231"/>
      <c r="K887" s="231"/>
      <c r="L887" s="236"/>
      <c r="M887" s="237"/>
      <c r="N887" s="238"/>
      <c r="O887" s="238"/>
      <c r="P887" s="238"/>
      <c r="Q887" s="238"/>
      <c r="R887" s="238"/>
      <c r="S887" s="238"/>
      <c r="T887" s="239"/>
      <c r="AT887" s="240" t="s">
        <v>148</v>
      </c>
      <c r="AU887" s="240" t="s">
        <v>80</v>
      </c>
      <c r="AV887" s="15" t="s">
        <v>142</v>
      </c>
      <c r="AW887" s="15" t="s">
        <v>35</v>
      </c>
      <c r="AX887" s="15" t="s">
        <v>21</v>
      </c>
      <c r="AY887" s="240" t="s">
        <v>135</v>
      </c>
    </row>
    <row r="888" spans="2:65" s="1" customFormat="1" ht="16.5" customHeight="1">
      <c r="B888" s="34"/>
      <c r="C888" s="182" t="s">
        <v>1036</v>
      </c>
      <c r="D888" s="182" t="s">
        <v>137</v>
      </c>
      <c r="E888" s="183" t="s">
        <v>1037</v>
      </c>
      <c r="F888" s="184" t="s">
        <v>1038</v>
      </c>
      <c r="G888" s="185" t="s">
        <v>172</v>
      </c>
      <c r="H888" s="186">
        <v>561.5</v>
      </c>
      <c r="I888" s="187"/>
      <c r="J888" s="188">
        <f>ROUND(I888*H888,2)</f>
        <v>0</v>
      </c>
      <c r="K888" s="184" t="s">
        <v>141</v>
      </c>
      <c r="L888" s="38"/>
      <c r="M888" s="189" t="s">
        <v>1</v>
      </c>
      <c r="N888" s="190" t="s">
        <v>43</v>
      </c>
      <c r="O888" s="60"/>
      <c r="P888" s="191">
        <f>O888*H888</f>
        <v>0</v>
      </c>
      <c r="Q888" s="191">
        <v>4.7320000000000001E-4</v>
      </c>
      <c r="R888" s="191">
        <f>Q888*H888</f>
        <v>0.26570179999999999</v>
      </c>
      <c r="S888" s="191">
        <v>1E-3</v>
      </c>
      <c r="T888" s="192">
        <f>S888*H888</f>
        <v>0.5615</v>
      </c>
      <c r="AR888" s="17" t="s">
        <v>142</v>
      </c>
      <c r="AT888" s="17" t="s">
        <v>137</v>
      </c>
      <c r="AU888" s="17" t="s">
        <v>80</v>
      </c>
      <c r="AY888" s="17" t="s">
        <v>135</v>
      </c>
      <c r="BE888" s="193">
        <f>IF(N888="základní",J888,0)</f>
        <v>0</v>
      </c>
      <c r="BF888" s="193">
        <f>IF(N888="snížená",J888,0)</f>
        <v>0</v>
      </c>
      <c r="BG888" s="193">
        <f>IF(N888="zákl. přenesená",J888,0)</f>
        <v>0</v>
      </c>
      <c r="BH888" s="193">
        <f>IF(N888="sníž. přenesená",J888,0)</f>
        <v>0</v>
      </c>
      <c r="BI888" s="193">
        <f>IF(N888="nulová",J888,0)</f>
        <v>0</v>
      </c>
      <c r="BJ888" s="17" t="s">
        <v>21</v>
      </c>
      <c r="BK888" s="193">
        <f>ROUND(I888*H888,2)</f>
        <v>0</v>
      </c>
      <c r="BL888" s="17" t="s">
        <v>142</v>
      </c>
      <c r="BM888" s="17" t="s">
        <v>1039</v>
      </c>
    </row>
    <row r="889" spans="2:65" s="1" customFormat="1" ht="11.25">
      <c r="B889" s="34"/>
      <c r="C889" s="35"/>
      <c r="D889" s="194" t="s">
        <v>144</v>
      </c>
      <c r="E889" s="35"/>
      <c r="F889" s="195" t="s">
        <v>1040</v>
      </c>
      <c r="G889" s="35"/>
      <c r="H889" s="35"/>
      <c r="I889" s="112"/>
      <c r="J889" s="35"/>
      <c r="K889" s="35"/>
      <c r="L889" s="38"/>
      <c r="M889" s="196"/>
      <c r="N889" s="60"/>
      <c r="O889" s="60"/>
      <c r="P889" s="60"/>
      <c r="Q889" s="60"/>
      <c r="R889" s="60"/>
      <c r="S889" s="60"/>
      <c r="T889" s="61"/>
      <c r="AT889" s="17" t="s">
        <v>144</v>
      </c>
      <c r="AU889" s="17" t="s">
        <v>80</v>
      </c>
    </row>
    <row r="890" spans="2:65" s="1" customFormat="1" ht="39">
      <c r="B890" s="34"/>
      <c r="C890" s="35"/>
      <c r="D890" s="194" t="s">
        <v>146</v>
      </c>
      <c r="E890" s="35"/>
      <c r="F890" s="197" t="s">
        <v>1041</v>
      </c>
      <c r="G890" s="35"/>
      <c r="H890" s="35"/>
      <c r="I890" s="112"/>
      <c r="J890" s="35"/>
      <c r="K890" s="35"/>
      <c r="L890" s="38"/>
      <c r="M890" s="196"/>
      <c r="N890" s="60"/>
      <c r="O890" s="60"/>
      <c r="P890" s="60"/>
      <c r="Q890" s="60"/>
      <c r="R890" s="60"/>
      <c r="S890" s="60"/>
      <c r="T890" s="61"/>
      <c r="AT890" s="17" t="s">
        <v>146</v>
      </c>
      <c r="AU890" s="17" t="s">
        <v>80</v>
      </c>
    </row>
    <row r="891" spans="2:65" s="12" customFormat="1" ht="11.25">
      <c r="B891" s="198"/>
      <c r="C891" s="199"/>
      <c r="D891" s="194" t="s">
        <v>148</v>
      </c>
      <c r="E891" s="200" t="s">
        <v>1</v>
      </c>
      <c r="F891" s="201" t="s">
        <v>1042</v>
      </c>
      <c r="G891" s="199"/>
      <c r="H891" s="200" t="s">
        <v>1</v>
      </c>
      <c r="I891" s="202"/>
      <c r="J891" s="199"/>
      <c r="K891" s="199"/>
      <c r="L891" s="203"/>
      <c r="M891" s="204"/>
      <c r="N891" s="205"/>
      <c r="O891" s="205"/>
      <c r="P891" s="205"/>
      <c r="Q891" s="205"/>
      <c r="R891" s="205"/>
      <c r="S891" s="205"/>
      <c r="T891" s="206"/>
      <c r="AT891" s="207" t="s">
        <v>148</v>
      </c>
      <c r="AU891" s="207" t="s">
        <v>80</v>
      </c>
      <c r="AV891" s="12" t="s">
        <v>21</v>
      </c>
      <c r="AW891" s="12" t="s">
        <v>35</v>
      </c>
      <c r="AX891" s="12" t="s">
        <v>72</v>
      </c>
      <c r="AY891" s="207" t="s">
        <v>135</v>
      </c>
    </row>
    <row r="892" spans="2:65" s="12" customFormat="1" ht="11.25">
      <c r="B892" s="198"/>
      <c r="C892" s="199"/>
      <c r="D892" s="194" t="s">
        <v>148</v>
      </c>
      <c r="E892" s="200" t="s">
        <v>1</v>
      </c>
      <c r="F892" s="201" t="s">
        <v>1043</v>
      </c>
      <c r="G892" s="199"/>
      <c r="H892" s="200" t="s">
        <v>1</v>
      </c>
      <c r="I892" s="202"/>
      <c r="J892" s="199"/>
      <c r="K892" s="199"/>
      <c r="L892" s="203"/>
      <c r="M892" s="204"/>
      <c r="N892" s="205"/>
      <c r="O892" s="205"/>
      <c r="P892" s="205"/>
      <c r="Q892" s="205"/>
      <c r="R892" s="205"/>
      <c r="S892" s="205"/>
      <c r="T892" s="206"/>
      <c r="AT892" s="207" t="s">
        <v>148</v>
      </c>
      <c r="AU892" s="207" t="s">
        <v>80</v>
      </c>
      <c r="AV892" s="12" t="s">
        <v>21</v>
      </c>
      <c r="AW892" s="12" t="s">
        <v>35</v>
      </c>
      <c r="AX892" s="12" t="s">
        <v>72</v>
      </c>
      <c r="AY892" s="207" t="s">
        <v>135</v>
      </c>
    </row>
    <row r="893" spans="2:65" s="12" customFormat="1" ht="11.25">
      <c r="B893" s="198"/>
      <c r="C893" s="199"/>
      <c r="D893" s="194" t="s">
        <v>148</v>
      </c>
      <c r="E893" s="200" t="s">
        <v>1</v>
      </c>
      <c r="F893" s="201" t="s">
        <v>1044</v>
      </c>
      <c r="G893" s="199"/>
      <c r="H893" s="200" t="s">
        <v>1</v>
      </c>
      <c r="I893" s="202"/>
      <c r="J893" s="199"/>
      <c r="K893" s="199"/>
      <c r="L893" s="203"/>
      <c r="M893" s="204"/>
      <c r="N893" s="205"/>
      <c r="O893" s="205"/>
      <c r="P893" s="205"/>
      <c r="Q893" s="205"/>
      <c r="R893" s="205"/>
      <c r="S893" s="205"/>
      <c r="T893" s="206"/>
      <c r="AT893" s="207" t="s">
        <v>148</v>
      </c>
      <c r="AU893" s="207" t="s">
        <v>80</v>
      </c>
      <c r="AV893" s="12" t="s">
        <v>21</v>
      </c>
      <c r="AW893" s="12" t="s">
        <v>35</v>
      </c>
      <c r="AX893" s="12" t="s">
        <v>72</v>
      </c>
      <c r="AY893" s="207" t="s">
        <v>135</v>
      </c>
    </row>
    <row r="894" spans="2:65" s="13" customFormat="1" ht="11.25">
      <c r="B894" s="208"/>
      <c r="C894" s="209"/>
      <c r="D894" s="194" t="s">
        <v>148</v>
      </c>
      <c r="E894" s="210" t="s">
        <v>1</v>
      </c>
      <c r="F894" s="211" t="s">
        <v>1045</v>
      </c>
      <c r="G894" s="209"/>
      <c r="H894" s="212">
        <v>238</v>
      </c>
      <c r="I894" s="213"/>
      <c r="J894" s="209"/>
      <c r="K894" s="209"/>
      <c r="L894" s="214"/>
      <c r="M894" s="215"/>
      <c r="N894" s="216"/>
      <c r="O894" s="216"/>
      <c r="P894" s="216"/>
      <c r="Q894" s="216"/>
      <c r="R894" s="216"/>
      <c r="S894" s="216"/>
      <c r="T894" s="217"/>
      <c r="AT894" s="218" t="s">
        <v>148</v>
      </c>
      <c r="AU894" s="218" t="s">
        <v>80</v>
      </c>
      <c r="AV894" s="13" t="s">
        <v>80</v>
      </c>
      <c r="AW894" s="13" t="s">
        <v>35</v>
      </c>
      <c r="AX894" s="13" t="s">
        <v>72</v>
      </c>
      <c r="AY894" s="218" t="s">
        <v>135</v>
      </c>
    </row>
    <row r="895" spans="2:65" s="14" customFormat="1" ht="11.25">
      <c r="B895" s="219"/>
      <c r="C895" s="220"/>
      <c r="D895" s="194" t="s">
        <v>148</v>
      </c>
      <c r="E895" s="221" t="s">
        <v>1</v>
      </c>
      <c r="F895" s="222" t="s">
        <v>152</v>
      </c>
      <c r="G895" s="220"/>
      <c r="H895" s="223">
        <v>238</v>
      </c>
      <c r="I895" s="224"/>
      <c r="J895" s="220"/>
      <c r="K895" s="220"/>
      <c r="L895" s="225"/>
      <c r="M895" s="226"/>
      <c r="N895" s="227"/>
      <c r="O895" s="227"/>
      <c r="P895" s="227"/>
      <c r="Q895" s="227"/>
      <c r="R895" s="227"/>
      <c r="S895" s="227"/>
      <c r="T895" s="228"/>
      <c r="AT895" s="229" t="s">
        <v>148</v>
      </c>
      <c r="AU895" s="229" t="s">
        <v>80</v>
      </c>
      <c r="AV895" s="14" t="s">
        <v>153</v>
      </c>
      <c r="AW895" s="14" t="s">
        <v>35</v>
      </c>
      <c r="AX895" s="14" t="s">
        <v>72</v>
      </c>
      <c r="AY895" s="229" t="s">
        <v>135</v>
      </c>
    </row>
    <row r="896" spans="2:65" s="12" customFormat="1" ht="11.25">
      <c r="B896" s="198"/>
      <c r="C896" s="199"/>
      <c r="D896" s="194" t="s">
        <v>148</v>
      </c>
      <c r="E896" s="200" t="s">
        <v>1</v>
      </c>
      <c r="F896" s="201" t="s">
        <v>366</v>
      </c>
      <c r="G896" s="199"/>
      <c r="H896" s="200" t="s">
        <v>1</v>
      </c>
      <c r="I896" s="202"/>
      <c r="J896" s="199"/>
      <c r="K896" s="199"/>
      <c r="L896" s="203"/>
      <c r="M896" s="204"/>
      <c r="N896" s="205"/>
      <c r="O896" s="205"/>
      <c r="P896" s="205"/>
      <c r="Q896" s="205"/>
      <c r="R896" s="205"/>
      <c r="S896" s="205"/>
      <c r="T896" s="206"/>
      <c r="AT896" s="207" t="s">
        <v>148</v>
      </c>
      <c r="AU896" s="207" t="s">
        <v>80</v>
      </c>
      <c r="AV896" s="12" t="s">
        <v>21</v>
      </c>
      <c r="AW896" s="12" t="s">
        <v>35</v>
      </c>
      <c r="AX896" s="12" t="s">
        <v>72</v>
      </c>
      <c r="AY896" s="207" t="s">
        <v>135</v>
      </c>
    </row>
    <row r="897" spans="2:65" s="13" customFormat="1" ht="11.25">
      <c r="B897" s="208"/>
      <c r="C897" s="209"/>
      <c r="D897" s="194" t="s">
        <v>148</v>
      </c>
      <c r="E897" s="210" t="s">
        <v>1</v>
      </c>
      <c r="F897" s="211" t="s">
        <v>1046</v>
      </c>
      <c r="G897" s="209"/>
      <c r="H897" s="212">
        <v>194.1</v>
      </c>
      <c r="I897" s="213"/>
      <c r="J897" s="209"/>
      <c r="K897" s="209"/>
      <c r="L897" s="214"/>
      <c r="M897" s="215"/>
      <c r="N897" s="216"/>
      <c r="O897" s="216"/>
      <c r="P897" s="216"/>
      <c r="Q897" s="216"/>
      <c r="R897" s="216"/>
      <c r="S897" s="216"/>
      <c r="T897" s="217"/>
      <c r="AT897" s="218" t="s">
        <v>148</v>
      </c>
      <c r="AU897" s="218" t="s">
        <v>80</v>
      </c>
      <c r="AV897" s="13" t="s">
        <v>80</v>
      </c>
      <c r="AW897" s="13" t="s">
        <v>35</v>
      </c>
      <c r="AX897" s="13" t="s">
        <v>72</v>
      </c>
      <c r="AY897" s="218" t="s">
        <v>135</v>
      </c>
    </row>
    <row r="898" spans="2:65" s="13" customFormat="1" ht="11.25">
      <c r="B898" s="208"/>
      <c r="C898" s="209"/>
      <c r="D898" s="194" t="s">
        <v>148</v>
      </c>
      <c r="E898" s="210" t="s">
        <v>1</v>
      </c>
      <c r="F898" s="211" t="s">
        <v>1047</v>
      </c>
      <c r="G898" s="209"/>
      <c r="H898" s="212">
        <v>129.4</v>
      </c>
      <c r="I898" s="213"/>
      <c r="J898" s="209"/>
      <c r="K898" s="209"/>
      <c r="L898" s="214"/>
      <c r="M898" s="215"/>
      <c r="N898" s="216"/>
      <c r="O898" s="216"/>
      <c r="P898" s="216"/>
      <c r="Q898" s="216"/>
      <c r="R898" s="216"/>
      <c r="S898" s="216"/>
      <c r="T898" s="217"/>
      <c r="AT898" s="218" t="s">
        <v>148</v>
      </c>
      <c r="AU898" s="218" t="s">
        <v>80</v>
      </c>
      <c r="AV898" s="13" t="s">
        <v>80</v>
      </c>
      <c r="AW898" s="13" t="s">
        <v>35</v>
      </c>
      <c r="AX898" s="13" t="s">
        <v>72</v>
      </c>
      <c r="AY898" s="218" t="s">
        <v>135</v>
      </c>
    </row>
    <row r="899" spans="2:65" s="14" customFormat="1" ht="11.25">
      <c r="B899" s="219"/>
      <c r="C899" s="220"/>
      <c r="D899" s="194" t="s">
        <v>148</v>
      </c>
      <c r="E899" s="221" t="s">
        <v>1</v>
      </c>
      <c r="F899" s="222" t="s">
        <v>152</v>
      </c>
      <c r="G899" s="220"/>
      <c r="H899" s="223">
        <v>323.5</v>
      </c>
      <c r="I899" s="224"/>
      <c r="J899" s="220"/>
      <c r="K899" s="220"/>
      <c r="L899" s="225"/>
      <c r="M899" s="226"/>
      <c r="N899" s="227"/>
      <c r="O899" s="227"/>
      <c r="P899" s="227"/>
      <c r="Q899" s="227"/>
      <c r="R899" s="227"/>
      <c r="S899" s="227"/>
      <c r="T899" s="228"/>
      <c r="AT899" s="229" t="s">
        <v>148</v>
      </c>
      <c r="AU899" s="229" t="s">
        <v>80</v>
      </c>
      <c r="AV899" s="14" t="s">
        <v>153</v>
      </c>
      <c r="AW899" s="14" t="s">
        <v>35</v>
      </c>
      <c r="AX899" s="14" t="s">
        <v>72</v>
      </c>
      <c r="AY899" s="229" t="s">
        <v>135</v>
      </c>
    </row>
    <row r="900" spans="2:65" s="15" customFormat="1" ht="11.25">
      <c r="B900" s="230"/>
      <c r="C900" s="231"/>
      <c r="D900" s="194" t="s">
        <v>148</v>
      </c>
      <c r="E900" s="232" t="s">
        <v>1</v>
      </c>
      <c r="F900" s="233" t="s">
        <v>193</v>
      </c>
      <c r="G900" s="231"/>
      <c r="H900" s="234">
        <v>561.5</v>
      </c>
      <c r="I900" s="235"/>
      <c r="J900" s="231"/>
      <c r="K900" s="231"/>
      <c r="L900" s="236"/>
      <c r="M900" s="237"/>
      <c r="N900" s="238"/>
      <c r="O900" s="238"/>
      <c r="P900" s="238"/>
      <c r="Q900" s="238"/>
      <c r="R900" s="238"/>
      <c r="S900" s="238"/>
      <c r="T900" s="239"/>
      <c r="AT900" s="240" t="s">
        <v>148</v>
      </c>
      <c r="AU900" s="240" t="s">
        <v>80</v>
      </c>
      <c r="AV900" s="15" t="s">
        <v>142</v>
      </c>
      <c r="AW900" s="15" t="s">
        <v>35</v>
      </c>
      <c r="AX900" s="15" t="s">
        <v>21</v>
      </c>
      <c r="AY900" s="240" t="s">
        <v>135</v>
      </c>
    </row>
    <row r="901" spans="2:65" s="11" customFormat="1" ht="22.9" customHeight="1">
      <c r="B901" s="166"/>
      <c r="C901" s="167"/>
      <c r="D901" s="168" t="s">
        <v>71</v>
      </c>
      <c r="E901" s="180" t="s">
        <v>1048</v>
      </c>
      <c r="F901" s="180" t="s">
        <v>1049</v>
      </c>
      <c r="G901" s="167"/>
      <c r="H901" s="167"/>
      <c r="I901" s="170"/>
      <c r="J901" s="181">
        <f>BK901</f>
        <v>0</v>
      </c>
      <c r="K901" s="167"/>
      <c r="L901" s="172"/>
      <c r="M901" s="173"/>
      <c r="N901" s="174"/>
      <c r="O901" s="174"/>
      <c r="P901" s="175">
        <f>SUM(P902:P1008)</f>
        <v>0</v>
      </c>
      <c r="Q901" s="174"/>
      <c r="R901" s="175">
        <f>SUM(R902:R1008)</f>
        <v>0</v>
      </c>
      <c r="S901" s="174"/>
      <c r="T901" s="176">
        <f>SUM(T902:T1008)</f>
        <v>0</v>
      </c>
      <c r="AR901" s="177" t="s">
        <v>21</v>
      </c>
      <c r="AT901" s="178" t="s">
        <v>71</v>
      </c>
      <c r="AU901" s="178" t="s">
        <v>21</v>
      </c>
      <c r="AY901" s="177" t="s">
        <v>135</v>
      </c>
      <c r="BK901" s="179">
        <f>SUM(BK902:BK1008)</f>
        <v>0</v>
      </c>
    </row>
    <row r="902" spans="2:65" s="1" customFormat="1" ht="16.5" customHeight="1">
      <c r="B902" s="34"/>
      <c r="C902" s="182" t="s">
        <v>1050</v>
      </c>
      <c r="D902" s="182" t="s">
        <v>137</v>
      </c>
      <c r="E902" s="183" t="s">
        <v>1051</v>
      </c>
      <c r="F902" s="184" t="s">
        <v>1052</v>
      </c>
      <c r="G902" s="185" t="s">
        <v>227</v>
      </c>
      <c r="H902" s="186">
        <v>1.6</v>
      </c>
      <c r="I902" s="187"/>
      <c r="J902" s="188">
        <f>ROUND(I902*H902,2)</f>
        <v>0</v>
      </c>
      <c r="K902" s="184" t="s">
        <v>141</v>
      </c>
      <c r="L902" s="38"/>
      <c r="M902" s="189" t="s">
        <v>1</v>
      </c>
      <c r="N902" s="190" t="s">
        <v>43</v>
      </c>
      <c r="O902" s="60"/>
      <c r="P902" s="191">
        <f>O902*H902</f>
        <v>0</v>
      </c>
      <c r="Q902" s="191">
        <v>0</v>
      </c>
      <c r="R902" s="191">
        <f>Q902*H902</f>
        <v>0</v>
      </c>
      <c r="S902" s="191">
        <v>0</v>
      </c>
      <c r="T902" s="192">
        <f>S902*H902</f>
        <v>0</v>
      </c>
      <c r="AR902" s="17" t="s">
        <v>142</v>
      </c>
      <c r="AT902" s="17" t="s">
        <v>137</v>
      </c>
      <c r="AU902" s="17" t="s">
        <v>80</v>
      </c>
      <c r="AY902" s="17" t="s">
        <v>135</v>
      </c>
      <c r="BE902" s="193">
        <f>IF(N902="základní",J902,0)</f>
        <v>0</v>
      </c>
      <c r="BF902" s="193">
        <f>IF(N902="snížená",J902,0)</f>
        <v>0</v>
      </c>
      <c r="BG902" s="193">
        <f>IF(N902="zákl. přenesená",J902,0)</f>
        <v>0</v>
      </c>
      <c r="BH902" s="193">
        <f>IF(N902="sníž. přenesená",J902,0)</f>
        <v>0</v>
      </c>
      <c r="BI902" s="193">
        <f>IF(N902="nulová",J902,0)</f>
        <v>0</v>
      </c>
      <c r="BJ902" s="17" t="s">
        <v>21</v>
      </c>
      <c r="BK902" s="193">
        <f>ROUND(I902*H902,2)</f>
        <v>0</v>
      </c>
      <c r="BL902" s="17" t="s">
        <v>142</v>
      </c>
      <c r="BM902" s="17" t="s">
        <v>1053</v>
      </c>
    </row>
    <row r="903" spans="2:65" s="1" customFormat="1" ht="11.25">
      <c r="B903" s="34"/>
      <c r="C903" s="35"/>
      <c r="D903" s="194" t="s">
        <v>144</v>
      </c>
      <c r="E903" s="35"/>
      <c r="F903" s="195" t="s">
        <v>1054</v>
      </c>
      <c r="G903" s="35"/>
      <c r="H903" s="35"/>
      <c r="I903" s="112"/>
      <c r="J903" s="35"/>
      <c r="K903" s="35"/>
      <c r="L903" s="38"/>
      <c r="M903" s="196"/>
      <c r="N903" s="60"/>
      <c r="O903" s="60"/>
      <c r="P903" s="60"/>
      <c r="Q903" s="60"/>
      <c r="R903" s="60"/>
      <c r="S903" s="60"/>
      <c r="T903" s="61"/>
      <c r="AT903" s="17" t="s">
        <v>144</v>
      </c>
      <c r="AU903" s="17" t="s">
        <v>80</v>
      </c>
    </row>
    <row r="904" spans="2:65" s="1" customFormat="1" ht="39">
      <c r="B904" s="34"/>
      <c r="C904" s="35"/>
      <c r="D904" s="194" t="s">
        <v>146</v>
      </c>
      <c r="E904" s="35"/>
      <c r="F904" s="197" t="s">
        <v>1055</v>
      </c>
      <c r="G904" s="35"/>
      <c r="H904" s="35"/>
      <c r="I904" s="112"/>
      <c r="J904" s="35"/>
      <c r="K904" s="35"/>
      <c r="L904" s="38"/>
      <c r="M904" s="196"/>
      <c r="N904" s="60"/>
      <c r="O904" s="60"/>
      <c r="P904" s="60"/>
      <c r="Q904" s="60"/>
      <c r="R904" s="60"/>
      <c r="S904" s="60"/>
      <c r="T904" s="61"/>
      <c r="AT904" s="17" t="s">
        <v>146</v>
      </c>
      <c r="AU904" s="17" t="s">
        <v>80</v>
      </c>
    </row>
    <row r="905" spans="2:65" s="12" customFormat="1" ht="11.25">
      <c r="B905" s="198"/>
      <c r="C905" s="199"/>
      <c r="D905" s="194" t="s">
        <v>148</v>
      </c>
      <c r="E905" s="200" t="s">
        <v>1</v>
      </c>
      <c r="F905" s="201" t="s">
        <v>1056</v>
      </c>
      <c r="G905" s="199"/>
      <c r="H905" s="200" t="s">
        <v>1</v>
      </c>
      <c r="I905" s="202"/>
      <c r="J905" s="199"/>
      <c r="K905" s="199"/>
      <c r="L905" s="203"/>
      <c r="M905" s="204"/>
      <c r="N905" s="205"/>
      <c r="O905" s="205"/>
      <c r="P905" s="205"/>
      <c r="Q905" s="205"/>
      <c r="R905" s="205"/>
      <c r="S905" s="205"/>
      <c r="T905" s="206"/>
      <c r="AT905" s="207" t="s">
        <v>148</v>
      </c>
      <c r="AU905" s="207" t="s">
        <v>80</v>
      </c>
      <c r="AV905" s="12" t="s">
        <v>21</v>
      </c>
      <c r="AW905" s="12" t="s">
        <v>35</v>
      </c>
      <c r="AX905" s="12" t="s">
        <v>72</v>
      </c>
      <c r="AY905" s="207" t="s">
        <v>135</v>
      </c>
    </row>
    <row r="906" spans="2:65" s="13" customFormat="1" ht="11.25">
      <c r="B906" s="208"/>
      <c r="C906" s="209"/>
      <c r="D906" s="194" t="s">
        <v>148</v>
      </c>
      <c r="E906" s="210" t="s">
        <v>1</v>
      </c>
      <c r="F906" s="211" t="s">
        <v>1057</v>
      </c>
      <c r="G906" s="209"/>
      <c r="H906" s="212">
        <v>1.6</v>
      </c>
      <c r="I906" s="213"/>
      <c r="J906" s="209"/>
      <c r="K906" s="209"/>
      <c r="L906" s="214"/>
      <c r="M906" s="215"/>
      <c r="N906" s="216"/>
      <c r="O906" s="216"/>
      <c r="P906" s="216"/>
      <c r="Q906" s="216"/>
      <c r="R906" s="216"/>
      <c r="S906" s="216"/>
      <c r="T906" s="217"/>
      <c r="AT906" s="218" t="s">
        <v>148</v>
      </c>
      <c r="AU906" s="218" t="s">
        <v>80</v>
      </c>
      <c r="AV906" s="13" t="s">
        <v>80</v>
      </c>
      <c r="AW906" s="13" t="s">
        <v>35</v>
      </c>
      <c r="AX906" s="13" t="s">
        <v>21</v>
      </c>
      <c r="AY906" s="218" t="s">
        <v>135</v>
      </c>
    </row>
    <row r="907" spans="2:65" s="1" customFormat="1" ht="16.5" customHeight="1">
      <c r="B907" s="34"/>
      <c r="C907" s="182" t="s">
        <v>1058</v>
      </c>
      <c r="D907" s="182" t="s">
        <v>137</v>
      </c>
      <c r="E907" s="183" t="s">
        <v>1059</v>
      </c>
      <c r="F907" s="184" t="s">
        <v>1060</v>
      </c>
      <c r="G907" s="185" t="s">
        <v>227</v>
      </c>
      <c r="H907" s="186">
        <v>5.37</v>
      </c>
      <c r="I907" s="187"/>
      <c r="J907" s="188">
        <f>ROUND(I907*H907,2)</f>
        <v>0</v>
      </c>
      <c r="K907" s="184" t="s">
        <v>141</v>
      </c>
      <c r="L907" s="38"/>
      <c r="M907" s="189" t="s">
        <v>1</v>
      </c>
      <c r="N907" s="190" t="s">
        <v>43</v>
      </c>
      <c r="O907" s="60"/>
      <c r="P907" s="191">
        <f>O907*H907</f>
        <v>0</v>
      </c>
      <c r="Q907" s="191">
        <v>0</v>
      </c>
      <c r="R907" s="191">
        <f>Q907*H907</f>
        <v>0</v>
      </c>
      <c r="S907" s="191">
        <v>0</v>
      </c>
      <c r="T907" s="192">
        <f>S907*H907</f>
        <v>0</v>
      </c>
      <c r="AR907" s="17" t="s">
        <v>142</v>
      </c>
      <c r="AT907" s="17" t="s">
        <v>137</v>
      </c>
      <c r="AU907" s="17" t="s">
        <v>80</v>
      </c>
      <c r="AY907" s="17" t="s">
        <v>135</v>
      </c>
      <c r="BE907" s="193">
        <f>IF(N907="základní",J907,0)</f>
        <v>0</v>
      </c>
      <c r="BF907" s="193">
        <f>IF(N907="snížená",J907,0)</f>
        <v>0</v>
      </c>
      <c r="BG907" s="193">
        <f>IF(N907="zákl. přenesená",J907,0)</f>
        <v>0</v>
      </c>
      <c r="BH907" s="193">
        <f>IF(N907="sníž. přenesená",J907,0)</f>
        <v>0</v>
      </c>
      <c r="BI907" s="193">
        <f>IF(N907="nulová",J907,0)</f>
        <v>0</v>
      </c>
      <c r="BJ907" s="17" t="s">
        <v>21</v>
      </c>
      <c r="BK907" s="193">
        <f>ROUND(I907*H907,2)</f>
        <v>0</v>
      </c>
      <c r="BL907" s="17" t="s">
        <v>142</v>
      </c>
      <c r="BM907" s="17" t="s">
        <v>1061</v>
      </c>
    </row>
    <row r="908" spans="2:65" s="1" customFormat="1" ht="19.5">
      <c r="B908" s="34"/>
      <c r="C908" s="35"/>
      <c r="D908" s="194" t="s">
        <v>144</v>
      </c>
      <c r="E908" s="35"/>
      <c r="F908" s="195" t="s">
        <v>1062</v>
      </c>
      <c r="G908" s="35"/>
      <c r="H908" s="35"/>
      <c r="I908" s="112"/>
      <c r="J908" s="35"/>
      <c r="K908" s="35"/>
      <c r="L908" s="38"/>
      <c r="M908" s="196"/>
      <c r="N908" s="60"/>
      <c r="O908" s="60"/>
      <c r="P908" s="60"/>
      <c r="Q908" s="60"/>
      <c r="R908" s="60"/>
      <c r="S908" s="60"/>
      <c r="T908" s="61"/>
      <c r="AT908" s="17" t="s">
        <v>144</v>
      </c>
      <c r="AU908" s="17" t="s">
        <v>80</v>
      </c>
    </row>
    <row r="909" spans="2:65" s="1" customFormat="1" ht="39">
      <c r="B909" s="34"/>
      <c r="C909" s="35"/>
      <c r="D909" s="194" t="s">
        <v>146</v>
      </c>
      <c r="E909" s="35"/>
      <c r="F909" s="197" t="s">
        <v>1055</v>
      </c>
      <c r="G909" s="35"/>
      <c r="H909" s="35"/>
      <c r="I909" s="112"/>
      <c r="J909" s="35"/>
      <c r="K909" s="35"/>
      <c r="L909" s="38"/>
      <c r="M909" s="196"/>
      <c r="N909" s="60"/>
      <c r="O909" s="60"/>
      <c r="P909" s="60"/>
      <c r="Q909" s="60"/>
      <c r="R909" s="60"/>
      <c r="S909" s="60"/>
      <c r="T909" s="61"/>
      <c r="AT909" s="17" t="s">
        <v>146</v>
      </c>
      <c r="AU909" s="17" t="s">
        <v>80</v>
      </c>
    </row>
    <row r="910" spans="2:65" s="12" customFormat="1" ht="11.25">
      <c r="B910" s="198"/>
      <c r="C910" s="199"/>
      <c r="D910" s="194" t="s">
        <v>148</v>
      </c>
      <c r="E910" s="200" t="s">
        <v>1</v>
      </c>
      <c r="F910" s="201" t="s">
        <v>1063</v>
      </c>
      <c r="G910" s="199"/>
      <c r="H910" s="200" t="s">
        <v>1</v>
      </c>
      <c r="I910" s="202"/>
      <c r="J910" s="199"/>
      <c r="K910" s="199"/>
      <c r="L910" s="203"/>
      <c r="M910" s="204"/>
      <c r="N910" s="205"/>
      <c r="O910" s="205"/>
      <c r="P910" s="205"/>
      <c r="Q910" s="205"/>
      <c r="R910" s="205"/>
      <c r="S910" s="205"/>
      <c r="T910" s="206"/>
      <c r="AT910" s="207" t="s">
        <v>148</v>
      </c>
      <c r="AU910" s="207" t="s">
        <v>80</v>
      </c>
      <c r="AV910" s="12" t="s">
        <v>21</v>
      </c>
      <c r="AW910" s="12" t="s">
        <v>35</v>
      </c>
      <c r="AX910" s="12" t="s">
        <v>72</v>
      </c>
      <c r="AY910" s="207" t="s">
        <v>135</v>
      </c>
    </row>
    <row r="911" spans="2:65" s="13" customFormat="1" ht="11.25">
      <c r="B911" s="208"/>
      <c r="C911" s="209"/>
      <c r="D911" s="194" t="s">
        <v>148</v>
      </c>
      <c r="E911" s="210" t="s">
        <v>1</v>
      </c>
      <c r="F911" s="211" t="s">
        <v>236</v>
      </c>
      <c r="G911" s="209"/>
      <c r="H911" s="212">
        <v>5.37</v>
      </c>
      <c r="I911" s="213"/>
      <c r="J911" s="209"/>
      <c r="K911" s="209"/>
      <c r="L911" s="214"/>
      <c r="M911" s="215"/>
      <c r="N911" s="216"/>
      <c r="O911" s="216"/>
      <c r="P911" s="216"/>
      <c r="Q911" s="216"/>
      <c r="R911" s="216"/>
      <c r="S911" s="216"/>
      <c r="T911" s="217"/>
      <c r="AT911" s="218" t="s">
        <v>148</v>
      </c>
      <c r="AU911" s="218" t="s">
        <v>80</v>
      </c>
      <c r="AV911" s="13" t="s">
        <v>80</v>
      </c>
      <c r="AW911" s="13" t="s">
        <v>35</v>
      </c>
      <c r="AX911" s="13" t="s">
        <v>21</v>
      </c>
      <c r="AY911" s="218" t="s">
        <v>135</v>
      </c>
    </row>
    <row r="912" spans="2:65" s="1" customFormat="1" ht="16.5" customHeight="1">
      <c r="B912" s="34"/>
      <c r="C912" s="182" t="s">
        <v>1064</v>
      </c>
      <c r="D912" s="182" t="s">
        <v>137</v>
      </c>
      <c r="E912" s="183" t="s">
        <v>1065</v>
      </c>
      <c r="F912" s="184" t="s">
        <v>1066</v>
      </c>
      <c r="G912" s="185" t="s">
        <v>227</v>
      </c>
      <c r="H912" s="186">
        <v>60.255000000000003</v>
      </c>
      <c r="I912" s="187"/>
      <c r="J912" s="188">
        <f>ROUND(I912*H912,2)</f>
        <v>0</v>
      </c>
      <c r="K912" s="184" t="s">
        <v>141</v>
      </c>
      <c r="L912" s="38"/>
      <c r="M912" s="189" t="s">
        <v>1</v>
      </c>
      <c r="N912" s="190" t="s">
        <v>43</v>
      </c>
      <c r="O912" s="60"/>
      <c r="P912" s="191">
        <f>O912*H912</f>
        <v>0</v>
      </c>
      <c r="Q912" s="191">
        <v>0</v>
      </c>
      <c r="R912" s="191">
        <f>Q912*H912</f>
        <v>0</v>
      </c>
      <c r="S912" s="191">
        <v>0</v>
      </c>
      <c r="T912" s="192">
        <f>S912*H912</f>
        <v>0</v>
      </c>
      <c r="AR912" s="17" t="s">
        <v>142</v>
      </c>
      <c r="AT912" s="17" t="s">
        <v>137</v>
      </c>
      <c r="AU912" s="17" t="s">
        <v>80</v>
      </c>
      <c r="AY912" s="17" t="s">
        <v>135</v>
      </c>
      <c r="BE912" s="193">
        <f>IF(N912="základní",J912,0)</f>
        <v>0</v>
      </c>
      <c r="BF912" s="193">
        <f>IF(N912="snížená",J912,0)</f>
        <v>0</v>
      </c>
      <c r="BG912" s="193">
        <f>IF(N912="zákl. přenesená",J912,0)</f>
        <v>0</v>
      </c>
      <c r="BH912" s="193">
        <f>IF(N912="sníž. přenesená",J912,0)</f>
        <v>0</v>
      </c>
      <c r="BI912" s="193">
        <f>IF(N912="nulová",J912,0)</f>
        <v>0</v>
      </c>
      <c r="BJ912" s="17" t="s">
        <v>21</v>
      </c>
      <c r="BK912" s="193">
        <f>ROUND(I912*H912,2)</f>
        <v>0</v>
      </c>
      <c r="BL912" s="17" t="s">
        <v>142</v>
      </c>
      <c r="BM912" s="17" t="s">
        <v>1067</v>
      </c>
    </row>
    <row r="913" spans="2:65" s="1" customFormat="1" ht="19.5">
      <c r="B913" s="34"/>
      <c r="C913" s="35"/>
      <c r="D913" s="194" t="s">
        <v>144</v>
      </c>
      <c r="E913" s="35"/>
      <c r="F913" s="195" t="s">
        <v>1068</v>
      </c>
      <c r="G913" s="35"/>
      <c r="H913" s="35"/>
      <c r="I913" s="112"/>
      <c r="J913" s="35"/>
      <c r="K913" s="35"/>
      <c r="L913" s="38"/>
      <c r="M913" s="196"/>
      <c r="N913" s="60"/>
      <c r="O913" s="60"/>
      <c r="P913" s="60"/>
      <c r="Q913" s="60"/>
      <c r="R913" s="60"/>
      <c r="S913" s="60"/>
      <c r="T913" s="61"/>
      <c r="AT913" s="17" t="s">
        <v>144</v>
      </c>
      <c r="AU913" s="17" t="s">
        <v>80</v>
      </c>
    </row>
    <row r="914" spans="2:65" s="1" customFormat="1" ht="39">
      <c r="B914" s="34"/>
      <c r="C914" s="35"/>
      <c r="D914" s="194" t="s">
        <v>146</v>
      </c>
      <c r="E914" s="35"/>
      <c r="F914" s="197" t="s">
        <v>1055</v>
      </c>
      <c r="G914" s="35"/>
      <c r="H914" s="35"/>
      <c r="I914" s="112"/>
      <c r="J914" s="35"/>
      <c r="K914" s="35"/>
      <c r="L914" s="38"/>
      <c r="M914" s="196"/>
      <c r="N914" s="60"/>
      <c r="O914" s="60"/>
      <c r="P914" s="60"/>
      <c r="Q914" s="60"/>
      <c r="R914" s="60"/>
      <c r="S914" s="60"/>
      <c r="T914" s="61"/>
      <c r="AT914" s="17" t="s">
        <v>146</v>
      </c>
      <c r="AU914" s="17" t="s">
        <v>80</v>
      </c>
    </row>
    <row r="915" spans="2:65" s="12" customFormat="1" ht="11.25">
      <c r="B915" s="198"/>
      <c r="C915" s="199"/>
      <c r="D915" s="194" t="s">
        <v>148</v>
      </c>
      <c r="E915" s="200" t="s">
        <v>1</v>
      </c>
      <c r="F915" s="201" t="s">
        <v>1069</v>
      </c>
      <c r="G915" s="199"/>
      <c r="H915" s="200" t="s">
        <v>1</v>
      </c>
      <c r="I915" s="202"/>
      <c r="J915" s="199"/>
      <c r="K915" s="199"/>
      <c r="L915" s="203"/>
      <c r="M915" s="204"/>
      <c r="N915" s="205"/>
      <c r="O915" s="205"/>
      <c r="P915" s="205"/>
      <c r="Q915" s="205"/>
      <c r="R915" s="205"/>
      <c r="S915" s="205"/>
      <c r="T915" s="206"/>
      <c r="AT915" s="207" t="s">
        <v>148</v>
      </c>
      <c r="AU915" s="207" t="s">
        <v>80</v>
      </c>
      <c r="AV915" s="12" t="s">
        <v>21</v>
      </c>
      <c r="AW915" s="12" t="s">
        <v>35</v>
      </c>
      <c r="AX915" s="12" t="s">
        <v>72</v>
      </c>
      <c r="AY915" s="207" t="s">
        <v>135</v>
      </c>
    </row>
    <row r="916" spans="2:65" s="13" customFormat="1" ht="11.25">
      <c r="B916" s="208"/>
      <c r="C916" s="209"/>
      <c r="D916" s="194" t="s">
        <v>148</v>
      </c>
      <c r="E916" s="210" t="s">
        <v>1</v>
      </c>
      <c r="F916" s="211" t="s">
        <v>1070</v>
      </c>
      <c r="G916" s="209"/>
      <c r="H916" s="212">
        <v>60.255000000000003</v>
      </c>
      <c r="I916" s="213"/>
      <c r="J916" s="209"/>
      <c r="K916" s="209"/>
      <c r="L916" s="214"/>
      <c r="M916" s="215"/>
      <c r="N916" s="216"/>
      <c r="O916" s="216"/>
      <c r="P916" s="216"/>
      <c r="Q916" s="216"/>
      <c r="R916" s="216"/>
      <c r="S916" s="216"/>
      <c r="T916" s="217"/>
      <c r="AT916" s="218" t="s">
        <v>148</v>
      </c>
      <c r="AU916" s="218" t="s">
        <v>80</v>
      </c>
      <c r="AV916" s="13" t="s">
        <v>80</v>
      </c>
      <c r="AW916" s="13" t="s">
        <v>35</v>
      </c>
      <c r="AX916" s="13" t="s">
        <v>72</v>
      </c>
      <c r="AY916" s="218" t="s">
        <v>135</v>
      </c>
    </row>
    <row r="917" spans="2:65" s="15" customFormat="1" ht="11.25">
      <c r="B917" s="230"/>
      <c r="C917" s="231"/>
      <c r="D917" s="194" t="s">
        <v>148</v>
      </c>
      <c r="E917" s="232" t="s">
        <v>1</v>
      </c>
      <c r="F917" s="233" t="s">
        <v>193</v>
      </c>
      <c r="G917" s="231"/>
      <c r="H917" s="234">
        <v>60.255000000000003</v>
      </c>
      <c r="I917" s="235"/>
      <c r="J917" s="231"/>
      <c r="K917" s="231"/>
      <c r="L917" s="236"/>
      <c r="M917" s="237"/>
      <c r="N917" s="238"/>
      <c r="O917" s="238"/>
      <c r="P917" s="238"/>
      <c r="Q917" s="238"/>
      <c r="R917" s="238"/>
      <c r="S917" s="238"/>
      <c r="T917" s="239"/>
      <c r="AT917" s="240" t="s">
        <v>148</v>
      </c>
      <c r="AU917" s="240" t="s">
        <v>80</v>
      </c>
      <c r="AV917" s="15" t="s">
        <v>142</v>
      </c>
      <c r="AW917" s="15" t="s">
        <v>35</v>
      </c>
      <c r="AX917" s="15" t="s">
        <v>21</v>
      </c>
      <c r="AY917" s="240" t="s">
        <v>135</v>
      </c>
    </row>
    <row r="918" spans="2:65" s="1" customFormat="1" ht="16.5" customHeight="1">
      <c r="B918" s="34"/>
      <c r="C918" s="182" t="s">
        <v>1071</v>
      </c>
      <c r="D918" s="182" t="s">
        <v>137</v>
      </c>
      <c r="E918" s="183" t="s">
        <v>1072</v>
      </c>
      <c r="F918" s="184" t="s">
        <v>1073</v>
      </c>
      <c r="G918" s="185" t="s">
        <v>227</v>
      </c>
      <c r="H918" s="186">
        <v>316.93400000000003</v>
      </c>
      <c r="I918" s="187"/>
      <c r="J918" s="188">
        <f>ROUND(I918*H918,2)</f>
        <v>0</v>
      </c>
      <c r="K918" s="184" t="s">
        <v>141</v>
      </c>
      <c r="L918" s="38"/>
      <c r="M918" s="189" t="s">
        <v>1</v>
      </c>
      <c r="N918" s="190" t="s">
        <v>43</v>
      </c>
      <c r="O918" s="60"/>
      <c r="P918" s="191">
        <f>O918*H918</f>
        <v>0</v>
      </c>
      <c r="Q918" s="191">
        <v>0</v>
      </c>
      <c r="R918" s="191">
        <f>Q918*H918</f>
        <v>0</v>
      </c>
      <c r="S918" s="191">
        <v>0</v>
      </c>
      <c r="T918" s="192">
        <f>S918*H918</f>
        <v>0</v>
      </c>
      <c r="AR918" s="17" t="s">
        <v>142</v>
      </c>
      <c r="AT918" s="17" t="s">
        <v>137</v>
      </c>
      <c r="AU918" s="17" t="s">
        <v>80</v>
      </c>
      <c r="AY918" s="17" t="s">
        <v>135</v>
      </c>
      <c r="BE918" s="193">
        <f>IF(N918="základní",J918,0)</f>
        <v>0</v>
      </c>
      <c r="BF918" s="193">
        <f>IF(N918="snížená",J918,0)</f>
        <v>0</v>
      </c>
      <c r="BG918" s="193">
        <f>IF(N918="zákl. přenesená",J918,0)</f>
        <v>0</v>
      </c>
      <c r="BH918" s="193">
        <f>IF(N918="sníž. přenesená",J918,0)</f>
        <v>0</v>
      </c>
      <c r="BI918" s="193">
        <f>IF(N918="nulová",J918,0)</f>
        <v>0</v>
      </c>
      <c r="BJ918" s="17" t="s">
        <v>21</v>
      </c>
      <c r="BK918" s="193">
        <f>ROUND(I918*H918,2)</f>
        <v>0</v>
      </c>
      <c r="BL918" s="17" t="s">
        <v>142</v>
      </c>
      <c r="BM918" s="17" t="s">
        <v>1074</v>
      </c>
    </row>
    <row r="919" spans="2:65" s="1" customFormat="1" ht="19.5">
      <c r="B919" s="34"/>
      <c r="C919" s="35"/>
      <c r="D919" s="194" t="s">
        <v>144</v>
      </c>
      <c r="E919" s="35"/>
      <c r="F919" s="195" t="s">
        <v>1075</v>
      </c>
      <c r="G919" s="35"/>
      <c r="H919" s="35"/>
      <c r="I919" s="112"/>
      <c r="J919" s="35"/>
      <c r="K919" s="35"/>
      <c r="L919" s="38"/>
      <c r="M919" s="196"/>
      <c r="N919" s="60"/>
      <c r="O919" s="60"/>
      <c r="P919" s="60"/>
      <c r="Q919" s="60"/>
      <c r="R919" s="60"/>
      <c r="S919" s="60"/>
      <c r="T919" s="61"/>
      <c r="AT919" s="17" t="s">
        <v>144</v>
      </c>
      <c r="AU919" s="17" t="s">
        <v>80</v>
      </c>
    </row>
    <row r="920" spans="2:65" s="1" customFormat="1" ht="39">
      <c r="B920" s="34"/>
      <c r="C920" s="35"/>
      <c r="D920" s="194" t="s">
        <v>146</v>
      </c>
      <c r="E920" s="35"/>
      <c r="F920" s="197" t="s">
        <v>1076</v>
      </c>
      <c r="G920" s="35"/>
      <c r="H920" s="35"/>
      <c r="I920" s="112"/>
      <c r="J920" s="35"/>
      <c r="K920" s="35"/>
      <c r="L920" s="38"/>
      <c r="M920" s="196"/>
      <c r="N920" s="60"/>
      <c r="O920" s="60"/>
      <c r="P920" s="60"/>
      <c r="Q920" s="60"/>
      <c r="R920" s="60"/>
      <c r="S920" s="60"/>
      <c r="T920" s="61"/>
      <c r="AT920" s="17" t="s">
        <v>146</v>
      </c>
      <c r="AU920" s="17" t="s">
        <v>80</v>
      </c>
    </row>
    <row r="921" spans="2:65" s="12" customFormat="1" ht="11.25">
      <c r="B921" s="198"/>
      <c r="C921" s="199"/>
      <c r="D921" s="194" t="s">
        <v>148</v>
      </c>
      <c r="E921" s="200" t="s">
        <v>1</v>
      </c>
      <c r="F921" s="201" t="s">
        <v>1077</v>
      </c>
      <c r="G921" s="199"/>
      <c r="H921" s="200" t="s">
        <v>1</v>
      </c>
      <c r="I921" s="202"/>
      <c r="J921" s="199"/>
      <c r="K921" s="199"/>
      <c r="L921" s="203"/>
      <c r="M921" s="204"/>
      <c r="N921" s="205"/>
      <c r="O921" s="205"/>
      <c r="P921" s="205"/>
      <c r="Q921" s="205"/>
      <c r="R921" s="205"/>
      <c r="S921" s="205"/>
      <c r="T921" s="206"/>
      <c r="AT921" s="207" t="s">
        <v>148</v>
      </c>
      <c r="AU921" s="207" t="s">
        <v>80</v>
      </c>
      <c r="AV921" s="12" t="s">
        <v>21</v>
      </c>
      <c r="AW921" s="12" t="s">
        <v>35</v>
      </c>
      <c r="AX921" s="12" t="s">
        <v>72</v>
      </c>
      <c r="AY921" s="207" t="s">
        <v>135</v>
      </c>
    </row>
    <row r="922" spans="2:65" s="13" customFormat="1" ht="11.25">
      <c r="B922" s="208"/>
      <c r="C922" s="209"/>
      <c r="D922" s="194" t="s">
        <v>148</v>
      </c>
      <c r="E922" s="210" t="s">
        <v>1</v>
      </c>
      <c r="F922" s="211" t="s">
        <v>1078</v>
      </c>
      <c r="G922" s="209"/>
      <c r="H922" s="212">
        <v>316.93400000000003</v>
      </c>
      <c r="I922" s="213"/>
      <c r="J922" s="209"/>
      <c r="K922" s="209"/>
      <c r="L922" s="214"/>
      <c r="M922" s="215"/>
      <c r="N922" s="216"/>
      <c r="O922" s="216"/>
      <c r="P922" s="216"/>
      <c r="Q922" s="216"/>
      <c r="R922" s="216"/>
      <c r="S922" s="216"/>
      <c r="T922" s="217"/>
      <c r="AT922" s="218" t="s">
        <v>148</v>
      </c>
      <c r="AU922" s="218" t="s">
        <v>80</v>
      </c>
      <c r="AV922" s="13" t="s">
        <v>80</v>
      </c>
      <c r="AW922" s="13" t="s">
        <v>35</v>
      </c>
      <c r="AX922" s="13" t="s">
        <v>21</v>
      </c>
      <c r="AY922" s="218" t="s">
        <v>135</v>
      </c>
    </row>
    <row r="923" spans="2:65" s="1" customFormat="1" ht="16.5" customHeight="1">
      <c r="B923" s="34"/>
      <c r="C923" s="182" t="s">
        <v>1079</v>
      </c>
      <c r="D923" s="182" t="s">
        <v>137</v>
      </c>
      <c r="E923" s="183" t="s">
        <v>1080</v>
      </c>
      <c r="F923" s="184" t="s">
        <v>1081</v>
      </c>
      <c r="G923" s="185" t="s">
        <v>227</v>
      </c>
      <c r="H923" s="186">
        <v>633.86800000000005</v>
      </c>
      <c r="I923" s="187"/>
      <c r="J923" s="188">
        <f>ROUND(I923*H923,2)</f>
        <v>0</v>
      </c>
      <c r="K923" s="184" t="s">
        <v>141</v>
      </c>
      <c r="L923" s="38"/>
      <c r="M923" s="189" t="s">
        <v>1</v>
      </c>
      <c r="N923" s="190" t="s">
        <v>43</v>
      </c>
      <c r="O923" s="60"/>
      <c r="P923" s="191">
        <f>O923*H923</f>
        <v>0</v>
      </c>
      <c r="Q923" s="191">
        <v>0</v>
      </c>
      <c r="R923" s="191">
        <f>Q923*H923</f>
        <v>0</v>
      </c>
      <c r="S923" s="191">
        <v>0</v>
      </c>
      <c r="T923" s="192">
        <f>S923*H923</f>
        <v>0</v>
      </c>
      <c r="AR923" s="17" t="s">
        <v>142</v>
      </c>
      <c r="AT923" s="17" t="s">
        <v>137</v>
      </c>
      <c r="AU923" s="17" t="s">
        <v>80</v>
      </c>
      <c r="AY923" s="17" t="s">
        <v>135</v>
      </c>
      <c r="BE923" s="193">
        <f>IF(N923="základní",J923,0)</f>
        <v>0</v>
      </c>
      <c r="BF923" s="193">
        <f>IF(N923="snížená",J923,0)</f>
        <v>0</v>
      </c>
      <c r="BG923" s="193">
        <f>IF(N923="zákl. přenesená",J923,0)</f>
        <v>0</v>
      </c>
      <c r="BH923" s="193">
        <f>IF(N923="sníž. přenesená",J923,0)</f>
        <v>0</v>
      </c>
      <c r="BI923" s="193">
        <f>IF(N923="nulová",J923,0)</f>
        <v>0</v>
      </c>
      <c r="BJ923" s="17" t="s">
        <v>21</v>
      </c>
      <c r="BK923" s="193">
        <f>ROUND(I923*H923,2)</f>
        <v>0</v>
      </c>
      <c r="BL923" s="17" t="s">
        <v>142</v>
      </c>
      <c r="BM923" s="17" t="s">
        <v>1082</v>
      </c>
    </row>
    <row r="924" spans="2:65" s="1" customFormat="1" ht="19.5">
      <c r="B924" s="34"/>
      <c r="C924" s="35"/>
      <c r="D924" s="194" t="s">
        <v>144</v>
      </c>
      <c r="E924" s="35"/>
      <c r="F924" s="195" t="s">
        <v>1083</v>
      </c>
      <c r="G924" s="35"/>
      <c r="H924" s="35"/>
      <c r="I924" s="112"/>
      <c r="J924" s="35"/>
      <c r="K924" s="35"/>
      <c r="L924" s="38"/>
      <c r="M924" s="196"/>
      <c r="N924" s="60"/>
      <c r="O924" s="60"/>
      <c r="P924" s="60"/>
      <c r="Q924" s="60"/>
      <c r="R924" s="60"/>
      <c r="S924" s="60"/>
      <c r="T924" s="61"/>
      <c r="AT924" s="17" t="s">
        <v>144</v>
      </c>
      <c r="AU924" s="17" t="s">
        <v>80</v>
      </c>
    </row>
    <row r="925" spans="2:65" s="1" customFormat="1" ht="39">
      <c r="B925" s="34"/>
      <c r="C925" s="35"/>
      <c r="D925" s="194" t="s">
        <v>146</v>
      </c>
      <c r="E925" s="35"/>
      <c r="F925" s="197" t="s">
        <v>1076</v>
      </c>
      <c r="G925" s="35"/>
      <c r="H925" s="35"/>
      <c r="I925" s="112"/>
      <c r="J925" s="35"/>
      <c r="K925" s="35"/>
      <c r="L925" s="38"/>
      <c r="M925" s="196"/>
      <c r="N925" s="60"/>
      <c r="O925" s="60"/>
      <c r="P925" s="60"/>
      <c r="Q925" s="60"/>
      <c r="R925" s="60"/>
      <c r="S925" s="60"/>
      <c r="T925" s="61"/>
      <c r="AT925" s="17" t="s">
        <v>146</v>
      </c>
      <c r="AU925" s="17" t="s">
        <v>80</v>
      </c>
    </row>
    <row r="926" spans="2:65" s="1" customFormat="1" ht="19.5">
      <c r="B926" s="34"/>
      <c r="C926" s="35"/>
      <c r="D926" s="194" t="s">
        <v>214</v>
      </c>
      <c r="E926" s="35"/>
      <c r="F926" s="197" t="s">
        <v>1084</v>
      </c>
      <c r="G926" s="35"/>
      <c r="H926" s="35"/>
      <c r="I926" s="112"/>
      <c r="J926" s="35"/>
      <c r="K926" s="35"/>
      <c r="L926" s="38"/>
      <c r="M926" s="196"/>
      <c r="N926" s="60"/>
      <c r="O926" s="60"/>
      <c r="P926" s="60"/>
      <c r="Q926" s="60"/>
      <c r="R926" s="60"/>
      <c r="S926" s="60"/>
      <c r="T926" s="61"/>
      <c r="AT926" s="17" t="s">
        <v>214</v>
      </c>
      <c r="AU926" s="17" t="s">
        <v>80</v>
      </c>
    </row>
    <row r="927" spans="2:65" s="12" customFormat="1" ht="11.25">
      <c r="B927" s="198"/>
      <c r="C927" s="199"/>
      <c r="D927" s="194" t="s">
        <v>148</v>
      </c>
      <c r="E927" s="200" t="s">
        <v>1</v>
      </c>
      <c r="F927" s="201" t="s">
        <v>1077</v>
      </c>
      <c r="G927" s="199"/>
      <c r="H927" s="200" t="s">
        <v>1</v>
      </c>
      <c r="I927" s="202"/>
      <c r="J927" s="199"/>
      <c r="K927" s="199"/>
      <c r="L927" s="203"/>
      <c r="M927" s="204"/>
      <c r="N927" s="205"/>
      <c r="O927" s="205"/>
      <c r="P927" s="205"/>
      <c r="Q927" s="205"/>
      <c r="R927" s="205"/>
      <c r="S927" s="205"/>
      <c r="T927" s="206"/>
      <c r="AT927" s="207" t="s">
        <v>148</v>
      </c>
      <c r="AU927" s="207" t="s">
        <v>80</v>
      </c>
      <c r="AV927" s="12" t="s">
        <v>21</v>
      </c>
      <c r="AW927" s="12" t="s">
        <v>35</v>
      </c>
      <c r="AX927" s="12" t="s">
        <v>72</v>
      </c>
      <c r="AY927" s="207" t="s">
        <v>135</v>
      </c>
    </row>
    <row r="928" spans="2:65" s="13" customFormat="1" ht="11.25">
      <c r="B928" s="208"/>
      <c r="C928" s="209"/>
      <c r="D928" s="194" t="s">
        <v>148</v>
      </c>
      <c r="E928" s="210" t="s">
        <v>1</v>
      </c>
      <c r="F928" s="211" t="s">
        <v>1085</v>
      </c>
      <c r="G928" s="209"/>
      <c r="H928" s="212">
        <v>633.86800000000005</v>
      </c>
      <c r="I928" s="213"/>
      <c r="J928" s="209"/>
      <c r="K928" s="209"/>
      <c r="L928" s="214"/>
      <c r="M928" s="215"/>
      <c r="N928" s="216"/>
      <c r="O928" s="216"/>
      <c r="P928" s="216"/>
      <c r="Q928" s="216"/>
      <c r="R928" s="216"/>
      <c r="S928" s="216"/>
      <c r="T928" s="217"/>
      <c r="AT928" s="218" t="s">
        <v>148</v>
      </c>
      <c r="AU928" s="218" t="s">
        <v>80</v>
      </c>
      <c r="AV928" s="13" t="s">
        <v>80</v>
      </c>
      <c r="AW928" s="13" t="s">
        <v>35</v>
      </c>
      <c r="AX928" s="13" t="s">
        <v>21</v>
      </c>
      <c r="AY928" s="218" t="s">
        <v>135</v>
      </c>
    </row>
    <row r="929" spans="2:65" s="1" customFormat="1" ht="16.5" customHeight="1">
      <c r="B929" s="34"/>
      <c r="C929" s="182" t="s">
        <v>1086</v>
      </c>
      <c r="D929" s="182" t="s">
        <v>137</v>
      </c>
      <c r="E929" s="183" t="s">
        <v>1087</v>
      </c>
      <c r="F929" s="184" t="s">
        <v>1088</v>
      </c>
      <c r="G929" s="185" t="s">
        <v>227</v>
      </c>
      <c r="H929" s="186">
        <v>801.15800000000002</v>
      </c>
      <c r="I929" s="187"/>
      <c r="J929" s="188">
        <f>ROUND(I929*H929,2)</f>
        <v>0</v>
      </c>
      <c r="K929" s="184" t="s">
        <v>141</v>
      </c>
      <c r="L929" s="38"/>
      <c r="M929" s="189" t="s">
        <v>1</v>
      </c>
      <c r="N929" s="190" t="s">
        <v>43</v>
      </c>
      <c r="O929" s="60"/>
      <c r="P929" s="191">
        <f>O929*H929</f>
        <v>0</v>
      </c>
      <c r="Q929" s="191">
        <v>0</v>
      </c>
      <c r="R929" s="191">
        <f>Q929*H929</f>
        <v>0</v>
      </c>
      <c r="S929" s="191">
        <v>0</v>
      </c>
      <c r="T929" s="192">
        <f>S929*H929</f>
        <v>0</v>
      </c>
      <c r="AR929" s="17" t="s">
        <v>142</v>
      </c>
      <c r="AT929" s="17" t="s">
        <v>137</v>
      </c>
      <c r="AU929" s="17" t="s">
        <v>80</v>
      </c>
      <c r="AY929" s="17" t="s">
        <v>135</v>
      </c>
      <c r="BE929" s="193">
        <f>IF(N929="základní",J929,0)</f>
        <v>0</v>
      </c>
      <c r="BF929" s="193">
        <f>IF(N929="snížená",J929,0)</f>
        <v>0</v>
      </c>
      <c r="BG929" s="193">
        <f>IF(N929="zákl. přenesená",J929,0)</f>
        <v>0</v>
      </c>
      <c r="BH929" s="193">
        <f>IF(N929="sníž. přenesená",J929,0)</f>
        <v>0</v>
      </c>
      <c r="BI929" s="193">
        <f>IF(N929="nulová",J929,0)</f>
        <v>0</v>
      </c>
      <c r="BJ929" s="17" t="s">
        <v>21</v>
      </c>
      <c r="BK929" s="193">
        <f>ROUND(I929*H929,2)</f>
        <v>0</v>
      </c>
      <c r="BL929" s="17" t="s">
        <v>142</v>
      </c>
      <c r="BM929" s="17" t="s">
        <v>1089</v>
      </c>
    </row>
    <row r="930" spans="2:65" s="1" customFormat="1" ht="11.25">
      <c r="B930" s="34"/>
      <c r="C930" s="35"/>
      <c r="D930" s="194" t="s">
        <v>144</v>
      </c>
      <c r="E930" s="35"/>
      <c r="F930" s="195" t="s">
        <v>1090</v>
      </c>
      <c r="G930" s="35"/>
      <c r="H930" s="35"/>
      <c r="I930" s="112"/>
      <c r="J930" s="35"/>
      <c r="K930" s="35"/>
      <c r="L930" s="38"/>
      <c r="M930" s="196"/>
      <c r="N930" s="60"/>
      <c r="O930" s="60"/>
      <c r="P930" s="60"/>
      <c r="Q930" s="60"/>
      <c r="R930" s="60"/>
      <c r="S930" s="60"/>
      <c r="T930" s="61"/>
      <c r="AT930" s="17" t="s">
        <v>144</v>
      </c>
      <c r="AU930" s="17" t="s">
        <v>80</v>
      </c>
    </row>
    <row r="931" spans="2:65" s="1" customFormat="1" ht="39">
      <c r="B931" s="34"/>
      <c r="C931" s="35"/>
      <c r="D931" s="194" t="s">
        <v>146</v>
      </c>
      <c r="E931" s="35"/>
      <c r="F931" s="197" t="s">
        <v>1091</v>
      </c>
      <c r="G931" s="35"/>
      <c r="H931" s="35"/>
      <c r="I931" s="112"/>
      <c r="J931" s="35"/>
      <c r="K931" s="35"/>
      <c r="L931" s="38"/>
      <c r="M931" s="196"/>
      <c r="N931" s="60"/>
      <c r="O931" s="60"/>
      <c r="P931" s="60"/>
      <c r="Q931" s="60"/>
      <c r="R931" s="60"/>
      <c r="S931" s="60"/>
      <c r="T931" s="61"/>
      <c r="AT931" s="17" t="s">
        <v>146</v>
      </c>
      <c r="AU931" s="17" t="s">
        <v>80</v>
      </c>
    </row>
    <row r="932" spans="2:65" s="12" customFormat="1" ht="11.25">
      <c r="B932" s="198"/>
      <c r="C932" s="199"/>
      <c r="D932" s="194" t="s">
        <v>148</v>
      </c>
      <c r="E932" s="200" t="s">
        <v>1</v>
      </c>
      <c r="F932" s="201" t="s">
        <v>1092</v>
      </c>
      <c r="G932" s="199"/>
      <c r="H932" s="200" t="s">
        <v>1</v>
      </c>
      <c r="I932" s="202"/>
      <c r="J932" s="199"/>
      <c r="K932" s="199"/>
      <c r="L932" s="203"/>
      <c r="M932" s="204"/>
      <c r="N932" s="205"/>
      <c r="O932" s="205"/>
      <c r="P932" s="205"/>
      <c r="Q932" s="205"/>
      <c r="R932" s="205"/>
      <c r="S932" s="205"/>
      <c r="T932" s="206"/>
      <c r="AT932" s="207" t="s">
        <v>148</v>
      </c>
      <c r="AU932" s="207" t="s">
        <v>80</v>
      </c>
      <c r="AV932" s="12" t="s">
        <v>21</v>
      </c>
      <c r="AW932" s="12" t="s">
        <v>35</v>
      </c>
      <c r="AX932" s="12" t="s">
        <v>72</v>
      </c>
      <c r="AY932" s="207" t="s">
        <v>135</v>
      </c>
    </row>
    <row r="933" spans="2:65" s="13" customFormat="1" ht="11.25">
      <c r="B933" s="208"/>
      <c r="C933" s="209"/>
      <c r="D933" s="194" t="s">
        <v>148</v>
      </c>
      <c r="E933" s="210" t="s">
        <v>1</v>
      </c>
      <c r="F933" s="211" t="s">
        <v>1093</v>
      </c>
      <c r="G933" s="209"/>
      <c r="H933" s="212">
        <v>848.62599999999998</v>
      </c>
      <c r="I933" s="213"/>
      <c r="J933" s="209"/>
      <c r="K933" s="209"/>
      <c r="L933" s="214"/>
      <c r="M933" s="215"/>
      <c r="N933" s="216"/>
      <c r="O933" s="216"/>
      <c r="P933" s="216"/>
      <c r="Q933" s="216"/>
      <c r="R933" s="216"/>
      <c r="S933" s="216"/>
      <c r="T933" s="217"/>
      <c r="AT933" s="218" t="s">
        <v>148</v>
      </c>
      <c r="AU933" s="218" t="s">
        <v>80</v>
      </c>
      <c r="AV933" s="13" t="s">
        <v>80</v>
      </c>
      <c r="AW933" s="13" t="s">
        <v>35</v>
      </c>
      <c r="AX933" s="13" t="s">
        <v>72</v>
      </c>
      <c r="AY933" s="218" t="s">
        <v>135</v>
      </c>
    </row>
    <row r="934" spans="2:65" s="12" customFormat="1" ht="11.25">
      <c r="B934" s="198"/>
      <c r="C934" s="199"/>
      <c r="D934" s="194" t="s">
        <v>148</v>
      </c>
      <c r="E934" s="200" t="s">
        <v>1</v>
      </c>
      <c r="F934" s="201" t="s">
        <v>1094</v>
      </c>
      <c r="G934" s="199"/>
      <c r="H934" s="200" t="s">
        <v>1</v>
      </c>
      <c r="I934" s="202"/>
      <c r="J934" s="199"/>
      <c r="K934" s="199"/>
      <c r="L934" s="203"/>
      <c r="M934" s="204"/>
      <c r="N934" s="205"/>
      <c r="O934" s="205"/>
      <c r="P934" s="205"/>
      <c r="Q934" s="205"/>
      <c r="R934" s="205"/>
      <c r="S934" s="205"/>
      <c r="T934" s="206"/>
      <c r="AT934" s="207" t="s">
        <v>148</v>
      </c>
      <c r="AU934" s="207" t="s">
        <v>80</v>
      </c>
      <c r="AV934" s="12" t="s">
        <v>21</v>
      </c>
      <c r="AW934" s="12" t="s">
        <v>35</v>
      </c>
      <c r="AX934" s="12" t="s">
        <v>72</v>
      </c>
      <c r="AY934" s="207" t="s">
        <v>135</v>
      </c>
    </row>
    <row r="935" spans="2:65" s="13" customFormat="1" ht="11.25">
      <c r="B935" s="208"/>
      <c r="C935" s="209"/>
      <c r="D935" s="194" t="s">
        <v>148</v>
      </c>
      <c r="E935" s="210" t="s">
        <v>1</v>
      </c>
      <c r="F935" s="211" t="s">
        <v>1095</v>
      </c>
      <c r="G935" s="209"/>
      <c r="H935" s="212">
        <v>-10.949</v>
      </c>
      <c r="I935" s="213"/>
      <c r="J935" s="209"/>
      <c r="K935" s="209"/>
      <c r="L935" s="214"/>
      <c r="M935" s="215"/>
      <c r="N935" s="216"/>
      <c r="O935" s="216"/>
      <c r="P935" s="216"/>
      <c r="Q935" s="216"/>
      <c r="R935" s="216"/>
      <c r="S935" s="216"/>
      <c r="T935" s="217"/>
      <c r="AT935" s="218" t="s">
        <v>148</v>
      </c>
      <c r="AU935" s="218" t="s">
        <v>80</v>
      </c>
      <c r="AV935" s="13" t="s">
        <v>80</v>
      </c>
      <c r="AW935" s="13" t="s">
        <v>35</v>
      </c>
      <c r="AX935" s="13" t="s">
        <v>72</v>
      </c>
      <c r="AY935" s="218" t="s">
        <v>135</v>
      </c>
    </row>
    <row r="936" spans="2:65" s="12" customFormat="1" ht="11.25">
      <c r="B936" s="198"/>
      <c r="C936" s="199"/>
      <c r="D936" s="194" t="s">
        <v>148</v>
      </c>
      <c r="E936" s="200" t="s">
        <v>1</v>
      </c>
      <c r="F936" s="201" t="s">
        <v>1096</v>
      </c>
      <c r="G936" s="199"/>
      <c r="H936" s="200" t="s">
        <v>1</v>
      </c>
      <c r="I936" s="202"/>
      <c r="J936" s="199"/>
      <c r="K936" s="199"/>
      <c r="L936" s="203"/>
      <c r="M936" s="204"/>
      <c r="N936" s="205"/>
      <c r="O936" s="205"/>
      <c r="P936" s="205"/>
      <c r="Q936" s="205"/>
      <c r="R936" s="205"/>
      <c r="S936" s="205"/>
      <c r="T936" s="206"/>
      <c r="AT936" s="207" t="s">
        <v>148</v>
      </c>
      <c r="AU936" s="207" t="s">
        <v>80</v>
      </c>
      <c r="AV936" s="12" t="s">
        <v>21</v>
      </c>
      <c r="AW936" s="12" t="s">
        <v>35</v>
      </c>
      <c r="AX936" s="12" t="s">
        <v>72</v>
      </c>
      <c r="AY936" s="207" t="s">
        <v>135</v>
      </c>
    </row>
    <row r="937" spans="2:65" s="13" customFormat="1" ht="11.25">
      <c r="B937" s="208"/>
      <c r="C937" s="209"/>
      <c r="D937" s="194" t="s">
        <v>148</v>
      </c>
      <c r="E937" s="210" t="s">
        <v>1</v>
      </c>
      <c r="F937" s="211" t="s">
        <v>1097</v>
      </c>
      <c r="G937" s="209"/>
      <c r="H937" s="212">
        <v>-0.40400000000000003</v>
      </c>
      <c r="I937" s="213"/>
      <c r="J937" s="209"/>
      <c r="K937" s="209"/>
      <c r="L937" s="214"/>
      <c r="M937" s="215"/>
      <c r="N937" s="216"/>
      <c r="O937" s="216"/>
      <c r="P937" s="216"/>
      <c r="Q937" s="216"/>
      <c r="R937" s="216"/>
      <c r="S937" s="216"/>
      <c r="T937" s="217"/>
      <c r="AT937" s="218" t="s">
        <v>148</v>
      </c>
      <c r="AU937" s="218" t="s">
        <v>80</v>
      </c>
      <c r="AV937" s="13" t="s">
        <v>80</v>
      </c>
      <c r="AW937" s="13" t="s">
        <v>35</v>
      </c>
      <c r="AX937" s="13" t="s">
        <v>72</v>
      </c>
      <c r="AY937" s="218" t="s">
        <v>135</v>
      </c>
    </row>
    <row r="938" spans="2:65" s="12" customFormat="1" ht="11.25">
      <c r="B938" s="198"/>
      <c r="C938" s="199"/>
      <c r="D938" s="194" t="s">
        <v>148</v>
      </c>
      <c r="E938" s="200" t="s">
        <v>1</v>
      </c>
      <c r="F938" s="201" t="s">
        <v>1098</v>
      </c>
      <c r="G938" s="199"/>
      <c r="H938" s="200" t="s">
        <v>1</v>
      </c>
      <c r="I938" s="202"/>
      <c r="J938" s="199"/>
      <c r="K938" s="199"/>
      <c r="L938" s="203"/>
      <c r="M938" s="204"/>
      <c r="N938" s="205"/>
      <c r="O938" s="205"/>
      <c r="P938" s="205"/>
      <c r="Q938" s="205"/>
      <c r="R938" s="205"/>
      <c r="S938" s="205"/>
      <c r="T938" s="206"/>
      <c r="AT938" s="207" t="s">
        <v>148</v>
      </c>
      <c r="AU938" s="207" t="s">
        <v>80</v>
      </c>
      <c r="AV938" s="12" t="s">
        <v>21</v>
      </c>
      <c r="AW938" s="12" t="s">
        <v>35</v>
      </c>
      <c r="AX938" s="12" t="s">
        <v>72</v>
      </c>
      <c r="AY938" s="207" t="s">
        <v>135</v>
      </c>
    </row>
    <row r="939" spans="2:65" s="13" customFormat="1" ht="11.25">
      <c r="B939" s="208"/>
      <c r="C939" s="209"/>
      <c r="D939" s="194" t="s">
        <v>148</v>
      </c>
      <c r="E939" s="210" t="s">
        <v>1</v>
      </c>
      <c r="F939" s="211" t="s">
        <v>1099</v>
      </c>
      <c r="G939" s="209"/>
      <c r="H939" s="212">
        <v>-36.115000000000002</v>
      </c>
      <c r="I939" s="213"/>
      <c r="J939" s="209"/>
      <c r="K939" s="209"/>
      <c r="L939" s="214"/>
      <c r="M939" s="215"/>
      <c r="N939" s="216"/>
      <c r="O939" s="216"/>
      <c r="P939" s="216"/>
      <c r="Q939" s="216"/>
      <c r="R939" s="216"/>
      <c r="S939" s="216"/>
      <c r="T939" s="217"/>
      <c r="AT939" s="218" t="s">
        <v>148</v>
      </c>
      <c r="AU939" s="218" t="s">
        <v>80</v>
      </c>
      <c r="AV939" s="13" t="s">
        <v>80</v>
      </c>
      <c r="AW939" s="13" t="s">
        <v>35</v>
      </c>
      <c r="AX939" s="13" t="s">
        <v>72</v>
      </c>
      <c r="AY939" s="218" t="s">
        <v>135</v>
      </c>
    </row>
    <row r="940" spans="2:65" s="15" customFormat="1" ht="11.25">
      <c r="B940" s="230"/>
      <c r="C940" s="231"/>
      <c r="D940" s="194" t="s">
        <v>148</v>
      </c>
      <c r="E940" s="232" t="s">
        <v>1</v>
      </c>
      <c r="F940" s="233" t="s">
        <v>193</v>
      </c>
      <c r="G940" s="231"/>
      <c r="H940" s="234">
        <v>801.15800000000002</v>
      </c>
      <c r="I940" s="235"/>
      <c r="J940" s="231"/>
      <c r="K940" s="231"/>
      <c r="L940" s="236"/>
      <c r="M940" s="237"/>
      <c r="N940" s="238"/>
      <c r="O940" s="238"/>
      <c r="P940" s="238"/>
      <c r="Q940" s="238"/>
      <c r="R940" s="238"/>
      <c r="S940" s="238"/>
      <c r="T940" s="239"/>
      <c r="AT940" s="240" t="s">
        <v>148</v>
      </c>
      <c r="AU940" s="240" t="s">
        <v>80</v>
      </c>
      <c r="AV940" s="15" t="s">
        <v>142</v>
      </c>
      <c r="AW940" s="15" t="s">
        <v>35</v>
      </c>
      <c r="AX940" s="15" t="s">
        <v>21</v>
      </c>
      <c r="AY940" s="240" t="s">
        <v>135</v>
      </c>
    </row>
    <row r="941" spans="2:65" s="1" customFormat="1" ht="16.5" customHeight="1">
      <c r="B941" s="34"/>
      <c r="C941" s="182" t="s">
        <v>1100</v>
      </c>
      <c r="D941" s="182" t="s">
        <v>137</v>
      </c>
      <c r="E941" s="183" t="s">
        <v>1101</v>
      </c>
      <c r="F941" s="184" t="s">
        <v>1102</v>
      </c>
      <c r="G941" s="185" t="s">
        <v>227</v>
      </c>
      <c r="H941" s="186">
        <v>6409.2640000000001</v>
      </c>
      <c r="I941" s="187"/>
      <c r="J941" s="188">
        <f>ROUND(I941*H941,2)</f>
        <v>0</v>
      </c>
      <c r="K941" s="184" t="s">
        <v>141</v>
      </c>
      <c r="L941" s="38"/>
      <c r="M941" s="189" t="s">
        <v>1</v>
      </c>
      <c r="N941" s="190" t="s">
        <v>43</v>
      </c>
      <c r="O941" s="60"/>
      <c r="P941" s="191">
        <f>O941*H941</f>
        <v>0</v>
      </c>
      <c r="Q941" s="191">
        <v>0</v>
      </c>
      <c r="R941" s="191">
        <f>Q941*H941</f>
        <v>0</v>
      </c>
      <c r="S941" s="191">
        <v>0</v>
      </c>
      <c r="T941" s="192">
        <f>S941*H941</f>
        <v>0</v>
      </c>
      <c r="AR941" s="17" t="s">
        <v>142</v>
      </c>
      <c r="AT941" s="17" t="s">
        <v>137</v>
      </c>
      <c r="AU941" s="17" t="s">
        <v>80</v>
      </c>
      <c r="AY941" s="17" t="s">
        <v>135</v>
      </c>
      <c r="BE941" s="193">
        <f>IF(N941="základní",J941,0)</f>
        <v>0</v>
      </c>
      <c r="BF941" s="193">
        <f>IF(N941="snížená",J941,0)</f>
        <v>0</v>
      </c>
      <c r="BG941" s="193">
        <f>IF(N941="zákl. přenesená",J941,0)</f>
        <v>0</v>
      </c>
      <c r="BH941" s="193">
        <f>IF(N941="sníž. přenesená",J941,0)</f>
        <v>0</v>
      </c>
      <c r="BI941" s="193">
        <f>IF(N941="nulová",J941,0)</f>
        <v>0</v>
      </c>
      <c r="BJ941" s="17" t="s">
        <v>21</v>
      </c>
      <c r="BK941" s="193">
        <f>ROUND(I941*H941,2)</f>
        <v>0</v>
      </c>
      <c r="BL941" s="17" t="s">
        <v>142</v>
      </c>
      <c r="BM941" s="17" t="s">
        <v>1103</v>
      </c>
    </row>
    <row r="942" spans="2:65" s="1" customFormat="1" ht="19.5">
      <c r="B942" s="34"/>
      <c r="C942" s="35"/>
      <c r="D942" s="194" t="s">
        <v>144</v>
      </c>
      <c r="E942" s="35"/>
      <c r="F942" s="195" t="s">
        <v>1104</v>
      </c>
      <c r="G942" s="35"/>
      <c r="H942" s="35"/>
      <c r="I942" s="112"/>
      <c r="J942" s="35"/>
      <c r="K942" s="35"/>
      <c r="L942" s="38"/>
      <c r="M942" s="196"/>
      <c r="N942" s="60"/>
      <c r="O942" s="60"/>
      <c r="P942" s="60"/>
      <c r="Q942" s="60"/>
      <c r="R942" s="60"/>
      <c r="S942" s="60"/>
      <c r="T942" s="61"/>
      <c r="AT942" s="17" t="s">
        <v>144</v>
      </c>
      <c r="AU942" s="17" t="s">
        <v>80</v>
      </c>
    </row>
    <row r="943" spans="2:65" s="1" customFormat="1" ht="39">
      <c r="B943" s="34"/>
      <c r="C943" s="35"/>
      <c r="D943" s="194" t="s">
        <v>146</v>
      </c>
      <c r="E943" s="35"/>
      <c r="F943" s="197" t="s">
        <v>1091</v>
      </c>
      <c r="G943" s="35"/>
      <c r="H943" s="35"/>
      <c r="I943" s="112"/>
      <c r="J943" s="35"/>
      <c r="K943" s="35"/>
      <c r="L943" s="38"/>
      <c r="M943" s="196"/>
      <c r="N943" s="60"/>
      <c r="O943" s="60"/>
      <c r="P943" s="60"/>
      <c r="Q943" s="60"/>
      <c r="R943" s="60"/>
      <c r="S943" s="60"/>
      <c r="T943" s="61"/>
      <c r="AT943" s="17" t="s">
        <v>146</v>
      </c>
      <c r="AU943" s="17" t="s">
        <v>80</v>
      </c>
    </row>
    <row r="944" spans="2:65" s="1" customFormat="1" ht="19.5">
      <c r="B944" s="34"/>
      <c r="C944" s="35"/>
      <c r="D944" s="194" t="s">
        <v>214</v>
      </c>
      <c r="E944" s="35"/>
      <c r="F944" s="197" t="s">
        <v>249</v>
      </c>
      <c r="G944" s="35"/>
      <c r="H944" s="35"/>
      <c r="I944" s="112"/>
      <c r="J944" s="35"/>
      <c r="K944" s="35"/>
      <c r="L944" s="38"/>
      <c r="M944" s="196"/>
      <c r="N944" s="60"/>
      <c r="O944" s="60"/>
      <c r="P944" s="60"/>
      <c r="Q944" s="60"/>
      <c r="R944" s="60"/>
      <c r="S944" s="60"/>
      <c r="T944" s="61"/>
      <c r="AT944" s="17" t="s">
        <v>214</v>
      </c>
      <c r="AU944" s="17" t="s">
        <v>80</v>
      </c>
    </row>
    <row r="945" spans="2:65" s="13" customFormat="1" ht="11.25">
      <c r="B945" s="208"/>
      <c r="C945" s="209"/>
      <c r="D945" s="194" t="s">
        <v>148</v>
      </c>
      <c r="E945" s="210" t="s">
        <v>1</v>
      </c>
      <c r="F945" s="211" t="s">
        <v>1105</v>
      </c>
      <c r="G945" s="209"/>
      <c r="H945" s="212">
        <v>6409.2640000000001</v>
      </c>
      <c r="I945" s="213"/>
      <c r="J945" s="209"/>
      <c r="K945" s="209"/>
      <c r="L945" s="214"/>
      <c r="M945" s="215"/>
      <c r="N945" s="216"/>
      <c r="O945" s="216"/>
      <c r="P945" s="216"/>
      <c r="Q945" s="216"/>
      <c r="R945" s="216"/>
      <c r="S945" s="216"/>
      <c r="T945" s="217"/>
      <c r="AT945" s="218" t="s">
        <v>148</v>
      </c>
      <c r="AU945" s="218" t="s">
        <v>80</v>
      </c>
      <c r="AV945" s="13" t="s">
        <v>80</v>
      </c>
      <c r="AW945" s="13" t="s">
        <v>35</v>
      </c>
      <c r="AX945" s="13" t="s">
        <v>21</v>
      </c>
      <c r="AY945" s="218" t="s">
        <v>135</v>
      </c>
    </row>
    <row r="946" spans="2:65" s="1" customFormat="1" ht="16.5" customHeight="1">
      <c r="B946" s="34"/>
      <c r="C946" s="182" t="s">
        <v>1106</v>
      </c>
      <c r="D946" s="182" t="s">
        <v>137</v>
      </c>
      <c r="E946" s="183" t="s">
        <v>1107</v>
      </c>
      <c r="F946" s="184" t="s">
        <v>1108</v>
      </c>
      <c r="G946" s="185" t="s">
        <v>227</v>
      </c>
      <c r="H946" s="186">
        <v>10.949</v>
      </c>
      <c r="I946" s="187"/>
      <c r="J946" s="188">
        <f>ROUND(I946*H946,2)</f>
        <v>0</v>
      </c>
      <c r="K946" s="184" t="s">
        <v>141</v>
      </c>
      <c r="L946" s="38"/>
      <c r="M946" s="189" t="s">
        <v>1</v>
      </c>
      <c r="N946" s="190" t="s">
        <v>43</v>
      </c>
      <c r="O946" s="60"/>
      <c r="P946" s="191">
        <f>O946*H946</f>
        <v>0</v>
      </c>
      <c r="Q946" s="191">
        <v>0</v>
      </c>
      <c r="R946" s="191">
        <f>Q946*H946</f>
        <v>0</v>
      </c>
      <c r="S946" s="191">
        <v>0</v>
      </c>
      <c r="T946" s="192">
        <f>S946*H946</f>
        <v>0</v>
      </c>
      <c r="AR946" s="17" t="s">
        <v>142</v>
      </c>
      <c r="AT946" s="17" t="s">
        <v>137</v>
      </c>
      <c r="AU946" s="17" t="s">
        <v>80</v>
      </c>
      <c r="AY946" s="17" t="s">
        <v>135</v>
      </c>
      <c r="BE946" s="193">
        <f>IF(N946="základní",J946,0)</f>
        <v>0</v>
      </c>
      <c r="BF946" s="193">
        <f>IF(N946="snížená",J946,0)</f>
        <v>0</v>
      </c>
      <c r="BG946" s="193">
        <f>IF(N946="zákl. přenesená",J946,0)</f>
        <v>0</v>
      </c>
      <c r="BH946" s="193">
        <f>IF(N946="sníž. přenesená",J946,0)</f>
        <v>0</v>
      </c>
      <c r="BI946" s="193">
        <f>IF(N946="nulová",J946,0)</f>
        <v>0</v>
      </c>
      <c r="BJ946" s="17" t="s">
        <v>21</v>
      </c>
      <c r="BK946" s="193">
        <f>ROUND(I946*H946,2)</f>
        <v>0</v>
      </c>
      <c r="BL946" s="17" t="s">
        <v>142</v>
      </c>
      <c r="BM946" s="17" t="s">
        <v>1109</v>
      </c>
    </row>
    <row r="947" spans="2:65" s="1" customFormat="1" ht="19.5">
      <c r="B947" s="34"/>
      <c r="C947" s="35"/>
      <c r="D947" s="194" t="s">
        <v>144</v>
      </c>
      <c r="E947" s="35"/>
      <c r="F947" s="195" t="s">
        <v>1110</v>
      </c>
      <c r="G947" s="35"/>
      <c r="H947" s="35"/>
      <c r="I947" s="112"/>
      <c r="J947" s="35"/>
      <c r="K947" s="35"/>
      <c r="L947" s="38"/>
      <c r="M947" s="196"/>
      <c r="N947" s="60"/>
      <c r="O947" s="60"/>
      <c r="P947" s="60"/>
      <c r="Q947" s="60"/>
      <c r="R947" s="60"/>
      <c r="S947" s="60"/>
      <c r="T947" s="61"/>
      <c r="AT947" s="17" t="s">
        <v>144</v>
      </c>
      <c r="AU947" s="17" t="s">
        <v>80</v>
      </c>
    </row>
    <row r="948" spans="2:65" s="1" customFormat="1" ht="39">
      <c r="B948" s="34"/>
      <c r="C948" s="35"/>
      <c r="D948" s="194" t="s">
        <v>146</v>
      </c>
      <c r="E948" s="35"/>
      <c r="F948" s="197" t="s">
        <v>1091</v>
      </c>
      <c r="G948" s="35"/>
      <c r="H948" s="35"/>
      <c r="I948" s="112"/>
      <c r="J948" s="35"/>
      <c r="K948" s="35"/>
      <c r="L948" s="38"/>
      <c r="M948" s="196"/>
      <c r="N948" s="60"/>
      <c r="O948" s="60"/>
      <c r="P948" s="60"/>
      <c r="Q948" s="60"/>
      <c r="R948" s="60"/>
      <c r="S948" s="60"/>
      <c r="T948" s="61"/>
      <c r="AT948" s="17" t="s">
        <v>146</v>
      </c>
      <c r="AU948" s="17" t="s">
        <v>80</v>
      </c>
    </row>
    <row r="949" spans="2:65" s="12" customFormat="1" ht="11.25">
      <c r="B949" s="198"/>
      <c r="C949" s="199"/>
      <c r="D949" s="194" t="s">
        <v>148</v>
      </c>
      <c r="E949" s="200" t="s">
        <v>1</v>
      </c>
      <c r="F949" s="201" t="s">
        <v>237</v>
      </c>
      <c r="G949" s="199"/>
      <c r="H949" s="200" t="s">
        <v>1</v>
      </c>
      <c r="I949" s="202"/>
      <c r="J949" s="199"/>
      <c r="K949" s="199"/>
      <c r="L949" s="203"/>
      <c r="M949" s="204"/>
      <c r="N949" s="205"/>
      <c r="O949" s="205"/>
      <c r="P949" s="205"/>
      <c r="Q949" s="205"/>
      <c r="R949" s="205"/>
      <c r="S949" s="205"/>
      <c r="T949" s="206"/>
      <c r="AT949" s="207" t="s">
        <v>148</v>
      </c>
      <c r="AU949" s="207" t="s">
        <v>80</v>
      </c>
      <c r="AV949" s="12" t="s">
        <v>21</v>
      </c>
      <c r="AW949" s="12" t="s">
        <v>35</v>
      </c>
      <c r="AX949" s="12" t="s">
        <v>72</v>
      </c>
      <c r="AY949" s="207" t="s">
        <v>135</v>
      </c>
    </row>
    <row r="950" spans="2:65" s="13" customFormat="1" ht="11.25">
      <c r="B950" s="208"/>
      <c r="C950" s="209"/>
      <c r="D950" s="194" t="s">
        <v>148</v>
      </c>
      <c r="E950" s="210" t="s">
        <v>1</v>
      </c>
      <c r="F950" s="211" t="s">
        <v>238</v>
      </c>
      <c r="G950" s="209"/>
      <c r="H950" s="212">
        <v>4.617</v>
      </c>
      <c r="I950" s="213"/>
      <c r="J950" s="209"/>
      <c r="K950" s="209"/>
      <c r="L950" s="214"/>
      <c r="M950" s="215"/>
      <c r="N950" s="216"/>
      <c r="O950" s="216"/>
      <c r="P950" s="216"/>
      <c r="Q950" s="216"/>
      <c r="R950" s="216"/>
      <c r="S950" s="216"/>
      <c r="T950" s="217"/>
      <c r="AT950" s="218" t="s">
        <v>148</v>
      </c>
      <c r="AU950" s="218" t="s">
        <v>80</v>
      </c>
      <c r="AV950" s="13" t="s">
        <v>80</v>
      </c>
      <c r="AW950" s="13" t="s">
        <v>35</v>
      </c>
      <c r="AX950" s="13" t="s">
        <v>72</v>
      </c>
      <c r="AY950" s="218" t="s">
        <v>135</v>
      </c>
    </row>
    <row r="951" spans="2:65" s="12" customFormat="1" ht="11.25">
      <c r="B951" s="198"/>
      <c r="C951" s="199"/>
      <c r="D951" s="194" t="s">
        <v>148</v>
      </c>
      <c r="E951" s="200" t="s">
        <v>1</v>
      </c>
      <c r="F951" s="201" t="s">
        <v>1111</v>
      </c>
      <c r="G951" s="199"/>
      <c r="H951" s="200" t="s">
        <v>1</v>
      </c>
      <c r="I951" s="202"/>
      <c r="J951" s="199"/>
      <c r="K951" s="199"/>
      <c r="L951" s="203"/>
      <c r="M951" s="204"/>
      <c r="N951" s="205"/>
      <c r="O951" s="205"/>
      <c r="P951" s="205"/>
      <c r="Q951" s="205"/>
      <c r="R951" s="205"/>
      <c r="S951" s="205"/>
      <c r="T951" s="206"/>
      <c r="AT951" s="207" t="s">
        <v>148</v>
      </c>
      <c r="AU951" s="207" t="s">
        <v>80</v>
      </c>
      <c r="AV951" s="12" t="s">
        <v>21</v>
      </c>
      <c r="AW951" s="12" t="s">
        <v>35</v>
      </c>
      <c r="AX951" s="12" t="s">
        <v>72</v>
      </c>
      <c r="AY951" s="207" t="s">
        <v>135</v>
      </c>
    </row>
    <row r="952" spans="2:65" s="13" customFormat="1" ht="11.25">
      <c r="B952" s="208"/>
      <c r="C952" s="209"/>
      <c r="D952" s="194" t="s">
        <v>148</v>
      </c>
      <c r="E952" s="210" t="s">
        <v>1</v>
      </c>
      <c r="F952" s="211" t="s">
        <v>1112</v>
      </c>
      <c r="G952" s="209"/>
      <c r="H952" s="212">
        <v>0.2</v>
      </c>
      <c r="I952" s="213"/>
      <c r="J952" s="209"/>
      <c r="K952" s="209"/>
      <c r="L952" s="214"/>
      <c r="M952" s="215"/>
      <c r="N952" s="216"/>
      <c r="O952" s="216"/>
      <c r="P952" s="216"/>
      <c r="Q952" s="216"/>
      <c r="R952" s="216"/>
      <c r="S952" s="216"/>
      <c r="T952" s="217"/>
      <c r="AT952" s="218" t="s">
        <v>148</v>
      </c>
      <c r="AU952" s="218" t="s">
        <v>80</v>
      </c>
      <c r="AV952" s="13" t="s">
        <v>80</v>
      </c>
      <c r="AW952" s="13" t="s">
        <v>35</v>
      </c>
      <c r="AX952" s="13" t="s">
        <v>72</v>
      </c>
      <c r="AY952" s="218" t="s">
        <v>135</v>
      </c>
    </row>
    <row r="953" spans="2:65" s="12" customFormat="1" ht="11.25">
      <c r="B953" s="198"/>
      <c r="C953" s="199"/>
      <c r="D953" s="194" t="s">
        <v>148</v>
      </c>
      <c r="E953" s="200" t="s">
        <v>1</v>
      </c>
      <c r="F953" s="201" t="s">
        <v>239</v>
      </c>
      <c r="G953" s="199"/>
      <c r="H953" s="200" t="s">
        <v>1</v>
      </c>
      <c r="I953" s="202"/>
      <c r="J953" s="199"/>
      <c r="K953" s="199"/>
      <c r="L953" s="203"/>
      <c r="M953" s="204"/>
      <c r="N953" s="205"/>
      <c r="O953" s="205"/>
      <c r="P953" s="205"/>
      <c r="Q953" s="205"/>
      <c r="R953" s="205"/>
      <c r="S953" s="205"/>
      <c r="T953" s="206"/>
      <c r="AT953" s="207" t="s">
        <v>148</v>
      </c>
      <c r="AU953" s="207" t="s">
        <v>80</v>
      </c>
      <c r="AV953" s="12" t="s">
        <v>21</v>
      </c>
      <c r="AW953" s="12" t="s">
        <v>35</v>
      </c>
      <c r="AX953" s="12" t="s">
        <v>72</v>
      </c>
      <c r="AY953" s="207" t="s">
        <v>135</v>
      </c>
    </row>
    <row r="954" spans="2:65" s="13" customFormat="1" ht="11.25">
      <c r="B954" s="208"/>
      <c r="C954" s="209"/>
      <c r="D954" s="194" t="s">
        <v>148</v>
      </c>
      <c r="E954" s="210" t="s">
        <v>1</v>
      </c>
      <c r="F954" s="211" t="s">
        <v>240</v>
      </c>
      <c r="G954" s="209"/>
      <c r="H954" s="212">
        <v>3.8010000000000002</v>
      </c>
      <c r="I954" s="213"/>
      <c r="J954" s="209"/>
      <c r="K954" s="209"/>
      <c r="L954" s="214"/>
      <c r="M954" s="215"/>
      <c r="N954" s="216"/>
      <c r="O954" s="216"/>
      <c r="P954" s="216"/>
      <c r="Q954" s="216"/>
      <c r="R954" s="216"/>
      <c r="S954" s="216"/>
      <c r="T954" s="217"/>
      <c r="AT954" s="218" t="s">
        <v>148</v>
      </c>
      <c r="AU954" s="218" t="s">
        <v>80</v>
      </c>
      <c r="AV954" s="13" t="s">
        <v>80</v>
      </c>
      <c r="AW954" s="13" t="s">
        <v>35</v>
      </c>
      <c r="AX954" s="13" t="s">
        <v>72</v>
      </c>
      <c r="AY954" s="218" t="s">
        <v>135</v>
      </c>
    </row>
    <row r="955" spans="2:65" s="12" customFormat="1" ht="11.25">
      <c r="B955" s="198"/>
      <c r="C955" s="199"/>
      <c r="D955" s="194" t="s">
        <v>148</v>
      </c>
      <c r="E955" s="200" t="s">
        <v>1</v>
      </c>
      <c r="F955" s="201" t="s">
        <v>241</v>
      </c>
      <c r="G955" s="199"/>
      <c r="H955" s="200" t="s">
        <v>1</v>
      </c>
      <c r="I955" s="202"/>
      <c r="J955" s="199"/>
      <c r="K955" s="199"/>
      <c r="L955" s="203"/>
      <c r="M955" s="204"/>
      <c r="N955" s="205"/>
      <c r="O955" s="205"/>
      <c r="P955" s="205"/>
      <c r="Q955" s="205"/>
      <c r="R955" s="205"/>
      <c r="S955" s="205"/>
      <c r="T955" s="206"/>
      <c r="AT955" s="207" t="s">
        <v>148</v>
      </c>
      <c r="AU955" s="207" t="s">
        <v>80</v>
      </c>
      <c r="AV955" s="12" t="s">
        <v>21</v>
      </c>
      <c r="AW955" s="12" t="s">
        <v>35</v>
      </c>
      <c r="AX955" s="12" t="s">
        <v>72</v>
      </c>
      <c r="AY955" s="207" t="s">
        <v>135</v>
      </c>
    </row>
    <row r="956" spans="2:65" s="13" customFormat="1" ht="11.25">
      <c r="B956" s="208"/>
      <c r="C956" s="209"/>
      <c r="D956" s="194" t="s">
        <v>148</v>
      </c>
      <c r="E956" s="210" t="s">
        <v>1</v>
      </c>
      <c r="F956" s="211" t="s">
        <v>242</v>
      </c>
      <c r="G956" s="209"/>
      <c r="H956" s="212">
        <v>2.331</v>
      </c>
      <c r="I956" s="213"/>
      <c r="J956" s="209"/>
      <c r="K956" s="209"/>
      <c r="L956" s="214"/>
      <c r="M956" s="215"/>
      <c r="N956" s="216"/>
      <c r="O956" s="216"/>
      <c r="P956" s="216"/>
      <c r="Q956" s="216"/>
      <c r="R956" s="216"/>
      <c r="S956" s="216"/>
      <c r="T956" s="217"/>
      <c r="AT956" s="218" t="s">
        <v>148</v>
      </c>
      <c r="AU956" s="218" t="s">
        <v>80</v>
      </c>
      <c r="AV956" s="13" t="s">
        <v>80</v>
      </c>
      <c r="AW956" s="13" t="s">
        <v>35</v>
      </c>
      <c r="AX956" s="13" t="s">
        <v>72</v>
      </c>
      <c r="AY956" s="218" t="s">
        <v>135</v>
      </c>
    </row>
    <row r="957" spans="2:65" s="15" customFormat="1" ht="11.25">
      <c r="B957" s="230"/>
      <c r="C957" s="231"/>
      <c r="D957" s="194" t="s">
        <v>148</v>
      </c>
      <c r="E957" s="232" t="s">
        <v>1</v>
      </c>
      <c r="F957" s="233" t="s">
        <v>193</v>
      </c>
      <c r="G957" s="231"/>
      <c r="H957" s="234">
        <v>10.949</v>
      </c>
      <c r="I957" s="235"/>
      <c r="J957" s="231"/>
      <c r="K957" s="231"/>
      <c r="L957" s="236"/>
      <c r="M957" s="237"/>
      <c r="N957" s="238"/>
      <c r="O957" s="238"/>
      <c r="P957" s="238"/>
      <c r="Q957" s="238"/>
      <c r="R957" s="238"/>
      <c r="S957" s="238"/>
      <c r="T957" s="239"/>
      <c r="AT957" s="240" t="s">
        <v>148</v>
      </c>
      <c r="AU957" s="240" t="s">
        <v>80</v>
      </c>
      <c r="AV957" s="15" t="s">
        <v>142</v>
      </c>
      <c r="AW957" s="15" t="s">
        <v>35</v>
      </c>
      <c r="AX957" s="15" t="s">
        <v>21</v>
      </c>
      <c r="AY957" s="240" t="s">
        <v>135</v>
      </c>
    </row>
    <row r="958" spans="2:65" s="1" customFormat="1" ht="16.5" customHeight="1">
      <c r="B958" s="34"/>
      <c r="C958" s="182" t="s">
        <v>1113</v>
      </c>
      <c r="D958" s="182" t="s">
        <v>137</v>
      </c>
      <c r="E958" s="183" t="s">
        <v>1114</v>
      </c>
      <c r="F958" s="184" t="s">
        <v>1115</v>
      </c>
      <c r="G958" s="185" t="s">
        <v>227</v>
      </c>
      <c r="H958" s="186">
        <v>87.591999999999999</v>
      </c>
      <c r="I958" s="187"/>
      <c r="J958" s="188">
        <f>ROUND(I958*H958,2)</f>
        <v>0</v>
      </c>
      <c r="K958" s="184" t="s">
        <v>141</v>
      </c>
      <c r="L958" s="38"/>
      <c r="M958" s="189" t="s">
        <v>1</v>
      </c>
      <c r="N958" s="190" t="s">
        <v>43</v>
      </c>
      <c r="O958" s="60"/>
      <c r="P958" s="191">
        <f>O958*H958</f>
        <v>0</v>
      </c>
      <c r="Q958" s="191">
        <v>0</v>
      </c>
      <c r="R958" s="191">
        <f>Q958*H958</f>
        <v>0</v>
      </c>
      <c r="S958" s="191">
        <v>0</v>
      </c>
      <c r="T958" s="192">
        <f>S958*H958</f>
        <v>0</v>
      </c>
      <c r="AR958" s="17" t="s">
        <v>142</v>
      </c>
      <c r="AT958" s="17" t="s">
        <v>137</v>
      </c>
      <c r="AU958" s="17" t="s">
        <v>80</v>
      </c>
      <c r="AY958" s="17" t="s">
        <v>135</v>
      </c>
      <c r="BE958" s="193">
        <f>IF(N958="základní",J958,0)</f>
        <v>0</v>
      </c>
      <c r="BF958" s="193">
        <f>IF(N958="snížená",J958,0)</f>
        <v>0</v>
      </c>
      <c r="BG958" s="193">
        <f>IF(N958="zákl. přenesená",J958,0)</f>
        <v>0</v>
      </c>
      <c r="BH958" s="193">
        <f>IF(N958="sníž. přenesená",J958,0)</f>
        <v>0</v>
      </c>
      <c r="BI958" s="193">
        <f>IF(N958="nulová",J958,0)</f>
        <v>0</v>
      </c>
      <c r="BJ958" s="17" t="s">
        <v>21</v>
      </c>
      <c r="BK958" s="193">
        <f>ROUND(I958*H958,2)</f>
        <v>0</v>
      </c>
      <c r="BL958" s="17" t="s">
        <v>142</v>
      </c>
      <c r="BM958" s="17" t="s">
        <v>1116</v>
      </c>
    </row>
    <row r="959" spans="2:65" s="1" customFormat="1" ht="19.5">
      <c r="B959" s="34"/>
      <c r="C959" s="35"/>
      <c r="D959" s="194" t="s">
        <v>144</v>
      </c>
      <c r="E959" s="35"/>
      <c r="F959" s="195" t="s">
        <v>1117</v>
      </c>
      <c r="G959" s="35"/>
      <c r="H959" s="35"/>
      <c r="I959" s="112"/>
      <c r="J959" s="35"/>
      <c r="K959" s="35"/>
      <c r="L959" s="38"/>
      <c r="M959" s="196"/>
      <c r="N959" s="60"/>
      <c r="O959" s="60"/>
      <c r="P959" s="60"/>
      <c r="Q959" s="60"/>
      <c r="R959" s="60"/>
      <c r="S959" s="60"/>
      <c r="T959" s="61"/>
      <c r="AT959" s="17" t="s">
        <v>144</v>
      </c>
      <c r="AU959" s="17" t="s">
        <v>80</v>
      </c>
    </row>
    <row r="960" spans="2:65" s="1" customFormat="1" ht="39">
      <c r="B960" s="34"/>
      <c r="C960" s="35"/>
      <c r="D960" s="194" t="s">
        <v>146</v>
      </c>
      <c r="E960" s="35"/>
      <c r="F960" s="197" t="s">
        <v>1091</v>
      </c>
      <c r="G960" s="35"/>
      <c r="H960" s="35"/>
      <c r="I960" s="112"/>
      <c r="J960" s="35"/>
      <c r="K960" s="35"/>
      <c r="L960" s="38"/>
      <c r="M960" s="196"/>
      <c r="N960" s="60"/>
      <c r="O960" s="60"/>
      <c r="P960" s="60"/>
      <c r="Q960" s="60"/>
      <c r="R960" s="60"/>
      <c r="S960" s="60"/>
      <c r="T960" s="61"/>
      <c r="AT960" s="17" t="s">
        <v>146</v>
      </c>
      <c r="AU960" s="17" t="s">
        <v>80</v>
      </c>
    </row>
    <row r="961" spans="2:65" s="1" customFormat="1" ht="19.5">
      <c r="B961" s="34"/>
      <c r="C961" s="35"/>
      <c r="D961" s="194" t="s">
        <v>214</v>
      </c>
      <c r="E961" s="35"/>
      <c r="F961" s="197" t="s">
        <v>1118</v>
      </c>
      <c r="G961" s="35"/>
      <c r="H961" s="35"/>
      <c r="I961" s="112"/>
      <c r="J961" s="35"/>
      <c r="K961" s="35"/>
      <c r="L961" s="38"/>
      <c r="M961" s="196"/>
      <c r="N961" s="60"/>
      <c r="O961" s="60"/>
      <c r="P961" s="60"/>
      <c r="Q961" s="60"/>
      <c r="R961" s="60"/>
      <c r="S961" s="60"/>
      <c r="T961" s="61"/>
      <c r="AT961" s="17" t="s">
        <v>214</v>
      </c>
      <c r="AU961" s="17" t="s">
        <v>80</v>
      </c>
    </row>
    <row r="962" spans="2:65" s="13" customFormat="1" ht="11.25">
      <c r="B962" s="208"/>
      <c r="C962" s="209"/>
      <c r="D962" s="194" t="s">
        <v>148</v>
      </c>
      <c r="E962" s="210" t="s">
        <v>1</v>
      </c>
      <c r="F962" s="211" t="s">
        <v>1119</v>
      </c>
      <c r="G962" s="209"/>
      <c r="H962" s="212">
        <v>87.591999999999999</v>
      </c>
      <c r="I962" s="213"/>
      <c r="J962" s="209"/>
      <c r="K962" s="209"/>
      <c r="L962" s="214"/>
      <c r="M962" s="215"/>
      <c r="N962" s="216"/>
      <c r="O962" s="216"/>
      <c r="P962" s="216"/>
      <c r="Q962" s="216"/>
      <c r="R962" s="216"/>
      <c r="S962" s="216"/>
      <c r="T962" s="217"/>
      <c r="AT962" s="218" t="s">
        <v>148</v>
      </c>
      <c r="AU962" s="218" t="s">
        <v>80</v>
      </c>
      <c r="AV962" s="13" t="s">
        <v>80</v>
      </c>
      <c r="AW962" s="13" t="s">
        <v>35</v>
      </c>
      <c r="AX962" s="13" t="s">
        <v>72</v>
      </c>
      <c r="AY962" s="218" t="s">
        <v>135</v>
      </c>
    </row>
    <row r="963" spans="2:65" s="15" customFormat="1" ht="11.25">
      <c r="B963" s="230"/>
      <c r="C963" s="231"/>
      <c r="D963" s="194" t="s">
        <v>148</v>
      </c>
      <c r="E963" s="232" t="s">
        <v>1</v>
      </c>
      <c r="F963" s="233" t="s">
        <v>193</v>
      </c>
      <c r="G963" s="231"/>
      <c r="H963" s="234">
        <v>87.591999999999999</v>
      </c>
      <c r="I963" s="235"/>
      <c r="J963" s="231"/>
      <c r="K963" s="231"/>
      <c r="L963" s="236"/>
      <c r="M963" s="237"/>
      <c r="N963" s="238"/>
      <c r="O963" s="238"/>
      <c r="P963" s="238"/>
      <c r="Q963" s="238"/>
      <c r="R963" s="238"/>
      <c r="S963" s="238"/>
      <c r="T963" s="239"/>
      <c r="AT963" s="240" t="s">
        <v>148</v>
      </c>
      <c r="AU963" s="240" t="s">
        <v>80</v>
      </c>
      <c r="AV963" s="15" t="s">
        <v>142</v>
      </c>
      <c r="AW963" s="15" t="s">
        <v>35</v>
      </c>
      <c r="AX963" s="15" t="s">
        <v>21</v>
      </c>
      <c r="AY963" s="240" t="s">
        <v>135</v>
      </c>
    </row>
    <row r="964" spans="2:65" s="1" customFormat="1" ht="16.5" customHeight="1">
      <c r="B964" s="34"/>
      <c r="C964" s="182" t="s">
        <v>1120</v>
      </c>
      <c r="D964" s="182" t="s">
        <v>137</v>
      </c>
      <c r="E964" s="183" t="s">
        <v>1121</v>
      </c>
      <c r="F964" s="184" t="s">
        <v>1122</v>
      </c>
      <c r="G964" s="185" t="s">
        <v>227</v>
      </c>
      <c r="H964" s="186">
        <v>838.01599999999996</v>
      </c>
      <c r="I964" s="187"/>
      <c r="J964" s="188">
        <f>ROUND(I964*H964,2)</f>
        <v>0</v>
      </c>
      <c r="K964" s="184" t="s">
        <v>141</v>
      </c>
      <c r="L964" s="38"/>
      <c r="M964" s="189" t="s">
        <v>1</v>
      </c>
      <c r="N964" s="190" t="s">
        <v>43</v>
      </c>
      <c r="O964" s="60"/>
      <c r="P964" s="191">
        <f>O964*H964</f>
        <v>0</v>
      </c>
      <c r="Q964" s="191">
        <v>0</v>
      </c>
      <c r="R964" s="191">
        <f>Q964*H964</f>
        <v>0</v>
      </c>
      <c r="S964" s="191">
        <v>0</v>
      </c>
      <c r="T964" s="192">
        <f>S964*H964</f>
        <v>0</v>
      </c>
      <c r="AR964" s="17" t="s">
        <v>142</v>
      </c>
      <c r="AT964" s="17" t="s">
        <v>137</v>
      </c>
      <c r="AU964" s="17" t="s">
        <v>80</v>
      </c>
      <c r="AY964" s="17" t="s">
        <v>135</v>
      </c>
      <c r="BE964" s="193">
        <f>IF(N964="základní",J964,0)</f>
        <v>0</v>
      </c>
      <c r="BF964" s="193">
        <f>IF(N964="snížená",J964,0)</f>
        <v>0</v>
      </c>
      <c r="BG964" s="193">
        <f>IF(N964="zákl. přenesená",J964,0)</f>
        <v>0</v>
      </c>
      <c r="BH964" s="193">
        <f>IF(N964="sníž. přenesená",J964,0)</f>
        <v>0</v>
      </c>
      <c r="BI964" s="193">
        <f>IF(N964="nulová",J964,0)</f>
        <v>0</v>
      </c>
      <c r="BJ964" s="17" t="s">
        <v>21</v>
      </c>
      <c r="BK964" s="193">
        <f>ROUND(I964*H964,2)</f>
        <v>0</v>
      </c>
      <c r="BL964" s="17" t="s">
        <v>142</v>
      </c>
      <c r="BM964" s="17" t="s">
        <v>1123</v>
      </c>
    </row>
    <row r="965" spans="2:65" s="1" customFormat="1" ht="11.25">
      <c r="B965" s="34"/>
      <c r="C965" s="35"/>
      <c r="D965" s="194" t="s">
        <v>144</v>
      </c>
      <c r="E965" s="35"/>
      <c r="F965" s="195" t="s">
        <v>1124</v>
      </c>
      <c r="G965" s="35"/>
      <c r="H965" s="35"/>
      <c r="I965" s="112"/>
      <c r="J965" s="35"/>
      <c r="K965" s="35"/>
      <c r="L965" s="38"/>
      <c r="M965" s="196"/>
      <c r="N965" s="60"/>
      <c r="O965" s="60"/>
      <c r="P965" s="60"/>
      <c r="Q965" s="60"/>
      <c r="R965" s="60"/>
      <c r="S965" s="60"/>
      <c r="T965" s="61"/>
      <c r="AT965" s="17" t="s">
        <v>144</v>
      </c>
      <c r="AU965" s="17" t="s">
        <v>80</v>
      </c>
    </row>
    <row r="966" spans="2:65" s="12" customFormat="1" ht="11.25">
      <c r="B966" s="198"/>
      <c r="C966" s="199"/>
      <c r="D966" s="194" t="s">
        <v>148</v>
      </c>
      <c r="E966" s="200" t="s">
        <v>1</v>
      </c>
      <c r="F966" s="201" t="s">
        <v>1092</v>
      </c>
      <c r="G966" s="199"/>
      <c r="H966" s="200" t="s">
        <v>1</v>
      </c>
      <c r="I966" s="202"/>
      <c r="J966" s="199"/>
      <c r="K966" s="199"/>
      <c r="L966" s="203"/>
      <c r="M966" s="204"/>
      <c r="N966" s="205"/>
      <c r="O966" s="205"/>
      <c r="P966" s="205"/>
      <c r="Q966" s="205"/>
      <c r="R966" s="205"/>
      <c r="S966" s="205"/>
      <c r="T966" s="206"/>
      <c r="AT966" s="207" t="s">
        <v>148</v>
      </c>
      <c r="AU966" s="207" t="s">
        <v>80</v>
      </c>
      <c r="AV966" s="12" t="s">
        <v>21</v>
      </c>
      <c r="AW966" s="12" t="s">
        <v>35</v>
      </c>
      <c r="AX966" s="12" t="s">
        <v>72</v>
      </c>
      <c r="AY966" s="207" t="s">
        <v>135</v>
      </c>
    </row>
    <row r="967" spans="2:65" s="13" customFormat="1" ht="11.25">
      <c r="B967" s="208"/>
      <c r="C967" s="209"/>
      <c r="D967" s="194" t="s">
        <v>148</v>
      </c>
      <c r="E967" s="210" t="s">
        <v>1</v>
      </c>
      <c r="F967" s="211" t="s">
        <v>1093</v>
      </c>
      <c r="G967" s="209"/>
      <c r="H967" s="212">
        <v>848.62599999999998</v>
      </c>
      <c r="I967" s="213"/>
      <c r="J967" s="209"/>
      <c r="K967" s="209"/>
      <c r="L967" s="214"/>
      <c r="M967" s="215"/>
      <c r="N967" s="216"/>
      <c r="O967" s="216"/>
      <c r="P967" s="216"/>
      <c r="Q967" s="216"/>
      <c r="R967" s="216"/>
      <c r="S967" s="216"/>
      <c r="T967" s="217"/>
      <c r="AT967" s="218" t="s">
        <v>148</v>
      </c>
      <c r="AU967" s="218" t="s">
        <v>80</v>
      </c>
      <c r="AV967" s="13" t="s">
        <v>80</v>
      </c>
      <c r="AW967" s="13" t="s">
        <v>35</v>
      </c>
      <c r="AX967" s="13" t="s">
        <v>72</v>
      </c>
      <c r="AY967" s="218" t="s">
        <v>135</v>
      </c>
    </row>
    <row r="968" spans="2:65" s="12" customFormat="1" ht="11.25">
      <c r="B968" s="198"/>
      <c r="C968" s="199"/>
      <c r="D968" s="194" t="s">
        <v>148</v>
      </c>
      <c r="E968" s="200" t="s">
        <v>1</v>
      </c>
      <c r="F968" s="201" t="s">
        <v>1094</v>
      </c>
      <c r="G968" s="199"/>
      <c r="H968" s="200" t="s">
        <v>1</v>
      </c>
      <c r="I968" s="202"/>
      <c r="J968" s="199"/>
      <c r="K968" s="199"/>
      <c r="L968" s="203"/>
      <c r="M968" s="204"/>
      <c r="N968" s="205"/>
      <c r="O968" s="205"/>
      <c r="P968" s="205"/>
      <c r="Q968" s="205"/>
      <c r="R968" s="205"/>
      <c r="S968" s="205"/>
      <c r="T968" s="206"/>
      <c r="AT968" s="207" t="s">
        <v>148</v>
      </c>
      <c r="AU968" s="207" t="s">
        <v>80</v>
      </c>
      <c r="AV968" s="12" t="s">
        <v>21</v>
      </c>
      <c r="AW968" s="12" t="s">
        <v>35</v>
      </c>
      <c r="AX968" s="12" t="s">
        <v>72</v>
      </c>
      <c r="AY968" s="207" t="s">
        <v>135</v>
      </c>
    </row>
    <row r="969" spans="2:65" s="13" customFormat="1" ht="11.25">
      <c r="B969" s="208"/>
      <c r="C969" s="209"/>
      <c r="D969" s="194" t="s">
        <v>148</v>
      </c>
      <c r="E969" s="210" t="s">
        <v>1</v>
      </c>
      <c r="F969" s="211" t="s">
        <v>1095</v>
      </c>
      <c r="G969" s="209"/>
      <c r="H969" s="212">
        <v>-10.949</v>
      </c>
      <c r="I969" s="213"/>
      <c r="J969" s="209"/>
      <c r="K969" s="209"/>
      <c r="L969" s="214"/>
      <c r="M969" s="215"/>
      <c r="N969" s="216"/>
      <c r="O969" s="216"/>
      <c r="P969" s="216"/>
      <c r="Q969" s="216"/>
      <c r="R969" s="216"/>
      <c r="S969" s="216"/>
      <c r="T969" s="217"/>
      <c r="AT969" s="218" t="s">
        <v>148</v>
      </c>
      <c r="AU969" s="218" t="s">
        <v>80</v>
      </c>
      <c r="AV969" s="13" t="s">
        <v>80</v>
      </c>
      <c r="AW969" s="13" t="s">
        <v>35</v>
      </c>
      <c r="AX969" s="13" t="s">
        <v>72</v>
      </c>
      <c r="AY969" s="218" t="s">
        <v>135</v>
      </c>
    </row>
    <row r="970" spans="2:65" s="12" customFormat="1" ht="11.25">
      <c r="B970" s="198"/>
      <c r="C970" s="199"/>
      <c r="D970" s="194" t="s">
        <v>148</v>
      </c>
      <c r="E970" s="200" t="s">
        <v>1</v>
      </c>
      <c r="F970" s="201" t="s">
        <v>1096</v>
      </c>
      <c r="G970" s="199"/>
      <c r="H970" s="200" t="s">
        <v>1</v>
      </c>
      <c r="I970" s="202"/>
      <c r="J970" s="199"/>
      <c r="K970" s="199"/>
      <c r="L970" s="203"/>
      <c r="M970" s="204"/>
      <c r="N970" s="205"/>
      <c r="O970" s="205"/>
      <c r="P970" s="205"/>
      <c r="Q970" s="205"/>
      <c r="R970" s="205"/>
      <c r="S970" s="205"/>
      <c r="T970" s="206"/>
      <c r="AT970" s="207" t="s">
        <v>148</v>
      </c>
      <c r="AU970" s="207" t="s">
        <v>80</v>
      </c>
      <c r="AV970" s="12" t="s">
        <v>21</v>
      </c>
      <c r="AW970" s="12" t="s">
        <v>35</v>
      </c>
      <c r="AX970" s="12" t="s">
        <v>72</v>
      </c>
      <c r="AY970" s="207" t="s">
        <v>135</v>
      </c>
    </row>
    <row r="971" spans="2:65" s="13" customFormat="1" ht="11.25">
      <c r="B971" s="208"/>
      <c r="C971" s="209"/>
      <c r="D971" s="194" t="s">
        <v>148</v>
      </c>
      <c r="E971" s="210" t="s">
        <v>1</v>
      </c>
      <c r="F971" s="211" t="s">
        <v>1097</v>
      </c>
      <c r="G971" s="209"/>
      <c r="H971" s="212">
        <v>-0.40400000000000003</v>
      </c>
      <c r="I971" s="213"/>
      <c r="J971" s="209"/>
      <c r="K971" s="209"/>
      <c r="L971" s="214"/>
      <c r="M971" s="215"/>
      <c r="N971" s="216"/>
      <c r="O971" s="216"/>
      <c r="P971" s="216"/>
      <c r="Q971" s="216"/>
      <c r="R971" s="216"/>
      <c r="S971" s="216"/>
      <c r="T971" s="217"/>
      <c r="AT971" s="218" t="s">
        <v>148</v>
      </c>
      <c r="AU971" s="218" t="s">
        <v>80</v>
      </c>
      <c r="AV971" s="13" t="s">
        <v>80</v>
      </c>
      <c r="AW971" s="13" t="s">
        <v>35</v>
      </c>
      <c r="AX971" s="13" t="s">
        <v>72</v>
      </c>
      <c r="AY971" s="218" t="s">
        <v>135</v>
      </c>
    </row>
    <row r="972" spans="2:65" s="12" customFormat="1" ht="11.25">
      <c r="B972" s="198"/>
      <c r="C972" s="199"/>
      <c r="D972" s="194" t="s">
        <v>148</v>
      </c>
      <c r="E972" s="200" t="s">
        <v>1</v>
      </c>
      <c r="F972" s="201" t="s">
        <v>1098</v>
      </c>
      <c r="G972" s="199"/>
      <c r="H972" s="200" t="s">
        <v>1</v>
      </c>
      <c r="I972" s="202"/>
      <c r="J972" s="199"/>
      <c r="K972" s="199"/>
      <c r="L972" s="203"/>
      <c r="M972" s="204"/>
      <c r="N972" s="205"/>
      <c r="O972" s="205"/>
      <c r="P972" s="205"/>
      <c r="Q972" s="205"/>
      <c r="R972" s="205"/>
      <c r="S972" s="205"/>
      <c r="T972" s="206"/>
      <c r="AT972" s="207" t="s">
        <v>148</v>
      </c>
      <c r="AU972" s="207" t="s">
        <v>80</v>
      </c>
      <c r="AV972" s="12" t="s">
        <v>21</v>
      </c>
      <c r="AW972" s="12" t="s">
        <v>35</v>
      </c>
      <c r="AX972" s="12" t="s">
        <v>72</v>
      </c>
      <c r="AY972" s="207" t="s">
        <v>135</v>
      </c>
    </row>
    <row r="973" spans="2:65" s="13" customFormat="1" ht="11.25">
      <c r="B973" s="208"/>
      <c r="C973" s="209"/>
      <c r="D973" s="194" t="s">
        <v>148</v>
      </c>
      <c r="E973" s="210" t="s">
        <v>1</v>
      </c>
      <c r="F973" s="211" t="s">
        <v>1099</v>
      </c>
      <c r="G973" s="209"/>
      <c r="H973" s="212">
        <v>-36.115000000000002</v>
      </c>
      <c r="I973" s="213"/>
      <c r="J973" s="209"/>
      <c r="K973" s="209"/>
      <c r="L973" s="214"/>
      <c r="M973" s="215"/>
      <c r="N973" s="216"/>
      <c r="O973" s="216"/>
      <c r="P973" s="216"/>
      <c r="Q973" s="216"/>
      <c r="R973" s="216"/>
      <c r="S973" s="216"/>
      <c r="T973" s="217"/>
      <c r="AT973" s="218" t="s">
        <v>148</v>
      </c>
      <c r="AU973" s="218" t="s">
        <v>80</v>
      </c>
      <c r="AV973" s="13" t="s">
        <v>80</v>
      </c>
      <c r="AW973" s="13" t="s">
        <v>35</v>
      </c>
      <c r="AX973" s="13" t="s">
        <v>72</v>
      </c>
      <c r="AY973" s="218" t="s">
        <v>135</v>
      </c>
    </row>
    <row r="974" spans="2:65" s="12" customFormat="1" ht="11.25">
      <c r="B974" s="198"/>
      <c r="C974" s="199"/>
      <c r="D974" s="194" t="s">
        <v>148</v>
      </c>
      <c r="E974" s="200" t="s">
        <v>1</v>
      </c>
      <c r="F974" s="201" t="s">
        <v>1125</v>
      </c>
      <c r="G974" s="199"/>
      <c r="H974" s="200" t="s">
        <v>1</v>
      </c>
      <c r="I974" s="202"/>
      <c r="J974" s="199"/>
      <c r="K974" s="199"/>
      <c r="L974" s="203"/>
      <c r="M974" s="204"/>
      <c r="N974" s="205"/>
      <c r="O974" s="205"/>
      <c r="P974" s="205"/>
      <c r="Q974" s="205"/>
      <c r="R974" s="205"/>
      <c r="S974" s="205"/>
      <c r="T974" s="206"/>
      <c r="AT974" s="207" t="s">
        <v>148</v>
      </c>
      <c r="AU974" s="207" t="s">
        <v>80</v>
      </c>
      <c r="AV974" s="12" t="s">
        <v>21</v>
      </c>
      <c r="AW974" s="12" t="s">
        <v>35</v>
      </c>
      <c r="AX974" s="12" t="s">
        <v>72</v>
      </c>
      <c r="AY974" s="207" t="s">
        <v>135</v>
      </c>
    </row>
    <row r="975" spans="2:65" s="13" customFormat="1" ht="11.25">
      <c r="B975" s="208"/>
      <c r="C975" s="209"/>
      <c r="D975" s="194" t="s">
        <v>148</v>
      </c>
      <c r="E975" s="210" t="s">
        <v>1</v>
      </c>
      <c r="F975" s="211" t="s">
        <v>234</v>
      </c>
      <c r="G975" s="209"/>
      <c r="H975" s="212">
        <v>31.488</v>
      </c>
      <c r="I975" s="213"/>
      <c r="J975" s="209"/>
      <c r="K975" s="209"/>
      <c r="L975" s="214"/>
      <c r="M975" s="215"/>
      <c r="N975" s="216"/>
      <c r="O975" s="216"/>
      <c r="P975" s="216"/>
      <c r="Q975" s="216"/>
      <c r="R975" s="216"/>
      <c r="S975" s="216"/>
      <c r="T975" s="217"/>
      <c r="AT975" s="218" t="s">
        <v>148</v>
      </c>
      <c r="AU975" s="218" t="s">
        <v>80</v>
      </c>
      <c r="AV975" s="13" t="s">
        <v>80</v>
      </c>
      <c r="AW975" s="13" t="s">
        <v>35</v>
      </c>
      <c r="AX975" s="13" t="s">
        <v>72</v>
      </c>
      <c r="AY975" s="218" t="s">
        <v>135</v>
      </c>
    </row>
    <row r="976" spans="2:65" s="12" customFormat="1" ht="11.25">
      <c r="B976" s="198"/>
      <c r="C976" s="199"/>
      <c r="D976" s="194" t="s">
        <v>148</v>
      </c>
      <c r="E976" s="200" t="s">
        <v>1</v>
      </c>
      <c r="F976" s="201" t="s">
        <v>1126</v>
      </c>
      <c r="G976" s="199"/>
      <c r="H976" s="200" t="s">
        <v>1</v>
      </c>
      <c r="I976" s="202"/>
      <c r="J976" s="199"/>
      <c r="K976" s="199"/>
      <c r="L976" s="203"/>
      <c r="M976" s="204"/>
      <c r="N976" s="205"/>
      <c r="O976" s="205"/>
      <c r="P976" s="205"/>
      <c r="Q976" s="205"/>
      <c r="R976" s="205"/>
      <c r="S976" s="205"/>
      <c r="T976" s="206"/>
      <c r="AT976" s="207" t="s">
        <v>148</v>
      </c>
      <c r="AU976" s="207" t="s">
        <v>80</v>
      </c>
      <c r="AV976" s="12" t="s">
        <v>21</v>
      </c>
      <c r="AW976" s="12" t="s">
        <v>35</v>
      </c>
      <c r="AX976" s="12" t="s">
        <v>72</v>
      </c>
      <c r="AY976" s="207" t="s">
        <v>135</v>
      </c>
    </row>
    <row r="977" spans="2:65" s="13" customFormat="1" ht="11.25">
      <c r="B977" s="208"/>
      <c r="C977" s="209"/>
      <c r="D977" s="194" t="s">
        <v>148</v>
      </c>
      <c r="E977" s="210" t="s">
        <v>1</v>
      </c>
      <c r="F977" s="211" t="s">
        <v>236</v>
      </c>
      <c r="G977" s="209"/>
      <c r="H977" s="212">
        <v>5.37</v>
      </c>
      <c r="I977" s="213"/>
      <c r="J977" s="209"/>
      <c r="K977" s="209"/>
      <c r="L977" s="214"/>
      <c r="M977" s="215"/>
      <c r="N977" s="216"/>
      <c r="O977" s="216"/>
      <c r="P977" s="216"/>
      <c r="Q977" s="216"/>
      <c r="R977" s="216"/>
      <c r="S977" s="216"/>
      <c r="T977" s="217"/>
      <c r="AT977" s="218" t="s">
        <v>148</v>
      </c>
      <c r="AU977" s="218" t="s">
        <v>80</v>
      </c>
      <c r="AV977" s="13" t="s">
        <v>80</v>
      </c>
      <c r="AW977" s="13" t="s">
        <v>35</v>
      </c>
      <c r="AX977" s="13" t="s">
        <v>72</v>
      </c>
      <c r="AY977" s="218" t="s">
        <v>135</v>
      </c>
    </row>
    <row r="978" spans="2:65" s="15" customFormat="1" ht="11.25">
      <c r="B978" s="230"/>
      <c r="C978" s="231"/>
      <c r="D978" s="194" t="s">
        <v>148</v>
      </c>
      <c r="E978" s="232" t="s">
        <v>1</v>
      </c>
      <c r="F978" s="233" t="s">
        <v>193</v>
      </c>
      <c r="G978" s="231"/>
      <c r="H978" s="234">
        <v>838.01599999999996</v>
      </c>
      <c r="I978" s="235"/>
      <c r="J978" s="231"/>
      <c r="K978" s="231"/>
      <c r="L978" s="236"/>
      <c r="M978" s="237"/>
      <c r="N978" s="238"/>
      <c r="O978" s="238"/>
      <c r="P978" s="238"/>
      <c r="Q978" s="238"/>
      <c r="R978" s="238"/>
      <c r="S978" s="238"/>
      <c r="T978" s="239"/>
      <c r="AT978" s="240" t="s">
        <v>148</v>
      </c>
      <c r="AU978" s="240" t="s">
        <v>80</v>
      </c>
      <c r="AV978" s="15" t="s">
        <v>142</v>
      </c>
      <c r="AW978" s="15" t="s">
        <v>35</v>
      </c>
      <c r="AX978" s="15" t="s">
        <v>21</v>
      </c>
      <c r="AY978" s="240" t="s">
        <v>135</v>
      </c>
    </row>
    <row r="979" spans="2:65" s="1" customFormat="1" ht="16.5" customHeight="1">
      <c r="B979" s="34"/>
      <c r="C979" s="182" t="s">
        <v>1127</v>
      </c>
      <c r="D979" s="182" t="s">
        <v>137</v>
      </c>
      <c r="E979" s="183" t="s">
        <v>1128</v>
      </c>
      <c r="F979" s="184" t="s">
        <v>1129</v>
      </c>
      <c r="G979" s="185" t="s">
        <v>227</v>
      </c>
      <c r="H979" s="186">
        <v>21.698</v>
      </c>
      <c r="I979" s="187"/>
      <c r="J979" s="188">
        <f>ROUND(I979*H979,2)</f>
        <v>0</v>
      </c>
      <c r="K979" s="184" t="s">
        <v>141</v>
      </c>
      <c r="L979" s="38"/>
      <c r="M979" s="189" t="s">
        <v>1</v>
      </c>
      <c r="N979" s="190" t="s">
        <v>43</v>
      </c>
      <c r="O979" s="60"/>
      <c r="P979" s="191">
        <f>O979*H979</f>
        <v>0</v>
      </c>
      <c r="Q979" s="191">
        <v>0</v>
      </c>
      <c r="R979" s="191">
        <f>Q979*H979</f>
        <v>0</v>
      </c>
      <c r="S979" s="191">
        <v>0</v>
      </c>
      <c r="T979" s="192">
        <f>S979*H979</f>
        <v>0</v>
      </c>
      <c r="AR979" s="17" t="s">
        <v>142</v>
      </c>
      <c r="AT979" s="17" t="s">
        <v>137</v>
      </c>
      <c r="AU979" s="17" t="s">
        <v>80</v>
      </c>
      <c r="AY979" s="17" t="s">
        <v>135</v>
      </c>
      <c r="BE979" s="193">
        <f>IF(N979="základní",J979,0)</f>
        <v>0</v>
      </c>
      <c r="BF979" s="193">
        <f>IF(N979="snížená",J979,0)</f>
        <v>0</v>
      </c>
      <c r="BG979" s="193">
        <f>IF(N979="zákl. přenesená",J979,0)</f>
        <v>0</v>
      </c>
      <c r="BH979" s="193">
        <f>IF(N979="sníž. přenesená",J979,0)</f>
        <v>0</v>
      </c>
      <c r="BI979" s="193">
        <f>IF(N979="nulová",J979,0)</f>
        <v>0</v>
      </c>
      <c r="BJ979" s="17" t="s">
        <v>21</v>
      </c>
      <c r="BK979" s="193">
        <f>ROUND(I979*H979,2)</f>
        <v>0</v>
      </c>
      <c r="BL979" s="17" t="s">
        <v>142</v>
      </c>
      <c r="BM979" s="17" t="s">
        <v>1130</v>
      </c>
    </row>
    <row r="980" spans="2:65" s="1" customFormat="1" ht="11.25">
      <c r="B980" s="34"/>
      <c r="C980" s="35"/>
      <c r="D980" s="194" t="s">
        <v>144</v>
      </c>
      <c r="E980" s="35"/>
      <c r="F980" s="195" t="s">
        <v>1131</v>
      </c>
      <c r="G980" s="35"/>
      <c r="H980" s="35"/>
      <c r="I980" s="112"/>
      <c r="J980" s="35"/>
      <c r="K980" s="35"/>
      <c r="L980" s="38"/>
      <c r="M980" s="196"/>
      <c r="N980" s="60"/>
      <c r="O980" s="60"/>
      <c r="P980" s="60"/>
      <c r="Q980" s="60"/>
      <c r="R980" s="60"/>
      <c r="S980" s="60"/>
      <c r="T980" s="61"/>
      <c r="AT980" s="17" t="s">
        <v>144</v>
      </c>
      <c r="AU980" s="17" t="s">
        <v>80</v>
      </c>
    </row>
    <row r="981" spans="2:65" s="12" customFormat="1" ht="11.25">
      <c r="B981" s="198"/>
      <c r="C981" s="199"/>
      <c r="D981" s="194" t="s">
        <v>148</v>
      </c>
      <c r="E981" s="200" t="s">
        <v>1</v>
      </c>
      <c r="F981" s="201" t="s">
        <v>1132</v>
      </c>
      <c r="G981" s="199"/>
      <c r="H981" s="200" t="s">
        <v>1</v>
      </c>
      <c r="I981" s="202"/>
      <c r="J981" s="199"/>
      <c r="K981" s="199"/>
      <c r="L981" s="203"/>
      <c r="M981" s="204"/>
      <c r="N981" s="205"/>
      <c r="O981" s="205"/>
      <c r="P981" s="205"/>
      <c r="Q981" s="205"/>
      <c r="R981" s="205"/>
      <c r="S981" s="205"/>
      <c r="T981" s="206"/>
      <c r="AT981" s="207" t="s">
        <v>148</v>
      </c>
      <c r="AU981" s="207" t="s">
        <v>80</v>
      </c>
      <c r="AV981" s="12" t="s">
        <v>21</v>
      </c>
      <c r="AW981" s="12" t="s">
        <v>35</v>
      </c>
      <c r="AX981" s="12" t="s">
        <v>72</v>
      </c>
      <c r="AY981" s="207" t="s">
        <v>135</v>
      </c>
    </row>
    <row r="982" spans="2:65" s="13" customFormat="1" ht="11.25">
      <c r="B982" s="208"/>
      <c r="C982" s="209"/>
      <c r="D982" s="194" t="s">
        <v>148</v>
      </c>
      <c r="E982" s="210" t="s">
        <v>1</v>
      </c>
      <c r="F982" s="211" t="s">
        <v>1133</v>
      </c>
      <c r="G982" s="209"/>
      <c r="H982" s="212">
        <v>9.234</v>
      </c>
      <c r="I982" s="213"/>
      <c r="J982" s="209"/>
      <c r="K982" s="209"/>
      <c r="L982" s="214"/>
      <c r="M982" s="215"/>
      <c r="N982" s="216"/>
      <c r="O982" s="216"/>
      <c r="P982" s="216"/>
      <c r="Q982" s="216"/>
      <c r="R982" s="216"/>
      <c r="S982" s="216"/>
      <c r="T982" s="217"/>
      <c r="AT982" s="218" t="s">
        <v>148</v>
      </c>
      <c r="AU982" s="218" t="s">
        <v>80</v>
      </c>
      <c r="AV982" s="13" t="s">
        <v>80</v>
      </c>
      <c r="AW982" s="13" t="s">
        <v>35</v>
      </c>
      <c r="AX982" s="13" t="s">
        <v>72</v>
      </c>
      <c r="AY982" s="218" t="s">
        <v>135</v>
      </c>
    </row>
    <row r="983" spans="2:65" s="12" customFormat="1" ht="11.25">
      <c r="B983" s="198"/>
      <c r="C983" s="199"/>
      <c r="D983" s="194" t="s">
        <v>148</v>
      </c>
      <c r="E983" s="200" t="s">
        <v>1</v>
      </c>
      <c r="F983" s="201" t="s">
        <v>1111</v>
      </c>
      <c r="G983" s="199"/>
      <c r="H983" s="200" t="s">
        <v>1</v>
      </c>
      <c r="I983" s="202"/>
      <c r="J983" s="199"/>
      <c r="K983" s="199"/>
      <c r="L983" s="203"/>
      <c r="M983" s="204"/>
      <c r="N983" s="205"/>
      <c r="O983" s="205"/>
      <c r="P983" s="205"/>
      <c r="Q983" s="205"/>
      <c r="R983" s="205"/>
      <c r="S983" s="205"/>
      <c r="T983" s="206"/>
      <c r="AT983" s="207" t="s">
        <v>148</v>
      </c>
      <c r="AU983" s="207" t="s">
        <v>80</v>
      </c>
      <c r="AV983" s="12" t="s">
        <v>21</v>
      </c>
      <c r="AW983" s="12" t="s">
        <v>35</v>
      </c>
      <c r="AX983" s="12" t="s">
        <v>72</v>
      </c>
      <c r="AY983" s="207" t="s">
        <v>135</v>
      </c>
    </row>
    <row r="984" spans="2:65" s="13" customFormat="1" ht="11.25">
      <c r="B984" s="208"/>
      <c r="C984" s="209"/>
      <c r="D984" s="194" t="s">
        <v>148</v>
      </c>
      <c r="E984" s="210" t="s">
        <v>1</v>
      </c>
      <c r="F984" s="211" t="s">
        <v>1112</v>
      </c>
      <c r="G984" s="209"/>
      <c r="H984" s="212">
        <v>0.2</v>
      </c>
      <c r="I984" s="213"/>
      <c r="J984" s="209"/>
      <c r="K984" s="209"/>
      <c r="L984" s="214"/>
      <c r="M984" s="215"/>
      <c r="N984" s="216"/>
      <c r="O984" s="216"/>
      <c r="P984" s="216"/>
      <c r="Q984" s="216"/>
      <c r="R984" s="216"/>
      <c r="S984" s="216"/>
      <c r="T984" s="217"/>
      <c r="AT984" s="218" t="s">
        <v>148</v>
      </c>
      <c r="AU984" s="218" t="s">
        <v>80</v>
      </c>
      <c r="AV984" s="13" t="s">
        <v>80</v>
      </c>
      <c r="AW984" s="13" t="s">
        <v>35</v>
      </c>
      <c r="AX984" s="13" t="s">
        <v>72</v>
      </c>
      <c r="AY984" s="218" t="s">
        <v>135</v>
      </c>
    </row>
    <row r="985" spans="2:65" s="12" customFormat="1" ht="22.5">
      <c r="B985" s="198"/>
      <c r="C985" s="199"/>
      <c r="D985" s="194" t="s">
        <v>148</v>
      </c>
      <c r="E985" s="200" t="s">
        <v>1</v>
      </c>
      <c r="F985" s="201" t="s">
        <v>1134</v>
      </c>
      <c r="G985" s="199"/>
      <c r="H985" s="200" t="s">
        <v>1</v>
      </c>
      <c r="I985" s="202"/>
      <c r="J985" s="199"/>
      <c r="K985" s="199"/>
      <c r="L985" s="203"/>
      <c r="M985" s="204"/>
      <c r="N985" s="205"/>
      <c r="O985" s="205"/>
      <c r="P985" s="205"/>
      <c r="Q985" s="205"/>
      <c r="R985" s="205"/>
      <c r="S985" s="205"/>
      <c r="T985" s="206"/>
      <c r="AT985" s="207" t="s">
        <v>148</v>
      </c>
      <c r="AU985" s="207" t="s">
        <v>80</v>
      </c>
      <c r="AV985" s="12" t="s">
        <v>21</v>
      </c>
      <c r="AW985" s="12" t="s">
        <v>35</v>
      </c>
      <c r="AX985" s="12" t="s">
        <v>72</v>
      </c>
      <c r="AY985" s="207" t="s">
        <v>135</v>
      </c>
    </row>
    <row r="986" spans="2:65" s="13" customFormat="1" ht="11.25">
      <c r="B986" s="208"/>
      <c r="C986" s="209"/>
      <c r="D986" s="194" t="s">
        <v>148</v>
      </c>
      <c r="E986" s="210" t="s">
        <v>1</v>
      </c>
      <c r="F986" s="211" t="s">
        <v>1135</v>
      </c>
      <c r="G986" s="209"/>
      <c r="H986" s="212">
        <v>7.6020000000000003</v>
      </c>
      <c r="I986" s="213"/>
      <c r="J986" s="209"/>
      <c r="K986" s="209"/>
      <c r="L986" s="214"/>
      <c r="M986" s="215"/>
      <c r="N986" s="216"/>
      <c r="O986" s="216"/>
      <c r="P986" s="216"/>
      <c r="Q986" s="216"/>
      <c r="R986" s="216"/>
      <c r="S986" s="216"/>
      <c r="T986" s="217"/>
      <c r="AT986" s="218" t="s">
        <v>148</v>
      </c>
      <c r="AU986" s="218" t="s">
        <v>80</v>
      </c>
      <c r="AV986" s="13" t="s">
        <v>80</v>
      </c>
      <c r="AW986" s="13" t="s">
        <v>35</v>
      </c>
      <c r="AX986" s="13" t="s">
        <v>72</v>
      </c>
      <c r="AY986" s="218" t="s">
        <v>135</v>
      </c>
    </row>
    <row r="987" spans="2:65" s="12" customFormat="1" ht="11.25">
      <c r="B987" s="198"/>
      <c r="C987" s="199"/>
      <c r="D987" s="194" t="s">
        <v>148</v>
      </c>
      <c r="E987" s="200" t="s">
        <v>1</v>
      </c>
      <c r="F987" s="201" t="s">
        <v>1136</v>
      </c>
      <c r="G987" s="199"/>
      <c r="H987" s="200" t="s">
        <v>1</v>
      </c>
      <c r="I987" s="202"/>
      <c r="J987" s="199"/>
      <c r="K987" s="199"/>
      <c r="L987" s="203"/>
      <c r="M987" s="204"/>
      <c r="N987" s="205"/>
      <c r="O987" s="205"/>
      <c r="P987" s="205"/>
      <c r="Q987" s="205"/>
      <c r="R987" s="205"/>
      <c r="S987" s="205"/>
      <c r="T987" s="206"/>
      <c r="AT987" s="207" t="s">
        <v>148</v>
      </c>
      <c r="AU987" s="207" t="s">
        <v>80</v>
      </c>
      <c r="AV987" s="12" t="s">
        <v>21</v>
      </c>
      <c r="AW987" s="12" t="s">
        <v>35</v>
      </c>
      <c r="AX987" s="12" t="s">
        <v>72</v>
      </c>
      <c r="AY987" s="207" t="s">
        <v>135</v>
      </c>
    </row>
    <row r="988" spans="2:65" s="13" customFormat="1" ht="11.25">
      <c r="B988" s="208"/>
      <c r="C988" s="209"/>
      <c r="D988" s="194" t="s">
        <v>148</v>
      </c>
      <c r="E988" s="210" t="s">
        <v>1</v>
      </c>
      <c r="F988" s="211" t="s">
        <v>1137</v>
      </c>
      <c r="G988" s="209"/>
      <c r="H988" s="212">
        <v>4.6619999999999999</v>
      </c>
      <c r="I988" s="213"/>
      <c r="J988" s="209"/>
      <c r="K988" s="209"/>
      <c r="L988" s="214"/>
      <c r="M988" s="215"/>
      <c r="N988" s="216"/>
      <c r="O988" s="216"/>
      <c r="P988" s="216"/>
      <c r="Q988" s="216"/>
      <c r="R988" s="216"/>
      <c r="S988" s="216"/>
      <c r="T988" s="217"/>
      <c r="AT988" s="218" t="s">
        <v>148</v>
      </c>
      <c r="AU988" s="218" t="s">
        <v>80</v>
      </c>
      <c r="AV988" s="13" t="s">
        <v>80</v>
      </c>
      <c r="AW988" s="13" t="s">
        <v>35</v>
      </c>
      <c r="AX988" s="13" t="s">
        <v>72</v>
      </c>
      <c r="AY988" s="218" t="s">
        <v>135</v>
      </c>
    </row>
    <row r="989" spans="2:65" s="15" customFormat="1" ht="11.25">
      <c r="B989" s="230"/>
      <c r="C989" s="231"/>
      <c r="D989" s="194" t="s">
        <v>148</v>
      </c>
      <c r="E989" s="232" t="s">
        <v>1</v>
      </c>
      <c r="F989" s="233" t="s">
        <v>193</v>
      </c>
      <c r="G989" s="231"/>
      <c r="H989" s="234">
        <v>21.698</v>
      </c>
      <c r="I989" s="235"/>
      <c r="J989" s="231"/>
      <c r="K989" s="231"/>
      <c r="L989" s="236"/>
      <c r="M989" s="237"/>
      <c r="N989" s="238"/>
      <c r="O989" s="238"/>
      <c r="P989" s="238"/>
      <c r="Q989" s="238"/>
      <c r="R989" s="238"/>
      <c r="S989" s="238"/>
      <c r="T989" s="239"/>
      <c r="AT989" s="240" t="s">
        <v>148</v>
      </c>
      <c r="AU989" s="240" t="s">
        <v>80</v>
      </c>
      <c r="AV989" s="15" t="s">
        <v>142</v>
      </c>
      <c r="AW989" s="15" t="s">
        <v>35</v>
      </c>
      <c r="AX989" s="15" t="s">
        <v>21</v>
      </c>
      <c r="AY989" s="240" t="s">
        <v>135</v>
      </c>
    </row>
    <row r="990" spans="2:65" s="1" customFormat="1" ht="16.5" customHeight="1">
      <c r="B990" s="34"/>
      <c r="C990" s="182" t="s">
        <v>1138</v>
      </c>
      <c r="D990" s="182" t="s">
        <v>137</v>
      </c>
      <c r="E990" s="183" t="s">
        <v>1139</v>
      </c>
      <c r="F990" s="184" t="s">
        <v>1140</v>
      </c>
      <c r="G990" s="185" t="s">
        <v>227</v>
      </c>
      <c r="H990" s="186">
        <v>416.99900000000002</v>
      </c>
      <c r="I990" s="187"/>
      <c r="J990" s="188">
        <f>ROUND(I990*H990,2)</f>
        <v>0</v>
      </c>
      <c r="K990" s="184" t="s">
        <v>141</v>
      </c>
      <c r="L990" s="38"/>
      <c r="M990" s="189" t="s">
        <v>1</v>
      </c>
      <c r="N990" s="190" t="s">
        <v>43</v>
      </c>
      <c r="O990" s="60"/>
      <c r="P990" s="191">
        <f>O990*H990</f>
        <v>0</v>
      </c>
      <c r="Q990" s="191">
        <v>0</v>
      </c>
      <c r="R990" s="191">
        <f>Q990*H990</f>
        <v>0</v>
      </c>
      <c r="S990" s="191">
        <v>0</v>
      </c>
      <c r="T990" s="192">
        <f>S990*H990</f>
        <v>0</v>
      </c>
      <c r="AR990" s="17" t="s">
        <v>142</v>
      </c>
      <c r="AT990" s="17" t="s">
        <v>137</v>
      </c>
      <c r="AU990" s="17" t="s">
        <v>80</v>
      </c>
      <c r="AY990" s="17" t="s">
        <v>135</v>
      </c>
      <c r="BE990" s="193">
        <f>IF(N990="základní",J990,0)</f>
        <v>0</v>
      </c>
      <c r="BF990" s="193">
        <f>IF(N990="snížená",J990,0)</f>
        <v>0</v>
      </c>
      <c r="BG990" s="193">
        <f>IF(N990="zákl. přenesená",J990,0)</f>
        <v>0</v>
      </c>
      <c r="BH990" s="193">
        <f>IF(N990="sníž. přenesená",J990,0)</f>
        <v>0</v>
      </c>
      <c r="BI990" s="193">
        <f>IF(N990="nulová",J990,0)</f>
        <v>0</v>
      </c>
      <c r="BJ990" s="17" t="s">
        <v>21</v>
      </c>
      <c r="BK990" s="193">
        <f>ROUND(I990*H990,2)</f>
        <v>0</v>
      </c>
      <c r="BL990" s="17" t="s">
        <v>142</v>
      </c>
      <c r="BM990" s="17" t="s">
        <v>1141</v>
      </c>
    </row>
    <row r="991" spans="2:65" s="1" customFormat="1" ht="11.25">
      <c r="B991" s="34"/>
      <c r="C991" s="35"/>
      <c r="D991" s="194" t="s">
        <v>144</v>
      </c>
      <c r="E991" s="35"/>
      <c r="F991" s="195" t="s">
        <v>1142</v>
      </c>
      <c r="G991" s="35"/>
      <c r="H991" s="35"/>
      <c r="I991" s="112"/>
      <c r="J991" s="35"/>
      <c r="K991" s="35"/>
      <c r="L991" s="38"/>
      <c r="M991" s="196"/>
      <c r="N991" s="60"/>
      <c r="O991" s="60"/>
      <c r="P991" s="60"/>
      <c r="Q991" s="60"/>
      <c r="R991" s="60"/>
      <c r="S991" s="60"/>
      <c r="T991" s="61"/>
      <c r="AT991" s="17" t="s">
        <v>144</v>
      </c>
      <c r="AU991" s="17" t="s">
        <v>80</v>
      </c>
    </row>
    <row r="992" spans="2:65" s="1" customFormat="1" ht="39">
      <c r="B992" s="34"/>
      <c r="C992" s="35"/>
      <c r="D992" s="194" t="s">
        <v>146</v>
      </c>
      <c r="E992" s="35"/>
      <c r="F992" s="197" t="s">
        <v>1055</v>
      </c>
      <c r="G992" s="35"/>
      <c r="H992" s="35"/>
      <c r="I992" s="112"/>
      <c r="J992" s="35"/>
      <c r="K992" s="35"/>
      <c r="L992" s="38"/>
      <c r="M992" s="196"/>
      <c r="N992" s="60"/>
      <c r="O992" s="60"/>
      <c r="P992" s="60"/>
      <c r="Q992" s="60"/>
      <c r="R992" s="60"/>
      <c r="S992" s="60"/>
      <c r="T992" s="61"/>
      <c r="AT992" s="17" t="s">
        <v>146</v>
      </c>
      <c r="AU992" s="17" t="s">
        <v>80</v>
      </c>
    </row>
    <row r="993" spans="2:65" s="12" customFormat="1" ht="11.25">
      <c r="B993" s="198"/>
      <c r="C993" s="199"/>
      <c r="D993" s="194" t="s">
        <v>148</v>
      </c>
      <c r="E993" s="200" t="s">
        <v>1</v>
      </c>
      <c r="F993" s="201" t="s">
        <v>1092</v>
      </c>
      <c r="G993" s="199"/>
      <c r="H993" s="200" t="s">
        <v>1</v>
      </c>
      <c r="I993" s="202"/>
      <c r="J993" s="199"/>
      <c r="K993" s="199"/>
      <c r="L993" s="203"/>
      <c r="M993" s="204"/>
      <c r="N993" s="205"/>
      <c r="O993" s="205"/>
      <c r="P993" s="205"/>
      <c r="Q993" s="205"/>
      <c r="R993" s="205"/>
      <c r="S993" s="205"/>
      <c r="T993" s="206"/>
      <c r="AT993" s="207" t="s">
        <v>148</v>
      </c>
      <c r="AU993" s="207" t="s">
        <v>80</v>
      </c>
      <c r="AV993" s="12" t="s">
        <v>21</v>
      </c>
      <c r="AW993" s="12" t="s">
        <v>35</v>
      </c>
      <c r="AX993" s="12" t="s">
        <v>72</v>
      </c>
      <c r="AY993" s="207" t="s">
        <v>135</v>
      </c>
    </row>
    <row r="994" spans="2:65" s="13" customFormat="1" ht="11.25">
      <c r="B994" s="208"/>
      <c r="C994" s="209"/>
      <c r="D994" s="194" t="s">
        <v>148</v>
      </c>
      <c r="E994" s="210" t="s">
        <v>1</v>
      </c>
      <c r="F994" s="211" t="s">
        <v>1093</v>
      </c>
      <c r="G994" s="209"/>
      <c r="H994" s="212">
        <v>848.62599999999998</v>
      </c>
      <c r="I994" s="213"/>
      <c r="J994" s="209"/>
      <c r="K994" s="209"/>
      <c r="L994" s="214"/>
      <c r="M994" s="215"/>
      <c r="N994" s="216"/>
      <c r="O994" s="216"/>
      <c r="P994" s="216"/>
      <c r="Q994" s="216"/>
      <c r="R994" s="216"/>
      <c r="S994" s="216"/>
      <c r="T994" s="217"/>
      <c r="AT994" s="218" t="s">
        <v>148</v>
      </c>
      <c r="AU994" s="218" t="s">
        <v>80</v>
      </c>
      <c r="AV994" s="13" t="s">
        <v>80</v>
      </c>
      <c r="AW994" s="13" t="s">
        <v>35</v>
      </c>
      <c r="AX994" s="13" t="s">
        <v>72</v>
      </c>
      <c r="AY994" s="218" t="s">
        <v>135</v>
      </c>
    </row>
    <row r="995" spans="2:65" s="12" customFormat="1" ht="11.25">
      <c r="B995" s="198"/>
      <c r="C995" s="199"/>
      <c r="D995" s="194" t="s">
        <v>148</v>
      </c>
      <c r="E995" s="200" t="s">
        <v>1</v>
      </c>
      <c r="F995" s="201" t="s">
        <v>1094</v>
      </c>
      <c r="G995" s="199"/>
      <c r="H995" s="200" t="s">
        <v>1</v>
      </c>
      <c r="I995" s="202"/>
      <c r="J995" s="199"/>
      <c r="K995" s="199"/>
      <c r="L995" s="203"/>
      <c r="M995" s="204"/>
      <c r="N995" s="205"/>
      <c r="O995" s="205"/>
      <c r="P995" s="205"/>
      <c r="Q995" s="205"/>
      <c r="R995" s="205"/>
      <c r="S995" s="205"/>
      <c r="T995" s="206"/>
      <c r="AT995" s="207" t="s">
        <v>148</v>
      </c>
      <c r="AU995" s="207" t="s">
        <v>80</v>
      </c>
      <c r="AV995" s="12" t="s">
        <v>21</v>
      </c>
      <c r="AW995" s="12" t="s">
        <v>35</v>
      </c>
      <c r="AX995" s="12" t="s">
        <v>72</v>
      </c>
      <c r="AY995" s="207" t="s">
        <v>135</v>
      </c>
    </row>
    <row r="996" spans="2:65" s="13" customFormat="1" ht="11.25">
      <c r="B996" s="208"/>
      <c r="C996" s="209"/>
      <c r="D996" s="194" t="s">
        <v>148</v>
      </c>
      <c r="E996" s="210" t="s">
        <v>1</v>
      </c>
      <c r="F996" s="211" t="s">
        <v>1095</v>
      </c>
      <c r="G996" s="209"/>
      <c r="H996" s="212">
        <v>-10.949</v>
      </c>
      <c r="I996" s="213"/>
      <c r="J996" s="209"/>
      <c r="K996" s="209"/>
      <c r="L996" s="214"/>
      <c r="M996" s="215"/>
      <c r="N996" s="216"/>
      <c r="O996" s="216"/>
      <c r="P996" s="216"/>
      <c r="Q996" s="216"/>
      <c r="R996" s="216"/>
      <c r="S996" s="216"/>
      <c r="T996" s="217"/>
      <c r="AT996" s="218" t="s">
        <v>148</v>
      </c>
      <c r="AU996" s="218" t="s">
        <v>80</v>
      </c>
      <c r="AV996" s="13" t="s">
        <v>80</v>
      </c>
      <c r="AW996" s="13" t="s">
        <v>35</v>
      </c>
      <c r="AX996" s="13" t="s">
        <v>72</v>
      </c>
      <c r="AY996" s="218" t="s">
        <v>135</v>
      </c>
    </row>
    <row r="997" spans="2:65" s="12" customFormat="1" ht="11.25">
      <c r="B997" s="198"/>
      <c r="C997" s="199"/>
      <c r="D997" s="194" t="s">
        <v>148</v>
      </c>
      <c r="E997" s="200" t="s">
        <v>1</v>
      </c>
      <c r="F997" s="201" t="s">
        <v>1096</v>
      </c>
      <c r="G997" s="199"/>
      <c r="H997" s="200" t="s">
        <v>1</v>
      </c>
      <c r="I997" s="202"/>
      <c r="J997" s="199"/>
      <c r="K997" s="199"/>
      <c r="L997" s="203"/>
      <c r="M997" s="204"/>
      <c r="N997" s="205"/>
      <c r="O997" s="205"/>
      <c r="P997" s="205"/>
      <c r="Q997" s="205"/>
      <c r="R997" s="205"/>
      <c r="S997" s="205"/>
      <c r="T997" s="206"/>
      <c r="AT997" s="207" t="s">
        <v>148</v>
      </c>
      <c r="AU997" s="207" t="s">
        <v>80</v>
      </c>
      <c r="AV997" s="12" t="s">
        <v>21</v>
      </c>
      <c r="AW997" s="12" t="s">
        <v>35</v>
      </c>
      <c r="AX997" s="12" t="s">
        <v>72</v>
      </c>
      <c r="AY997" s="207" t="s">
        <v>135</v>
      </c>
    </row>
    <row r="998" spans="2:65" s="13" customFormat="1" ht="11.25">
      <c r="B998" s="208"/>
      <c r="C998" s="209"/>
      <c r="D998" s="194" t="s">
        <v>148</v>
      </c>
      <c r="E998" s="210" t="s">
        <v>1</v>
      </c>
      <c r="F998" s="211" t="s">
        <v>1097</v>
      </c>
      <c r="G998" s="209"/>
      <c r="H998" s="212">
        <v>-0.40400000000000003</v>
      </c>
      <c r="I998" s="213"/>
      <c r="J998" s="209"/>
      <c r="K998" s="209"/>
      <c r="L998" s="214"/>
      <c r="M998" s="215"/>
      <c r="N998" s="216"/>
      <c r="O998" s="216"/>
      <c r="P998" s="216"/>
      <c r="Q998" s="216"/>
      <c r="R998" s="216"/>
      <c r="S998" s="216"/>
      <c r="T998" s="217"/>
      <c r="AT998" s="218" t="s">
        <v>148</v>
      </c>
      <c r="AU998" s="218" t="s">
        <v>80</v>
      </c>
      <c r="AV998" s="13" t="s">
        <v>80</v>
      </c>
      <c r="AW998" s="13" t="s">
        <v>35</v>
      </c>
      <c r="AX998" s="13" t="s">
        <v>72</v>
      </c>
      <c r="AY998" s="218" t="s">
        <v>135</v>
      </c>
    </row>
    <row r="999" spans="2:65" s="12" customFormat="1" ht="11.25">
      <c r="B999" s="198"/>
      <c r="C999" s="199"/>
      <c r="D999" s="194" t="s">
        <v>148</v>
      </c>
      <c r="E999" s="200" t="s">
        <v>1</v>
      </c>
      <c r="F999" s="201" t="s">
        <v>1098</v>
      </c>
      <c r="G999" s="199"/>
      <c r="H999" s="200" t="s">
        <v>1</v>
      </c>
      <c r="I999" s="202"/>
      <c r="J999" s="199"/>
      <c r="K999" s="199"/>
      <c r="L999" s="203"/>
      <c r="M999" s="204"/>
      <c r="N999" s="205"/>
      <c r="O999" s="205"/>
      <c r="P999" s="205"/>
      <c r="Q999" s="205"/>
      <c r="R999" s="205"/>
      <c r="S999" s="205"/>
      <c r="T999" s="206"/>
      <c r="AT999" s="207" t="s">
        <v>148</v>
      </c>
      <c r="AU999" s="207" t="s">
        <v>80</v>
      </c>
      <c r="AV999" s="12" t="s">
        <v>21</v>
      </c>
      <c r="AW999" s="12" t="s">
        <v>35</v>
      </c>
      <c r="AX999" s="12" t="s">
        <v>72</v>
      </c>
      <c r="AY999" s="207" t="s">
        <v>135</v>
      </c>
    </row>
    <row r="1000" spans="2:65" s="13" customFormat="1" ht="11.25">
      <c r="B1000" s="208"/>
      <c r="C1000" s="209"/>
      <c r="D1000" s="194" t="s">
        <v>148</v>
      </c>
      <c r="E1000" s="210" t="s">
        <v>1</v>
      </c>
      <c r="F1000" s="211" t="s">
        <v>1099</v>
      </c>
      <c r="G1000" s="209"/>
      <c r="H1000" s="212">
        <v>-36.115000000000002</v>
      </c>
      <c r="I1000" s="213"/>
      <c r="J1000" s="209"/>
      <c r="K1000" s="209"/>
      <c r="L1000" s="214"/>
      <c r="M1000" s="215"/>
      <c r="N1000" s="216"/>
      <c r="O1000" s="216"/>
      <c r="P1000" s="216"/>
      <c r="Q1000" s="216"/>
      <c r="R1000" s="216"/>
      <c r="S1000" s="216"/>
      <c r="T1000" s="217"/>
      <c r="AT1000" s="218" t="s">
        <v>148</v>
      </c>
      <c r="AU1000" s="218" t="s">
        <v>80</v>
      </c>
      <c r="AV1000" s="13" t="s">
        <v>80</v>
      </c>
      <c r="AW1000" s="13" t="s">
        <v>35</v>
      </c>
      <c r="AX1000" s="13" t="s">
        <v>72</v>
      </c>
      <c r="AY1000" s="218" t="s">
        <v>135</v>
      </c>
    </row>
    <row r="1001" spans="2:65" s="12" customFormat="1" ht="11.25">
      <c r="B1001" s="198"/>
      <c r="C1001" s="199"/>
      <c r="D1001" s="194" t="s">
        <v>148</v>
      </c>
      <c r="E1001" s="200" t="s">
        <v>1</v>
      </c>
      <c r="F1001" s="201" t="s">
        <v>1143</v>
      </c>
      <c r="G1001" s="199"/>
      <c r="H1001" s="200" t="s">
        <v>1</v>
      </c>
      <c r="I1001" s="202"/>
      <c r="J1001" s="199"/>
      <c r="K1001" s="199"/>
      <c r="L1001" s="203"/>
      <c r="M1001" s="204"/>
      <c r="N1001" s="205"/>
      <c r="O1001" s="205"/>
      <c r="P1001" s="205"/>
      <c r="Q1001" s="205"/>
      <c r="R1001" s="205"/>
      <c r="S1001" s="205"/>
      <c r="T1001" s="206"/>
      <c r="AT1001" s="207" t="s">
        <v>148</v>
      </c>
      <c r="AU1001" s="207" t="s">
        <v>80</v>
      </c>
      <c r="AV1001" s="12" t="s">
        <v>21</v>
      </c>
      <c r="AW1001" s="12" t="s">
        <v>35</v>
      </c>
      <c r="AX1001" s="12" t="s">
        <v>72</v>
      </c>
      <c r="AY1001" s="207" t="s">
        <v>135</v>
      </c>
    </row>
    <row r="1002" spans="2:65" s="13" customFormat="1" ht="11.25">
      <c r="B1002" s="208"/>
      <c r="C1002" s="209"/>
      <c r="D1002" s="194" t="s">
        <v>148</v>
      </c>
      <c r="E1002" s="210" t="s">
        <v>1</v>
      </c>
      <c r="F1002" s="211" t="s">
        <v>1144</v>
      </c>
      <c r="G1002" s="209"/>
      <c r="H1002" s="212">
        <v>-384.15899999999999</v>
      </c>
      <c r="I1002" s="213"/>
      <c r="J1002" s="209"/>
      <c r="K1002" s="209"/>
      <c r="L1002" s="214"/>
      <c r="M1002" s="215"/>
      <c r="N1002" s="216"/>
      <c r="O1002" s="216"/>
      <c r="P1002" s="216"/>
      <c r="Q1002" s="216"/>
      <c r="R1002" s="216"/>
      <c r="S1002" s="216"/>
      <c r="T1002" s="217"/>
      <c r="AT1002" s="218" t="s">
        <v>148</v>
      </c>
      <c r="AU1002" s="218" t="s">
        <v>80</v>
      </c>
      <c r="AV1002" s="13" t="s">
        <v>80</v>
      </c>
      <c r="AW1002" s="13" t="s">
        <v>35</v>
      </c>
      <c r="AX1002" s="13" t="s">
        <v>72</v>
      </c>
      <c r="AY1002" s="218" t="s">
        <v>135</v>
      </c>
    </row>
    <row r="1003" spans="2:65" s="15" customFormat="1" ht="11.25">
      <c r="B1003" s="230"/>
      <c r="C1003" s="231"/>
      <c r="D1003" s="194" t="s">
        <v>148</v>
      </c>
      <c r="E1003" s="232" t="s">
        <v>1</v>
      </c>
      <c r="F1003" s="233" t="s">
        <v>193</v>
      </c>
      <c r="G1003" s="231"/>
      <c r="H1003" s="234">
        <v>416.99900000000002</v>
      </c>
      <c r="I1003" s="235"/>
      <c r="J1003" s="231"/>
      <c r="K1003" s="231"/>
      <c r="L1003" s="236"/>
      <c r="M1003" s="237"/>
      <c r="N1003" s="238"/>
      <c r="O1003" s="238"/>
      <c r="P1003" s="238"/>
      <c r="Q1003" s="238"/>
      <c r="R1003" s="238"/>
      <c r="S1003" s="238"/>
      <c r="T1003" s="239"/>
      <c r="AT1003" s="240" t="s">
        <v>148</v>
      </c>
      <c r="AU1003" s="240" t="s">
        <v>80</v>
      </c>
      <c r="AV1003" s="15" t="s">
        <v>142</v>
      </c>
      <c r="AW1003" s="15" t="s">
        <v>35</v>
      </c>
      <c r="AX1003" s="15" t="s">
        <v>21</v>
      </c>
      <c r="AY1003" s="240" t="s">
        <v>135</v>
      </c>
    </row>
    <row r="1004" spans="2:65" s="1" customFormat="1" ht="16.5" customHeight="1">
      <c r="B1004" s="34"/>
      <c r="C1004" s="182" t="s">
        <v>1145</v>
      </c>
      <c r="D1004" s="182" t="s">
        <v>137</v>
      </c>
      <c r="E1004" s="183" t="s">
        <v>1146</v>
      </c>
      <c r="F1004" s="184" t="s">
        <v>1147</v>
      </c>
      <c r="G1004" s="185" t="s">
        <v>227</v>
      </c>
      <c r="H1004" s="186">
        <v>316.93400000000003</v>
      </c>
      <c r="I1004" s="187"/>
      <c r="J1004" s="188">
        <f>ROUND(I1004*H1004,2)</f>
        <v>0</v>
      </c>
      <c r="K1004" s="184" t="s">
        <v>141</v>
      </c>
      <c r="L1004" s="38"/>
      <c r="M1004" s="189" t="s">
        <v>1</v>
      </c>
      <c r="N1004" s="190" t="s">
        <v>43</v>
      </c>
      <c r="O1004" s="60"/>
      <c r="P1004" s="191">
        <f>O1004*H1004</f>
        <v>0</v>
      </c>
      <c r="Q1004" s="191">
        <v>0</v>
      </c>
      <c r="R1004" s="191">
        <f>Q1004*H1004</f>
        <v>0</v>
      </c>
      <c r="S1004" s="191">
        <v>0</v>
      </c>
      <c r="T1004" s="192">
        <f>S1004*H1004</f>
        <v>0</v>
      </c>
      <c r="AR1004" s="17" t="s">
        <v>142</v>
      </c>
      <c r="AT1004" s="17" t="s">
        <v>137</v>
      </c>
      <c r="AU1004" s="17" t="s">
        <v>80</v>
      </c>
      <c r="AY1004" s="17" t="s">
        <v>135</v>
      </c>
      <c r="BE1004" s="193">
        <f>IF(N1004="základní",J1004,0)</f>
        <v>0</v>
      </c>
      <c r="BF1004" s="193">
        <f>IF(N1004="snížená",J1004,0)</f>
        <v>0</v>
      </c>
      <c r="BG1004" s="193">
        <f>IF(N1004="zákl. přenesená",J1004,0)</f>
        <v>0</v>
      </c>
      <c r="BH1004" s="193">
        <f>IF(N1004="sníž. přenesená",J1004,0)</f>
        <v>0</v>
      </c>
      <c r="BI1004" s="193">
        <f>IF(N1004="nulová",J1004,0)</f>
        <v>0</v>
      </c>
      <c r="BJ1004" s="17" t="s">
        <v>21</v>
      </c>
      <c r="BK1004" s="193">
        <f>ROUND(I1004*H1004,2)</f>
        <v>0</v>
      </c>
      <c r="BL1004" s="17" t="s">
        <v>142</v>
      </c>
      <c r="BM1004" s="17" t="s">
        <v>1148</v>
      </c>
    </row>
    <row r="1005" spans="2:65" s="1" customFormat="1" ht="19.5">
      <c r="B1005" s="34"/>
      <c r="C1005" s="35"/>
      <c r="D1005" s="194" t="s">
        <v>144</v>
      </c>
      <c r="E1005" s="35"/>
      <c r="F1005" s="195" t="s">
        <v>1149</v>
      </c>
      <c r="G1005" s="35"/>
      <c r="H1005" s="35"/>
      <c r="I1005" s="112"/>
      <c r="J1005" s="35"/>
      <c r="K1005" s="35"/>
      <c r="L1005" s="38"/>
      <c r="M1005" s="196"/>
      <c r="N1005" s="60"/>
      <c r="O1005" s="60"/>
      <c r="P1005" s="60"/>
      <c r="Q1005" s="60"/>
      <c r="R1005" s="60"/>
      <c r="S1005" s="60"/>
      <c r="T1005" s="61"/>
      <c r="AT1005" s="17" t="s">
        <v>144</v>
      </c>
      <c r="AU1005" s="17" t="s">
        <v>80</v>
      </c>
    </row>
    <row r="1006" spans="2:65" s="1" customFormat="1" ht="39">
      <c r="B1006" s="34"/>
      <c r="C1006" s="35"/>
      <c r="D1006" s="194" t="s">
        <v>146</v>
      </c>
      <c r="E1006" s="35"/>
      <c r="F1006" s="197" t="s">
        <v>1055</v>
      </c>
      <c r="G1006" s="35"/>
      <c r="H1006" s="35"/>
      <c r="I1006" s="112"/>
      <c r="J1006" s="35"/>
      <c r="K1006" s="35"/>
      <c r="L1006" s="38"/>
      <c r="M1006" s="196"/>
      <c r="N1006" s="60"/>
      <c r="O1006" s="60"/>
      <c r="P1006" s="60"/>
      <c r="Q1006" s="60"/>
      <c r="R1006" s="60"/>
      <c r="S1006" s="60"/>
      <c r="T1006" s="61"/>
      <c r="AT1006" s="17" t="s">
        <v>146</v>
      </c>
      <c r="AU1006" s="17" t="s">
        <v>80</v>
      </c>
    </row>
    <row r="1007" spans="2:65" s="12" customFormat="1" ht="11.25">
      <c r="B1007" s="198"/>
      <c r="C1007" s="199"/>
      <c r="D1007" s="194" t="s">
        <v>148</v>
      </c>
      <c r="E1007" s="200" t="s">
        <v>1</v>
      </c>
      <c r="F1007" s="201" t="s">
        <v>1150</v>
      </c>
      <c r="G1007" s="199"/>
      <c r="H1007" s="200" t="s">
        <v>1</v>
      </c>
      <c r="I1007" s="202"/>
      <c r="J1007" s="199"/>
      <c r="K1007" s="199"/>
      <c r="L1007" s="203"/>
      <c r="M1007" s="204"/>
      <c r="N1007" s="205"/>
      <c r="O1007" s="205"/>
      <c r="P1007" s="205"/>
      <c r="Q1007" s="205"/>
      <c r="R1007" s="205"/>
      <c r="S1007" s="205"/>
      <c r="T1007" s="206"/>
      <c r="AT1007" s="207" t="s">
        <v>148</v>
      </c>
      <c r="AU1007" s="207" t="s">
        <v>80</v>
      </c>
      <c r="AV1007" s="12" t="s">
        <v>21</v>
      </c>
      <c r="AW1007" s="12" t="s">
        <v>35</v>
      </c>
      <c r="AX1007" s="12" t="s">
        <v>72</v>
      </c>
      <c r="AY1007" s="207" t="s">
        <v>135</v>
      </c>
    </row>
    <row r="1008" spans="2:65" s="13" customFormat="1" ht="11.25">
      <c r="B1008" s="208"/>
      <c r="C1008" s="209"/>
      <c r="D1008" s="194" t="s">
        <v>148</v>
      </c>
      <c r="E1008" s="210" t="s">
        <v>1</v>
      </c>
      <c r="F1008" s="211" t="s">
        <v>1078</v>
      </c>
      <c r="G1008" s="209"/>
      <c r="H1008" s="212">
        <v>316.93400000000003</v>
      </c>
      <c r="I1008" s="213"/>
      <c r="J1008" s="209"/>
      <c r="K1008" s="209"/>
      <c r="L1008" s="214"/>
      <c r="M1008" s="215"/>
      <c r="N1008" s="216"/>
      <c r="O1008" s="216"/>
      <c r="P1008" s="216"/>
      <c r="Q1008" s="216"/>
      <c r="R1008" s="216"/>
      <c r="S1008" s="216"/>
      <c r="T1008" s="217"/>
      <c r="AT1008" s="218" t="s">
        <v>148</v>
      </c>
      <c r="AU1008" s="218" t="s">
        <v>80</v>
      </c>
      <c r="AV1008" s="13" t="s">
        <v>80</v>
      </c>
      <c r="AW1008" s="13" t="s">
        <v>35</v>
      </c>
      <c r="AX1008" s="13" t="s">
        <v>21</v>
      </c>
      <c r="AY1008" s="218" t="s">
        <v>135</v>
      </c>
    </row>
    <row r="1009" spans="2:65" s="11" customFormat="1" ht="22.9" customHeight="1">
      <c r="B1009" s="166"/>
      <c r="C1009" s="167"/>
      <c r="D1009" s="168" t="s">
        <v>71</v>
      </c>
      <c r="E1009" s="180" t="s">
        <v>1151</v>
      </c>
      <c r="F1009" s="180" t="s">
        <v>1152</v>
      </c>
      <c r="G1009" s="167"/>
      <c r="H1009" s="167"/>
      <c r="I1009" s="170"/>
      <c r="J1009" s="181">
        <f>BK1009</f>
        <v>0</v>
      </c>
      <c r="K1009" s="167"/>
      <c r="L1009" s="172"/>
      <c r="M1009" s="173"/>
      <c r="N1009" s="174"/>
      <c r="O1009" s="174"/>
      <c r="P1009" s="175">
        <f>SUM(P1010:P1016)</f>
        <v>0</v>
      </c>
      <c r="Q1009" s="174"/>
      <c r="R1009" s="175">
        <f>SUM(R1010:R1016)</f>
        <v>0</v>
      </c>
      <c r="S1009" s="174"/>
      <c r="T1009" s="176">
        <f>SUM(T1010:T1016)</f>
        <v>0</v>
      </c>
      <c r="AR1009" s="177" t="s">
        <v>21</v>
      </c>
      <c r="AT1009" s="178" t="s">
        <v>71</v>
      </c>
      <c r="AU1009" s="178" t="s">
        <v>21</v>
      </c>
      <c r="AY1009" s="177" t="s">
        <v>135</v>
      </c>
      <c r="BK1009" s="179">
        <f>SUM(BK1010:BK1016)</f>
        <v>0</v>
      </c>
    </row>
    <row r="1010" spans="2:65" s="1" customFormat="1" ht="16.5" customHeight="1">
      <c r="B1010" s="34"/>
      <c r="C1010" s="182" t="s">
        <v>1153</v>
      </c>
      <c r="D1010" s="182" t="s">
        <v>137</v>
      </c>
      <c r="E1010" s="183" t="s">
        <v>1154</v>
      </c>
      <c r="F1010" s="184" t="s">
        <v>1155</v>
      </c>
      <c r="G1010" s="185" t="s">
        <v>227</v>
      </c>
      <c r="H1010" s="186">
        <v>927.61500000000001</v>
      </c>
      <c r="I1010" s="187"/>
      <c r="J1010" s="188">
        <f>ROUND(I1010*H1010,2)</f>
        <v>0</v>
      </c>
      <c r="K1010" s="184" t="s">
        <v>141</v>
      </c>
      <c r="L1010" s="38"/>
      <c r="M1010" s="189" t="s">
        <v>1</v>
      </c>
      <c r="N1010" s="190" t="s">
        <v>43</v>
      </c>
      <c r="O1010" s="60"/>
      <c r="P1010" s="191">
        <f>O1010*H1010</f>
        <v>0</v>
      </c>
      <c r="Q1010" s="191">
        <v>0</v>
      </c>
      <c r="R1010" s="191">
        <f>Q1010*H1010</f>
        <v>0</v>
      </c>
      <c r="S1010" s="191">
        <v>0</v>
      </c>
      <c r="T1010" s="192">
        <f>S1010*H1010</f>
        <v>0</v>
      </c>
      <c r="AR1010" s="17" t="s">
        <v>142</v>
      </c>
      <c r="AT1010" s="17" t="s">
        <v>137</v>
      </c>
      <c r="AU1010" s="17" t="s">
        <v>80</v>
      </c>
      <c r="AY1010" s="17" t="s">
        <v>135</v>
      </c>
      <c r="BE1010" s="193">
        <f>IF(N1010="základní",J1010,0)</f>
        <v>0</v>
      </c>
      <c r="BF1010" s="193">
        <f>IF(N1010="snížená",J1010,0)</f>
        <v>0</v>
      </c>
      <c r="BG1010" s="193">
        <f>IF(N1010="zákl. přenesená",J1010,0)</f>
        <v>0</v>
      </c>
      <c r="BH1010" s="193">
        <f>IF(N1010="sníž. přenesená",J1010,0)</f>
        <v>0</v>
      </c>
      <c r="BI1010" s="193">
        <f>IF(N1010="nulová",J1010,0)</f>
        <v>0</v>
      </c>
      <c r="BJ1010" s="17" t="s">
        <v>21</v>
      </c>
      <c r="BK1010" s="193">
        <f>ROUND(I1010*H1010,2)</f>
        <v>0</v>
      </c>
      <c r="BL1010" s="17" t="s">
        <v>142</v>
      </c>
      <c r="BM1010" s="17" t="s">
        <v>1156</v>
      </c>
    </row>
    <row r="1011" spans="2:65" s="1" customFormat="1" ht="19.5">
      <c r="B1011" s="34"/>
      <c r="C1011" s="35"/>
      <c r="D1011" s="194" t="s">
        <v>144</v>
      </c>
      <c r="E1011" s="35"/>
      <c r="F1011" s="195" t="s">
        <v>1157</v>
      </c>
      <c r="G1011" s="35"/>
      <c r="H1011" s="35"/>
      <c r="I1011" s="112"/>
      <c r="J1011" s="35"/>
      <c r="K1011" s="35"/>
      <c r="L1011" s="38"/>
      <c r="M1011" s="196"/>
      <c r="N1011" s="60"/>
      <c r="O1011" s="60"/>
      <c r="P1011" s="60"/>
      <c r="Q1011" s="60"/>
      <c r="R1011" s="60"/>
      <c r="S1011" s="60"/>
      <c r="T1011" s="61"/>
      <c r="AT1011" s="17" t="s">
        <v>144</v>
      </c>
      <c r="AU1011" s="17" t="s">
        <v>80</v>
      </c>
    </row>
    <row r="1012" spans="2:65" s="1" customFormat="1" ht="48.75">
      <c r="B1012" s="34"/>
      <c r="C1012" s="35"/>
      <c r="D1012" s="194" t="s">
        <v>146</v>
      </c>
      <c r="E1012" s="35"/>
      <c r="F1012" s="197" t="s">
        <v>1158</v>
      </c>
      <c r="G1012" s="35"/>
      <c r="H1012" s="35"/>
      <c r="I1012" s="112"/>
      <c r="J1012" s="35"/>
      <c r="K1012" s="35"/>
      <c r="L1012" s="38"/>
      <c r="M1012" s="196"/>
      <c r="N1012" s="60"/>
      <c r="O1012" s="60"/>
      <c r="P1012" s="60"/>
      <c r="Q1012" s="60"/>
      <c r="R1012" s="60"/>
      <c r="S1012" s="60"/>
      <c r="T1012" s="61"/>
      <c r="AT1012" s="17" t="s">
        <v>146</v>
      </c>
      <c r="AU1012" s="17" t="s">
        <v>80</v>
      </c>
    </row>
    <row r="1013" spans="2:65" s="1" customFormat="1" ht="16.5" customHeight="1">
      <c r="B1013" s="34"/>
      <c r="C1013" s="182" t="s">
        <v>1159</v>
      </c>
      <c r="D1013" s="182" t="s">
        <v>137</v>
      </c>
      <c r="E1013" s="183" t="s">
        <v>1160</v>
      </c>
      <c r="F1013" s="184" t="s">
        <v>1161</v>
      </c>
      <c r="G1013" s="185" t="s">
        <v>227</v>
      </c>
      <c r="H1013" s="186">
        <v>927.61500000000001</v>
      </c>
      <c r="I1013" s="187"/>
      <c r="J1013" s="188">
        <f>ROUND(I1013*H1013,2)</f>
        <v>0</v>
      </c>
      <c r="K1013" s="184" t="s">
        <v>141</v>
      </c>
      <c r="L1013" s="38"/>
      <c r="M1013" s="189" t="s">
        <v>1</v>
      </c>
      <c r="N1013" s="190" t="s">
        <v>43</v>
      </c>
      <c r="O1013" s="60"/>
      <c r="P1013" s="191">
        <f>O1013*H1013</f>
        <v>0</v>
      </c>
      <c r="Q1013" s="191">
        <v>0</v>
      </c>
      <c r="R1013" s="191">
        <f>Q1013*H1013</f>
        <v>0</v>
      </c>
      <c r="S1013" s="191">
        <v>0</v>
      </c>
      <c r="T1013" s="192">
        <f>S1013*H1013</f>
        <v>0</v>
      </c>
      <c r="AR1013" s="17" t="s">
        <v>142</v>
      </c>
      <c r="AT1013" s="17" t="s">
        <v>137</v>
      </c>
      <c r="AU1013" s="17" t="s">
        <v>80</v>
      </c>
      <c r="AY1013" s="17" t="s">
        <v>135</v>
      </c>
      <c r="BE1013" s="193">
        <f>IF(N1013="základní",J1013,0)</f>
        <v>0</v>
      </c>
      <c r="BF1013" s="193">
        <f>IF(N1013="snížená",J1013,0)</f>
        <v>0</v>
      </c>
      <c r="BG1013" s="193">
        <f>IF(N1013="zákl. přenesená",J1013,0)</f>
        <v>0</v>
      </c>
      <c r="BH1013" s="193">
        <f>IF(N1013="sníž. přenesená",J1013,0)</f>
        <v>0</v>
      </c>
      <c r="BI1013" s="193">
        <f>IF(N1013="nulová",J1013,0)</f>
        <v>0</v>
      </c>
      <c r="BJ1013" s="17" t="s">
        <v>21</v>
      </c>
      <c r="BK1013" s="193">
        <f>ROUND(I1013*H1013,2)</f>
        <v>0</v>
      </c>
      <c r="BL1013" s="17" t="s">
        <v>142</v>
      </c>
      <c r="BM1013" s="17" t="s">
        <v>1162</v>
      </c>
    </row>
    <row r="1014" spans="2:65" s="1" customFormat="1" ht="19.5">
      <c r="B1014" s="34"/>
      <c r="C1014" s="35"/>
      <c r="D1014" s="194" t="s">
        <v>144</v>
      </c>
      <c r="E1014" s="35"/>
      <c r="F1014" s="195" t="s">
        <v>1163</v>
      </c>
      <c r="G1014" s="35"/>
      <c r="H1014" s="35"/>
      <c r="I1014" s="112"/>
      <c r="J1014" s="35"/>
      <c r="K1014" s="35"/>
      <c r="L1014" s="38"/>
      <c r="M1014" s="196"/>
      <c r="N1014" s="60"/>
      <c r="O1014" s="60"/>
      <c r="P1014" s="60"/>
      <c r="Q1014" s="60"/>
      <c r="R1014" s="60"/>
      <c r="S1014" s="60"/>
      <c r="T1014" s="61"/>
      <c r="AT1014" s="17" t="s">
        <v>144</v>
      </c>
      <c r="AU1014" s="17" t="s">
        <v>80</v>
      </c>
    </row>
    <row r="1015" spans="2:65" s="1" customFormat="1" ht="48.75">
      <c r="B1015" s="34"/>
      <c r="C1015" s="35"/>
      <c r="D1015" s="194" t="s">
        <v>146</v>
      </c>
      <c r="E1015" s="35"/>
      <c r="F1015" s="197" t="s">
        <v>1158</v>
      </c>
      <c r="G1015" s="35"/>
      <c r="H1015" s="35"/>
      <c r="I1015" s="112"/>
      <c r="J1015" s="35"/>
      <c r="K1015" s="35"/>
      <c r="L1015" s="38"/>
      <c r="M1015" s="196"/>
      <c r="N1015" s="60"/>
      <c r="O1015" s="60"/>
      <c r="P1015" s="60"/>
      <c r="Q1015" s="60"/>
      <c r="R1015" s="60"/>
      <c r="S1015" s="60"/>
      <c r="T1015" s="61"/>
      <c r="AT1015" s="17" t="s">
        <v>146</v>
      </c>
      <c r="AU1015" s="17" t="s">
        <v>80</v>
      </c>
    </row>
    <row r="1016" spans="2:65" s="1" customFormat="1" ht="19.5">
      <c r="B1016" s="34"/>
      <c r="C1016" s="35"/>
      <c r="D1016" s="194" t="s">
        <v>214</v>
      </c>
      <c r="E1016" s="35"/>
      <c r="F1016" s="197" t="s">
        <v>1164</v>
      </c>
      <c r="G1016" s="35"/>
      <c r="H1016" s="35"/>
      <c r="I1016" s="112"/>
      <c r="J1016" s="35"/>
      <c r="K1016" s="35"/>
      <c r="L1016" s="38"/>
      <c r="M1016" s="196"/>
      <c r="N1016" s="60"/>
      <c r="O1016" s="60"/>
      <c r="P1016" s="60"/>
      <c r="Q1016" s="60"/>
      <c r="R1016" s="60"/>
      <c r="S1016" s="60"/>
      <c r="T1016" s="61"/>
      <c r="AT1016" s="17" t="s">
        <v>214</v>
      </c>
      <c r="AU1016" s="17" t="s">
        <v>80</v>
      </c>
    </row>
    <row r="1017" spans="2:65" s="11" customFormat="1" ht="25.9" customHeight="1">
      <c r="B1017" s="166"/>
      <c r="C1017" s="167"/>
      <c r="D1017" s="168" t="s">
        <v>71</v>
      </c>
      <c r="E1017" s="169" t="s">
        <v>1165</v>
      </c>
      <c r="F1017" s="169" t="s">
        <v>1166</v>
      </c>
      <c r="G1017" s="167"/>
      <c r="H1017" s="167"/>
      <c r="I1017" s="170"/>
      <c r="J1017" s="171">
        <f>BK1017</f>
        <v>0</v>
      </c>
      <c r="K1017" s="167"/>
      <c r="L1017" s="172"/>
      <c r="M1017" s="173"/>
      <c r="N1017" s="174"/>
      <c r="O1017" s="174"/>
      <c r="P1017" s="175">
        <f>P1018+P1048</f>
        <v>0</v>
      </c>
      <c r="Q1017" s="174"/>
      <c r="R1017" s="175">
        <f>R1018+R1048</f>
        <v>3.0481568000000001</v>
      </c>
      <c r="S1017" s="174"/>
      <c r="T1017" s="176">
        <f>T1018+T1048</f>
        <v>5.3699200000000005</v>
      </c>
      <c r="AR1017" s="177" t="s">
        <v>80</v>
      </c>
      <c r="AT1017" s="178" t="s">
        <v>71</v>
      </c>
      <c r="AU1017" s="178" t="s">
        <v>72</v>
      </c>
      <c r="AY1017" s="177" t="s">
        <v>135</v>
      </c>
      <c r="BK1017" s="179">
        <f>BK1018+BK1048</f>
        <v>0</v>
      </c>
    </row>
    <row r="1018" spans="2:65" s="11" customFormat="1" ht="22.9" customHeight="1">
      <c r="B1018" s="166"/>
      <c r="C1018" s="167"/>
      <c r="D1018" s="168" t="s">
        <v>71</v>
      </c>
      <c r="E1018" s="180" t="s">
        <v>1167</v>
      </c>
      <c r="F1018" s="180" t="s">
        <v>1168</v>
      </c>
      <c r="G1018" s="167"/>
      <c r="H1018" s="167"/>
      <c r="I1018" s="170"/>
      <c r="J1018" s="181">
        <f>BK1018</f>
        <v>0</v>
      </c>
      <c r="K1018" s="167"/>
      <c r="L1018" s="172"/>
      <c r="M1018" s="173"/>
      <c r="N1018" s="174"/>
      <c r="O1018" s="174"/>
      <c r="P1018" s="175">
        <f>SUM(P1019:P1047)</f>
        <v>0</v>
      </c>
      <c r="Q1018" s="174"/>
      <c r="R1018" s="175">
        <f>SUM(R1019:R1047)</f>
        <v>1.2216568000000001</v>
      </c>
      <c r="S1018" s="174"/>
      <c r="T1018" s="176">
        <f>SUM(T1019:T1047)</f>
        <v>5.3699200000000005</v>
      </c>
      <c r="AR1018" s="177" t="s">
        <v>80</v>
      </c>
      <c r="AT1018" s="178" t="s">
        <v>71</v>
      </c>
      <c r="AU1018" s="178" t="s">
        <v>21</v>
      </c>
      <c r="AY1018" s="177" t="s">
        <v>135</v>
      </c>
      <c r="BK1018" s="179">
        <f>SUM(BK1019:BK1047)</f>
        <v>0</v>
      </c>
    </row>
    <row r="1019" spans="2:65" s="1" customFormat="1" ht="16.5" customHeight="1">
      <c r="B1019" s="34"/>
      <c r="C1019" s="182" t="s">
        <v>1169</v>
      </c>
      <c r="D1019" s="182" t="s">
        <v>137</v>
      </c>
      <c r="E1019" s="183" t="s">
        <v>1170</v>
      </c>
      <c r="F1019" s="184" t="s">
        <v>1171</v>
      </c>
      <c r="G1019" s="185" t="s">
        <v>140</v>
      </c>
      <c r="H1019" s="186">
        <v>1342.48</v>
      </c>
      <c r="I1019" s="187"/>
      <c r="J1019" s="188">
        <f>ROUND(I1019*H1019,2)</f>
        <v>0</v>
      </c>
      <c r="K1019" s="184" t="s">
        <v>141</v>
      </c>
      <c r="L1019" s="38"/>
      <c r="M1019" s="189" t="s">
        <v>1</v>
      </c>
      <c r="N1019" s="190" t="s">
        <v>43</v>
      </c>
      <c r="O1019" s="60"/>
      <c r="P1019" s="191">
        <f>O1019*H1019</f>
        <v>0</v>
      </c>
      <c r="Q1019" s="191">
        <v>0</v>
      </c>
      <c r="R1019" s="191">
        <f>Q1019*H1019</f>
        <v>0</v>
      </c>
      <c r="S1019" s="191">
        <v>4.0000000000000001E-3</v>
      </c>
      <c r="T1019" s="192">
        <f>S1019*H1019</f>
        <v>5.3699200000000005</v>
      </c>
      <c r="AR1019" s="17" t="s">
        <v>283</v>
      </c>
      <c r="AT1019" s="17" t="s">
        <v>137</v>
      </c>
      <c r="AU1019" s="17" t="s">
        <v>80</v>
      </c>
      <c r="AY1019" s="17" t="s">
        <v>135</v>
      </c>
      <c r="BE1019" s="193">
        <f>IF(N1019="základní",J1019,0)</f>
        <v>0</v>
      </c>
      <c r="BF1019" s="193">
        <f>IF(N1019="snížená",J1019,0)</f>
        <v>0</v>
      </c>
      <c r="BG1019" s="193">
        <f>IF(N1019="zákl. přenesená",J1019,0)</f>
        <v>0</v>
      </c>
      <c r="BH1019" s="193">
        <f>IF(N1019="sníž. přenesená",J1019,0)</f>
        <v>0</v>
      </c>
      <c r="BI1019" s="193">
        <f>IF(N1019="nulová",J1019,0)</f>
        <v>0</v>
      </c>
      <c r="BJ1019" s="17" t="s">
        <v>21</v>
      </c>
      <c r="BK1019" s="193">
        <f>ROUND(I1019*H1019,2)</f>
        <v>0</v>
      </c>
      <c r="BL1019" s="17" t="s">
        <v>283</v>
      </c>
      <c r="BM1019" s="17" t="s">
        <v>1172</v>
      </c>
    </row>
    <row r="1020" spans="2:65" s="1" customFormat="1" ht="11.25">
      <c r="B1020" s="34"/>
      <c r="C1020" s="35"/>
      <c r="D1020" s="194" t="s">
        <v>144</v>
      </c>
      <c r="E1020" s="35"/>
      <c r="F1020" s="195" t="s">
        <v>1173</v>
      </c>
      <c r="G1020" s="35"/>
      <c r="H1020" s="35"/>
      <c r="I1020" s="112"/>
      <c r="J1020" s="35"/>
      <c r="K1020" s="35"/>
      <c r="L1020" s="38"/>
      <c r="M1020" s="196"/>
      <c r="N1020" s="60"/>
      <c r="O1020" s="60"/>
      <c r="P1020" s="60"/>
      <c r="Q1020" s="60"/>
      <c r="R1020" s="60"/>
      <c r="S1020" s="60"/>
      <c r="T1020" s="61"/>
      <c r="AT1020" s="17" t="s">
        <v>144</v>
      </c>
      <c r="AU1020" s="17" t="s">
        <v>80</v>
      </c>
    </row>
    <row r="1021" spans="2:65" s="1" customFormat="1" ht="19.5">
      <c r="B1021" s="34"/>
      <c r="C1021" s="35"/>
      <c r="D1021" s="194" t="s">
        <v>146</v>
      </c>
      <c r="E1021" s="35"/>
      <c r="F1021" s="197" t="s">
        <v>1174</v>
      </c>
      <c r="G1021" s="35"/>
      <c r="H1021" s="35"/>
      <c r="I1021" s="112"/>
      <c r="J1021" s="35"/>
      <c r="K1021" s="35"/>
      <c r="L1021" s="38"/>
      <c r="M1021" s="196"/>
      <c r="N1021" s="60"/>
      <c r="O1021" s="60"/>
      <c r="P1021" s="60"/>
      <c r="Q1021" s="60"/>
      <c r="R1021" s="60"/>
      <c r="S1021" s="60"/>
      <c r="T1021" s="61"/>
      <c r="AT1021" s="17" t="s">
        <v>146</v>
      </c>
      <c r="AU1021" s="17" t="s">
        <v>80</v>
      </c>
    </row>
    <row r="1022" spans="2:65" s="12" customFormat="1" ht="11.25">
      <c r="B1022" s="198"/>
      <c r="C1022" s="199"/>
      <c r="D1022" s="194" t="s">
        <v>148</v>
      </c>
      <c r="E1022" s="200" t="s">
        <v>1</v>
      </c>
      <c r="F1022" s="201" t="s">
        <v>1175</v>
      </c>
      <c r="G1022" s="199"/>
      <c r="H1022" s="200" t="s">
        <v>1</v>
      </c>
      <c r="I1022" s="202"/>
      <c r="J1022" s="199"/>
      <c r="K1022" s="199"/>
      <c r="L1022" s="203"/>
      <c r="M1022" s="204"/>
      <c r="N1022" s="205"/>
      <c r="O1022" s="205"/>
      <c r="P1022" s="205"/>
      <c r="Q1022" s="205"/>
      <c r="R1022" s="205"/>
      <c r="S1022" s="205"/>
      <c r="T1022" s="206"/>
      <c r="AT1022" s="207" t="s">
        <v>148</v>
      </c>
      <c r="AU1022" s="207" t="s">
        <v>80</v>
      </c>
      <c r="AV1022" s="12" t="s">
        <v>21</v>
      </c>
      <c r="AW1022" s="12" t="s">
        <v>35</v>
      </c>
      <c r="AX1022" s="12" t="s">
        <v>72</v>
      </c>
      <c r="AY1022" s="207" t="s">
        <v>135</v>
      </c>
    </row>
    <row r="1023" spans="2:65" s="12" customFormat="1" ht="11.25">
      <c r="B1023" s="198"/>
      <c r="C1023" s="199"/>
      <c r="D1023" s="194" t="s">
        <v>148</v>
      </c>
      <c r="E1023" s="200" t="s">
        <v>1</v>
      </c>
      <c r="F1023" s="201" t="s">
        <v>1176</v>
      </c>
      <c r="G1023" s="199"/>
      <c r="H1023" s="200" t="s">
        <v>1</v>
      </c>
      <c r="I1023" s="202"/>
      <c r="J1023" s="199"/>
      <c r="K1023" s="199"/>
      <c r="L1023" s="203"/>
      <c r="M1023" s="204"/>
      <c r="N1023" s="205"/>
      <c r="O1023" s="205"/>
      <c r="P1023" s="205"/>
      <c r="Q1023" s="205"/>
      <c r="R1023" s="205"/>
      <c r="S1023" s="205"/>
      <c r="T1023" s="206"/>
      <c r="AT1023" s="207" t="s">
        <v>148</v>
      </c>
      <c r="AU1023" s="207" t="s">
        <v>80</v>
      </c>
      <c r="AV1023" s="12" t="s">
        <v>21</v>
      </c>
      <c r="AW1023" s="12" t="s">
        <v>35</v>
      </c>
      <c r="AX1023" s="12" t="s">
        <v>72</v>
      </c>
      <c r="AY1023" s="207" t="s">
        <v>135</v>
      </c>
    </row>
    <row r="1024" spans="2:65" s="13" customFormat="1" ht="11.25">
      <c r="B1024" s="208"/>
      <c r="C1024" s="209"/>
      <c r="D1024" s="194" t="s">
        <v>148</v>
      </c>
      <c r="E1024" s="210" t="s">
        <v>1</v>
      </c>
      <c r="F1024" s="211" t="s">
        <v>1001</v>
      </c>
      <c r="G1024" s="209"/>
      <c r="H1024" s="212">
        <v>217.56</v>
      </c>
      <c r="I1024" s="213"/>
      <c r="J1024" s="209"/>
      <c r="K1024" s="209"/>
      <c r="L1024" s="214"/>
      <c r="M1024" s="215"/>
      <c r="N1024" s="216"/>
      <c r="O1024" s="216"/>
      <c r="P1024" s="216"/>
      <c r="Q1024" s="216"/>
      <c r="R1024" s="216"/>
      <c r="S1024" s="216"/>
      <c r="T1024" s="217"/>
      <c r="AT1024" s="218" t="s">
        <v>148</v>
      </c>
      <c r="AU1024" s="218" t="s">
        <v>80</v>
      </c>
      <c r="AV1024" s="13" t="s">
        <v>80</v>
      </c>
      <c r="AW1024" s="13" t="s">
        <v>35</v>
      </c>
      <c r="AX1024" s="13" t="s">
        <v>72</v>
      </c>
      <c r="AY1024" s="218" t="s">
        <v>135</v>
      </c>
    </row>
    <row r="1025" spans="2:65" s="13" customFormat="1" ht="11.25">
      <c r="B1025" s="208"/>
      <c r="C1025" s="209"/>
      <c r="D1025" s="194" t="s">
        <v>148</v>
      </c>
      <c r="E1025" s="210" t="s">
        <v>1</v>
      </c>
      <c r="F1025" s="211" t="s">
        <v>1177</v>
      </c>
      <c r="G1025" s="209"/>
      <c r="H1025" s="212">
        <v>11.4</v>
      </c>
      <c r="I1025" s="213"/>
      <c r="J1025" s="209"/>
      <c r="K1025" s="209"/>
      <c r="L1025" s="214"/>
      <c r="M1025" s="215"/>
      <c r="N1025" s="216"/>
      <c r="O1025" s="216"/>
      <c r="P1025" s="216"/>
      <c r="Q1025" s="216"/>
      <c r="R1025" s="216"/>
      <c r="S1025" s="216"/>
      <c r="T1025" s="217"/>
      <c r="AT1025" s="218" t="s">
        <v>148</v>
      </c>
      <c r="AU1025" s="218" t="s">
        <v>80</v>
      </c>
      <c r="AV1025" s="13" t="s">
        <v>80</v>
      </c>
      <c r="AW1025" s="13" t="s">
        <v>35</v>
      </c>
      <c r="AX1025" s="13" t="s">
        <v>72</v>
      </c>
      <c r="AY1025" s="218" t="s">
        <v>135</v>
      </c>
    </row>
    <row r="1026" spans="2:65" s="13" customFormat="1" ht="11.25">
      <c r="B1026" s="208"/>
      <c r="C1026" s="209"/>
      <c r="D1026" s="194" t="s">
        <v>148</v>
      </c>
      <c r="E1026" s="210" t="s">
        <v>1</v>
      </c>
      <c r="F1026" s="211" t="s">
        <v>1002</v>
      </c>
      <c r="G1026" s="209"/>
      <c r="H1026" s="212">
        <v>1102.1199999999999</v>
      </c>
      <c r="I1026" s="213"/>
      <c r="J1026" s="209"/>
      <c r="K1026" s="209"/>
      <c r="L1026" s="214"/>
      <c r="M1026" s="215"/>
      <c r="N1026" s="216"/>
      <c r="O1026" s="216"/>
      <c r="P1026" s="216"/>
      <c r="Q1026" s="216"/>
      <c r="R1026" s="216"/>
      <c r="S1026" s="216"/>
      <c r="T1026" s="217"/>
      <c r="AT1026" s="218" t="s">
        <v>148</v>
      </c>
      <c r="AU1026" s="218" t="s">
        <v>80</v>
      </c>
      <c r="AV1026" s="13" t="s">
        <v>80</v>
      </c>
      <c r="AW1026" s="13" t="s">
        <v>35</v>
      </c>
      <c r="AX1026" s="13" t="s">
        <v>72</v>
      </c>
      <c r="AY1026" s="218" t="s">
        <v>135</v>
      </c>
    </row>
    <row r="1027" spans="2:65" s="13" customFormat="1" ht="11.25">
      <c r="B1027" s="208"/>
      <c r="C1027" s="209"/>
      <c r="D1027" s="194" t="s">
        <v>148</v>
      </c>
      <c r="E1027" s="210" t="s">
        <v>1</v>
      </c>
      <c r="F1027" s="211" t="s">
        <v>1178</v>
      </c>
      <c r="G1027" s="209"/>
      <c r="H1027" s="212">
        <v>11.4</v>
      </c>
      <c r="I1027" s="213"/>
      <c r="J1027" s="209"/>
      <c r="K1027" s="209"/>
      <c r="L1027" s="214"/>
      <c r="M1027" s="215"/>
      <c r="N1027" s="216"/>
      <c r="O1027" s="216"/>
      <c r="P1027" s="216"/>
      <c r="Q1027" s="216"/>
      <c r="R1027" s="216"/>
      <c r="S1027" s="216"/>
      <c r="T1027" s="217"/>
      <c r="AT1027" s="218" t="s">
        <v>148</v>
      </c>
      <c r="AU1027" s="218" t="s">
        <v>80</v>
      </c>
      <c r="AV1027" s="13" t="s">
        <v>80</v>
      </c>
      <c r="AW1027" s="13" t="s">
        <v>35</v>
      </c>
      <c r="AX1027" s="13" t="s">
        <v>72</v>
      </c>
      <c r="AY1027" s="218" t="s">
        <v>135</v>
      </c>
    </row>
    <row r="1028" spans="2:65" s="15" customFormat="1" ht="11.25">
      <c r="B1028" s="230"/>
      <c r="C1028" s="231"/>
      <c r="D1028" s="194" t="s">
        <v>148</v>
      </c>
      <c r="E1028" s="232" t="s">
        <v>1</v>
      </c>
      <c r="F1028" s="233" t="s">
        <v>193</v>
      </c>
      <c r="G1028" s="231"/>
      <c r="H1028" s="234">
        <v>1342.48</v>
      </c>
      <c r="I1028" s="235"/>
      <c r="J1028" s="231"/>
      <c r="K1028" s="231"/>
      <c r="L1028" s="236"/>
      <c r="M1028" s="237"/>
      <c r="N1028" s="238"/>
      <c r="O1028" s="238"/>
      <c r="P1028" s="238"/>
      <c r="Q1028" s="238"/>
      <c r="R1028" s="238"/>
      <c r="S1028" s="238"/>
      <c r="T1028" s="239"/>
      <c r="AT1028" s="240" t="s">
        <v>148</v>
      </c>
      <c r="AU1028" s="240" t="s">
        <v>80</v>
      </c>
      <c r="AV1028" s="15" t="s">
        <v>142</v>
      </c>
      <c r="AW1028" s="15" t="s">
        <v>35</v>
      </c>
      <c r="AX1028" s="15" t="s">
        <v>21</v>
      </c>
      <c r="AY1028" s="240" t="s">
        <v>135</v>
      </c>
    </row>
    <row r="1029" spans="2:65" s="1" customFormat="1" ht="16.5" customHeight="1">
      <c r="B1029" s="34"/>
      <c r="C1029" s="182" t="s">
        <v>1179</v>
      </c>
      <c r="D1029" s="182" t="s">
        <v>137</v>
      </c>
      <c r="E1029" s="183" t="s">
        <v>1180</v>
      </c>
      <c r="F1029" s="184" t="s">
        <v>1181</v>
      </c>
      <c r="G1029" s="185" t="s">
        <v>140</v>
      </c>
      <c r="H1029" s="186">
        <v>1342.48</v>
      </c>
      <c r="I1029" s="187"/>
      <c r="J1029" s="188">
        <f>ROUND(I1029*H1029,2)</f>
        <v>0</v>
      </c>
      <c r="K1029" s="184" t="s">
        <v>1</v>
      </c>
      <c r="L1029" s="38"/>
      <c r="M1029" s="189" t="s">
        <v>1</v>
      </c>
      <c r="N1029" s="190" t="s">
        <v>43</v>
      </c>
      <c r="O1029" s="60"/>
      <c r="P1029" s="191">
        <f>O1029*H1029</f>
        <v>0</v>
      </c>
      <c r="Q1029" s="191">
        <v>9.1E-4</v>
      </c>
      <c r="R1029" s="191">
        <f>Q1029*H1029</f>
        <v>1.2216568000000001</v>
      </c>
      <c r="S1029" s="191">
        <v>0</v>
      </c>
      <c r="T1029" s="192">
        <f>S1029*H1029</f>
        <v>0</v>
      </c>
      <c r="AR1029" s="17" t="s">
        <v>283</v>
      </c>
      <c r="AT1029" s="17" t="s">
        <v>137</v>
      </c>
      <c r="AU1029" s="17" t="s">
        <v>80</v>
      </c>
      <c r="AY1029" s="17" t="s">
        <v>135</v>
      </c>
      <c r="BE1029" s="193">
        <f>IF(N1029="základní",J1029,0)</f>
        <v>0</v>
      </c>
      <c r="BF1029" s="193">
        <f>IF(N1029="snížená",J1029,0)</f>
        <v>0</v>
      </c>
      <c r="BG1029" s="193">
        <f>IF(N1029="zákl. přenesená",J1029,0)</f>
        <v>0</v>
      </c>
      <c r="BH1029" s="193">
        <f>IF(N1029="sníž. přenesená",J1029,0)</f>
        <v>0</v>
      </c>
      <c r="BI1029" s="193">
        <f>IF(N1029="nulová",J1029,0)</f>
        <v>0</v>
      </c>
      <c r="BJ1029" s="17" t="s">
        <v>21</v>
      </c>
      <c r="BK1029" s="193">
        <f>ROUND(I1029*H1029,2)</f>
        <v>0</v>
      </c>
      <c r="BL1029" s="17" t="s">
        <v>283</v>
      </c>
      <c r="BM1029" s="17" t="s">
        <v>1182</v>
      </c>
    </row>
    <row r="1030" spans="2:65" s="1" customFormat="1" ht="11.25">
      <c r="B1030" s="34"/>
      <c r="C1030" s="35"/>
      <c r="D1030" s="194" t="s">
        <v>144</v>
      </c>
      <c r="E1030" s="35"/>
      <c r="F1030" s="195" t="s">
        <v>1183</v>
      </c>
      <c r="G1030" s="35"/>
      <c r="H1030" s="35"/>
      <c r="I1030" s="112"/>
      <c r="J1030" s="35"/>
      <c r="K1030" s="35"/>
      <c r="L1030" s="38"/>
      <c r="M1030" s="196"/>
      <c r="N1030" s="60"/>
      <c r="O1030" s="60"/>
      <c r="P1030" s="60"/>
      <c r="Q1030" s="60"/>
      <c r="R1030" s="60"/>
      <c r="S1030" s="60"/>
      <c r="T1030" s="61"/>
      <c r="AT1030" s="17" t="s">
        <v>144</v>
      </c>
      <c r="AU1030" s="17" t="s">
        <v>80</v>
      </c>
    </row>
    <row r="1031" spans="2:65" s="1" customFormat="1" ht="19.5">
      <c r="B1031" s="34"/>
      <c r="C1031" s="35"/>
      <c r="D1031" s="194" t="s">
        <v>214</v>
      </c>
      <c r="E1031" s="35"/>
      <c r="F1031" s="197" t="s">
        <v>1184</v>
      </c>
      <c r="G1031" s="35"/>
      <c r="H1031" s="35"/>
      <c r="I1031" s="112"/>
      <c r="J1031" s="35"/>
      <c r="K1031" s="35"/>
      <c r="L1031" s="38"/>
      <c r="M1031" s="196"/>
      <c r="N1031" s="60"/>
      <c r="O1031" s="60"/>
      <c r="P1031" s="60"/>
      <c r="Q1031" s="60"/>
      <c r="R1031" s="60"/>
      <c r="S1031" s="60"/>
      <c r="T1031" s="61"/>
      <c r="AT1031" s="17" t="s">
        <v>214</v>
      </c>
      <c r="AU1031" s="17" t="s">
        <v>80</v>
      </c>
    </row>
    <row r="1032" spans="2:65" s="12" customFormat="1" ht="11.25">
      <c r="B1032" s="198"/>
      <c r="C1032" s="199"/>
      <c r="D1032" s="194" t="s">
        <v>148</v>
      </c>
      <c r="E1032" s="200" t="s">
        <v>1</v>
      </c>
      <c r="F1032" s="201" t="s">
        <v>1185</v>
      </c>
      <c r="G1032" s="199"/>
      <c r="H1032" s="200" t="s">
        <v>1</v>
      </c>
      <c r="I1032" s="202"/>
      <c r="J1032" s="199"/>
      <c r="K1032" s="199"/>
      <c r="L1032" s="203"/>
      <c r="M1032" s="204"/>
      <c r="N1032" s="205"/>
      <c r="O1032" s="205"/>
      <c r="P1032" s="205"/>
      <c r="Q1032" s="205"/>
      <c r="R1032" s="205"/>
      <c r="S1032" s="205"/>
      <c r="T1032" s="206"/>
      <c r="AT1032" s="207" t="s">
        <v>148</v>
      </c>
      <c r="AU1032" s="207" t="s">
        <v>80</v>
      </c>
      <c r="AV1032" s="12" t="s">
        <v>21</v>
      </c>
      <c r="AW1032" s="12" t="s">
        <v>35</v>
      </c>
      <c r="AX1032" s="12" t="s">
        <v>72</v>
      </c>
      <c r="AY1032" s="207" t="s">
        <v>135</v>
      </c>
    </row>
    <row r="1033" spans="2:65" s="12" customFormat="1" ht="11.25">
      <c r="B1033" s="198"/>
      <c r="C1033" s="199"/>
      <c r="D1033" s="194" t="s">
        <v>148</v>
      </c>
      <c r="E1033" s="200" t="s">
        <v>1</v>
      </c>
      <c r="F1033" s="201" t="s">
        <v>1176</v>
      </c>
      <c r="G1033" s="199"/>
      <c r="H1033" s="200" t="s">
        <v>1</v>
      </c>
      <c r="I1033" s="202"/>
      <c r="J1033" s="199"/>
      <c r="K1033" s="199"/>
      <c r="L1033" s="203"/>
      <c r="M1033" s="204"/>
      <c r="N1033" s="205"/>
      <c r="O1033" s="205"/>
      <c r="P1033" s="205"/>
      <c r="Q1033" s="205"/>
      <c r="R1033" s="205"/>
      <c r="S1033" s="205"/>
      <c r="T1033" s="206"/>
      <c r="AT1033" s="207" t="s">
        <v>148</v>
      </c>
      <c r="AU1033" s="207" t="s">
        <v>80</v>
      </c>
      <c r="AV1033" s="12" t="s">
        <v>21</v>
      </c>
      <c r="AW1033" s="12" t="s">
        <v>35</v>
      </c>
      <c r="AX1033" s="12" t="s">
        <v>72</v>
      </c>
      <c r="AY1033" s="207" t="s">
        <v>135</v>
      </c>
    </row>
    <row r="1034" spans="2:65" s="13" customFormat="1" ht="11.25">
      <c r="B1034" s="208"/>
      <c r="C1034" s="209"/>
      <c r="D1034" s="194" t="s">
        <v>148</v>
      </c>
      <c r="E1034" s="210" t="s">
        <v>1</v>
      </c>
      <c r="F1034" s="211" t="s">
        <v>1001</v>
      </c>
      <c r="G1034" s="209"/>
      <c r="H1034" s="212">
        <v>217.56</v>
      </c>
      <c r="I1034" s="213"/>
      <c r="J1034" s="209"/>
      <c r="K1034" s="209"/>
      <c r="L1034" s="214"/>
      <c r="M1034" s="215"/>
      <c r="N1034" s="216"/>
      <c r="O1034" s="216"/>
      <c r="P1034" s="216"/>
      <c r="Q1034" s="216"/>
      <c r="R1034" s="216"/>
      <c r="S1034" s="216"/>
      <c r="T1034" s="217"/>
      <c r="AT1034" s="218" t="s">
        <v>148</v>
      </c>
      <c r="AU1034" s="218" t="s">
        <v>80</v>
      </c>
      <c r="AV1034" s="13" t="s">
        <v>80</v>
      </c>
      <c r="AW1034" s="13" t="s">
        <v>35</v>
      </c>
      <c r="AX1034" s="13" t="s">
        <v>72</v>
      </c>
      <c r="AY1034" s="218" t="s">
        <v>135</v>
      </c>
    </row>
    <row r="1035" spans="2:65" s="13" customFormat="1" ht="11.25">
      <c r="B1035" s="208"/>
      <c r="C1035" s="209"/>
      <c r="D1035" s="194" t="s">
        <v>148</v>
      </c>
      <c r="E1035" s="210" t="s">
        <v>1</v>
      </c>
      <c r="F1035" s="211" t="s">
        <v>1177</v>
      </c>
      <c r="G1035" s="209"/>
      <c r="H1035" s="212">
        <v>11.4</v>
      </c>
      <c r="I1035" s="213"/>
      <c r="J1035" s="209"/>
      <c r="K1035" s="209"/>
      <c r="L1035" s="214"/>
      <c r="M1035" s="215"/>
      <c r="N1035" s="216"/>
      <c r="O1035" s="216"/>
      <c r="P1035" s="216"/>
      <c r="Q1035" s="216"/>
      <c r="R1035" s="216"/>
      <c r="S1035" s="216"/>
      <c r="T1035" s="217"/>
      <c r="AT1035" s="218" t="s">
        <v>148</v>
      </c>
      <c r="AU1035" s="218" t="s">
        <v>80</v>
      </c>
      <c r="AV1035" s="13" t="s">
        <v>80</v>
      </c>
      <c r="AW1035" s="13" t="s">
        <v>35</v>
      </c>
      <c r="AX1035" s="13" t="s">
        <v>72</v>
      </c>
      <c r="AY1035" s="218" t="s">
        <v>135</v>
      </c>
    </row>
    <row r="1036" spans="2:65" s="13" customFormat="1" ht="11.25">
      <c r="B1036" s="208"/>
      <c r="C1036" s="209"/>
      <c r="D1036" s="194" t="s">
        <v>148</v>
      </c>
      <c r="E1036" s="210" t="s">
        <v>1</v>
      </c>
      <c r="F1036" s="211" t="s">
        <v>1002</v>
      </c>
      <c r="G1036" s="209"/>
      <c r="H1036" s="212">
        <v>1102.1199999999999</v>
      </c>
      <c r="I1036" s="213"/>
      <c r="J1036" s="209"/>
      <c r="K1036" s="209"/>
      <c r="L1036" s="214"/>
      <c r="M1036" s="215"/>
      <c r="N1036" s="216"/>
      <c r="O1036" s="216"/>
      <c r="P1036" s="216"/>
      <c r="Q1036" s="216"/>
      <c r="R1036" s="216"/>
      <c r="S1036" s="216"/>
      <c r="T1036" s="217"/>
      <c r="AT1036" s="218" t="s">
        <v>148</v>
      </c>
      <c r="AU1036" s="218" t="s">
        <v>80</v>
      </c>
      <c r="AV1036" s="13" t="s">
        <v>80</v>
      </c>
      <c r="AW1036" s="13" t="s">
        <v>35</v>
      </c>
      <c r="AX1036" s="13" t="s">
        <v>72</v>
      </c>
      <c r="AY1036" s="218" t="s">
        <v>135</v>
      </c>
    </row>
    <row r="1037" spans="2:65" s="13" customFormat="1" ht="11.25">
      <c r="B1037" s="208"/>
      <c r="C1037" s="209"/>
      <c r="D1037" s="194" t="s">
        <v>148</v>
      </c>
      <c r="E1037" s="210" t="s">
        <v>1</v>
      </c>
      <c r="F1037" s="211" t="s">
        <v>1178</v>
      </c>
      <c r="G1037" s="209"/>
      <c r="H1037" s="212">
        <v>11.4</v>
      </c>
      <c r="I1037" s="213"/>
      <c r="J1037" s="209"/>
      <c r="K1037" s="209"/>
      <c r="L1037" s="214"/>
      <c r="M1037" s="215"/>
      <c r="N1037" s="216"/>
      <c r="O1037" s="216"/>
      <c r="P1037" s="216"/>
      <c r="Q1037" s="216"/>
      <c r="R1037" s="216"/>
      <c r="S1037" s="216"/>
      <c r="T1037" s="217"/>
      <c r="AT1037" s="218" t="s">
        <v>148</v>
      </c>
      <c r="AU1037" s="218" t="s">
        <v>80</v>
      </c>
      <c r="AV1037" s="13" t="s">
        <v>80</v>
      </c>
      <c r="AW1037" s="13" t="s">
        <v>35</v>
      </c>
      <c r="AX1037" s="13" t="s">
        <v>72</v>
      </c>
      <c r="AY1037" s="218" t="s">
        <v>135</v>
      </c>
    </row>
    <row r="1038" spans="2:65" s="15" customFormat="1" ht="11.25">
      <c r="B1038" s="230"/>
      <c r="C1038" s="231"/>
      <c r="D1038" s="194" t="s">
        <v>148</v>
      </c>
      <c r="E1038" s="232" t="s">
        <v>1</v>
      </c>
      <c r="F1038" s="233" t="s">
        <v>193</v>
      </c>
      <c r="G1038" s="231"/>
      <c r="H1038" s="234">
        <v>1342.48</v>
      </c>
      <c r="I1038" s="235"/>
      <c r="J1038" s="231"/>
      <c r="K1038" s="231"/>
      <c r="L1038" s="236"/>
      <c r="M1038" s="237"/>
      <c r="N1038" s="238"/>
      <c r="O1038" s="238"/>
      <c r="P1038" s="238"/>
      <c r="Q1038" s="238"/>
      <c r="R1038" s="238"/>
      <c r="S1038" s="238"/>
      <c r="T1038" s="239"/>
      <c r="AT1038" s="240" t="s">
        <v>148</v>
      </c>
      <c r="AU1038" s="240" t="s">
        <v>80</v>
      </c>
      <c r="AV1038" s="15" t="s">
        <v>142</v>
      </c>
      <c r="AW1038" s="15" t="s">
        <v>35</v>
      </c>
      <c r="AX1038" s="15" t="s">
        <v>21</v>
      </c>
      <c r="AY1038" s="240" t="s">
        <v>135</v>
      </c>
    </row>
    <row r="1039" spans="2:65" s="1" customFormat="1" ht="16.5" customHeight="1">
      <c r="B1039" s="34"/>
      <c r="C1039" s="182" t="s">
        <v>1186</v>
      </c>
      <c r="D1039" s="182" t="s">
        <v>137</v>
      </c>
      <c r="E1039" s="183" t="s">
        <v>1187</v>
      </c>
      <c r="F1039" s="184" t="s">
        <v>1188</v>
      </c>
      <c r="G1039" s="185" t="s">
        <v>140</v>
      </c>
      <c r="H1039" s="186">
        <v>295</v>
      </c>
      <c r="I1039" s="187"/>
      <c r="J1039" s="188">
        <f>ROUND(I1039*H1039,2)</f>
        <v>0</v>
      </c>
      <c r="K1039" s="184" t="s">
        <v>1</v>
      </c>
      <c r="L1039" s="38"/>
      <c r="M1039" s="189" t="s">
        <v>1</v>
      </c>
      <c r="N1039" s="190" t="s">
        <v>43</v>
      </c>
      <c r="O1039" s="60"/>
      <c r="P1039" s="191">
        <f>O1039*H1039</f>
        <v>0</v>
      </c>
      <c r="Q1039" s="191">
        <v>0</v>
      </c>
      <c r="R1039" s="191">
        <f>Q1039*H1039</f>
        <v>0</v>
      </c>
      <c r="S1039" s="191">
        <v>0</v>
      </c>
      <c r="T1039" s="192">
        <f>S1039*H1039</f>
        <v>0</v>
      </c>
      <c r="AR1039" s="17" t="s">
        <v>142</v>
      </c>
      <c r="AT1039" s="17" t="s">
        <v>137</v>
      </c>
      <c r="AU1039" s="17" t="s">
        <v>80</v>
      </c>
      <c r="AY1039" s="17" t="s">
        <v>135</v>
      </c>
      <c r="BE1039" s="193">
        <f>IF(N1039="základní",J1039,0)</f>
        <v>0</v>
      </c>
      <c r="BF1039" s="193">
        <f>IF(N1039="snížená",J1039,0)</f>
        <v>0</v>
      </c>
      <c r="BG1039" s="193">
        <f>IF(N1039="zákl. přenesená",J1039,0)</f>
        <v>0</v>
      </c>
      <c r="BH1039" s="193">
        <f>IF(N1039="sníž. přenesená",J1039,0)</f>
        <v>0</v>
      </c>
      <c r="BI1039" s="193">
        <f>IF(N1039="nulová",J1039,0)</f>
        <v>0</v>
      </c>
      <c r="BJ1039" s="17" t="s">
        <v>21</v>
      </c>
      <c r="BK1039" s="193">
        <f>ROUND(I1039*H1039,2)</f>
        <v>0</v>
      </c>
      <c r="BL1039" s="17" t="s">
        <v>142</v>
      </c>
      <c r="BM1039" s="17" t="s">
        <v>1189</v>
      </c>
    </row>
    <row r="1040" spans="2:65" s="1" customFormat="1" ht="11.25">
      <c r="B1040" s="34"/>
      <c r="C1040" s="35"/>
      <c r="D1040" s="194" t="s">
        <v>144</v>
      </c>
      <c r="E1040" s="35"/>
      <c r="F1040" s="195" t="s">
        <v>1188</v>
      </c>
      <c r="G1040" s="35"/>
      <c r="H1040" s="35"/>
      <c r="I1040" s="112"/>
      <c r="J1040" s="35"/>
      <c r="K1040" s="35"/>
      <c r="L1040" s="38"/>
      <c r="M1040" s="196"/>
      <c r="N1040" s="60"/>
      <c r="O1040" s="60"/>
      <c r="P1040" s="60"/>
      <c r="Q1040" s="60"/>
      <c r="R1040" s="60"/>
      <c r="S1040" s="60"/>
      <c r="T1040" s="61"/>
      <c r="AT1040" s="17" t="s">
        <v>144</v>
      </c>
      <c r="AU1040" s="17" t="s">
        <v>80</v>
      </c>
    </row>
    <row r="1041" spans="2:65" s="12" customFormat="1" ht="11.25">
      <c r="B1041" s="198"/>
      <c r="C1041" s="199"/>
      <c r="D1041" s="194" t="s">
        <v>148</v>
      </c>
      <c r="E1041" s="200" t="s">
        <v>1</v>
      </c>
      <c r="F1041" s="201" t="s">
        <v>1190</v>
      </c>
      <c r="G1041" s="199"/>
      <c r="H1041" s="200" t="s">
        <v>1</v>
      </c>
      <c r="I1041" s="202"/>
      <c r="J1041" s="199"/>
      <c r="K1041" s="199"/>
      <c r="L1041" s="203"/>
      <c r="M1041" s="204"/>
      <c r="N1041" s="205"/>
      <c r="O1041" s="205"/>
      <c r="P1041" s="205"/>
      <c r="Q1041" s="205"/>
      <c r="R1041" s="205"/>
      <c r="S1041" s="205"/>
      <c r="T1041" s="206"/>
      <c r="AT1041" s="207" t="s">
        <v>148</v>
      </c>
      <c r="AU1041" s="207" t="s">
        <v>80</v>
      </c>
      <c r="AV1041" s="12" t="s">
        <v>21</v>
      </c>
      <c r="AW1041" s="12" t="s">
        <v>35</v>
      </c>
      <c r="AX1041" s="12" t="s">
        <v>72</v>
      </c>
      <c r="AY1041" s="207" t="s">
        <v>135</v>
      </c>
    </row>
    <row r="1042" spans="2:65" s="12" customFormat="1" ht="11.25">
      <c r="B1042" s="198"/>
      <c r="C1042" s="199"/>
      <c r="D1042" s="194" t="s">
        <v>148</v>
      </c>
      <c r="E1042" s="200" t="s">
        <v>1</v>
      </c>
      <c r="F1042" s="201" t="s">
        <v>187</v>
      </c>
      <c r="G1042" s="199"/>
      <c r="H1042" s="200" t="s">
        <v>1</v>
      </c>
      <c r="I1042" s="202"/>
      <c r="J1042" s="199"/>
      <c r="K1042" s="199"/>
      <c r="L1042" s="203"/>
      <c r="M1042" s="204"/>
      <c r="N1042" s="205"/>
      <c r="O1042" s="205"/>
      <c r="P1042" s="205"/>
      <c r="Q1042" s="205"/>
      <c r="R1042" s="205"/>
      <c r="S1042" s="205"/>
      <c r="T1042" s="206"/>
      <c r="AT1042" s="207" t="s">
        <v>148</v>
      </c>
      <c r="AU1042" s="207" t="s">
        <v>80</v>
      </c>
      <c r="AV1042" s="12" t="s">
        <v>21</v>
      </c>
      <c r="AW1042" s="12" t="s">
        <v>35</v>
      </c>
      <c r="AX1042" s="12" t="s">
        <v>72</v>
      </c>
      <c r="AY1042" s="207" t="s">
        <v>135</v>
      </c>
    </row>
    <row r="1043" spans="2:65" s="12" customFormat="1" ht="11.25">
      <c r="B1043" s="198"/>
      <c r="C1043" s="199"/>
      <c r="D1043" s="194" t="s">
        <v>148</v>
      </c>
      <c r="E1043" s="200" t="s">
        <v>1</v>
      </c>
      <c r="F1043" s="201" t="s">
        <v>400</v>
      </c>
      <c r="G1043" s="199"/>
      <c r="H1043" s="200" t="s">
        <v>1</v>
      </c>
      <c r="I1043" s="202"/>
      <c r="J1043" s="199"/>
      <c r="K1043" s="199"/>
      <c r="L1043" s="203"/>
      <c r="M1043" s="204"/>
      <c r="N1043" s="205"/>
      <c r="O1043" s="205"/>
      <c r="P1043" s="205"/>
      <c r="Q1043" s="205"/>
      <c r="R1043" s="205"/>
      <c r="S1043" s="205"/>
      <c r="T1043" s="206"/>
      <c r="AT1043" s="207" t="s">
        <v>148</v>
      </c>
      <c r="AU1043" s="207" t="s">
        <v>80</v>
      </c>
      <c r="AV1043" s="12" t="s">
        <v>21</v>
      </c>
      <c r="AW1043" s="12" t="s">
        <v>35</v>
      </c>
      <c r="AX1043" s="12" t="s">
        <v>72</v>
      </c>
      <c r="AY1043" s="207" t="s">
        <v>135</v>
      </c>
    </row>
    <row r="1044" spans="2:65" s="13" customFormat="1" ht="11.25">
      <c r="B1044" s="208"/>
      <c r="C1044" s="209"/>
      <c r="D1044" s="194" t="s">
        <v>148</v>
      </c>
      <c r="E1044" s="210" t="s">
        <v>1</v>
      </c>
      <c r="F1044" s="211" t="s">
        <v>1191</v>
      </c>
      <c r="G1044" s="209"/>
      <c r="H1044" s="212">
        <v>187</v>
      </c>
      <c r="I1044" s="213"/>
      <c r="J1044" s="209"/>
      <c r="K1044" s="209"/>
      <c r="L1044" s="214"/>
      <c r="M1044" s="215"/>
      <c r="N1044" s="216"/>
      <c r="O1044" s="216"/>
      <c r="P1044" s="216"/>
      <c r="Q1044" s="216"/>
      <c r="R1044" s="216"/>
      <c r="S1044" s="216"/>
      <c r="T1044" s="217"/>
      <c r="AT1044" s="218" t="s">
        <v>148</v>
      </c>
      <c r="AU1044" s="218" t="s">
        <v>80</v>
      </c>
      <c r="AV1044" s="13" t="s">
        <v>80</v>
      </c>
      <c r="AW1044" s="13" t="s">
        <v>35</v>
      </c>
      <c r="AX1044" s="13" t="s">
        <v>72</v>
      </c>
      <c r="AY1044" s="218" t="s">
        <v>135</v>
      </c>
    </row>
    <row r="1045" spans="2:65" s="12" customFormat="1" ht="11.25">
      <c r="B1045" s="198"/>
      <c r="C1045" s="199"/>
      <c r="D1045" s="194" t="s">
        <v>148</v>
      </c>
      <c r="E1045" s="200" t="s">
        <v>1</v>
      </c>
      <c r="F1045" s="201" t="s">
        <v>840</v>
      </c>
      <c r="G1045" s="199"/>
      <c r="H1045" s="200" t="s">
        <v>1</v>
      </c>
      <c r="I1045" s="202"/>
      <c r="J1045" s="199"/>
      <c r="K1045" s="199"/>
      <c r="L1045" s="203"/>
      <c r="M1045" s="204"/>
      <c r="N1045" s="205"/>
      <c r="O1045" s="205"/>
      <c r="P1045" s="205"/>
      <c r="Q1045" s="205"/>
      <c r="R1045" s="205"/>
      <c r="S1045" s="205"/>
      <c r="T1045" s="206"/>
      <c r="AT1045" s="207" t="s">
        <v>148</v>
      </c>
      <c r="AU1045" s="207" t="s">
        <v>80</v>
      </c>
      <c r="AV1045" s="12" t="s">
        <v>21</v>
      </c>
      <c r="AW1045" s="12" t="s">
        <v>35</v>
      </c>
      <c r="AX1045" s="12" t="s">
        <v>72</v>
      </c>
      <c r="AY1045" s="207" t="s">
        <v>135</v>
      </c>
    </row>
    <row r="1046" spans="2:65" s="13" customFormat="1" ht="11.25">
      <c r="B1046" s="208"/>
      <c r="C1046" s="209"/>
      <c r="D1046" s="194" t="s">
        <v>148</v>
      </c>
      <c r="E1046" s="210" t="s">
        <v>1</v>
      </c>
      <c r="F1046" s="211" t="s">
        <v>1192</v>
      </c>
      <c r="G1046" s="209"/>
      <c r="H1046" s="212">
        <v>108</v>
      </c>
      <c r="I1046" s="213"/>
      <c r="J1046" s="209"/>
      <c r="K1046" s="209"/>
      <c r="L1046" s="214"/>
      <c r="M1046" s="215"/>
      <c r="N1046" s="216"/>
      <c r="O1046" s="216"/>
      <c r="P1046" s="216"/>
      <c r="Q1046" s="216"/>
      <c r="R1046" s="216"/>
      <c r="S1046" s="216"/>
      <c r="T1046" s="217"/>
      <c r="AT1046" s="218" t="s">
        <v>148</v>
      </c>
      <c r="AU1046" s="218" t="s">
        <v>80</v>
      </c>
      <c r="AV1046" s="13" t="s">
        <v>80</v>
      </c>
      <c r="AW1046" s="13" t="s">
        <v>35</v>
      </c>
      <c r="AX1046" s="13" t="s">
        <v>72</v>
      </c>
      <c r="AY1046" s="218" t="s">
        <v>135</v>
      </c>
    </row>
    <row r="1047" spans="2:65" s="15" customFormat="1" ht="11.25">
      <c r="B1047" s="230"/>
      <c r="C1047" s="231"/>
      <c r="D1047" s="194" t="s">
        <v>148</v>
      </c>
      <c r="E1047" s="232" t="s">
        <v>1</v>
      </c>
      <c r="F1047" s="233" t="s">
        <v>193</v>
      </c>
      <c r="G1047" s="231"/>
      <c r="H1047" s="234">
        <v>295</v>
      </c>
      <c r="I1047" s="235"/>
      <c r="J1047" s="231"/>
      <c r="K1047" s="231"/>
      <c r="L1047" s="236"/>
      <c r="M1047" s="237"/>
      <c r="N1047" s="238"/>
      <c r="O1047" s="238"/>
      <c r="P1047" s="238"/>
      <c r="Q1047" s="238"/>
      <c r="R1047" s="238"/>
      <c r="S1047" s="238"/>
      <c r="T1047" s="239"/>
      <c r="AT1047" s="240" t="s">
        <v>148</v>
      </c>
      <c r="AU1047" s="240" t="s">
        <v>80</v>
      </c>
      <c r="AV1047" s="15" t="s">
        <v>142</v>
      </c>
      <c r="AW1047" s="15" t="s">
        <v>35</v>
      </c>
      <c r="AX1047" s="15" t="s">
        <v>21</v>
      </c>
      <c r="AY1047" s="240" t="s">
        <v>135</v>
      </c>
    </row>
    <row r="1048" spans="2:65" s="11" customFormat="1" ht="22.9" customHeight="1">
      <c r="B1048" s="166"/>
      <c r="C1048" s="167"/>
      <c r="D1048" s="168" t="s">
        <v>71</v>
      </c>
      <c r="E1048" s="180" t="s">
        <v>1193</v>
      </c>
      <c r="F1048" s="180" t="s">
        <v>1194</v>
      </c>
      <c r="G1048" s="167"/>
      <c r="H1048" s="167"/>
      <c r="I1048" s="170"/>
      <c r="J1048" s="181">
        <f>BK1048</f>
        <v>0</v>
      </c>
      <c r="K1048" s="167"/>
      <c r="L1048" s="172"/>
      <c r="M1048" s="173"/>
      <c r="N1048" s="174"/>
      <c r="O1048" s="174"/>
      <c r="P1048" s="175">
        <f>SUM(P1049:P1065)</f>
        <v>0</v>
      </c>
      <c r="Q1048" s="174"/>
      <c r="R1048" s="175">
        <f>SUM(R1049:R1065)</f>
        <v>1.8265</v>
      </c>
      <c r="S1048" s="174"/>
      <c r="T1048" s="176">
        <f>SUM(T1049:T1065)</f>
        <v>0</v>
      </c>
      <c r="AR1048" s="177" t="s">
        <v>80</v>
      </c>
      <c r="AT1048" s="178" t="s">
        <v>71</v>
      </c>
      <c r="AU1048" s="178" t="s">
        <v>21</v>
      </c>
      <c r="AY1048" s="177" t="s">
        <v>135</v>
      </c>
      <c r="BK1048" s="179">
        <f>SUM(BK1049:BK1065)</f>
        <v>0</v>
      </c>
    </row>
    <row r="1049" spans="2:65" s="1" customFormat="1" ht="16.5" customHeight="1">
      <c r="B1049" s="34"/>
      <c r="C1049" s="182" t="s">
        <v>1195</v>
      </c>
      <c r="D1049" s="182" t="s">
        <v>137</v>
      </c>
      <c r="E1049" s="183" t="s">
        <v>1196</v>
      </c>
      <c r="F1049" s="184" t="s">
        <v>1197</v>
      </c>
      <c r="G1049" s="185" t="s">
        <v>140</v>
      </c>
      <c r="H1049" s="186">
        <v>30</v>
      </c>
      <c r="I1049" s="187"/>
      <c r="J1049" s="188">
        <f>ROUND(I1049*H1049,2)</f>
        <v>0</v>
      </c>
      <c r="K1049" s="184" t="s">
        <v>1</v>
      </c>
      <c r="L1049" s="38"/>
      <c r="M1049" s="189" t="s">
        <v>1</v>
      </c>
      <c r="N1049" s="190" t="s">
        <v>43</v>
      </c>
      <c r="O1049" s="60"/>
      <c r="P1049" s="191">
        <f>O1049*H1049</f>
        <v>0</v>
      </c>
      <c r="Q1049" s="191">
        <v>5.0000000000000002E-5</v>
      </c>
      <c r="R1049" s="191">
        <f>Q1049*H1049</f>
        <v>1.5E-3</v>
      </c>
      <c r="S1049" s="191">
        <v>0</v>
      </c>
      <c r="T1049" s="192">
        <f>S1049*H1049</f>
        <v>0</v>
      </c>
      <c r="AR1049" s="17" t="s">
        <v>283</v>
      </c>
      <c r="AT1049" s="17" t="s">
        <v>137</v>
      </c>
      <c r="AU1049" s="17" t="s">
        <v>80</v>
      </c>
      <c r="AY1049" s="17" t="s">
        <v>135</v>
      </c>
      <c r="BE1049" s="193">
        <f>IF(N1049="základní",J1049,0)</f>
        <v>0</v>
      </c>
      <c r="BF1049" s="193">
        <f>IF(N1049="snížená",J1049,0)</f>
        <v>0</v>
      </c>
      <c r="BG1049" s="193">
        <f>IF(N1049="zákl. přenesená",J1049,0)</f>
        <v>0</v>
      </c>
      <c r="BH1049" s="193">
        <f>IF(N1049="sníž. přenesená",J1049,0)</f>
        <v>0</v>
      </c>
      <c r="BI1049" s="193">
        <f>IF(N1049="nulová",J1049,0)</f>
        <v>0</v>
      </c>
      <c r="BJ1049" s="17" t="s">
        <v>21</v>
      </c>
      <c r="BK1049" s="193">
        <f>ROUND(I1049*H1049,2)</f>
        <v>0</v>
      </c>
      <c r="BL1049" s="17" t="s">
        <v>283</v>
      </c>
      <c r="BM1049" s="17" t="s">
        <v>1198</v>
      </c>
    </row>
    <row r="1050" spans="2:65" s="1" customFormat="1" ht="11.25">
      <c r="B1050" s="34"/>
      <c r="C1050" s="35"/>
      <c r="D1050" s="194" t="s">
        <v>144</v>
      </c>
      <c r="E1050" s="35"/>
      <c r="F1050" s="195" t="s">
        <v>1197</v>
      </c>
      <c r="G1050" s="35"/>
      <c r="H1050" s="35"/>
      <c r="I1050" s="112"/>
      <c r="J1050" s="35"/>
      <c r="K1050" s="35"/>
      <c r="L1050" s="38"/>
      <c r="M1050" s="196"/>
      <c r="N1050" s="60"/>
      <c r="O1050" s="60"/>
      <c r="P1050" s="60"/>
      <c r="Q1050" s="60"/>
      <c r="R1050" s="60"/>
      <c r="S1050" s="60"/>
      <c r="T1050" s="61"/>
      <c r="AT1050" s="17" t="s">
        <v>144</v>
      </c>
      <c r="AU1050" s="17" t="s">
        <v>80</v>
      </c>
    </row>
    <row r="1051" spans="2:65" s="1" customFormat="1" ht="29.25">
      <c r="B1051" s="34"/>
      <c r="C1051" s="35"/>
      <c r="D1051" s="194" t="s">
        <v>214</v>
      </c>
      <c r="E1051" s="35"/>
      <c r="F1051" s="197" t="s">
        <v>1199</v>
      </c>
      <c r="G1051" s="35"/>
      <c r="H1051" s="35"/>
      <c r="I1051" s="112"/>
      <c r="J1051" s="35"/>
      <c r="K1051" s="35"/>
      <c r="L1051" s="38"/>
      <c r="M1051" s="196"/>
      <c r="N1051" s="60"/>
      <c r="O1051" s="60"/>
      <c r="P1051" s="60"/>
      <c r="Q1051" s="60"/>
      <c r="R1051" s="60"/>
      <c r="S1051" s="60"/>
      <c r="T1051" s="61"/>
      <c r="AT1051" s="17" t="s">
        <v>214</v>
      </c>
      <c r="AU1051" s="17" t="s">
        <v>80</v>
      </c>
    </row>
    <row r="1052" spans="2:65" s="12" customFormat="1" ht="11.25">
      <c r="B1052" s="198"/>
      <c r="C1052" s="199"/>
      <c r="D1052" s="194" t="s">
        <v>148</v>
      </c>
      <c r="E1052" s="200" t="s">
        <v>1</v>
      </c>
      <c r="F1052" s="201" t="s">
        <v>1200</v>
      </c>
      <c r="G1052" s="199"/>
      <c r="H1052" s="200" t="s">
        <v>1</v>
      </c>
      <c r="I1052" s="202"/>
      <c r="J1052" s="199"/>
      <c r="K1052" s="199"/>
      <c r="L1052" s="203"/>
      <c r="M1052" s="204"/>
      <c r="N1052" s="205"/>
      <c r="O1052" s="205"/>
      <c r="P1052" s="205"/>
      <c r="Q1052" s="205"/>
      <c r="R1052" s="205"/>
      <c r="S1052" s="205"/>
      <c r="T1052" s="206"/>
      <c r="AT1052" s="207" t="s">
        <v>148</v>
      </c>
      <c r="AU1052" s="207" t="s">
        <v>80</v>
      </c>
      <c r="AV1052" s="12" t="s">
        <v>21</v>
      </c>
      <c r="AW1052" s="12" t="s">
        <v>35</v>
      </c>
      <c r="AX1052" s="12" t="s">
        <v>72</v>
      </c>
      <c r="AY1052" s="207" t="s">
        <v>135</v>
      </c>
    </row>
    <row r="1053" spans="2:65" s="12" customFormat="1" ht="11.25">
      <c r="B1053" s="198"/>
      <c r="C1053" s="199"/>
      <c r="D1053" s="194" t="s">
        <v>148</v>
      </c>
      <c r="E1053" s="200" t="s">
        <v>1</v>
      </c>
      <c r="F1053" s="201" t="s">
        <v>1201</v>
      </c>
      <c r="G1053" s="199"/>
      <c r="H1053" s="200" t="s">
        <v>1</v>
      </c>
      <c r="I1053" s="202"/>
      <c r="J1053" s="199"/>
      <c r="K1053" s="199"/>
      <c r="L1053" s="203"/>
      <c r="M1053" s="204"/>
      <c r="N1053" s="205"/>
      <c r="O1053" s="205"/>
      <c r="P1053" s="205"/>
      <c r="Q1053" s="205"/>
      <c r="R1053" s="205"/>
      <c r="S1053" s="205"/>
      <c r="T1053" s="206"/>
      <c r="AT1053" s="207" t="s">
        <v>148</v>
      </c>
      <c r="AU1053" s="207" t="s">
        <v>80</v>
      </c>
      <c r="AV1053" s="12" t="s">
        <v>21</v>
      </c>
      <c r="AW1053" s="12" t="s">
        <v>35</v>
      </c>
      <c r="AX1053" s="12" t="s">
        <v>72</v>
      </c>
      <c r="AY1053" s="207" t="s">
        <v>135</v>
      </c>
    </row>
    <row r="1054" spans="2:65" s="13" customFormat="1" ht="11.25">
      <c r="B1054" s="208"/>
      <c r="C1054" s="209"/>
      <c r="D1054" s="194" t="s">
        <v>148</v>
      </c>
      <c r="E1054" s="210" t="s">
        <v>1</v>
      </c>
      <c r="F1054" s="211" t="s">
        <v>1202</v>
      </c>
      <c r="G1054" s="209"/>
      <c r="H1054" s="212">
        <v>30</v>
      </c>
      <c r="I1054" s="213"/>
      <c r="J1054" s="209"/>
      <c r="K1054" s="209"/>
      <c r="L1054" s="214"/>
      <c r="M1054" s="215"/>
      <c r="N1054" s="216"/>
      <c r="O1054" s="216"/>
      <c r="P1054" s="216"/>
      <c r="Q1054" s="216"/>
      <c r="R1054" s="216"/>
      <c r="S1054" s="216"/>
      <c r="T1054" s="217"/>
      <c r="AT1054" s="218" t="s">
        <v>148</v>
      </c>
      <c r="AU1054" s="218" t="s">
        <v>80</v>
      </c>
      <c r="AV1054" s="13" t="s">
        <v>80</v>
      </c>
      <c r="AW1054" s="13" t="s">
        <v>35</v>
      </c>
      <c r="AX1054" s="13" t="s">
        <v>21</v>
      </c>
      <c r="AY1054" s="218" t="s">
        <v>135</v>
      </c>
    </row>
    <row r="1055" spans="2:65" s="1" customFormat="1" ht="22.5" customHeight="1">
      <c r="B1055" s="34"/>
      <c r="C1055" s="241" t="s">
        <v>1203</v>
      </c>
      <c r="D1055" s="241" t="s">
        <v>284</v>
      </c>
      <c r="E1055" s="242" t="s">
        <v>1204</v>
      </c>
      <c r="F1055" s="243" t="s">
        <v>1205</v>
      </c>
      <c r="G1055" s="244" t="s">
        <v>659</v>
      </c>
      <c r="H1055" s="245">
        <v>30</v>
      </c>
      <c r="I1055" s="246"/>
      <c r="J1055" s="247">
        <f>ROUND(I1055*H1055,2)</f>
        <v>0</v>
      </c>
      <c r="K1055" s="243" t="s">
        <v>1</v>
      </c>
      <c r="L1055" s="248"/>
      <c r="M1055" s="249" t="s">
        <v>1</v>
      </c>
      <c r="N1055" s="250" t="s">
        <v>43</v>
      </c>
      <c r="O1055" s="60"/>
      <c r="P1055" s="191">
        <f>O1055*H1055</f>
        <v>0</v>
      </c>
      <c r="Q1055" s="191">
        <v>4.8000000000000001E-2</v>
      </c>
      <c r="R1055" s="191">
        <f>Q1055*H1055</f>
        <v>1.44</v>
      </c>
      <c r="S1055" s="191">
        <v>0</v>
      </c>
      <c r="T1055" s="192">
        <f>S1055*H1055</f>
        <v>0</v>
      </c>
      <c r="AR1055" s="17" t="s">
        <v>208</v>
      </c>
      <c r="AT1055" s="17" t="s">
        <v>284</v>
      </c>
      <c r="AU1055" s="17" t="s">
        <v>80</v>
      </c>
      <c r="AY1055" s="17" t="s">
        <v>135</v>
      </c>
      <c r="BE1055" s="193">
        <f>IF(N1055="základní",J1055,0)</f>
        <v>0</v>
      </c>
      <c r="BF1055" s="193">
        <f>IF(N1055="snížená",J1055,0)</f>
        <v>0</v>
      </c>
      <c r="BG1055" s="193">
        <f>IF(N1055="zákl. přenesená",J1055,0)</f>
        <v>0</v>
      </c>
      <c r="BH1055" s="193">
        <f>IF(N1055="sníž. přenesená",J1055,0)</f>
        <v>0</v>
      </c>
      <c r="BI1055" s="193">
        <f>IF(N1055="nulová",J1055,0)</f>
        <v>0</v>
      </c>
      <c r="BJ1055" s="17" t="s">
        <v>21</v>
      </c>
      <c r="BK1055" s="193">
        <f>ROUND(I1055*H1055,2)</f>
        <v>0</v>
      </c>
      <c r="BL1055" s="17" t="s">
        <v>142</v>
      </c>
      <c r="BM1055" s="17" t="s">
        <v>1206</v>
      </c>
    </row>
    <row r="1056" spans="2:65" s="1" customFormat="1" ht="11.25">
      <c r="B1056" s="34"/>
      <c r="C1056" s="35"/>
      <c r="D1056" s="194" t="s">
        <v>144</v>
      </c>
      <c r="E1056" s="35"/>
      <c r="F1056" s="195" t="s">
        <v>1207</v>
      </c>
      <c r="G1056" s="35"/>
      <c r="H1056" s="35"/>
      <c r="I1056" s="112"/>
      <c r="J1056" s="35"/>
      <c r="K1056" s="35"/>
      <c r="L1056" s="38"/>
      <c r="M1056" s="196"/>
      <c r="N1056" s="60"/>
      <c r="O1056" s="60"/>
      <c r="P1056" s="60"/>
      <c r="Q1056" s="60"/>
      <c r="R1056" s="60"/>
      <c r="S1056" s="60"/>
      <c r="T1056" s="61"/>
      <c r="AT1056" s="17" t="s">
        <v>144</v>
      </c>
      <c r="AU1056" s="17" t="s">
        <v>80</v>
      </c>
    </row>
    <row r="1057" spans="2:65" s="1" customFormat="1" ht="19.5">
      <c r="B1057" s="34"/>
      <c r="C1057" s="35"/>
      <c r="D1057" s="194" t="s">
        <v>214</v>
      </c>
      <c r="E1057" s="35"/>
      <c r="F1057" s="197" t="s">
        <v>1208</v>
      </c>
      <c r="G1057" s="35"/>
      <c r="H1057" s="35"/>
      <c r="I1057" s="112"/>
      <c r="J1057" s="35"/>
      <c r="K1057" s="35"/>
      <c r="L1057" s="38"/>
      <c r="M1057" s="196"/>
      <c r="N1057" s="60"/>
      <c r="O1057" s="60"/>
      <c r="P1057" s="60"/>
      <c r="Q1057" s="60"/>
      <c r="R1057" s="60"/>
      <c r="S1057" s="60"/>
      <c r="T1057" s="61"/>
      <c r="AT1057" s="17" t="s">
        <v>214</v>
      </c>
      <c r="AU1057" s="17" t="s">
        <v>80</v>
      </c>
    </row>
    <row r="1058" spans="2:65" s="12" customFormat="1" ht="11.25">
      <c r="B1058" s="198"/>
      <c r="C1058" s="199"/>
      <c r="D1058" s="194" t="s">
        <v>148</v>
      </c>
      <c r="E1058" s="200" t="s">
        <v>1</v>
      </c>
      <c r="F1058" s="201" t="s">
        <v>1209</v>
      </c>
      <c r="G1058" s="199"/>
      <c r="H1058" s="200" t="s">
        <v>1</v>
      </c>
      <c r="I1058" s="202"/>
      <c r="J1058" s="199"/>
      <c r="K1058" s="199"/>
      <c r="L1058" s="203"/>
      <c r="M1058" s="204"/>
      <c r="N1058" s="205"/>
      <c r="O1058" s="205"/>
      <c r="P1058" s="205"/>
      <c r="Q1058" s="205"/>
      <c r="R1058" s="205"/>
      <c r="S1058" s="205"/>
      <c r="T1058" s="206"/>
      <c r="AT1058" s="207" t="s">
        <v>148</v>
      </c>
      <c r="AU1058" s="207" t="s">
        <v>80</v>
      </c>
      <c r="AV1058" s="12" t="s">
        <v>21</v>
      </c>
      <c r="AW1058" s="12" t="s">
        <v>35</v>
      </c>
      <c r="AX1058" s="12" t="s">
        <v>72</v>
      </c>
      <c r="AY1058" s="207" t="s">
        <v>135</v>
      </c>
    </row>
    <row r="1059" spans="2:65" s="12" customFormat="1" ht="11.25">
      <c r="B1059" s="198"/>
      <c r="C1059" s="199"/>
      <c r="D1059" s="194" t="s">
        <v>148</v>
      </c>
      <c r="E1059" s="200" t="s">
        <v>1</v>
      </c>
      <c r="F1059" s="201" t="s">
        <v>1210</v>
      </c>
      <c r="G1059" s="199"/>
      <c r="H1059" s="200" t="s">
        <v>1</v>
      </c>
      <c r="I1059" s="202"/>
      <c r="J1059" s="199"/>
      <c r="K1059" s="199"/>
      <c r="L1059" s="203"/>
      <c r="M1059" s="204"/>
      <c r="N1059" s="205"/>
      <c r="O1059" s="205"/>
      <c r="P1059" s="205"/>
      <c r="Q1059" s="205"/>
      <c r="R1059" s="205"/>
      <c r="S1059" s="205"/>
      <c r="T1059" s="206"/>
      <c r="AT1059" s="207" t="s">
        <v>148</v>
      </c>
      <c r="AU1059" s="207" t="s">
        <v>80</v>
      </c>
      <c r="AV1059" s="12" t="s">
        <v>21</v>
      </c>
      <c r="AW1059" s="12" t="s">
        <v>35</v>
      </c>
      <c r="AX1059" s="12" t="s">
        <v>72</v>
      </c>
      <c r="AY1059" s="207" t="s">
        <v>135</v>
      </c>
    </row>
    <row r="1060" spans="2:65" s="13" customFormat="1" ht="11.25">
      <c r="B1060" s="208"/>
      <c r="C1060" s="209"/>
      <c r="D1060" s="194" t="s">
        <v>148</v>
      </c>
      <c r="E1060" s="210" t="s">
        <v>1</v>
      </c>
      <c r="F1060" s="211" t="s">
        <v>405</v>
      </c>
      <c r="G1060" s="209"/>
      <c r="H1060" s="212">
        <v>30</v>
      </c>
      <c r="I1060" s="213"/>
      <c r="J1060" s="209"/>
      <c r="K1060" s="209"/>
      <c r="L1060" s="214"/>
      <c r="M1060" s="215"/>
      <c r="N1060" s="216"/>
      <c r="O1060" s="216"/>
      <c r="P1060" s="216"/>
      <c r="Q1060" s="216"/>
      <c r="R1060" s="216"/>
      <c r="S1060" s="216"/>
      <c r="T1060" s="217"/>
      <c r="AT1060" s="218" t="s">
        <v>148</v>
      </c>
      <c r="AU1060" s="218" t="s">
        <v>80</v>
      </c>
      <c r="AV1060" s="13" t="s">
        <v>80</v>
      </c>
      <c r="AW1060" s="13" t="s">
        <v>35</v>
      </c>
      <c r="AX1060" s="13" t="s">
        <v>21</v>
      </c>
      <c r="AY1060" s="218" t="s">
        <v>135</v>
      </c>
    </row>
    <row r="1061" spans="2:65" s="1" customFormat="1" ht="16.5" customHeight="1">
      <c r="B1061" s="34"/>
      <c r="C1061" s="241" t="s">
        <v>1211</v>
      </c>
      <c r="D1061" s="241" t="s">
        <v>284</v>
      </c>
      <c r="E1061" s="242" t="s">
        <v>1212</v>
      </c>
      <c r="F1061" s="243" t="s">
        <v>1213</v>
      </c>
      <c r="G1061" s="244" t="s">
        <v>227</v>
      </c>
      <c r="H1061" s="245">
        <v>0.38500000000000001</v>
      </c>
      <c r="I1061" s="246"/>
      <c r="J1061" s="247">
        <f>ROUND(I1061*H1061,2)</f>
        <v>0</v>
      </c>
      <c r="K1061" s="243" t="s">
        <v>141</v>
      </c>
      <c r="L1061" s="248"/>
      <c r="M1061" s="249" t="s">
        <v>1</v>
      </c>
      <c r="N1061" s="250" t="s">
        <v>43</v>
      </c>
      <c r="O1061" s="60"/>
      <c r="P1061" s="191">
        <f>O1061*H1061</f>
        <v>0</v>
      </c>
      <c r="Q1061" s="191">
        <v>1</v>
      </c>
      <c r="R1061" s="191">
        <f>Q1061*H1061</f>
        <v>0.38500000000000001</v>
      </c>
      <c r="S1061" s="191">
        <v>0</v>
      </c>
      <c r="T1061" s="192">
        <f>S1061*H1061</f>
        <v>0</v>
      </c>
      <c r="AR1061" s="17" t="s">
        <v>208</v>
      </c>
      <c r="AT1061" s="17" t="s">
        <v>284</v>
      </c>
      <c r="AU1061" s="17" t="s">
        <v>80</v>
      </c>
      <c r="AY1061" s="17" t="s">
        <v>135</v>
      </c>
      <c r="BE1061" s="193">
        <f>IF(N1061="základní",J1061,0)</f>
        <v>0</v>
      </c>
      <c r="BF1061" s="193">
        <f>IF(N1061="snížená",J1061,0)</f>
        <v>0</v>
      </c>
      <c r="BG1061" s="193">
        <f>IF(N1061="zákl. přenesená",J1061,0)</f>
        <v>0</v>
      </c>
      <c r="BH1061" s="193">
        <f>IF(N1061="sníž. přenesená",J1061,0)</f>
        <v>0</v>
      </c>
      <c r="BI1061" s="193">
        <f>IF(N1061="nulová",J1061,0)</f>
        <v>0</v>
      </c>
      <c r="BJ1061" s="17" t="s">
        <v>21</v>
      </c>
      <c r="BK1061" s="193">
        <f>ROUND(I1061*H1061,2)</f>
        <v>0</v>
      </c>
      <c r="BL1061" s="17" t="s">
        <v>142</v>
      </c>
      <c r="BM1061" s="17" t="s">
        <v>1214</v>
      </c>
    </row>
    <row r="1062" spans="2:65" s="1" customFormat="1" ht="11.25">
      <c r="B1062" s="34"/>
      <c r="C1062" s="35"/>
      <c r="D1062" s="194" t="s">
        <v>144</v>
      </c>
      <c r="E1062" s="35"/>
      <c r="F1062" s="195" t="s">
        <v>1213</v>
      </c>
      <c r="G1062" s="35"/>
      <c r="H1062" s="35"/>
      <c r="I1062" s="112"/>
      <c r="J1062" s="35"/>
      <c r="K1062" s="35"/>
      <c r="L1062" s="38"/>
      <c r="M1062" s="196"/>
      <c r="N1062" s="60"/>
      <c r="O1062" s="60"/>
      <c r="P1062" s="60"/>
      <c r="Q1062" s="60"/>
      <c r="R1062" s="60"/>
      <c r="S1062" s="60"/>
      <c r="T1062" s="61"/>
      <c r="AT1062" s="17" t="s">
        <v>144</v>
      </c>
      <c r="AU1062" s="17" t="s">
        <v>80</v>
      </c>
    </row>
    <row r="1063" spans="2:65" s="1" customFormat="1" ht="19.5">
      <c r="B1063" s="34"/>
      <c r="C1063" s="35"/>
      <c r="D1063" s="194" t="s">
        <v>214</v>
      </c>
      <c r="E1063" s="35"/>
      <c r="F1063" s="197" t="s">
        <v>1215</v>
      </c>
      <c r="G1063" s="35"/>
      <c r="H1063" s="35"/>
      <c r="I1063" s="112"/>
      <c r="J1063" s="35"/>
      <c r="K1063" s="35"/>
      <c r="L1063" s="38"/>
      <c r="M1063" s="196"/>
      <c r="N1063" s="60"/>
      <c r="O1063" s="60"/>
      <c r="P1063" s="60"/>
      <c r="Q1063" s="60"/>
      <c r="R1063" s="60"/>
      <c r="S1063" s="60"/>
      <c r="T1063" s="61"/>
      <c r="AT1063" s="17" t="s">
        <v>214</v>
      </c>
      <c r="AU1063" s="17" t="s">
        <v>80</v>
      </c>
    </row>
    <row r="1064" spans="2:65" s="12" customFormat="1" ht="11.25">
      <c r="B1064" s="198"/>
      <c r="C1064" s="199"/>
      <c r="D1064" s="194" t="s">
        <v>148</v>
      </c>
      <c r="E1064" s="200" t="s">
        <v>1</v>
      </c>
      <c r="F1064" s="201" t="s">
        <v>1216</v>
      </c>
      <c r="G1064" s="199"/>
      <c r="H1064" s="200" t="s">
        <v>1</v>
      </c>
      <c r="I1064" s="202"/>
      <c r="J1064" s="199"/>
      <c r="K1064" s="199"/>
      <c r="L1064" s="203"/>
      <c r="M1064" s="204"/>
      <c r="N1064" s="205"/>
      <c r="O1064" s="205"/>
      <c r="P1064" s="205"/>
      <c r="Q1064" s="205"/>
      <c r="R1064" s="205"/>
      <c r="S1064" s="205"/>
      <c r="T1064" s="206"/>
      <c r="AT1064" s="207" t="s">
        <v>148</v>
      </c>
      <c r="AU1064" s="207" t="s">
        <v>80</v>
      </c>
      <c r="AV1064" s="12" t="s">
        <v>21</v>
      </c>
      <c r="AW1064" s="12" t="s">
        <v>35</v>
      </c>
      <c r="AX1064" s="12" t="s">
        <v>72</v>
      </c>
      <c r="AY1064" s="207" t="s">
        <v>135</v>
      </c>
    </row>
    <row r="1065" spans="2:65" s="13" customFormat="1" ht="11.25">
      <c r="B1065" s="208"/>
      <c r="C1065" s="209"/>
      <c r="D1065" s="194" t="s">
        <v>148</v>
      </c>
      <c r="E1065" s="210" t="s">
        <v>1</v>
      </c>
      <c r="F1065" s="211" t="s">
        <v>1217</v>
      </c>
      <c r="G1065" s="209"/>
      <c r="H1065" s="212">
        <v>0.38500000000000001</v>
      </c>
      <c r="I1065" s="213"/>
      <c r="J1065" s="209"/>
      <c r="K1065" s="209"/>
      <c r="L1065" s="214"/>
      <c r="M1065" s="251"/>
      <c r="N1065" s="252"/>
      <c r="O1065" s="252"/>
      <c r="P1065" s="252"/>
      <c r="Q1065" s="252"/>
      <c r="R1065" s="252"/>
      <c r="S1065" s="252"/>
      <c r="T1065" s="253"/>
      <c r="AT1065" s="218" t="s">
        <v>148</v>
      </c>
      <c r="AU1065" s="218" t="s">
        <v>80</v>
      </c>
      <c r="AV1065" s="13" t="s">
        <v>80</v>
      </c>
      <c r="AW1065" s="13" t="s">
        <v>35</v>
      </c>
      <c r="AX1065" s="13" t="s">
        <v>21</v>
      </c>
      <c r="AY1065" s="218" t="s">
        <v>135</v>
      </c>
    </row>
    <row r="1066" spans="2:65" s="1" customFormat="1" ht="6.95" customHeight="1">
      <c r="B1066" s="46"/>
      <c r="C1066" s="47"/>
      <c r="D1066" s="47"/>
      <c r="E1066" s="47"/>
      <c r="F1066" s="47"/>
      <c r="G1066" s="47"/>
      <c r="H1066" s="47"/>
      <c r="I1066" s="134"/>
      <c r="J1066" s="47"/>
      <c r="K1066" s="47"/>
      <c r="L1066" s="38"/>
    </row>
  </sheetData>
  <sheetProtection algorithmName="SHA-512" hashValue="PKh+nmX4+/yxJjfZN8cxQnvPIg0hfU4e+aKOGLNoiOGZv+EAGSYZaE9w1W0ub15W53EHGFIrlK1NqW2O74gBdQ==" saltValue="x4F+tOiA4J3bCR2Frnw81T9HUD0MMBVnoq9RaJ0QFoeJvrOtaAzCHEymieLr3DDD2pIqfY3hg0MFBhWecLsrNg==" spinCount="100000" sheet="1" objects="1" scenarios="1" formatColumns="0" formatRows="0" autoFilter="0"/>
  <autoFilter ref="C96:K1065"/>
  <mergeCells count="12">
    <mergeCell ref="E89:H89"/>
    <mergeCell ref="L2:V2"/>
    <mergeCell ref="E50:H50"/>
    <mergeCell ref="E52:H52"/>
    <mergeCell ref="E54:H54"/>
    <mergeCell ref="E85:H85"/>
    <mergeCell ref="E87:H8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391"/>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87</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ht="12" customHeight="1">
      <c r="B8" s="20"/>
      <c r="D8" s="111" t="s">
        <v>99</v>
      </c>
      <c r="L8" s="20"/>
    </row>
    <row r="9" spans="2:46" s="1" customFormat="1" ht="16.5" customHeight="1">
      <c r="B9" s="38"/>
      <c r="E9" s="304" t="s">
        <v>100</v>
      </c>
      <c r="F9" s="306"/>
      <c r="G9" s="306"/>
      <c r="H9" s="306"/>
      <c r="I9" s="112"/>
      <c r="L9" s="38"/>
    </row>
    <row r="10" spans="2:46" s="1" customFormat="1" ht="12" customHeight="1">
      <c r="B10" s="38"/>
      <c r="D10" s="111" t="s">
        <v>101</v>
      </c>
      <c r="I10" s="112"/>
      <c r="L10" s="38"/>
    </row>
    <row r="11" spans="2:46" s="1" customFormat="1" ht="36.950000000000003" customHeight="1">
      <c r="B11" s="38"/>
      <c r="E11" s="307" t="s">
        <v>1218</v>
      </c>
      <c r="F11" s="306"/>
      <c r="G11" s="306"/>
      <c r="H11" s="306"/>
      <c r="I11" s="112"/>
      <c r="L11" s="38"/>
    </row>
    <row r="12" spans="2:46" s="1" customFormat="1" ht="11.25">
      <c r="B12" s="38"/>
      <c r="I12" s="112"/>
      <c r="L12" s="38"/>
    </row>
    <row r="13" spans="2:46" s="1" customFormat="1" ht="12" customHeight="1">
      <c r="B13" s="38"/>
      <c r="D13" s="111" t="s">
        <v>19</v>
      </c>
      <c r="F13" s="17" t="s">
        <v>1</v>
      </c>
      <c r="I13" s="113" t="s">
        <v>20</v>
      </c>
      <c r="J13" s="17" t="s">
        <v>1</v>
      </c>
      <c r="L13" s="38"/>
    </row>
    <row r="14" spans="2:46" s="1" customFormat="1" ht="12" customHeight="1">
      <c r="B14" s="38"/>
      <c r="D14" s="111" t="s">
        <v>22</v>
      </c>
      <c r="F14" s="17" t="s">
        <v>23</v>
      </c>
      <c r="I14" s="113" t="s">
        <v>24</v>
      </c>
      <c r="J14" s="114" t="str">
        <f>'Rekapitulace zakázky'!AN8</f>
        <v>6. 2. 2019</v>
      </c>
      <c r="L14" s="38"/>
    </row>
    <row r="15" spans="2:46" s="1" customFormat="1" ht="10.9" customHeight="1">
      <c r="B15" s="38"/>
      <c r="I15" s="112"/>
      <c r="L15" s="38"/>
    </row>
    <row r="16" spans="2:46" s="1" customFormat="1" ht="12" customHeight="1">
      <c r="B16" s="38"/>
      <c r="D16" s="111" t="s">
        <v>28</v>
      </c>
      <c r="I16" s="113" t="s">
        <v>29</v>
      </c>
      <c r="J16" s="17" t="s">
        <v>1</v>
      </c>
      <c r="L16" s="38"/>
    </row>
    <row r="17" spans="2:12" s="1" customFormat="1" ht="18" customHeight="1">
      <c r="B17" s="38"/>
      <c r="E17" s="17" t="s">
        <v>30</v>
      </c>
      <c r="I17" s="113" t="s">
        <v>31</v>
      </c>
      <c r="J17" s="17" t="s">
        <v>1</v>
      </c>
      <c r="L17" s="38"/>
    </row>
    <row r="18" spans="2:12" s="1" customFormat="1" ht="6.95" customHeight="1">
      <c r="B18" s="38"/>
      <c r="I18" s="112"/>
      <c r="L18" s="38"/>
    </row>
    <row r="19" spans="2:12" s="1" customFormat="1" ht="12" customHeight="1">
      <c r="B19" s="38"/>
      <c r="D19" s="111" t="s">
        <v>32</v>
      </c>
      <c r="I19" s="113" t="s">
        <v>29</v>
      </c>
      <c r="J19" s="30" t="str">
        <f>'Rekapitulace zakázky'!AN13</f>
        <v>Vyplň údaj</v>
      </c>
      <c r="L19" s="38"/>
    </row>
    <row r="20" spans="2:12" s="1" customFormat="1" ht="18" customHeight="1">
      <c r="B20" s="38"/>
      <c r="E20" s="308" t="str">
        <f>'Rekapitulace zakázky'!E14</f>
        <v>Vyplň údaj</v>
      </c>
      <c r="F20" s="309"/>
      <c r="G20" s="309"/>
      <c r="H20" s="309"/>
      <c r="I20" s="113" t="s">
        <v>31</v>
      </c>
      <c r="J20" s="30" t="str">
        <f>'Rekapitulace zakázky'!AN14</f>
        <v>Vyplň údaj</v>
      </c>
      <c r="L20" s="38"/>
    </row>
    <row r="21" spans="2:12" s="1" customFormat="1" ht="6.95" customHeight="1">
      <c r="B21" s="38"/>
      <c r="I21" s="112"/>
      <c r="L21" s="38"/>
    </row>
    <row r="22" spans="2:12" s="1" customFormat="1" ht="12" customHeight="1">
      <c r="B22" s="38"/>
      <c r="D22" s="111" t="s">
        <v>34</v>
      </c>
      <c r="I22" s="113" t="s">
        <v>29</v>
      </c>
      <c r="J22" s="17" t="str">
        <f>IF('Rekapitulace zakázky'!AN16="","",'Rekapitulace zakázky'!AN16)</f>
        <v/>
      </c>
      <c r="L22" s="38"/>
    </row>
    <row r="23" spans="2:12" s="1" customFormat="1" ht="18" customHeight="1">
      <c r="B23" s="38"/>
      <c r="E23" s="17" t="str">
        <f>IF('Rekapitulace zakázky'!E17="","",'Rekapitulace zakázky'!E17)</f>
        <v xml:space="preserve"> </v>
      </c>
      <c r="I23" s="113" t="s">
        <v>31</v>
      </c>
      <c r="J23" s="17" t="str">
        <f>IF('Rekapitulace zakázky'!AN17="","",'Rekapitulace zakázky'!AN17)</f>
        <v/>
      </c>
      <c r="L23" s="38"/>
    </row>
    <row r="24" spans="2:12" s="1" customFormat="1" ht="6.95" customHeight="1">
      <c r="B24" s="38"/>
      <c r="I24" s="112"/>
      <c r="L24" s="38"/>
    </row>
    <row r="25" spans="2:12" s="1" customFormat="1" ht="12" customHeight="1">
      <c r="B25" s="38"/>
      <c r="D25" s="111" t="s">
        <v>36</v>
      </c>
      <c r="I25" s="113" t="s">
        <v>29</v>
      </c>
      <c r="J25" s="17" t="str">
        <f>IF('Rekapitulace zakázky'!AN19="","",'Rekapitulace zakázky'!AN19)</f>
        <v/>
      </c>
      <c r="L25" s="38"/>
    </row>
    <row r="26" spans="2:12" s="1" customFormat="1" ht="18" customHeight="1">
      <c r="B26" s="38"/>
      <c r="E26" s="17" t="str">
        <f>IF('Rekapitulace zakázky'!E20="","",'Rekapitulace zakázky'!E20)</f>
        <v xml:space="preserve"> </v>
      </c>
      <c r="I26" s="113" t="s">
        <v>31</v>
      </c>
      <c r="J26" s="17" t="str">
        <f>IF('Rekapitulace zakázky'!AN20="","",'Rekapitulace zakázky'!AN20)</f>
        <v/>
      </c>
      <c r="L26" s="38"/>
    </row>
    <row r="27" spans="2:12" s="1" customFormat="1" ht="6.95" customHeight="1">
      <c r="B27" s="38"/>
      <c r="I27" s="112"/>
      <c r="L27" s="38"/>
    </row>
    <row r="28" spans="2:12" s="1" customFormat="1" ht="12" customHeight="1">
      <c r="B28" s="38"/>
      <c r="D28" s="111" t="s">
        <v>37</v>
      </c>
      <c r="I28" s="112"/>
      <c r="L28" s="38"/>
    </row>
    <row r="29" spans="2:12" s="7" customFormat="1" ht="16.5" customHeight="1">
      <c r="B29" s="115"/>
      <c r="E29" s="310" t="s">
        <v>1</v>
      </c>
      <c r="F29" s="310"/>
      <c r="G29" s="310"/>
      <c r="H29" s="310"/>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38</v>
      </c>
      <c r="I32" s="112"/>
      <c r="J32" s="119">
        <f>ROUND(J88, 2)</f>
        <v>0</v>
      </c>
      <c r="L32" s="38"/>
    </row>
    <row r="33" spans="2:12" s="1" customFormat="1" ht="6.95" customHeight="1">
      <c r="B33" s="38"/>
      <c r="D33" s="56"/>
      <c r="E33" s="56"/>
      <c r="F33" s="56"/>
      <c r="G33" s="56"/>
      <c r="H33" s="56"/>
      <c r="I33" s="117"/>
      <c r="J33" s="56"/>
      <c r="K33" s="56"/>
      <c r="L33" s="38"/>
    </row>
    <row r="34" spans="2:12" s="1" customFormat="1" ht="14.45" customHeight="1">
      <c r="B34" s="38"/>
      <c r="F34" s="120" t="s">
        <v>40</v>
      </c>
      <c r="I34" s="121" t="s">
        <v>39</v>
      </c>
      <c r="J34" s="120" t="s">
        <v>41</v>
      </c>
      <c r="L34" s="38"/>
    </row>
    <row r="35" spans="2:12" s="1" customFormat="1" ht="14.45" customHeight="1">
      <c r="B35" s="38"/>
      <c r="D35" s="111" t="s">
        <v>42</v>
      </c>
      <c r="E35" s="111" t="s">
        <v>43</v>
      </c>
      <c r="F35" s="122">
        <f>ROUND((SUM(BE88:BE390)),  2)</f>
        <v>0</v>
      </c>
      <c r="I35" s="123">
        <v>0.21</v>
      </c>
      <c r="J35" s="122">
        <f>ROUND(((SUM(BE88:BE390))*I35),  2)</f>
        <v>0</v>
      </c>
      <c r="L35" s="38"/>
    </row>
    <row r="36" spans="2:12" s="1" customFormat="1" ht="14.45" customHeight="1">
      <c r="B36" s="38"/>
      <c r="E36" s="111" t="s">
        <v>44</v>
      </c>
      <c r="F36" s="122">
        <f>ROUND((SUM(BF88:BF390)),  2)</f>
        <v>0</v>
      </c>
      <c r="I36" s="123">
        <v>0.15</v>
      </c>
      <c r="J36" s="122">
        <f>ROUND(((SUM(BF88:BF390))*I36),  2)</f>
        <v>0</v>
      </c>
      <c r="L36" s="38"/>
    </row>
    <row r="37" spans="2:12" s="1" customFormat="1" ht="14.45" hidden="1" customHeight="1">
      <c r="B37" s="38"/>
      <c r="E37" s="111" t="s">
        <v>45</v>
      </c>
      <c r="F37" s="122">
        <f>ROUND((SUM(BG88:BG390)),  2)</f>
        <v>0</v>
      </c>
      <c r="I37" s="123">
        <v>0.21</v>
      </c>
      <c r="J37" s="122">
        <f>0</f>
        <v>0</v>
      </c>
      <c r="L37" s="38"/>
    </row>
    <row r="38" spans="2:12" s="1" customFormat="1" ht="14.45" hidden="1" customHeight="1">
      <c r="B38" s="38"/>
      <c r="E38" s="111" t="s">
        <v>46</v>
      </c>
      <c r="F38" s="122">
        <f>ROUND((SUM(BH88:BH390)),  2)</f>
        <v>0</v>
      </c>
      <c r="I38" s="123">
        <v>0.15</v>
      </c>
      <c r="J38" s="122">
        <f>0</f>
        <v>0</v>
      </c>
      <c r="L38" s="38"/>
    </row>
    <row r="39" spans="2:12" s="1" customFormat="1" ht="14.45" hidden="1" customHeight="1">
      <c r="B39" s="38"/>
      <c r="E39" s="111" t="s">
        <v>47</v>
      </c>
      <c r="F39" s="122">
        <f>ROUND((SUM(BI88:BI390)),  2)</f>
        <v>0</v>
      </c>
      <c r="I39" s="123">
        <v>0</v>
      </c>
      <c r="J39" s="122">
        <f>0</f>
        <v>0</v>
      </c>
      <c r="L39" s="38"/>
    </row>
    <row r="40" spans="2:12" s="1" customFormat="1" ht="6.95" customHeight="1">
      <c r="B40" s="38"/>
      <c r="I40" s="112"/>
      <c r="L40" s="38"/>
    </row>
    <row r="41" spans="2:12" s="1" customFormat="1" ht="25.35" customHeight="1">
      <c r="B41" s="38"/>
      <c r="C41" s="124"/>
      <c r="D41" s="125" t="s">
        <v>48</v>
      </c>
      <c r="E41" s="126"/>
      <c r="F41" s="126"/>
      <c r="G41" s="127" t="s">
        <v>49</v>
      </c>
      <c r="H41" s="128" t="s">
        <v>50</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3" t="s">
        <v>103</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9" t="s">
        <v>16</v>
      </c>
      <c r="D49" s="35"/>
      <c r="E49" s="35"/>
      <c r="F49" s="35"/>
      <c r="G49" s="35"/>
      <c r="H49" s="35"/>
      <c r="I49" s="112"/>
      <c r="J49" s="35"/>
      <c r="K49" s="35"/>
      <c r="L49" s="38"/>
    </row>
    <row r="50" spans="2:47" s="1" customFormat="1" ht="16.5" customHeight="1">
      <c r="B50" s="34"/>
      <c r="C50" s="35"/>
      <c r="D50" s="35"/>
      <c r="E50" s="311" t="str">
        <f>E7</f>
        <v>Oprava mostů v km 0,931 a v km 3,040 v úseku Ústí n.L. Střekov - Ústí n.L. západ</v>
      </c>
      <c r="F50" s="312"/>
      <c r="G50" s="312"/>
      <c r="H50" s="312"/>
      <c r="I50" s="112"/>
      <c r="J50" s="35"/>
      <c r="K50" s="35"/>
      <c r="L50" s="38"/>
    </row>
    <row r="51" spans="2:47" ht="12" customHeight="1">
      <c r="B51" s="21"/>
      <c r="C51" s="29" t="s">
        <v>99</v>
      </c>
      <c r="D51" s="22"/>
      <c r="E51" s="22"/>
      <c r="F51" s="22"/>
      <c r="G51" s="22"/>
      <c r="H51" s="22"/>
      <c r="J51" s="22"/>
      <c r="K51" s="22"/>
      <c r="L51" s="20"/>
    </row>
    <row r="52" spans="2:47" s="1" customFormat="1" ht="16.5" customHeight="1">
      <c r="B52" s="34"/>
      <c r="C52" s="35"/>
      <c r="D52" s="35"/>
      <c r="E52" s="311" t="s">
        <v>100</v>
      </c>
      <c r="F52" s="278"/>
      <c r="G52" s="278"/>
      <c r="H52" s="278"/>
      <c r="I52" s="112"/>
      <c r="J52" s="35"/>
      <c r="K52" s="35"/>
      <c r="L52" s="38"/>
    </row>
    <row r="53" spans="2:47" s="1" customFormat="1" ht="12" customHeight="1">
      <c r="B53" s="34"/>
      <c r="C53" s="29" t="s">
        <v>101</v>
      </c>
      <c r="D53" s="35"/>
      <c r="E53" s="35"/>
      <c r="F53" s="35"/>
      <c r="G53" s="35"/>
      <c r="H53" s="35"/>
      <c r="I53" s="112"/>
      <c r="J53" s="35"/>
      <c r="K53" s="35"/>
      <c r="L53" s="38"/>
    </row>
    <row r="54" spans="2:47" s="1" customFormat="1" ht="16.5" customHeight="1">
      <c r="B54" s="34"/>
      <c r="C54" s="35"/>
      <c r="D54" s="35"/>
      <c r="E54" s="279" t="str">
        <f>E11</f>
        <v>002 - km 0,931 - svršek</v>
      </c>
      <c r="F54" s="278"/>
      <c r="G54" s="278"/>
      <c r="H54" s="278"/>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9" t="s">
        <v>22</v>
      </c>
      <c r="D56" s="35"/>
      <c r="E56" s="35"/>
      <c r="F56" s="27" t="str">
        <f>F14</f>
        <v xml:space="preserve"> </v>
      </c>
      <c r="G56" s="35"/>
      <c r="H56" s="35"/>
      <c r="I56" s="113" t="s">
        <v>24</v>
      </c>
      <c r="J56" s="55" t="str">
        <f>IF(J14="","",J14)</f>
        <v>6. 2. 2019</v>
      </c>
      <c r="K56" s="35"/>
      <c r="L56" s="38"/>
    </row>
    <row r="57" spans="2:47" s="1" customFormat="1" ht="6.95" customHeight="1">
      <c r="B57" s="34"/>
      <c r="C57" s="35"/>
      <c r="D57" s="35"/>
      <c r="E57" s="35"/>
      <c r="F57" s="35"/>
      <c r="G57" s="35"/>
      <c r="H57" s="35"/>
      <c r="I57" s="112"/>
      <c r="J57" s="35"/>
      <c r="K57" s="35"/>
      <c r="L57" s="38"/>
    </row>
    <row r="58" spans="2:47" s="1" customFormat="1" ht="13.7" customHeight="1">
      <c r="B58" s="34"/>
      <c r="C58" s="29" t="s">
        <v>28</v>
      </c>
      <c r="D58" s="35"/>
      <c r="E58" s="35"/>
      <c r="F58" s="27" t="str">
        <f>E17</f>
        <v>SŽDC, s.o. OŘ Ústí nad Labem</v>
      </c>
      <c r="G58" s="35"/>
      <c r="H58" s="35"/>
      <c r="I58" s="113" t="s">
        <v>34</v>
      </c>
      <c r="J58" s="32" t="str">
        <f>E23</f>
        <v xml:space="preserve"> </v>
      </c>
      <c r="K58" s="35"/>
      <c r="L58" s="38"/>
    </row>
    <row r="59" spans="2:47" s="1" customFormat="1" ht="13.7" customHeight="1">
      <c r="B59" s="34"/>
      <c r="C59" s="29" t="s">
        <v>32</v>
      </c>
      <c r="D59" s="35"/>
      <c r="E59" s="35"/>
      <c r="F59" s="27" t="str">
        <f>IF(E20="","",E20)</f>
        <v>Vyplň údaj</v>
      </c>
      <c r="G59" s="35"/>
      <c r="H59" s="35"/>
      <c r="I59" s="113" t="s">
        <v>36</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104</v>
      </c>
      <c r="D61" s="139"/>
      <c r="E61" s="139"/>
      <c r="F61" s="139"/>
      <c r="G61" s="139"/>
      <c r="H61" s="139"/>
      <c r="I61" s="140"/>
      <c r="J61" s="141" t="s">
        <v>105</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106</v>
      </c>
      <c r="D63" s="35"/>
      <c r="E63" s="35"/>
      <c r="F63" s="35"/>
      <c r="G63" s="35"/>
      <c r="H63" s="35"/>
      <c r="I63" s="112"/>
      <c r="J63" s="73">
        <f>J88</f>
        <v>0</v>
      </c>
      <c r="K63" s="35"/>
      <c r="L63" s="38"/>
      <c r="AU63" s="17" t="s">
        <v>107</v>
      </c>
    </row>
    <row r="64" spans="2:47" s="8" customFormat="1" ht="24.95" customHeight="1">
      <c r="B64" s="143"/>
      <c r="C64" s="144"/>
      <c r="D64" s="145" t="s">
        <v>108</v>
      </c>
      <c r="E64" s="146"/>
      <c r="F64" s="146"/>
      <c r="G64" s="146"/>
      <c r="H64" s="146"/>
      <c r="I64" s="147"/>
      <c r="J64" s="148">
        <f>J89</f>
        <v>0</v>
      </c>
      <c r="K64" s="144"/>
      <c r="L64" s="149"/>
    </row>
    <row r="65" spans="2:12" s="9" customFormat="1" ht="19.899999999999999" customHeight="1">
      <c r="B65" s="150"/>
      <c r="C65" s="94"/>
      <c r="D65" s="151" t="s">
        <v>1219</v>
      </c>
      <c r="E65" s="152"/>
      <c r="F65" s="152"/>
      <c r="G65" s="152"/>
      <c r="H65" s="152"/>
      <c r="I65" s="153"/>
      <c r="J65" s="154">
        <f>J90</f>
        <v>0</v>
      </c>
      <c r="K65" s="94"/>
      <c r="L65" s="155"/>
    </row>
    <row r="66" spans="2:12" s="8" customFormat="1" ht="24.95" customHeight="1">
      <c r="B66" s="143"/>
      <c r="C66" s="144"/>
      <c r="D66" s="145" t="s">
        <v>1220</v>
      </c>
      <c r="E66" s="146"/>
      <c r="F66" s="146"/>
      <c r="G66" s="146"/>
      <c r="H66" s="146"/>
      <c r="I66" s="147"/>
      <c r="J66" s="148">
        <f>J361</f>
        <v>0</v>
      </c>
      <c r="K66" s="144"/>
      <c r="L66" s="149"/>
    </row>
    <row r="67" spans="2:12" s="1" customFormat="1" ht="21.75" customHeight="1">
      <c r="B67" s="34"/>
      <c r="C67" s="35"/>
      <c r="D67" s="35"/>
      <c r="E67" s="35"/>
      <c r="F67" s="35"/>
      <c r="G67" s="35"/>
      <c r="H67" s="35"/>
      <c r="I67" s="112"/>
      <c r="J67" s="35"/>
      <c r="K67" s="35"/>
      <c r="L67" s="38"/>
    </row>
    <row r="68" spans="2:12" s="1" customFormat="1" ht="6.95" customHeight="1">
      <c r="B68" s="46"/>
      <c r="C68" s="47"/>
      <c r="D68" s="47"/>
      <c r="E68" s="47"/>
      <c r="F68" s="47"/>
      <c r="G68" s="47"/>
      <c r="H68" s="47"/>
      <c r="I68" s="134"/>
      <c r="J68" s="47"/>
      <c r="K68" s="47"/>
      <c r="L68" s="38"/>
    </row>
    <row r="72" spans="2:12" s="1" customFormat="1" ht="6.95" customHeight="1">
      <c r="B72" s="48"/>
      <c r="C72" s="49"/>
      <c r="D72" s="49"/>
      <c r="E72" s="49"/>
      <c r="F72" s="49"/>
      <c r="G72" s="49"/>
      <c r="H72" s="49"/>
      <c r="I72" s="137"/>
      <c r="J72" s="49"/>
      <c r="K72" s="49"/>
      <c r="L72" s="38"/>
    </row>
    <row r="73" spans="2:12" s="1" customFormat="1" ht="24.95" customHeight="1">
      <c r="B73" s="34"/>
      <c r="C73" s="23" t="s">
        <v>120</v>
      </c>
      <c r="D73" s="35"/>
      <c r="E73" s="35"/>
      <c r="F73" s="35"/>
      <c r="G73" s="35"/>
      <c r="H73" s="35"/>
      <c r="I73" s="112"/>
      <c r="J73" s="35"/>
      <c r="K73" s="35"/>
      <c r="L73" s="38"/>
    </row>
    <row r="74" spans="2:12" s="1" customFormat="1" ht="6.95" customHeight="1">
      <c r="B74" s="34"/>
      <c r="C74" s="35"/>
      <c r="D74" s="35"/>
      <c r="E74" s="35"/>
      <c r="F74" s="35"/>
      <c r="G74" s="35"/>
      <c r="H74" s="35"/>
      <c r="I74" s="112"/>
      <c r="J74" s="35"/>
      <c r="K74" s="35"/>
      <c r="L74" s="38"/>
    </row>
    <row r="75" spans="2:12" s="1" customFormat="1" ht="12" customHeight="1">
      <c r="B75" s="34"/>
      <c r="C75" s="29" t="s">
        <v>16</v>
      </c>
      <c r="D75" s="35"/>
      <c r="E75" s="35"/>
      <c r="F75" s="35"/>
      <c r="G75" s="35"/>
      <c r="H75" s="35"/>
      <c r="I75" s="112"/>
      <c r="J75" s="35"/>
      <c r="K75" s="35"/>
      <c r="L75" s="38"/>
    </row>
    <row r="76" spans="2:12" s="1" customFormat="1" ht="16.5" customHeight="1">
      <c r="B76" s="34"/>
      <c r="C76" s="35"/>
      <c r="D76" s="35"/>
      <c r="E76" s="311" t="str">
        <f>E7</f>
        <v>Oprava mostů v km 0,931 a v km 3,040 v úseku Ústí n.L. Střekov - Ústí n.L. západ</v>
      </c>
      <c r="F76" s="312"/>
      <c r="G76" s="312"/>
      <c r="H76" s="312"/>
      <c r="I76" s="112"/>
      <c r="J76" s="35"/>
      <c r="K76" s="35"/>
      <c r="L76" s="38"/>
    </row>
    <row r="77" spans="2:12" ht="12" customHeight="1">
      <c r="B77" s="21"/>
      <c r="C77" s="29" t="s">
        <v>99</v>
      </c>
      <c r="D77" s="22"/>
      <c r="E77" s="22"/>
      <c r="F77" s="22"/>
      <c r="G77" s="22"/>
      <c r="H77" s="22"/>
      <c r="J77" s="22"/>
      <c r="K77" s="22"/>
      <c r="L77" s="20"/>
    </row>
    <row r="78" spans="2:12" s="1" customFormat="1" ht="16.5" customHeight="1">
      <c r="B78" s="34"/>
      <c r="C78" s="35"/>
      <c r="D78" s="35"/>
      <c r="E78" s="311" t="s">
        <v>100</v>
      </c>
      <c r="F78" s="278"/>
      <c r="G78" s="278"/>
      <c r="H78" s="278"/>
      <c r="I78" s="112"/>
      <c r="J78" s="35"/>
      <c r="K78" s="35"/>
      <c r="L78" s="38"/>
    </row>
    <row r="79" spans="2:12" s="1" customFormat="1" ht="12" customHeight="1">
      <c r="B79" s="34"/>
      <c r="C79" s="29" t="s">
        <v>101</v>
      </c>
      <c r="D79" s="35"/>
      <c r="E79" s="35"/>
      <c r="F79" s="35"/>
      <c r="G79" s="35"/>
      <c r="H79" s="35"/>
      <c r="I79" s="112"/>
      <c r="J79" s="35"/>
      <c r="K79" s="35"/>
      <c r="L79" s="38"/>
    </row>
    <row r="80" spans="2:12" s="1" customFormat="1" ht="16.5" customHeight="1">
      <c r="B80" s="34"/>
      <c r="C80" s="35"/>
      <c r="D80" s="35"/>
      <c r="E80" s="279" t="str">
        <f>E11</f>
        <v>002 - km 0,931 - svršek</v>
      </c>
      <c r="F80" s="278"/>
      <c r="G80" s="278"/>
      <c r="H80" s="278"/>
      <c r="I80" s="112"/>
      <c r="J80" s="35"/>
      <c r="K80" s="35"/>
      <c r="L80" s="38"/>
    </row>
    <row r="81" spans="2:65" s="1" customFormat="1" ht="6.95" customHeight="1">
      <c r="B81" s="34"/>
      <c r="C81" s="35"/>
      <c r="D81" s="35"/>
      <c r="E81" s="35"/>
      <c r="F81" s="35"/>
      <c r="G81" s="35"/>
      <c r="H81" s="35"/>
      <c r="I81" s="112"/>
      <c r="J81" s="35"/>
      <c r="K81" s="35"/>
      <c r="L81" s="38"/>
    </row>
    <row r="82" spans="2:65" s="1" customFormat="1" ht="12" customHeight="1">
      <c r="B82" s="34"/>
      <c r="C82" s="29" t="s">
        <v>22</v>
      </c>
      <c r="D82" s="35"/>
      <c r="E82" s="35"/>
      <c r="F82" s="27" t="str">
        <f>F14</f>
        <v xml:space="preserve"> </v>
      </c>
      <c r="G82" s="35"/>
      <c r="H82" s="35"/>
      <c r="I82" s="113" t="s">
        <v>24</v>
      </c>
      <c r="J82" s="55" t="str">
        <f>IF(J14="","",J14)</f>
        <v>6. 2. 2019</v>
      </c>
      <c r="K82" s="35"/>
      <c r="L82" s="38"/>
    </row>
    <row r="83" spans="2:65" s="1" customFormat="1" ht="6.95" customHeight="1">
      <c r="B83" s="34"/>
      <c r="C83" s="35"/>
      <c r="D83" s="35"/>
      <c r="E83" s="35"/>
      <c r="F83" s="35"/>
      <c r="G83" s="35"/>
      <c r="H83" s="35"/>
      <c r="I83" s="112"/>
      <c r="J83" s="35"/>
      <c r="K83" s="35"/>
      <c r="L83" s="38"/>
    </row>
    <row r="84" spans="2:65" s="1" customFormat="1" ht="13.7" customHeight="1">
      <c r="B84" s="34"/>
      <c r="C84" s="29" t="s">
        <v>28</v>
      </c>
      <c r="D84" s="35"/>
      <c r="E84" s="35"/>
      <c r="F84" s="27" t="str">
        <f>E17</f>
        <v>SŽDC, s.o. OŘ Ústí nad Labem</v>
      </c>
      <c r="G84" s="35"/>
      <c r="H84" s="35"/>
      <c r="I84" s="113" t="s">
        <v>34</v>
      </c>
      <c r="J84" s="32" t="str">
        <f>E23</f>
        <v xml:space="preserve"> </v>
      </c>
      <c r="K84" s="35"/>
      <c r="L84" s="38"/>
    </row>
    <row r="85" spans="2:65" s="1" customFormat="1" ht="13.7" customHeight="1">
      <c r="B85" s="34"/>
      <c r="C85" s="29" t="s">
        <v>32</v>
      </c>
      <c r="D85" s="35"/>
      <c r="E85" s="35"/>
      <c r="F85" s="27" t="str">
        <f>IF(E20="","",E20)</f>
        <v>Vyplň údaj</v>
      </c>
      <c r="G85" s="35"/>
      <c r="H85" s="35"/>
      <c r="I85" s="113" t="s">
        <v>36</v>
      </c>
      <c r="J85" s="32" t="str">
        <f>E26</f>
        <v xml:space="preserve"> </v>
      </c>
      <c r="K85" s="35"/>
      <c r="L85" s="38"/>
    </row>
    <row r="86" spans="2:65" s="1" customFormat="1" ht="10.35" customHeight="1">
      <c r="B86" s="34"/>
      <c r="C86" s="35"/>
      <c r="D86" s="35"/>
      <c r="E86" s="35"/>
      <c r="F86" s="35"/>
      <c r="G86" s="35"/>
      <c r="H86" s="35"/>
      <c r="I86" s="112"/>
      <c r="J86" s="35"/>
      <c r="K86" s="35"/>
      <c r="L86" s="38"/>
    </row>
    <row r="87" spans="2:65" s="10" customFormat="1" ht="29.25" customHeight="1">
      <c r="B87" s="156"/>
      <c r="C87" s="157" t="s">
        <v>121</v>
      </c>
      <c r="D87" s="158" t="s">
        <v>57</v>
      </c>
      <c r="E87" s="158" t="s">
        <v>53</v>
      </c>
      <c r="F87" s="158" t="s">
        <v>54</v>
      </c>
      <c r="G87" s="158" t="s">
        <v>122</v>
      </c>
      <c r="H87" s="158" t="s">
        <v>123</v>
      </c>
      <c r="I87" s="159" t="s">
        <v>124</v>
      </c>
      <c r="J87" s="158" t="s">
        <v>105</v>
      </c>
      <c r="K87" s="160" t="s">
        <v>125</v>
      </c>
      <c r="L87" s="161"/>
      <c r="M87" s="64" t="s">
        <v>1</v>
      </c>
      <c r="N87" s="65" t="s">
        <v>42</v>
      </c>
      <c r="O87" s="65" t="s">
        <v>126</v>
      </c>
      <c r="P87" s="65" t="s">
        <v>127</v>
      </c>
      <c r="Q87" s="65" t="s">
        <v>128</v>
      </c>
      <c r="R87" s="65" t="s">
        <v>129</v>
      </c>
      <c r="S87" s="65" t="s">
        <v>130</v>
      </c>
      <c r="T87" s="66" t="s">
        <v>131</v>
      </c>
    </row>
    <row r="88" spans="2:65" s="1" customFormat="1" ht="22.9" customHeight="1">
      <c r="B88" s="34"/>
      <c r="C88" s="71" t="s">
        <v>132</v>
      </c>
      <c r="D88" s="35"/>
      <c r="E88" s="35"/>
      <c r="F88" s="35"/>
      <c r="G88" s="35"/>
      <c r="H88" s="35"/>
      <c r="I88" s="112"/>
      <c r="J88" s="162">
        <f>BK88</f>
        <v>0</v>
      </c>
      <c r="K88" s="35"/>
      <c r="L88" s="38"/>
      <c r="M88" s="67"/>
      <c r="N88" s="68"/>
      <c r="O88" s="68"/>
      <c r="P88" s="163">
        <f>P89+P361</f>
        <v>0</v>
      </c>
      <c r="Q88" s="68"/>
      <c r="R88" s="163">
        <f>R89+R361</f>
        <v>785.27003999999988</v>
      </c>
      <c r="S88" s="68"/>
      <c r="T88" s="164">
        <f>T89+T361</f>
        <v>0</v>
      </c>
      <c r="AT88" s="17" t="s">
        <v>71</v>
      </c>
      <c r="AU88" s="17" t="s">
        <v>107</v>
      </c>
      <c r="BK88" s="165">
        <f>BK89+BK361</f>
        <v>0</v>
      </c>
    </row>
    <row r="89" spans="2:65" s="11" customFormat="1" ht="25.9" customHeight="1">
      <c r="B89" s="166"/>
      <c r="C89" s="167"/>
      <c r="D89" s="168" t="s">
        <v>71</v>
      </c>
      <c r="E89" s="169" t="s">
        <v>133</v>
      </c>
      <c r="F89" s="169" t="s">
        <v>134</v>
      </c>
      <c r="G89" s="167"/>
      <c r="H89" s="167"/>
      <c r="I89" s="170"/>
      <c r="J89" s="171">
        <f>BK89</f>
        <v>0</v>
      </c>
      <c r="K89" s="167"/>
      <c r="L89" s="172"/>
      <c r="M89" s="173"/>
      <c r="N89" s="174"/>
      <c r="O89" s="174"/>
      <c r="P89" s="175">
        <f>P90</f>
        <v>0</v>
      </c>
      <c r="Q89" s="174"/>
      <c r="R89" s="175">
        <f>R90</f>
        <v>785.27003999999988</v>
      </c>
      <c r="S89" s="174"/>
      <c r="T89" s="176">
        <f>T90</f>
        <v>0</v>
      </c>
      <c r="AR89" s="177" t="s">
        <v>21</v>
      </c>
      <c r="AT89" s="178" t="s">
        <v>71</v>
      </c>
      <c r="AU89" s="178" t="s">
        <v>72</v>
      </c>
      <c r="AY89" s="177" t="s">
        <v>135</v>
      </c>
      <c r="BK89" s="179">
        <f>BK90</f>
        <v>0</v>
      </c>
    </row>
    <row r="90" spans="2:65" s="11" customFormat="1" ht="22.9" customHeight="1">
      <c r="B90" s="166"/>
      <c r="C90" s="167"/>
      <c r="D90" s="168" t="s">
        <v>71</v>
      </c>
      <c r="E90" s="180" t="s">
        <v>178</v>
      </c>
      <c r="F90" s="180" t="s">
        <v>1221</v>
      </c>
      <c r="G90" s="167"/>
      <c r="H90" s="167"/>
      <c r="I90" s="170"/>
      <c r="J90" s="181">
        <f>BK90</f>
        <v>0</v>
      </c>
      <c r="K90" s="167"/>
      <c r="L90" s="172"/>
      <c r="M90" s="173"/>
      <c r="N90" s="174"/>
      <c r="O90" s="174"/>
      <c r="P90" s="175">
        <f>SUM(P91:P360)</f>
        <v>0</v>
      </c>
      <c r="Q90" s="174"/>
      <c r="R90" s="175">
        <f>SUM(R91:R360)</f>
        <v>785.27003999999988</v>
      </c>
      <c r="S90" s="174"/>
      <c r="T90" s="176">
        <f>SUM(T91:T360)</f>
        <v>0</v>
      </c>
      <c r="AR90" s="177" t="s">
        <v>21</v>
      </c>
      <c r="AT90" s="178" t="s">
        <v>71</v>
      </c>
      <c r="AU90" s="178" t="s">
        <v>21</v>
      </c>
      <c r="AY90" s="177" t="s">
        <v>135</v>
      </c>
      <c r="BK90" s="179">
        <f>SUM(BK91:BK360)</f>
        <v>0</v>
      </c>
    </row>
    <row r="91" spans="2:65" s="1" customFormat="1" ht="22.5" customHeight="1">
      <c r="B91" s="34"/>
      <c r="C91" s="182" t="s">
        <v>21</v>
      </c>
      <c r="D91" s="182" t="s">
        <v>137</v>
      </c>
      <c r="E91" s="183" t="s">
        <v>1222</v>
      </c>
      <c r="F91" s="184" t="s">
        <v>1223</v>
      </c>
      <c r="G91" s="185" t="s">
        <v>140</v>
      </c>
      <c r="H91" s="186">
        <v>147</v>
      </c>
      <c r="I91" s="187"/>
      <c r="J91" s="188">
        <f>ROUND(I91*H91,2)</f>
        <v>0</v>
      </c>
      <c r="K91" s="184" t="s">
        <v>1224</v>
      </c>
      <c r="L91" s="38"/>
      <c r="M91" s="189" t="s">
        <v>1</v>
      </c>
      <c r="N91" s="190" t="s">
        <v>43</v>
      </c>
      <c r="O91" s="60"/>
      <c r="P91" s="191">
        <f>O91*H91</f>
        <v>0</v>
      </c>
      <c r="Q91" s="191">
        <v>0</v>
      </c>
      <c r="R91" s="191">
        <f>Q91*H91</f>
        <v>0</v>
      </c>
      <c r="S91" s="191">
        <v>0</v>
      </c>
      <c r="T91" s="192">
        <f>S91*H91</f>
        <v>0</v>
      </c>
      <c r="AR91" s="17" t="s">
        <v>142</v>
      </c>
      <c r="AT91" s="17" t="s">
        <v>137</v>
      </c>
      <c r="AU91" s="17" t="s">
        <v>80</v>
      </c>
      <c r="AY91" s="17" t="s">
        <v>135</v>
      </c>
      <c r="BE91" s="193">
        <f>IF(N91="základní",J91,0)</f>
        <v>0</v>
      </c>
      <c r="BF91" s="193">
        <f>IF(N91="snížená",J91,0)</f>
        <v>0</v>
      </c>
      <c r="BG91" s="193">
        <f>IF(N91="zákl. přenesená",J91,0)</f>
        <v>0</v>
      </c>
      <c r="BH91" s="193">
        <f>IF(N91="sníž. přenesená",J91,0)</f>
        <v>0</v>
      </c>
      <c r="BI91" s="193">
        <f>IF(N91="nulová",J91,0)</f>
        <v>0</v>
      </c>
      <c r="BJ91" s="17" t="s">
        <v>21</v>
      </c>
      <c r="BK91" s="193">
        <f>ROUND(I91*H91,2)</f>
        <v>0</v>
      </c>
      <c r="BL91" s="17" t="s">
        <v>142</v>
      </c>
      <c r="BM91" s="17" t="s">
        <v>1225</v>
      </c>
    </row>
    <row r="92" spans="2:65" s="1" customFormat="1" ht="19.5">
      <c r="B92" s="34"/>
      <c r="C92" s="35"/>
      <c r="D92" s="194" t="s">
        <v>144</v>
      </c>
      <c r="E92" s="35"/>
      <c r="F92" s="195" t="s">
        <v>1226</v>
      </c>
      <c r="G92" s="35"/>
      <c r="H92" s="35"/>
      <c r="I92" s="112"/>
      <c r="J92" s="35"/>
      <c r="K92" s="35"/>
      <c r="L92" s="38"/>
      <c r="M92" s="196"/>
      <c r="N92" s="60"/>
      <c r="O92" s="60"/>
      <c r="P92" s="60"/>
      <c r="Q92" s="60"/>
      <c r="R92" s="60"/>
      <c r="S92" s="60"/>
      <c r="T92" s="61"/>
      <c r="AT92" s="17" t="s">
        <v>144</v>
      </c>
      <c r="AU92" s="17" t="s">
        <v>80</v>
      </c>
    </row>
    <row r="93" spans="2:65" s="1" customFormat="1" ht="29.25">
      <c r="B93" s="34"/>
      <c r="C93" s="35"/>
      <c r="D93" s="194" t="s">
        <v>146</v>
      </c>
      <c r="E93" s="35"/>
      <c r="F93" s="197" t="s">
        <v>1227</v>
      </c>
      <c r="G93" s="35"/>
      <c r="H93" s="35"/>
      <c r="I93" s="112"/>
      <c r="J93" s="35"/>
      <c r="K93" s="35"/>
      <c r="L93" s="38"/>
      <c r="M93" s="196"/>
      <c r="N93" s="60"/>
      <c r="O93" s="60"/>
      <c r="P93" s="60"/>
      <c r="Q93" s="60"/>
      <c r="R93" s="60"/>
      <c r="S93" s="60"/>
      <c r="T93" s="61"/>
      <c r="AT93" s="17" t="s">
        <v>146</v>
      </c>
      <c r="AU93" s="17" t="s">
        <v>80</v>
      </c>
    </row>
    <row r="94" spans="2:65" s="13" customFormat="1" ht="11.25">
      <c r="B94" s="208"/>
      <c r="C94" s="209"/>
      <c r="D94" s="194" t="s">
        <v>148</v>
      </c>
      <c r="E94" s="210" t="s">
        <v>1</v>
      </c>
      <c r="F94" s="211" t="s">
        <v>1228</v>
      </c>
      <c r="G94" s="209"/>
      <c r="H94" s="212">
        <v>147</v>
      </c>
      <c r="I94" s="213"/>
      <c r="J94" s="209"/>
      <c r="K94" s="209"/>
      <c r="L94" s="214"/>
      <c r="M94" s="215"/>
      <c r="N94" s="216"/>
      <c r="O94" s="216"/>
      <c r="P94" s="216"/>
      <c r="Q94" s="216"/>
      <c r="R94" s="216"/>
      <c r="S94" s="216"/>
      <c r="T94" s="217"/>
      <c r="AT94" s="218" t="s">
        <v>148</v>
      </c>
      <c r="AU94" s="218" t="s">
        <v>80</v>
      </c>
      <c r="AV94" s="13" t="s">
        <v>80</v>
      </c>
      <c r="AW94" s="13" t="s">
        <v>35</v>
      </c>
      <c r="AX94" s="13" t="s">
        <v>72</v>
      </c>
      <c r="AY94" s="218" t="s">
        <v>135</v>
      </c>
    </row>
    <row r="95" spans="2:65" s="15" customFormat="1" ht="11.25">
      <c r="B95" s="230"/>
      <c r="C95" s="231"/>
      <c r="D95" s="194" t="s">
        <v>148</v>
      </c>
      <c r="E95" s="232" t="s">
        <v>1</v>
      </c>
      <c r="F95" s="233" t="s">
        <v>193</v>
      </c>
      <c r="G95" s="231"/>
      <c r="H95" s="234">
        <v>147</v>
      </c>
      <c r="I95" s="235"/>
      <c r="J95" s="231"/>
      <c r="K95" s="231"/>
      <c r="L95" s="236"/>
      <c r="M95" s="237"/>
      <c r="N95" s="238"/>
      <c r="O95" s="238"/>
      <c r="P95" s="238"/>
      <c r="Q95" s="238"/>
      <c r="R95" s="238"/>
      <c r="S95" s="238"/>
      <c r="T95" s="239"/>
      <c r="AT95" s="240" t="s">
        <v>148</v>
      </c>
      <c r="AU95" s="240" t="s">
        <v>80</v>
      </c>
      <c r="AV95" s="15" t="s">
        <v>142</v>
      </c>
      <c r="AW95" s="15" t="s">
        <v>35</v>
      </c>
      <c r="AX95" s="15" t="s">
        <v>21</v>
      </c>
      <c r="AY95" s="240" t="s">
        <v>135</v>
      </c>
    </row>
    <row r="96" spans="2:65" s="1" customFormat="1" ht="22.5" customHeight="1">
      <c r="B96" s="34"/>
      <c r="C96" s="182" t="s">
        <v>80</v>
      </c>
      <c r="D96" s="182" t="s">
        <v>137</v>
      </c>
      <c r="E96" s="183" t="s">
        <v>1229</v>
      </c>
      <c r="F96" s="184" t="s">
        <v>1230</v>
      </c>
      <c r="G96" s="185" t="s">
        <v>157</v>
      </c>
      <c r="H96" s="186">
        <v>14.7</v>
      </c>
      <c r="I96" s="187"/>
      <c r="J96" s="188">
        <f>ROUND(I96*H96,2)</f>
        <v>0</v>
      </c>
      <c r="K96" s="184" t="s">
        <v>1224</v>
      </c>
      <c r="L96" s="38"/>
      <c r="M96" s="189" t="s">
        <v>1</v>
      </c>
      <c r="N96" s="190" t="s">
        <v>43</v>
      </c>
      <c r="O96" s="60"/>
      <c r="P96" s="191">
        <f>O96*H96</f>
        <v>0</v>
      </c>
      <c r="Q96" s="191">
        <v>0</v>
      </c>
      <c r="R96" s="191">
        <f>Q96*H96</f>
        <v>0</v>
      </c>
      <c r="S96" s="191">
        <v>0</v>
      </c>
      <c r="T96" s="192">
        <f>S96*H96</f>
        <v>0</v>
      </c>
      <c r="AR96" s="17" t="s">
        <v>142</v>
      </c>
      <c r="AT96" s="17" t="s">
        <v>137</v>
      </c>
      <c r="AU96" s="17" t="s">
        <v>80</v>
      </c>
      <c r="AY96" s="17" t="s">
        <v>135</v>
      </c>
      <c r="BE96" s="193">
        <f>IF(N96="základní",J96,0)</f>
        <v>0</v>
      </c>
      <c r="BF96" s="193">
        <f>IF(N96="snížená",J96,0)</f>
        <v>0</v>
      </c>
      <c r="BG96" s="193">
        <f>IF(N96="zákl. přenesená",J96,0)</f>
        <v>0</v>
      </c>
      <c r="BH96" s="193">
        <f>IF(N96="sníž. přenesená",J96,0)</f>
        <v>0</v>
      </c>
      <c r="BI96" s="193">
        <f>IF(N96="nulová",J96,0)</f>
        <v>0</v>
      </c>
      <c r="BJ96" s="17" t="s">
        <v>21</v>
      </c>
      <c r="BK96" s="193">
        <f>ROUND(I96*H96,2)</f>
        <v>0</v>
      </c>
      <c r="BL96" s="17" t="s">
        <v>142</v>
      </c>
      <c r="BM96" s="17" t="s">
        <v>1231</v>
      </c>
    </row>
    <row r="97" spans="2:65" s="1" customFormat="1" ht="19.5">
      <c r="B97" s="34"/>
      <c r="C97" s="35"/>
      <c r="D97" s="194" t="s">
        <v>144</v>
      </c>
      <c r="E97" s="35"/>
      <c r="F97" s="195" t="s">
        <v>1232</v>
      </c>
      <c r="G97" s="35"/>
      <c r="H97" s="35"/>
      <c r="I97" s="112"/>
      <c r="J97" s="35"/>
      <c r="K97" s="35"/>
      <c r="L97" s="38"/>
      <c r="M97" s="196"/>
      <c r="N97" s="60"/>
      <c r="O97" s="60"/>
      <c r="P97" s="60"/>
      <c r="Q97" s="60"/>
      <c r="R97" s="60"/>
      <c r="S97" s="60"/>
      <c r="T97" s="61"/>
      <c r="AT97" s="17" t="s">
        <v>144</v>
      </c>
      <c r="AU97" s="17" t="s">
        <v>80</v>
      </c>
    </row>
    <row r="98" spans="2:65" s="1" customFormat="1" ht="29.25">
      <c r="B98" s="34"/>
      <c r="C98" s="35"/>
      <c r="D98" s="194" t="s">
        <v>146</v>
      </c>
      <c r="E98" s="35"/>
      <c r="F98" s="197" t="s">
        <v>1233</v>
      </c>
      <c r="G98" s="35"/>
      <c r="H98" s="35"/>
      <c r="I98" s="112"/>
      <c r="J98" s="35"/>
      <c r="K98" s="35"/>
      <c r="L98" s="38"/>
      <c r="M98" s="196"/>
      <c r="N98" s="60"/>
      <c r="O98" s="60"/>
      <c r="P98" s="60"/>
      <c r="Q98" s="60"/>
      <c r="R98" s="60"/>
      <c r="S98" s="60"/>
      <c r="T98" s="61"/>
      <c r="AT98" s="17" t="s">
        <v>146</v>
      </c>
      <c r="AU98" s="17" t="s">
        <v>80</v>
      </c>
    </row>
    <row r="99" spans="2:65" s="13" customFormat="1" ht="11.25">
      <c r="B99" s="208"/>
      <c r="C99" s="209"/>
      <c r="D99" s="194" t="s">
        <v>148</v>
      </c>
      <c r="E99" s="210" t="s">
        <v>1</v>
      </c>
      <c r="F99" s="211" t="s">
        <v>1234</v>
      </c>
      <c r="G99" s="209"/>
      <c r="H99" s="212">
        <v>14.7</v>
      </c>
      <c r="I99" s="213"/>
      <c r="J99" s="209"/>
      <c r="K99" s="209"/>
      <c r="L99" s="214"/>
      <c r="M99" s="215"/>
      <c r="N99" s="216"/>
      <c r="O99" s="216"/>
      <c r="P99" s="216"/>
      <c r="Q99" s="216"/>
      <c r="R99" s="216"/>
      <c r="S99" s="216"/>
      <c r="T99" s="217"/>
      <c r="AT99" s="218" t="s">
        <v>148</v>
      </c>
      <c r="AU99" s="218" t="s">
        <v>80</v>
      </c>
      <c r="AV99" s="13" t="s">
        <v>80</v>
      </c>
      <c r="AW99" s="13" t="s">
        <v>35</v>
      </c>
      <c r="AX99" s="13" t="s">
        <v>21</v>
      </c>
      <c r="AY99" s="218" t="s">
        <v>135</v>
      </c>
    </row>
    <row r="100" spans="2:65" s="1" customFormat="1" ht="22.5" customHeight="1">
      <c r="B100" s="34"/>
      <c r="C100" s="241" t="s">
        <v>153</v>
      </c>
      <c r="D100" s="241" t="s">
        <v>284</v>
      </c>
      <c r="E100" s="242" t="s">
        <v>1235</v>
      </c>
      <c r="F100" s="243" t="s">
        <v>1236</v>
      </c>
      <c r="G100" s="244" t="s">
        <v>227</v>
      </c>
      <c r="H100" s="245">
        <v>22.05</v>
      </c>
      <c r="I100" s="246"/>
      <c r="J100" s="247">
        <f>ROUND(I100*H100,2)</f>
        <v>0</v>
      </c>
      <c r="K100" s="243" t="s">
        <v>1224</v>
      </c>
      <c r="L100" s="248"/>
      <c r="M100" s="249" t="s">
        <v>1</v>
      </c>
      <c r="N100" s="250" t="s">
        <v>43</v>
      </c>
      <c r="O100" s="60"/>
      <c r="P100" s="191">
        <f>O100*H100</f>
        <v>0</v>
      </c>
      <c r="Q100" s="191">
        <v>1</v>
      </c>
      <c r="R100" s="191">
        <f>Q100*H100</f>
        <v>22.05</v>
      </c>
      <c r="S100" s="191">
        <v>0</v>
      </c>
      <c r="T100" s="192">
        <f>S100*H100</f>
        <v>0</v>
      </c>
      <c r="AR100" s="17" t="s">
        <v>208</v>
      </c>
      <c r="AT100" s="17" t="s">
        <v>284</v>
      </c>
      <c r="AU100" s="17" t="s">
        <v>80</v>
      </c>
      <c r="AY100" s="17" t="s">
        <v>135</v>
      </c>
      <c r="BE100" s="193">
        <f>IF(N100="základní",J100,0)</f>
        <v>0</v>
      </c>
      <c r="BF100" s="193">
        <f>IF(N100="snížená",J100,0)</f>
        <v>0</v>
      </c>
      <c r="BG100" s="193">
        <f>IF(N100="zákl. přenesená",J100,0)</f>
        <v>0</v>
      </c>
      <c r="BH100" s="193">
        <f>IF(N100="sníž. přenesená",J100,0)</f>
        <v>0</v>
      </c>
      <c r="BI100" s="193">
        <f>IF(N100="nulová",J100,0)</f>
        <v>0</v>
      </c>
      <c r="BJ100" s="17" t="s">
        <v>21</v>
      </c>
      <c r="BK100" s="193">
        <f>ROUND(I100*H100,2)</f>
        <v>0</v>
      </c>
      <c r="BL100" s="17" t="s">
        <v>142</v>
      </c>
      <c r="BM100" s="17" t="s">
        <v>1237</v>
      </c>
    </row>
    <row r="101" spans="2:65" s="1" customFormat="1" ht="11.25">
      <c r="B101" s="34"/>
      <c r="C101" s="35"/>
      <c r="D101" s="194" t="s">
        <v>144</v>
      </c>
      <c r="E101" s="35"/>
      <c r="F101" s="195" t="s">
        <v>1236</v>
      </c>
      <c r="G101" s="35"/>
      <c r="H101" s="35"/>
      <c r="I101" s="112"/>
      <c r="J101" s="35"/>
      <c r="K101" s="35"/>
      <c r="L101" s="38"/>
      <c r="M101" s="196"/>
      <c r="N101" s="60"/>
      <c r="O101" s="60"/>
      <c r="P101" s="60"/>
      <c r="Q101" s="60"/>
      <c r="R101" s="60"/>
      <c r="S101" s="60"/>
      <c r="T101" s="61"/>
      <c r="AT101" s="17" t="s">
        <v>144</v>
      </c>
      <c r="AU101" s="17" t="s">
        <v>80</v>
      </c>
    </row>
    <row r="102" spans="2:65" s="13" customFormat="1" ht="11.25">
      <c r="B102" s="208"/>
      <c r="C102" s="209"/>
      <c r="D102" s="194" t="s">
        <v>148</v>
      </c>
      <c r="E102" s="210" t="s">
        <v>1</v>
      </c>
      <c r="F102" s="211" t="s">
        <v>1238</v>
      </c>
      <c r="G102" s="209"/>
      <c r="H102" s="212">
        <v>22.05</v>
      </c>
      <c r="I102" s="213"/>
      <c r="J102" s="209"/>
      <c r="K102" s="209"/>
      <c r="L102" s="214"/>
      <c r="M102" s="215"/>
      <c r="N102" s="216"/>
      <c r="O102" s="216"/>
      <c r="P102" s="216"/>
      <c r="Q102" s="216"/>
      <c r="R102" s="216"/>
      <c r="S102" s="216"/>
      <c r="T102" s="217"/>
      <c r="AT102" s="218" t="s">
        <v>148</v>
      </c>
      <c r="AU102" s="218" t="s">
        <v>80</v>
      </c>
      <c r="AV102" s="13" t="s">
        <v>80</v>
      </c>
      <c r="AW102" s="13" t="s">
        <v>35</v>
      </c>
      <c r="AX102" s="13" t="s">
        <v>21</v>
      </c>
      <c r="AY102" s="218" t="s">
        <v>135</v>
      </c>
    </row>
    <row r="103" spans="2:65" s="1" customFormat="1" ht="22.5" customHeight="1">
      <c r="B103" s="34"/>
      <c r="C103" s="182" t="s">
        <v>142</v>
      </c>
      <c r="D103" s="182" t="s">
        <v>137</v>
      </c>
      <c r="E103" s="183" t="s">
        <v>1239</v>
      </c>
      <c r="F103" s="184" t="s">
        <v>1240</v>
      </c>
      <c r="G103" s="185" t="s">
        <v>157</v>
      </c>
      <c r="H103" s="186">
        <v>441.67599999999999</v>
      </c>
      <c r="I103" s="187"/>
      <c r="J103" s="188">
        <f>ROUND(I103*H103,2)</f>
        <v>0</v>
      </c>
      <c r="K103" s="184" t="s">
        <v>1224</v>
      </c>
      <c r="L103" s="38"/>
      <c r="M103" s="189" t="s">
        <v>1</v>
      </c>
      <c r="N103" s="190" t="s">
        <v>43</v>
      </c>
      <c r="O103" s="60"/>
      <c r="P103" s="191">
        <f>O103*H103</f>
        <v>0</v>
      </c>
      <c r="Q103" s="191">
        <v>0</v>
      </c>
      <c r="R103" s="191">
        <f>Q103*H103</f>
        <v>0</v>
      </c>
      <c r="S103" s="191">
        <v>0</v>
      </c>
      <c r="T103" s="192">
        <f>S103*H103</f>
        <v>0</v>
      </c>
      <c r="AR103" s="17" t="s">
        <v>142</v>
      </c>
      <c r="AT103" s="17" t="s">
        <v>137</v>
      </c>
      <c r="AU103" s="17" t="s">
        <v>80</v>
      </c>
      <c r="AY103" s="17" t="s">
        <v>135</v>
      </c>
      <c r="BE103" s="193">
        <f>IF(N103="základní",J103,0)</f>
        <v>0</v>
      </c>
      <c r="BF103" s="193">
        <f>IF(N103="snížená",J103,0)</f>
        <v>0</v>
      </c>
      <c r="BG103" s="193">
        <f>IF(N103="zákl. přenesená",J103,0)</f>
        <v>0</v>
      </c>
      <c r="BH103" s="193">
        <f>IF(N103="sníž. přenesená",J103,0)</f>
        <v>0</v>
      </c>
      <c r="BI103" s="193">
        <f>IF(N103="nulová",J103,0)</f>
        <v>0</v>
      </c>
      <c r="BJ103" s="17" t="s">
        <v>21</v>
      </c>
      <c r="BK103" s="193">
        <f>ROUND(I103*H103,2)</f>
        <v>0</v>
      </c>
      <c r="BL103" s="17" t="s">
        <v>142</v>
      </c>
      <c r="BM103" s="17" t="s">
        <v>1241</v>
      </c>
    </row>
    <row r="104" spans="2:65" s="1" customFormat="1" ht="29.25">
      <c r="B104" s="34"/>
      <c r="C104" s="35"/>
      <c r="D104" s="194" t="s">
        <v>144</v>
      </c>
      <c r="E104" s="35"/>
      <c r="F104" s="195" t="s">
        <v>1242</v>
      </c>
      <c r="G104" s="35"/>
      <c r="H104" s="35"/>
      <c r="I104" s="112"/>
      <c r="J104" s="35"/>
      <c r="K104" s="35"/>
      <c r="L104" s="38"/>
      <c r="M104" s="196"/>
      <c r="N104" s="60"/>
      <c r="O104" s="60"/>
      <c r="P104" s="60"/>
      <c r="Q104" s="60"/>
      <c r="R104" s="60"/>
      <c r="S104" s="60"/>
      <c r="T104" s="61"/>
      <c r="AT104" s="17" t="s">
        <v>144</v>
      </c>
      <c r="AU104" s="17" t="s">
        <v>80</v>
      </c>
    </row>
    <row r="105" spans="2:65" s="1" customFormat="1" ht="29.25">
      <c r="B105" s="34"/>
      <c r="C105" s="35"/>
      <c r="D105" s="194" t="s">
        <v>146</v>
      </c>
      <c r="E105" s="35"/>
      <c r="F105" s="197" t="s">
        <v>1243</v>
      </c>
      <c r="G105" s="35"/>
      <c r="H105" s="35"/>
      <c r="I105" s="112"/>
      <c r="J105" s="35"/>
      <c r="K105" s="35"/>
      <c r="L105" s="38"/>
      <c r="M105" s="196"/>
      <c r="N105" s="60"/>
      <c r="O105" s="60"/>
      <c r="P105" s="60"/>
      <c r="Q105" s="60"/>
      <c r="R105" s="60"/>
      <c r="S105" s="60"/>
      <c r="T105" s="61"/>
      <c r="AT105" s="17" t="s">
        <v>146</v>
      </c>
      <c r="AU105" s="17" t="s">
        <v>80</v>
      </c>
    </row>
    <row r="106" spans="2:65" s="12" customFormat="1" ht="11.25">
      <c r="B106" s="198"/>
      <c r="C106" s="199"/>
      <c r="D106" s="194" t="s">
        <v>148</v>
      </c>
      <c r="E106" s="200" t="s">
        <v>1</v>
      </c>
      <c r="F106" s="201" t="s">
        <v>1244</v>
      </c>
      <c r="G106" s="199"/>
      <c r="H106" s="200" t="s">
        <v>1</v>
      </c>
      <c r="I106" s="202"/>
      <c r="J106" s="199"/>
      <c r="K106" s="199"/>
      <c r="L106" s="203"/>
      <c r="M106" s="204"/>
      <c r="N106" s="205"/>
      <c r="O106" s="205"/>
      <c r="P106" s="205"/>
      <c r="Q106" s="205"/>
      <c r="R106" s="205"/>
      <c r="S106" s="205"/>
      <c r="T106" s="206"/>
      <c r="AT106" s="207" t="s">
        <v>148</v>
      </c>
      <c r="AU106" s="207" t="s">
        <v>80</v>
      </c>
      <c r="AV106" s="12" t="s">
        <v>21</v>
      </c>
      <c r="AW106" s="12" t="s">
        <v>35</v>
      </c>
      <c r="AX106" s="12" t="s">
        <v>72</v>
      </c>
      <c r="AY106" s="207" t="s">
        <v>135</v>
      </c>
    </row>
    <row r="107" spans="2:65" s="12" customFormat="1" ht="11.25">
      <c r="B107" s="198"/>
      <c r="C107" s="199"/>
      <c r="D107" s="194" t="s">
        <v>148</v>
      </c>
      <c r="E107" s="200" t="s">
        <v>1</v>
      </c>
      <c r="F107" s="201" t="s">
        <v>400</v>
      </c>
      <c r="G107" s="199"/>
      <c r="H107" s="200" t="s">
        <v>1</v>
      </c>
      <c r="I107" s="202"/>
      <c r="J107" s="199"/>
      <c r="K107" s="199"/>
      <c r="L107" s="203"/>
      <c r="M107" s="204"/>
      <c r="N107" s="205"/>
      <c r="O107" s="205"/>
      <c r="P107" s="205"/>
      <c r="Q107" s="205"/>
      <c r="R107" s="205"/>
      <c r="S107" s="205"/>
      <c r="T107" s="206"/>
      <c r="AT107" s="207" t="s">
        <v>148</v>
      </c>
      <c r="AU107" s="207" t="s">
        <v>80</v>
      </c>
      <c r="AV107" s="12" t="s">
        <v>21</v>
      </c>
      <c r="AW107" s="12" t="s">
        <v>35</v>
      </c>
      <c r="AX107" s="12" t="s">
        <v>72</v>
      </c>
      <c r="AY107" s="207" t="s">
        <v>135</v>
      </c>
    </row>
    <row r="108" spans="2:65" s="13" customFormat="1" ht="11.25">
      <c r="B108" s="208"/>
      <c r="C108" s="209"/>
      <c r="D108" s="194" t="s">
        <v>148</v>
      </c>
      <c r="E108" s="210" t="s">
        <v>1</v>
      </c>
      <c r="F108" s="211" t="s">
        <v>1245</v>
      </c>
      <c r="G108" s="209"/>
      <c r="H108" s="212">
        <v>58.9</v>
      </c>
      <c r="I108" s="213"/>
      <c r="J108" s="209"/>
      <c r="K108" s="209"/>
      <c r="L108" s="214"/>
      <c r="M108" s="215"/>
      <c r="N108" s="216"/>
      <c r="O108" s="216"/>
      <c r="P108" s="216"/>
      <c r="Q108" s="216"/>
      <c r="R108" s="216"/>
      <c r="S108" s="216"/>
      <c r="T108" s="217"/>
      <c r="AT108" s="218" t="s">
        <v>148</v>
      </c>
      <c r="AU108" s="218" t="s">
        <v>80</v>
      </c>
      <c r="AV108" s="13" t="s">
        <v>80</v>
      </c>
      <c r="AW108" s="13" t="s">
        <v>35</v>
      </c>
      <c r="AX108" s="13" t="s">
        <v>72</v>
      </c>
      <c r="AY108" s="218" t="s">
        <v>135</v>
      </c>
    </row>
    <row r="109" spans="2:65" s="12" customFormat="1" ht="11.25">
      <c r="B109" s="198"/>
      <c r="C109" s="199"/>
      <c r="D109" s="194" t="s">
        <v>148</v>
      </c>
      <c r="E109" s="200" t="s">
        <v>1</v>
      </c>
      <c r="F109" s="201" t="s">
        <v>1246</v>
      </c>
      <c r="G109" s="199"/>
      <c r="H109" s="200" t="s">
        <v>1</v>
      </c>
      <c r="I109" s="202"/>
      <c r="J109" s="199"/>
      <c r="K109" s="199"/>
      <c r="L109" s="203"/>
      <c r="M109" s="204"/>
      <c r="N109" s="205"/>
      <c r="O109" s="205"/>
      <c r="P109" s="205"/>
      <c r="Q109" s="205"/>
      <c r="R109" s="205"/>
      <c r="S109" s="205"/>
      <c r="T109" s="206"/>
      <c r="AT109" s="207" t="s">
        <v>148</v>
      </c>
      <c r="AU109" s="207" t="s">
        <v>80</v>
      </c>
      <c r="AV109" s="12" t="s">
        <v>21</v>
      </c>
      <c r="AW109" s="12" t="s">
        <v>35</v>
      </c>
      <c r="AX109" s="12" t="s">
        <v>72</v>
      </c>
      <c r="AY109" s="207" t="s">
        <v>135</v>
      </c>
    </row>
    <row r="110" spans="2:65" s="12" customFormat="1" ht="11.25">
      <c r="B110" s="198"/>
      <c r="C110" s="199"/>
      <c r="D110" s="194" t="s">
        <v>148</v>
      </c>
      <c r="E110" s="200" t="s">
        <v>1</v>
      </c>
      <c r="F110" s="201" t="s">
        <v>400</v>
      </c>
      <c r="G110" s="199"/>
      <c r="H110" s="200" t="s">
        <v>1</v>
      </c>
      <c r="I110" s="202"/>
      <c r="J110" s="199"/>
      <c r="K110" s="199"/>
      <c r="L110" s="203"/>
      <c r="M110" s="204"/>
      <c r="N110" s="205"/>
      <c r="O110" s="205"/>
      <c r="P110" s="205"/>
      <c r="Q110" s="205"/>
      <c r="R110" s="205"/>
      <c r="S110" s="205"/>
      <c r="T110" s="206"/>
      <c r="AT110" s="207" t="s">
        <v>148</v>
      </c>
      <c r="AU110" s="207" t="s">
        <v>80</v>
      </c>
      <c r="AV110" s="12" t="s">
        <v>21</v>
      </c>
      <c r="AW110" s="12" t="s">
        <v>35</v>
      </c>
      <c r="AX110" s="12" t="s">
        <v>72</v>
      </c>
      <c r="AY110" s="207" t="s">
        <v>135</v>
      </c>
    </row>
    <row r="111" spans="2:65" s="13" customFormat="1" ht="11.25">
      <c r="B111" s="208"/>
      <c r="C111" s="209"/>
      <c r="D111" s="194" t="s">
        <v>148</v>
      </c>
      <c r="E111" s="210" t="s">
        <v>1</v>
      </c>
      <c r="F111" s="211" t="s">
        <v>1247</v>
      </c>
      <c r="G111" s="209"/>
      <c r="H111" s="212">
        <v>49.6</v>
      </c>
      <c r="I111" s="213"/>
      <c r="J111" s="209"/>
      <c r="K111" s="209"/>
      <c r="L111" s="214"/>
      <c r="M111" s="215"/>
      <c r="N111" s="216"/>
      <c r="O111" s="216"/>
      <c r="P111" s="216"/>
      <c r="Q111" s="216"/>
      <c r="R111" s="216"/>
      <c r="S111" s="216"/>
      <c r="T111" s="217"/>
      <c r="AT111" s="218" t="s">
        <v>148</v>
      </c>
      <c r="AU111" s="218" t="s">
        <v>80</v>
      </c>
      <c r="AV111" s="13" t="s">
        <v>80</v>
      </c>
      <c r="AW111" s="13" t="s">
        <v>35</v>
      </c>
      <c r="AX111" s="13" t="s">
        <v>72</v>
      </c>
      <c r="AY111" s="218" t="s">
        <v>135</v>
      </c>
    </row>
    <row r="112" spans="2:65" s="12" customFormat="1" ht="11.25">
      <c r="B112" s="198"/>
      <c r="C112" s="199"/>
      <c r="D112" s="194" t="s">
        <v>148</v>
      </c>
      <c r="E112" s="200" t="s">
        <v>1</v>
      </c>
      <c r="F112" s="201" t="s">
        <v>1248</v>
      </c>
      <c r="G112" s="199"/>
      <c r="H112" s="200" t="s">
        <v>1</v>
      </c>
      <c r="I112" s="202"/>
      <c r="J112" s="199"/>
      <c r="K112" s="199"/>
      <c r="L112" s="203"/>
      <c r="M112" s="204"/>
      <c r="N112" s="205"/>
      <c r="O112" s="205"/>
      <c r="P112" s="205"/>
      <c r="Q112" s="205"/>
      <c r="R112" s="205"/>
      <c r="S112" s="205"/>
      <c r="T112" s="206"/>
      <c r="AT112" s="207" t="s">
        <v>148</v>
      </c>
      <c r="AU112" s="207" t="s">
        <v>80</v>
      </c>
      <c r="AV112" s="12" t="s">
        <v>21</v>
      </c>
      <c r="AW112" s="12" t="s">
        <v>35</v>
      </c>
      <c r="AX112" s="12" t="s">
        <v>72</v>
      </c>
      <c r="AY112" s="207" t="s">
        <v>135</v>
      </c>
    </row>
    <row r="113" spans="2:65" s="13" customFormat="1" ht="11.25">
      <c r="B113" s="208"/>
      <c r="C113" s="209"/>
      <c r="D113" s="194" t="s">
        <v>148</v>
      </c>
      <c r="E113" s="210" t="s">
        <v>1</v>
      </c>
      <c r="F113" s="211" t="s">
        <v>1249</v>
      </c>
      <c r="G113" s="209"/>
      <c r="H113" s="212">
        <v>28.8</v>
      </c>
      <c r="I113" s="213"/>
      <c r="J113" s="209"/>
      <c r="K113" s="209"/>
      <c r="L113" s="214"/>
      <c r="M113" s="215"/>
      <c r="N113" s="216"/>
      <c r="O113" s="216"/>
      <c r="P113" s="216"/>
      <c r="Q113" s="216"/>
      <c r="R113" s="216"/>
      <c r="S113" s="216"/>
      <c r="T113" s="217"/>
      <c r="AT113" s="218" t="s">
        <v>148</v>
      </c>
      <c r="AU113" s="218" t="s">
        <v>80</v>
      </c>
      <c r="AV113" s="13" t="s">
        <v>80</v>
      </c>
      <c r="AW113" s="13" t="s">
        <v>35</v>
      </c>
      <c r="AX113" s="13" t="s">
        <v>72</v>
      </c>
      <c r="AY113" s="218" t="s">
        <v>135</v>
      </c>
    </row>
    <row r="114" spans="2:65" s="12" customFormat="1" ht="11.25">
      <c r="B114" s="198"/>
      <c r="C114" s="199"/>
      <c r="D114" s="194" t="s">
        <v>148</v>
      </c>
      <c r="E114" s="200" t="s">
        <v>1</v>
      </c>
      <c r="F114" s="201" t="s">
        <v>1250</v>
      </c>
      <c r="G114" s="199"/>
      <c r="H114" s="200" t="s">
        <v>1</v>
      </c>
      <c r="I114" s="202"/>
      <c r="J114" s="199"/>
      <c r="K114" s="199"/>
      <c r="L114" s="203"/>
      <c r="M114" s="204"/>
      <c r="N114" s="205"/>
      <c r="O114" s="205"/>
      <c r="P114" s="205"/>
      <c r="Q114" s="205"/>
      <c r="R114" s="205"/>
      <c r="S114" s="205"/>
      <c r="T114" s="206"/>
      <c r="AT114" s="207" t="s">
        <v>148</v>
      </c>
      <c r="AU114" s="207" t="s">
        <v>80</v>
      </c>
      <c r="AV114" s="12" t="s">
        <v>21</v>
      </c>
      <c r="AW114" s="12" t="s">
        <v>35</v>
      </c>
      <c r="AX114" s="12" t="s">
        <v>72</v>
      </c>
      <c r="AY114" s="207" t="s">
        <v>135</v>
      </c>
    </row>
    <row r="115" spans="2:65" s="13" customFormat="1" ht="11.25">
      <c r="B115" s="208"/>
      <c r="C115" s="209"/>
      <c r="D115" s="194" t="s">
        <v>148</v>
      </c>
      <c r="E115" s="210" t="s">
        <v>1</v>
      </c>
      <c r="F115" s="211" t="s">
        <v>1251</v>
      </c>
      <c r="G115" s="209"/>
      <c r="H115" s="212">
        <v>275.57600000000002</v>
      </c>
      <c r="I115" s="213"/>
      <c r="J115" s="209"/>
      <c r="K115" s="209"/>
      <c r="L115" s="214"/>
      <c r="M115" s="215"/>
      <c r="N115" s="216"/>
      <c r="O115" s="216"/>
      <c r="P115" s="216"/>
      <c r="Q115" s="216"/>
      <c r="R115" s="216"/>
      <c r="S115" s="216"/>
      <c r="T115" s="217"/>
      <c r="AT115" s="218" t="s">
        <v>148</v>
      </c>
      <c r="AU115" s="218" t="s">
        <v>80</v>
      </c>
      <c r="AV115" s="13" t="s">
        <v>80</v>
      </c>
      <c r="AW115" s="13" t="s">
        <v>35</v>
      </c>
      <c r="AX115" s="13" t="s">
        <v>72</v>
      </c>
      <c r="AY115" s="218" t="s">
        <v>135</v>
      </c>
    </row>
    <row r="116" spans="2:65" s="12" customFormat="1" ht="11.25">
      <c r="B116" s="198"/>
      <c r="C116" s="199"/>
      <c r="D116" s="194" t="s">
        <v>148</v>
      </c>
      <c r="E116" s="200" t="s">
        <v>1</v>
      </c>
      <c r="F116" s="201" t="s">
        <v>1252</v>
      </c>
      <c r="G116" s="199"/>
      <c r="H116" s="200" t="s">
        <v>1</v>
      </c>
      <c r="I116" s="202"/>
      <c r="J116" s="199"/>
      <c r="K116" s="199"/>
      <c r="L116" s="203"/>
      <c r="M116" s="204"/>
      <c r="N116" s="205"/>
      <c r="O116" s="205"/>
      <c r="P116" s="205"/>
      <c r="Q116" s="205"/>
      <c r="R116" s="205"/>
      <c r="S116" s="205"/>
      <c r="T116" s="206"/>
      <c r="AT116" s="207" t="s">
        <v>148</v>
      </c>
      <c r="AU116" s="207" t="s">
        <v>80</v>
      </c>
      <c r="AV116" s="12" t="s">
        <v>21</v>
      </c>
      <c r="AW116" s="12" t="s">
        <v>35</v>
      </c>
      <c r="AX116" s="12" t="s">
        <v>72</v>
      </c>
      <c r="AY116" s="207" t="s">
        <v>135</v>
      </c>
    </row>
    <row r="117" spans="2:65" s="12" customFormat="1" ht="11.25">
      <c r="B117" s="198"/>
      <c r="C117" s="199"/>
      <c r="D117" s="194" t="s">
        <v>148</v>
      </c>
      <c r="E117" s="200" t="s">
        <v>1</v>
      </c>
      <c r="F117" s="201" t="s">
        <v>1253</v>
      </c>
      <c r="G117" s="199"/>
      <c r="H117" s="200" t="s">
        <v>1</v>
      </c>
      <c r="I117" s="202"/>
      <c r="J117" s="199"/>
      <c r="K117" s="199"/>
      <c r="L117" s="203"/>
      <c r="M117" s="204"/>
      <c r="N117" s="205"/>
      <c r="O117" s="205"/>
      <c r="P117" s="205"/>
      <c r="Q117" s="205"/>
      <c r="R117" s="205"/>
      <c r="S117" s="205"/>
      <c r="T117" s="206"/>
      <c r="AT117" s="207" t="s">
        <v>148</v>
      </c>
      <c r="AU117" s="207" t="s">
        <v>80</v>
      </c>
      <c r="AV117" s="12" t="s">
        <v>21</v>
      </c>
      <c r="AW117" s="12" t="s">
        <v>35</v>
      </c>
      <c r="AX117" s="12" t="s">
        <v>72</v>
      </c>
      <c r="AY117" s="207" t="s">
        <v>135</v>
      </c>
    </row>
    <row r="118" spans="2:65" s="13" customFormat="1" ht="11.25">
      <c r="B118" s="208"/>
      <c r="C118" s="209"/>
      <c r="D118" s="194" t="s">
        <v>148</v>
      </c>
      <c r="E118" s="210" t="s">
        <v>1</v>
      </c>
      <c r="F118" s="211" t="s">
        <v>1249</v>
      </c>
      <c r="G118" s="209"/>
      <c r="H118" s="212">
        <v>28.8</v>
      </c>
      <c r="I118" s="213"/>
      <c r="J118" s="209"/>
      <c r="K118" s="209"/>
      <c r="L118" s="214"/>
      <c r="M118" s="215"/>
      <c r="N118" s="216"/>
      <c r="O118" s="216"/>
      <c r="P118" s="216"/>
      <c r="Q118" s="216"/>
      <c r="R118" s="216"/>
      <c r="S118" s="216"/>
      <c r="T118" s="217"/>
      <c r="AT118" s="218" t="s">
        <v>148</v>
      </c>
      <c r="AU118" s="218" t="s">
        <v>80</v>
      </c>
      <c r="AV118" s="13" t="s">
        <v>80</v>
      </c>
      <c r="AW118" s="13" t="s">
        <v>35</v>
      </c>
      <c r="AX118" s="13" t="s">
        <v>72</v>
      </c>
      <c r="AY118" s="218" t="s">
        <v>135</v>
      </c>
    </row>
    <row r="119" spans="2:65" s="15" customFormat="1" ht="11.25">
      <c r="B119" s="230"/>
      <c r="C119" s="231"/>
      <c r="D119" s="194" t="s">
        <v>148</v>
      </c>
      <c r="E119" s="232" t="s">
        <v>1</v>
      </c>
      <c r="F119" s="233" t="s">
        <v>193</v>
      </c>
      <c r="G119" s="231"/>
      <c r="H119" s="234">
        <v>441.67599999999999</v>
      </c>
      <c r="I119" s="235"/>
      <c r="J119" s="231"/>
      <c r="K119" s="231"/>
      <c r="L119" s="236"/>
      <c r="M119" s="237"/>
      <c r="N119" s="238"/>
      <c r="O119" s="238"/>
      <c r="P119" s="238"/>
      <c r="Q119" s="238"/>
      <c r="R119" s="238"/>
      <c r="S119" s="238"/>
      <c r="T119" s="239"/>
      <c r="AT119" s="240" t="s">
        <v>148</v>
      </c>
      <c r="AU119" s="240" t="s">
        <v>80</v>
      </c>
      <c r="AV119" s="15" t="s">
        <v>142</v>
      </c>
      <c r="AW119" s="15" t="s">
        <v>35</v>
      </c>
      <c r="AX119" s="15" t="s">
        <v>21</v>
      </c>
      <c r="AY119" s="240" t="s">
        <v>135</v>
      </c>
    </row>
    <row r="120" spans="2:65" s="1" customFormat="1" ht="22.5" customHeight="1">
      <c r="B120" s="34"/>
      <c r="C120" s="182" t="s">
        <v>178</v>
      </c>
      <c r="D120" s="182" t="s">
        <v>137</v>
      </c>
      <c r="E120" s="183" t="s">
        <v>1254</v>
      </c>
      <c r="F120" s="184" t="s">
        <v>1255</v>
      </c>
      <c r="G120" s="185" t="s">
        <v>157</v>
      </c>
      <c r="H120" s="186">
        <v>540.096</v>
      </c>
      <c r="I120" s="187"/>
      <c r="J120" s="188">
        <f>ROUND(I120*H120,2)</f>
        <v>0</v>
      </c>
      <c r="K120" s="184" t="s">
        <v>1224</v>
      </c>
      <c r="L120" s="38"/>
      <c r="M120" s="189" t="s">
        <v>1</v>
      </c>
      <c r="N120" s="190" t="s">
        <v>43</v>
      </c>
      <c r="O120" s="60"/>
      <c r="P120" s="191">
        <f>O120*H120</f>
        <v>0</v>
      </c>
      <c r="Q120" s="191">
        <v>0</v>
      </c>
      <c r="R120" s="191">
        <f>Q120*H120</f>
        <v>0</v>
      </c>
      <c r="S120" s="191">
        <v>0</v>
      </c>
      <c r="T120" s="192">
        <f>S120*H120</f>
        <v>0</v>
      </c>
      <c r="AR120" s="17" t="s">
        <v>142</v>
      </c>
      <c r="AT120" s="17" t="s">
        <v>137</v>
      </c>
      <c r="AU120" s="17" t="s">
        <v>80</v>
      </c>
      <c r="AY120" s="17" t="s">
        <v>135</v>
      </c>
      <c r="BE120" s="193">
        <f>IF(N120="základní",J120,0)</f>
        <v>0</v>
      </c>
      <c r="BF120" s="193">
        <f>IF(N120="snížená",J120,0)</f>
        <v>0</v>
      </c>
      <c r="BG120" s="193">
        <f>IF(N120="zákl. přenesená",J120,0)</f>
        <v>0</v>
      </c>
      <c r="BH120" s="193">
        <f>IF(N120="sníž. přenesená",J120,0)</f>
        <v>0</v>
      </c>
      <c r="BI120" s="193">
        <f>IF(N120="nulová",J120,0)</f>
        <v>0</v>
      </c>
      <c r="BJ120" s="17" t="s">
        <v>21</v>
      </c>
      <c r="BK120" s="193">
        <f>ROUND(I120*H120,2)</f>
        <v>0</v>
      </c>
      <c r="BL120" s="17" t="s">
        <v>142</v>
      </c>
      <c r="BM120" s="17" t="s">
        <v>1256</v>
      </c>
    </row>
    <row r="121" spans="2:65" s="1" customFormat="1" ht="39">
      <c r="B121" s="34"/>
      <c r="C121" s="35"/>
      <c r="D121" s="194" t="s">
        <v>144</v>
      </c>
      <c r="E121" s="35"/>
      <c r="F121" s="195" t="s">
        <v>1257</v>
      </c>
      <c r="G121" s="35"/>
      <c r="H121" s="35"/>
      <c r="I121" s="112"/>
      <c r="J121" s="35"/>
      <c r="K121" s="35"/>
      <c r="L121" s="38"/>
      <c r="M121" s="196"/>
      <c r="N121" s="60"/>
      <c r="O121" s="60"/>
      <c r="P121" s="60"/>
      <c r="Q121" s="60"/>
      <c r="R121" s="60"/>
      <c r="S121" s="60"/>
      <c r="T121" s="61"/>
      <c r="AT121" s="17" t="s">
        <v>144</v>
      </c>
      <c r="AU121" s="17" t="s">
        <v>80</v>
      </c>
    </row>
    <row r="122" spans="2:65" s="1" customFormat="1" ht="48.75">
      <c r="B122" s="34"/>
      <c r="C122" s="35"/>
      <c r="D122" s="194" t="s">
        <v>146</v>
      </c>
      <c r="E122" s="35"/>
      <c r="F122" s="197" t="s">
        <v>1258</v>
      </c>
      <c r="G122" s="35"/>
      <c r="H122" s="35"/>
      <c r="I122" s="112"/>
      <c r="J122" s="35"/>
      <c r="K122" s="35"/>
      <c r="L122" s="38"/>
      <c r="M122" s="196"/>
      <c r="N122" s="60"/>
      <c r="O122" s="60"/>
      <c r="P122" s="60"/>
      <c r="Q122" s="60"/>
      <c r="R122" s="60"/>
      <c r="S122" s="60"/>
      <c r="T122" s="61"/>
      <c r="AT122" s="17" t="s">
        <v>146</v>
      </c>
      <c r="AU122" s="17" t="s">
        <v>80</v>
      </c>
    </row>
    <row r="123" spans="2:65" s="1" customFormat="1" ht="19.5">
      <c r="B123" s="34"/>
      <c r="C123" s="35"/>
      <c r="D123" s="194" t="s">
        <v>214</v>
      </c>
      <c r="E123" s="35"/>
      <c r="F123" s="197" t="s">
        <v>1259</v>
      </c>
      <c r="G123" s="35"/>
      <c r="H123" s="35"/>
      <c r="I123" s="112"/>
      <c r="J123" s="35"/>
      <c r="K123" s="35"/>
      <c r="L123" s="38"/>
      <c r="M123" s="196"/>
      <c r="N123" s="60"/>
      <c r="O123" s="60"/>
      <c r="P123" s="60"/>
      <c r="Q123" s="60"/>
      <c r="R123" s="60"/>
      <c r="S123" s="60"/>
      <c r="T123" s="61"/>
      <c r="AT123" s="17" t="s">
        <v>214</v>
      </c>
      <c r="AU123" s="17" t="s">
        <v>80</v>
      </c>
    </row>
    <row r="124" spans="2:65" s="12" customFormat="1" ht="11.25">
      <c r="B124" s="198"/>
      <c r="C124" s="199"/>
      <c r="D124" s="194" t="s">
        <v>148</v>
      </c>
      <c r="E124" s="200" t="s">
        <v>1</v>
      </c>
      <c r="F124" s="201" t="s">
        <v>1244</v>
      </c>
      <c r="G124" s="199"/>
      <c r="H124" s="200" t="s">
        <v>1</v>
      </c>
      <c r="I124" s="202"/>
      <c r="J124" s="199"/>
      <c r="K124" s="199"/>
      <c r="L124" s="203"/>
      <c r="M124" s="204"/>
      <c r="N124" s="205"/>
      <c r="O124" s="205"/>
      <c r="P124" s="205"/>
      <c r="Q124" s="205"/>
      <c r="R124" s="205"/>
      <c r="S124" s="205"/>
      <c r="T124" s="206"/>
      <c r="AT124" s="207" t="s">
        <v>148</v>
      </c>
      <c r="AU124" s="207" t="s">
        <v>80</v>
      </c>
      <c r="AV124" s="12" t="s">
        <v>21</v>
      </c>
      <c r="AW124" s="12" t="s">
        <v>35</v>
      </c>
      <c r="AX124" s="12" t="s">
        <v>72</v>
      </c>
      <c r="AY124" s="207" t="s">
        <v>135</v>
      </c>
    </row>
    <row r="125" spans="2:65" s="12" customFormat="1" ht="11.25">
      <c r="B125" s="198"/>
      <c r="C125" s="199"/>
      <c r="D125" s="194" t="s">
        <v>148</v>
      </c>
      <c r="E125" s="200" t="s">
        <v>1</v>
      </c>
      <c r="F125" s="201" t="s">
        <v>400</v>
      </c>
      <c r="G125" s="199"/>
      <c r="H125" s="200" t="s">
        <v>1</v>
      </c>
      <c r="I125" s="202"/>
      <c r="J125" s="199"/>
      <c r="K125" s="199"/>
      <c r="L125" s="203"/>
      <c r="M125" s="204"/>
      <c r="N125" s="205"/>
      <c r="O125" s="205"/>
      <c r="P125" s="205"/>
      <c r="Q125" s="205"/>
      <c r="R125" s="205"/>
      <c r="S125" s="205"/>
      <c r="T125" s="206"/>
      <c r="AT125" s="207" t="s">
        <v>148</v>
      </c>
      <c r="AU125" s="207" t="s">
        <v>80</v>
      </c>
      <c r="AV125" s="12" t="s">
        <v>21</v>
      </c>
      <c r="AW125" s="12" t="s">
        <v>35</v>
      </c>
      <c r="AX125" s="12" t="s">
        <v>72</v>
      </c>
      <c r="AY125" s="207" t="s">
        <v>135</v>
      </c>
    </row>
    <row r="126" spans="2:65" s="13" customFormat="1" ht="11.25">
      <c r="B126" s="208"/>
      <c r="C126" s="209"/>
      <c r="D126" s="194" t="s">
        <v>148</v>
      </c>
      <c r="E126" s="210" t="s">
        <v>1</v>
      </c>
      <c r="F126" s="211" t="s">
        <v>1245</v>
      </c>
      <c r="G126" s="209"/>
      <c r="H126" s="212">
        <v>58.9</v>
      </c>
      <c r="I126" s="213"/>
      <c r="J126" s="209"/>
      <c r="K126" s="209"/>
      <c r="L126" s="214"/>
      <c r="M126" s="215"/>
      <c r="N126" s="216"/>
      <c r="O126" s="216"/>
      <c r="P126" s="216"/>
      <c r="Q126" s="216"/>
      <c r="R126" s="216"/>
      <c r="S126" s="216"/>
      <c r="T126" s="217"/>
      <c r="AT126" s="218" t="s">
        <v>148</v>
      </c>
      <c r="AU126" s="218" t="s">
        <v>80</v>
      </c>
      <c r="AV126" s="13" t="s">
        <v>80</v>
      </c>
      <c r="AW126" s="13" t="s">
        <v>35</v>
      </c>
      <c r="AX126" s="13" t="s">
        <v>72</v>
      </c>
      <c r="AY126" s="218" t="s">
        <v>135</v>
      </c>
    </row>
    <row r="127" spans="2:65" s="12" customFormat="1" ht="11.25">
      <c r="B127" s="198"/>
      <c r="C127" s="199"/>
      <c r="D127" s="194" t="s">
        <v>148</v>
      </c>
      <c r="E127" s="200" t="s">
        <v>1</v>
      </c>
      <c r="F127" s="201" t="s">
        <v>1246</v>
      </c>
      <c r="G127" s="199"/>
      <c r="H127" s="200" t="s">
        <v>1</v>
      </c>
      <c r="I127" s="202"/>
      <c r="J127" s="199"/>
      <c r="K127" s="199"/>
      <c r="L127" s="203"/>
      <c r="M127" s="204"/>
      <c r="N127" s="205"/>
      <c r="O127" s="205"/>
      <c r="P127" s="205"/>
      <c r="Q127" s="205"/>
      <c r="R127" s="205"/>
      <c r="S127" s="205"/>
      <c r="T127" s="206"/>
      <c r="AT127" s="207" t="s">
        <v>148</v>
      </c>
      <c r="AU127" s="207" t="s">
        <v>80</v>
      </c>
      <c r="AV127" s="12" t="s">
        <v>21</v>
      </c>
      <c r="AW127" s="12" t="s">
        <v>35</v>
      </c>
      <c r="AX127" s="12" t="s">
        <v>72</v>
      </c>
      <c r="AY127" s="207" t="s">
        <v>135</v>
      </c>
    </row>
    <row r="128" spans="2:65" s="12" customFormat="1" ht="11.25">
      <c r="B128" s="198"/>
      <c r="C128" s="199"/>
      <c r="D128" s="194" t="s">
        <v>148</v>
      </c>
      <c r="E128" s="200" t="s">
        <v>1</v>
      </c>
      <c r="F128" s="201" t="s">
        <v>400</v>
      </c>
      <c r="G128" s="199"/>
      <c r="H128" s="200" t="s">
        <v>1</v>
      </c>
      <c r="I128" s="202"/>
      <c r="J128" s="199"/>
      <c r="K128" s="199"/>
      <c r="L128" s="203"/>
      <c r="M128" s="204"/>
      <c r="N128" s="205"/>
      <c r="O128" s="205"/>
      <c r="P128" s="205"/>
      <c r="Q128" s="205"/>
      <c r="R128" s="205"/>
      <c r="S128" s="205"/>
      <c r="T128" s="206"/>
      <c r="AT128" s="207" t="s">
        <v>148</v>
      </c>
      <c r="AU128" s="207" t="s">
        <v>80</v>
      </c>
      <c r="AV128" s="12" t="s">
        <v>21</v>
      </c>
      <c r="AW128" s="12" t="s">
        <v>35</v>
      </c>
      <c r="AX128" s="12" t="s">
        <v>72</v>
      </c>
      <c r="AY128" s="207" t="s">
        <v>135</v>
      </c>
    </row>
    <row r="129" spans="2:65" s="13" customFormat="1" ht="11.25">
      <c r="B129" s="208"/>
      <c r="C129" s="209"/>
      <c r="D129" s="194" t="s">
        <v>148</v>
      </c>
      <c r="E129" s="210" t="s">
        <v>1</v>
      </c>
      <c r="F129" s="211" t="s">
        <v>1247</v>
      </c>
      <c r="G129" s="209"/>
      <c r="H129" s="212">
        <v>49.6</v>
      </c>
      <c r="I129" s="213"/>
      <c r="J129" s="209"/>
      <c r="K129" s="209"/>
      <c r="L129" s="214"/>
      <c r="M129" s="215"/>
      <c r="N129" s="216"/>
      <c r="O129" s="216"/>
      <c r="P129" s="216"/>
      <c r="Q129" s="216"/>
      <c r="R129" s="216"/>
      <c r="S129" s="216"/>
      <c r="T129" s="217"/>
      <c r="AT129" s="218" t="s">
        <v>148</v>
      </c>
      <c r="AU129" s="218" t="s">
        <v>80</v>
      </c>
      <c r="AV129" s="13" t="s">
        <v>80</v>
      </c>
      <c r="AW129" s="13" t="s">
        <v>35</v>
      </c>
      <c r="AX129" s="13" t="s">
        <v>72</v>
      </c>
      <c r="AY129" s="218" t="s">
        <v>135</v>
      </c>
    </row>
    <row r="130" spans="2:65" s="12" customFormat="1" ht="11.25">
      <c r="B130" s="198"/>
      <c r="C130" s="199"/>
      <c r="D130" s="194" t="s">
        <v>148</v>
      </c>
      <c r="E130" s="200" t="s">
        <v>1</v>
      </c>
      <c r="F130" s="201" t="s">
        <v>1260</v>
      </c>
      <c r="G130" s="199"/>
      <c r="H130" s="200" t="s">
        <v>1</v>
      </c>
      <c r="I130" s="202"/>
      <c r="J130" s="199"/>
      <c r="K130" s="199"/>
      <c r="L130" s="203"/>
      <c r="M130" s="204"/>
      <c r="N130" s="205"/>
      <c r="O130" s="205"/>
      <c r="P130" s="205"/>
      <c r="Q130" s="205"/>
      <c r="R130" s="205"/>
      <c r="S130" s="205"/>
      <c r="T130" s="206"/>
      <c r="AT130" s="207" t="s">
        <v>148</v>
      </c>
      <c r="AU130" s="207" t="s">
        <v>80</v>
      </c>
      <c r="AV130" s="12" t="s">
        <v>21</v>
      </c>
      <c r="AW130" s="12" t="s">
        <v>35</v>
      </c>
      <c r="AX130" s="12" t="s">
        <v>72</v>
      </c>
      <c r="AY130" s="207" t="s">
        <v>135</v>
      </c>
    </row>
    <row r="131" spans="2:65" s="13" customFormat="1" ht="11.25">
      <c r="B131" s="208"/>
      <c r="C131" s="209"/>
      <c r="D131" s="194" t="s">
        <v>148</v>
      </c>
      <c r="E131" s="210" t="s">
        <v>1</v>
      </c>
      <c r="F131" s="211" t="s">
        <v>1249</v>
      </c>
      <c r="G131" s="209"/>
      <c r="H131" s="212">
        <v>28.8</v>
      </c>
      <c r="I131" s="213"/>
      <c r="J131" s="209"/>
      <c r="K131" s="209"/>
      <c r="L131" s="214"/>
      <c r="M131" s="215"/>
      <c r="N131" s="216"/>
      <c r="O131" s="216"/>
      <c r="P131" s="216"/>
      <c r="Q131" s="216"/>
      <c r="R131" s="216"/>
      <c r="S131" s="216"/>
      <c r="T131" s="217"/>
      <c r="AT131" s="218" t="s">
        <v>148</v>
      </c>
      <c r="AU131" s="218" t="s">
        <v>80</v>
      </c>
      <c r="AV131" s="13" t="s">
        <v>80</v>
      </c>
      <c r="AW131" s="13" t="s">
        <v>35</v>
      </c>
      <c r="AX131" s="13" t="s">
        <v>72</v>
      </c>
      <c r="AY131" s="218" t="s">
        <v>135</v>
      </c>
    </row>
    <row r="132" spans="2:65" s="12" customFormat="1" ht="11.25">
      <c r="B132" s="198"/>
      <c r="C132" s="199"/>
      <c r="D132" s="194" t="s">
        <v>148</v>
      </c>
      <c r="E132" s="200" t="s">
        <v>1</v>
      </c>
      <c r="F132" s="201" t="s">
        <v>1261</v>
      </c>
      <c r="G132" s="199"/>
      <c r="H132" s="200" t="s">
        <v>1</v>
      </c>
      <c r="I132" s="202"/>
      <c r="J132" s="199"/>
      <c r="K132" s="199"/>
      <c r="L132" s="203"/>
      <c r="M132" s="204"/>
      <c r="N132" s="205"/>
      <c r="O132" s="205"/>
      <c r="P132" s="205"/>
      <c r="Q132" s="205"/>
      <c r="R132" s="205"/>
      <c r="S132" s="205"/>
      <c r="T132" s="206"/>
      <c r="AT132" s="207" t="s">
        <v>148</v>
      </c>
      <c r="AU132" s="207" t="s">
        <v>80</v>
      </c>
      <c r="AV132" s="12" t="s">
        <v>21</v>
      </c>
      <c r="AW132" s="12" t="s">
        <v>35</v>
      </c>
      <c r="AX132" s="12" t="s">
        <v>72</v>
      </c>
      <c r="AY132" s="207" t="s">
        <v>135</v>
      </c>
    </row>
    <row r="133" spans="2:65" s="13" customFormat="1" ht="11.25">
      <c r="B133" s="208"/>
      <c r="C133" s="209"/>
      <c r="D133" s="194" t="s">
        <v>148</v>
      </c>
      <c r="E133" s="210" t="s">
        <v>1</v>
      </c>
      <c r="F133" s="211" t="s">
        <v>1262</v>
      </c>
      <c r="G133" s="209"/>
      <c r="H133" s="212">
        <v>373.99599999999998</v>
      </c>
      <c r="I133" s="213"/>
      <c r="J133" s="209"/>
      <c r="K133" s="209"/>
      <c r="L133" s="214"/>
      <c r="M133" s="215"/>
      <c r="N133" s="216"/>
      <c r="O133" s="216"/>
      <c r="P133" s="216"/>
      <c r="Q133" s="216"/>
      <c r="R133" s="216"/>
      <c r="S133" s="216"/>
      <c r="T133" s="217"/>
      <c r="AT133" s="218" t="s">
        <v>148</v>
      </c>
      <c r="AU133" s="218" t="s">
        <v>80</v>
      </c>
      <c r="AV133" s="13" t="s">
        <v>80</v>
      </c>
      <c r="AW133" s="13" t="s">
        <v>35</v>
      </c>
      <c r="AX133" s="13" t="s">
        <v>72</v>
      </c>
      <c r="AY133" s="218" t="s">
        <v>135</v>
      </c>
    </row>
    <row r="134" spans="2:65" s="12" customFormat="1" ht="11.25">
      <c r="B134" s="198"/>
      <c r="C134" s="199"/>
      <c r="D134" s="194" t="s">
        <v>148</v>
      </c>
      <c r="E134" s="200" t="s">
        <v>1</v>
      </c>
      <c r="F134" s="201" t="s">
        <v>1252</v>
      </c>
      <c r="G134" s="199"/>
      <c r="H134" s="200" t="s">
        <v>1</v>
      </c>
      <c r="I134" s="202"/>
      <c r="J134" s="199"/>
      <c r="K134" s="199"/>
      <c r="L134" s="203"/>
      <c r="M134" s="204"/>
      <c r="N134" s="205"/>
      <c r="O134" s="205"/>
      <c r="P134" s="205"/>
      <c r="Q134" s="205"/>
      <c r="R134" s="205"/>
      <c r="S134" s="205"/>
      <c r="T134" s="206"/>
      <c r="AT134" s="207" t="s">
        <v>148</v>
      </c>
      <c r="AU134" s="207" t="s">
        <v>80</v>
      </c>
      <c r="AV134" s="12" t="s">
        <v>21</v>
      </c>
      <c r="AW134" s="12" t="s">
        <v>35</v>
      </c>
      <c r="AX134" s="12" t="s">
        <v>72</v>
      </c>
      <c r="AY134" s="207" t="s">
        <v>135</v>
      </c>
    </row>
    <row r="135" spans="2:65" s="12" customFormat="1" ht="11.25">
      <c r="B135" s="198"/>
      <c r="C135" s="199"/>
      <c r="D135" s="194" t="s">
        <v>148</v>
      </c>
      <c r="E135" s="200" t="s">
        <v>1</v>
      </c>
      <c r="F135" s="201" t="s">
        <v>1263</v>
      </c>
      <c r="G135" s="199"/>
      <c r="H135" s="200" t="s">
        <v>1</v>
      </c>
      <c r="I135" s="202"/>
      <c r="J135" s="199"/>
      <c r="K135" s="199"/>
      <c r="L135" s="203"/>
      <c r="M135" s="204"/>
      <c r="N135" s="205"/>
      <c r="O135" s="205"/>
      <c r="P135" s="205"/>
      <c r="Q135" s="205"/>
      <c r="R135" s="205"/>
      <c r="S135" s="205"/>
      <c r="T135" s="206"/>
      <c r="AT135" s="207" t="s">
        <v>148</v>
      </c>
      <c r="AU135" s="207" t="s">
        <v>80</v>
      </c>
      <c r="AV135" s="12" t="s">
        <v>21</v>
      </c>
      <c r="AW135" s="12" t="s">
        <v>35</v>
      </c>
      <c r="AX135" s="12" t="s">
        <v>72</v>
      </c>
      <c r="AY135" s="207" t="s">
        <v>135</v>
      </c>
    </row>
    <row r="136" spans="2:65" s="13" customFormat="1" ht="11.25">
      <c r="B136" s="208"/>
      <c r="C136" s="209"/>
      <c r="D136" s="194" t="s">
        <v>148</v>
      </c>
      <c r="E136" s="210" t="s">
        <v>1</v>
      </c>
      <c r="F136" s="211" t="s">
        <v>1249</v>
      </c>
      <c r="G136" s="209"/>
      <c r="H136" s="212">
        <v>28.8</v>
      </c>
      <c r="I136" s="213"/>
      <c r="J136" s="209"/>
      <c r="K136" s="209"/>
      <c r="L136" s="214"/>
      <c r="M136" s="215"/>
      <c r="N136" s="216"/>
      <c r="O136" s="216"/>
      <c r="P136" s="216"/>
      <c r="Q136" s="216"/>
      <c r="R136" s="216"/>
      <c r="S136" s="216"/>
      <c r="T136" s="217"/>
      <c r="AT136" s="218" t="s">
        <v>148</v>
      </c>
      <c r="AU136" s="218" t="s">
        <v>80</v>
      </c>
      <c r="AV136" s="13" t="s">
        <v>80</v>
      </c>
      <c r="AW136" s="13" t="s">
        <v>35</v>
      </c>
      <c r="AX136" s="13" t="s">
        <v>72</v>
      </c>
      <c r="AY136" s="218" t="s">
        <v>135</v>
      </c>
    </row>
    <row r="137" spans="2:65" s="15" customFormat="1" ht="11.25">
      <c r="B137" s="230"/>
      <c r="C137" s="231"/>
      <c r="D137" s="194" t="s">
        <v>148</v>
      </c>
      <c r="E137" s="232" t="s">
        <v>1</v>
      </c>
      <c r="F137" s="233" t="s">
        <v>193</v>
      </c>
      <c r="G137" s="231"/>
      <c r="H137" s="234">
        <v>540.096</v>
      </c>
      <c r="I137" s="235"/>
      <c r="J137" s="231"/>
      <c r="K137" s="231"/>
      <c r="L137" s="236"/>
      <c r="M137" s="237"/>
      <c r="N137" s="238"/>
      <c r="O137" s="238"/>
      <c r="P137" s="238"/>
      <c r="Q137" s="238"/>
      <c r="R137" s="238"/>
      <c r="S137" s="238"/>
      <c r="T137" s="239"/>
      <c r="AT137" s="240" t="s">
        <v>148</v>
      </c>
      <c r="AU137" s="240" t="s">
        <v>80</v>
      </c>
      <c r="AV137" s="15" t="s">
        <v>142</v>
      </c>
      <c r="AW137" s="15" t="s">
        <v>35</v>
      </c>
      <c r="AX137" s="15" t="s">
        <v>21</v>
      </c>
      <c r="AY137" s="240" t="s">
        <v>135</v>
      </c>
    </row>
    <row r="138" spans="2:65" s="1" customFormat="1" ht="22.5" customHeight="1">
      <c r="B138" s="34"/>
      <c r="C138" s="182" t="s">
        <v>194</v>
      </c>
      <c r="D138" s="182" t="s">
        <v>137</v>
      </c>
      <c r="E138" s="183" t="s">
        <v>1264</v>
      </c>
      <c r="F138" s="184" t="s">
        <v>1265</v>
      </c>
      <c r="G138" s="185" t="s">
        <v>157</v>
      </c>
      <c r="H138" s="186">
        <v>35</v>
      </c>
      <c r="I138" s="187"/>
      <c r="J138" s="188">
        <f>ROUND(I138*H138,2)</f>
        <v>0</v>
      </c>
      <c r="K138" s="184" t="s">
        <v>1224</v>
      </c>
      <c r="L138" s="38"/>
      <c r="M138" s="189" t="s">
        <v>1</v>
      </c>
      <c r="N138" s="190" t="s">
        <v>43</v>
      </c>
      <c r="O138" s="60"/>
      <c r="P138" s="191">
        <f>O138*H138</f>
        <v>0</v>
      </c>
      <c r="Q138" s="191">
        <v>0</v>
      </c>
      <c r="R138" s="191">
        <f>Q138*H138</f>
        <v>0</v>
      </c>
      <c r="S138" s="191">
        <v>0</v>
      </c>
      <c r="T138" s="192">
        <f>S138*H138</f>
        <v>0</v>
      </c>
      <c r="AR138" s="17" t="s">
        <v>142</v>
      </c>
      <c r="AT138" s="17" t="s">
        <v>137</v>
      </c>
      <c r="AU138" s="17" t="s">
        <v>80</v>
      </c>
      <c r="AY138" s="17" t="s">
        <v>135</v>
      </c>
      <c r="BE138" s="193">
        <f>IF(N138="základní",J138,0)</f>
        <v>0</v>
      </c>
      <c r="BF138" s="193">
        <f>IF(N138="snížená",J138,0)</f>
        <v>0</v>
      </c>
      <c r="BG138" s="193">
        <f>IF(N138="zákl. přenesená",J138,0)</f>
        <v>0</v>
      </c>
      <c r="BH138" s="193">
        <f>IF(N138="sníž. přenesená",J138,0)</f>
        <v>0</v>
      </c>
      <c r="BI138" s="193">
        <f>IF(N138="nulová",J138,0)</f>
        <v>0</v>
      </c>
      <c r="BJ138" s="17" t="s">
        <v>21</v>
      </c>
      <c r="BK138" s="193">
        <f>ROUND(I138*H138,2)</f>
        <v>0</v>
      </c>
      <c r="BL138" s="17" t="s">
        <v>142</v>
      </c>
      <c r="BM138" s="17" t="s">
        <v>1266</v>
      </c>
    </row>
    <row r="139" spans="2:65" s="1" customFormat="1" ht="19.5">
      <c r="B139" s="34"/>
      <c r="C139" s="35"/>
      <c r="D139" s="194" t="s">
        <v>144</v>
      </c>
      <c r="E139" s="35"/>
      <c r="F139" s="195" t="s">
        <v>1267</v>
      </c>
      <c r="G139" s="35"/>
      <c r="H139" s="35"/>
      <c r="I139" s="112"/>
      <c r="J139" s="35"/>
      <c r="K139" s="35"/>
      <c r="L139" s="38"/>
      <c r="M139" s="196"/>
      <c r="N139" s="60"/>
      <c r="O139" s="60"/>
      <c r="P139" s="60"/>
      <c r="Q139" s="60"/>
      <c r="R139" s="60"/>
      <c r="S139" s="60"/>
      <c r="T139" s="61"/>
      <c r="AT139" s="17" t="s">
        <v>144</v>
      </c>
      <c r="AU139" s="17" t="s">
        <v>80</v>
      </c>
    </row>
    <row r="140" spans="2:65" s="1" customFormat="1" ht="29.25">
      <c r="B140" s="34"/>
      <c r="C140" s="35"/>
      <c r="D140" s="194" t="s">
        <v>146</v>
      </c>
      <c r="E140" s="35"/>
      <c r="F140" s="197" t="s">
        <v>1268</v>
      </c>
      <c r="G140" s="35"/>
      <c r="H140" s="35"/>
      <c r="I140" s="112"/>
      <c r="J140" s="35"/>
      <c r="K140" s="35"/>
      <c r="L140" s="38"/>
      <c r="M140" s="196"/>
      <c r="N140" s="60"/>
      <c r="O140" s="60"/>
      <c r="P140" s="60"/>
      <c r="Q140" s="60"/>
      <c r="R140" s="60"/>
      <c r="S140" s="60"/>
      <c r="T140" s="61"/>
      <c r="AT140" s="17" t="s">
        <v>146</v>
      </c>
      <c r="AU140" s="17" t="s">
        <v>80</v>
      </c>
    </row>
    <row r="141" spans="2:65" s="12" customFormat="1" ht="11.25">
      <c r="B141" s="198"/>
      <c r="C141" s="199"/>
      <c r="D141" s="194" t="s">
        <v>148</v>
      </c>
      <c r="E141" s="200" t="s">
        <v>1</v>
      </c>
      <c r="F141" s="201" t="s">
        <v>1269</v>
      </c>
      <c r="G141" s="199"/>
      <c r="H141" s="200" t="s">
        <v>1</v>
      </c>
      <c r="I141" s="202"/>
      <c r="J141" s="199"/>
      <c r="K141" s="199"/>
      <c r="L141" s="203"/>
      <c r="M141" s="204"/>
      <c r="N141" s="205"/>
      <c r="O141" s="205"/>
      <c r="P141" s="205"/>
      <c r="Q141" s="205"/>
      <c r="R141" s="205"/>
      <c r="S141" s="205"/>
      <c r="T141" s="206"/>
      <c r="AT141" s="207" t="s">
        <v>148</v>
      </c>
      <c r="AU141" s="207" t="s">
        <v>80</v>
      </c>
      <c r="AV141" s="12" t="s">
        <v>21</v>
      </c>
      <c r="AW141" s="12" t="s">
        <v>35</v>
      </c>
      <c r="AX141" s="12" t="s">
        <v>72</v>
      </c>
      <c r="AY141" s="207" t="s">
        <v>135</v>
      </c>
    </row>
    <row r="142" spans="2:65" s="13" customFormat="1" ht="11.25">
      <c r="B142" s="208"/>
      <c r="C142" s="209"/>
      <c r="D142" s="194" t="s">
        <v>148</v>
      </c>
      <c r="E142" s="210" t="s">
        <v>1</v>
      </c>
      <c r="F142" s="211" t="s">
        <v>444</v>
      </c>
      <c r="G142" s="209"/>
      <c r="H142" s="212">
        <v>35</v>
      </c>
      <c r="I142" s="213"/>
      <c r="J142" s="209"/>
      <c r="K142" s="209"/>
      <c r="L142" s="214"/>
      <c r="M142" s="215"/>
      <c r="N142" s="216"/>
      <c r="O142" s="216"/>
      <c r="P142" s="216"/>
      <c r="Q142" s="216"/>
      <c r="R142" s="216"/>
      <c r="S142" s="216"/>
      <c r="T142" s="217"/>
      <c r="AT142" s="218" t="s">
        <v>148</v>
      </c>
      <c r="AU142" s="218" t="s">
        <v>80</v>
      </c>
      <c r="AV142" s="13" t="s">
        <v>80</v>
      </c>
      <c r="AW142" s="13" t="s">
        <v>35</v>
      </c>
      <c r="AX142" s="13" t="s">
        <v>72</v>
      </c>
      <c r="AY142" s="218" t="s">
        <v>135</v>
      </c>
    </row>
    <row r="143" spans="2:65" s="15" customFormat="1" ht="11.25">
      <c r="B143" s="230"/>
      <c r="C143" s="231"/>
      <c r="D143" s="194" t="s">
        <v>148</v>
      </c>
      <c r="E143" s="232" t="s">
        <v>1</v>
      </c>
      <c r="F143" s="233" t="s">
        <v>193</v>
      </c>
      <c r="G143" s="231"/>
      <c r="H143" s="234">
        <v>35</v>
      </c>
      <c r="I143" s="235"/>
      <c r="J143" s="231"/>
      <c r="K143" s="231"/>
      <c r="L143" s="236"/>
      <c r="M143" s="237"/>
      <c r="N143" s="238"/>
      <c r="O143" s="238"/>
      <c r="P143" s="238"/>
      <c r="Q143" s="238"/>
      <c r="R143" s="238"/>
      <c r="S143" s="238"/>
      <c r="T143" s="239"/>
      <c r="AT143" s="240" t="s">
        <v>148</v>
      </c>
      <c r="AU143" s="240" t="s">
        <v>80</v>
      </c>
      <c r="AV143" s="15" t="s">
        <v>142</v>
      </c>
      <c r="AW143" s="15" t="s">
        <v>35</v>
      </c>
      <c r="AX143" s="15" t="s">
        <v>21</v>
      </c>
      <c r="AY143" s="240" t="s">
        <v>135</v>
      </c>
    </row>
    <row r="144" spans="2:65" s="1" customFormat="1" ht="22.5" customHeight="1">
      <c r="B144" s="34"/>
      <c r="C144" s="241" t="s">
        <v>200</v>
      </c>
      <c r="D144" s="241" t="s">
        <v>284</v>
      </c>
      <c r="E144" s="242" t="s">
        <v>1270</v>
      </c>
      <c r="F144" s="243" t="s">
        <v>1271</v>
      </c>
      <c r="G144" s="244" t="s">
        <v>227</v>
      </c>
      <c r="H144" s="245">
        <v>741.29899999999998</v>
      </c>
      <c r="I144" s="246"/>
      <c r="J144" s="247">
        <f>ROUND(I144*H144,2)</f>
        <v>0</v>
      </c>
      <c r="K144" s="243" t="s">
        <v>1224</v>
      </c>
      <c r="L144" s="248"/>
      <c r="M144" s="249" t="s">
        <v>1</v>
      </c>
      <c r="N144" s="250" t="s">
        <v>43</v>
      </c>
      <c r="O144" s="60"/>
      <c r="P144" s="191">
        <f>O144*H144</f>
        <v>0</v>
      </c>
      <c r="Q144" s="191">
        <v>1</v>
      </c>
      <c r="R144" s="191">
        <f>Q144*H144</f>
        <v>741.29899999999998</v>
      </c>
      <c r="S144" s="191">
        <v>0</v>
      </c>
      <c r="T144" s="192">
        <f>S144*H144</f>
        <v>0</v>
      </c>
      <c r="AR144" s="17" t="s">
        <v>208</v>
      </c>
      <c r="AT144" s="17" t="s">
        <v>284</v>
      </c>
      <c r="AU144" s="17" t="s">
        <v>80</v>
      </c>
      <c r="AY144" s="17" t="s">
        <v>135</v>
      </c>
      <c r="BE144" s="193">
        <f>IF(N144="základní",J144,0)</f>
        <v>0</v>
      </c>
      <c r="BF144" s="193">
        <f>IF(N144="snížená",J144,0)</f>
        <v>0</v>
      </c>
      <c r="BG144" s="193">
        <f>IF(N144="zákl. přenesená",J144,0)</f>
        <v>0</v>
      </c>
      <c r="BH144" s="193">
        <f>IF(N144="sníž. přenesená",J144,0)</f>
        <v>0</v>
      </c>
      <c r="BI144" s="193">
        <f>IF(N144="nulová",J144,0)</f>
        <v>0</v>
      </c>
      <c r="BJ144" s="17" t="s">
        <v>21</v>
      </c>
      <c r="BK144" s="193">
        <f>ROUND(I144*H144,2)</f>
        <v>0</v>
      </c>
      <c r="BL144" s="17" t="s">
        <v>142</v>
      </c>
      <c r="BM144" s="17" t="s">
        <v>1272</v>
      </c>
    </row>
    <row r="145" spans="2:65" s="1" customFormat="1" ht="11.25">
      <c r="B145" s="34"/>
      <c r="C145" s="35"/>
      <c r="D145" s="194" t="s">
        <v>144</v>
      </c>
      <c r="E145" s="35"/>
      <c r="F145" s="195" t="s">
        <v>1271</v>
      </c>
      <c r="G145" s="35"/>
      <c r="H145" s="35"/>
      <c r="I145" s="112"/>
      <c r="J145" s="35"/>
      <c r="K145" s="35"/>
      <c r="L145" s="38"/>
      <c r="M145" s="196"/>
      <c r="N145" s="60"/>
      <c r="O145" s="60"/>
      <c r="P145" s="60"/>
      <c r="Q145" s="60"/>
      <c r="R145" s="60"/>
      <c r="S145" s="60"/>
      <c r="T145" s="61"/>
      <c r="AT145" s="17" t="s">
        <v>144</v>
      </c>
      <c r="AU145" s="17" t="s">
        <v>80</v>
      </c>
    </row>
    <row r="146" spans="2:65" s="13" customFormat="1" ht="11.25">
      <c r="B146" s="208"/>
      <c r="C146" s="209"/>
      <c r="D146" s="194" t="s">
        <v>148</v>
      </c>
      <c r="E146" s="210" t="s">
        <v>1</v>
      </c>
      <c r="F146" s="211" t="s">
        <v>1273</v>
      </c>
      <c r="G146" s="209"/>
      <c r="H146" s="212">
        <v>741.29899999999998</v>
      </c>
      <c r="I146" s="213"/>
      <c r="J146" s="209"/>
      <c r="K146" s="209"/>
      <c r="L146" s="214"/>
      <c r="M146" s="215"/>
      <c r="N146" s="216"/>
      <c r="O146" s="216"/>
      <c r="P146" s="216"/>
      <c r="Q146" s="216"/>
      <c r="R146" s="216"/>
      <c r="S146" s="216"/>
      <c r="T146" s="217"/>
      <c r="AT146" s="218" t="s">
        <v>148</v>
      </c>
      <c r="AU146" s="218" t="s">
        <v>80</v>
      </c>
      <c r="AV146" s="13" t="s">
        <v>80</v>
      </c>
      <c r="AW146" s="13" t="s">
        <v>35</v>
      </c>
      <c r="AX146" s="13" t="s">
        <v>21</v>
      </c>
      <c r="AY146" s="218" t="s">
        <v>135</v>
      </c>
    </row>
    <row r="147" spans="2:65" s="1" customFormat="1" ht="22.5" customHeight="1">
      <c r="B147" s="34"/>
      <c r="C147" s="182" t="s">
        <v>208</v>
      </c>
      <c r="D147" s="182" t="s">
        <v>137</v>
      </c>
      <c r="E147" s="183" t="s">
        <v>1274</v>
      </c>
      <c r="F147" s="184" t="s">
        <v>1275</v>
      </c>
      <c r="G147" s="185" t="s">
        <v>1276</v>
      </c>
      <c r="H147" s="186">
        <v>0.251</v>
      </c>
      <c r="I147" s="187"/>
      <c r="J147" s="188">
        <f>ROUND(I147*H147,2)</f>
        <v>0</v>
      </c>
      <c r="K147" s="184" t="s">
        <v>1224</v>
      </c>
      <c r="L147" s="38"/>
      <c r="M147" s="189" t="s">
        <v>1</v>
      </c>
      <c r="N147" s="190" t="s">
        <v>43</v>
      </c>
      <c r="O147" s="60"/>
      <c r="P147" s="191">
        <f>O147*H147</f>
        <v>0</v>
      </c>
      <c r="Q147" s="191">
        <v>0</v>
      </c>
      <c r="R147" s="191">
        <f>Q147*H147</f>
        <v>0</v>
      </c>
      <c r="S147" s="191">
        <v>0</v>
      </c>
      <c r="T147" s="192">
        <f>S147*H147</f>
        <v>0</v>
      </c>
      <c r="AR147" s="17" t="s">
        <v>142</v>
      </c>
      <c r="AT147" s="17" t="s">
        <v>137</v>
      </c>
      <c r="AU147" s="17" t="s">
        <v>80</v>
      </c>
      <c r="AY147" s="17" t="s">
        <v>135</v>
      </c>
      <c r="BE147" s="193">
        <f>IF(N147="základní",J147,0)</f>
        <v>0</v>
      </c>
      <c r="BF147" s="193">
        <f>IF(N147="snížená",J147,0)</f>
        <v>0</v>
      </c>
      <c r="BG147" s="193">
        <f>IF(N147="zákl. přenesená",J147,0)</f>
        <v>0</v>
      </c>
      <c r="BH147" s="193">
        <f>IF(N147="sníž. přenesená",J147,0)</f>
        <v>0</v>
      </c>
      <c r="BI147" s="193">
        <f>IF(N147="nulová",J147,0)</f>
        <v>0</v>
      </c>
      <c r="BJ147" s="17" t="s">
        <v>21</v>
      </c>
      <c r="BK147" s="193">
        <f>ROUND(I147*H147,2)</f>
        <v>0</v>
      </c>
      <c r="BL147" s="17" t="s">
        <v>142</v>
      </c>
      <c r="BM147" s="17" t="s">
        <v>1277</v>
      </c>
    </row>
    <row r="148" spans="2:65" s="1" customFormat="1" ht="19.5">
      <c r="B148" s="34"/>
      <c r="C148" s="35"/>
      <c r="D148" s="194" t="s">
        <v>144</v>
      </c>
      <c r="E148" s="35"/>
      <c r="F148" s="195" t="s">
        <v>1278</v>
      </c>
      <c r="G148" s="35"/>
      <c r="H148" s="35"/>
      <c r="I148" s="112"/>
      <c r="J148" s="35"/>
      <c r="K148" s="35"/>
      <c r="L148" s="38"/>
      <c r="M148" s="196"/>
      <c r="N148" s="60"/>
      <c r="O148" s="60"/>
      <c r="P148" s="60"/>
      <c r="Q148" s="60"/>
      <c r="R148" s="60"/>
      <c r="S148" s="60"/>
      <c r="T148" s="61"/>
      <c r="AT148" s="17" t="s">
        <v>144</v>
      </c>
      <c r="AU148" s="17" t="s">
        <v>80</v>
      </c>
    </row>
    <row r="149" spans="2:65" s="1" customFormat="1" ht="29.25">
      <c r="B149" s="34"/>
      <c r="C149" s="35"/>
      <c r="D149" s="194" t="s">
        <v>146</v>
      </c>
      <c r="E149" s="35"/>
      <c r="F149" s="197" t="s">
        <v>1279</v>
      </c>
      <c r="G149" s="35"/>
      <c r="H149" s="35"/>
      <c r="I149" s="112"/>
      <c r="J149" s="35"/>
      <c r="K149" s="35"/>
      <c r="L149" s="38"/>
      <c r="M149" s="196"/>
      <c r="N149" s="60"/>
      <c r="O149" s="60"/>
      <c r="P149" s="60"/>
      <c r="Q149" s="60"/>
      <c r="R149" s="60"/>
      <c r="S149" s="60"/>
      <c r="T149" s="61"/>
      <c r="AT149" s="17" t="s">
        <v>146</v>
      </c>
      <c r="AU149" s="17" t="s">
        <v>80</v>
      </c>
    </row>
    <row r="150" spans="2:65" s="12" customFormat="1" ht="11.25">
      <c r="B150" s="198"/>
      <c r="C150" s="199"/>
      <c r="D150" s="194" t="s">
        <v>148</v>
      </c>
      <c r="E150" s="200" t="s">
        <v>1</v>
      </c>
      <c r="F150" s="201" t="s">
        <v>1280</v>
      </c>
      <c r="G150" s="199"/>
      <c r="H150" s="200" t="s">
        <v>1</v>
      </c>
      <c r="I150" s="202"/>
      <c r="J150" s="199"/>
      <c r="K150" s="199"/>
      <c r="L150" s="203"/>
      <c r="M150" s="204"/>
      <c r="N150" s="205"/>
      <c r="O150" s="205"/>
      <c r="P150" s="205"/>
      <c r="Q150" s="205"/>
      <c r="R150" s="205"/>
      <c r="S150" s="205"/>
      <c r="T150" s="206"/>
      <c r="AT150" s="207" t="s">
        <v>148</v>
      </c>
      <c r="AU150" s="207" t="s">
        <v>80</v>
      </c>
      <c r="AV150" s="12" t="s">
        <v>21</v>
      </c>
      <c r="AW150" s="12" t="s">
        <v>35</v>
      </c>
      <c r="AX150" s="12" t="s">
        <v>72</v>
      </c>
      <c r="AY150" s="207" t="s">
        <v>135</v>
      </c>
    </row>
    <row r="151" spans="2:65" s="12" customFormat="1" ht="11.25">
      <c r="B151" s="198"/>
      <c r="C151" s="199"/>
      <c r="D151" s="194" t="s">
        <v>148</v>
      </c>
      <c r="E151" s="200" t="s">
        <v>1</v>
      </c>
      <c r="F151" s="201" t="s">
        <v>1281</v>
      </c>
      <c r="G151" s="199"/>
      <c r="H151" s="200" t="s">
        <v>1</v>
      </c>
      <c r="I151" s="202"/>
      <c r="J151" s="199"/>
      <c r="K151" s="199"/>
      <c r="L151" s="203"/>
      <c r="M151" s="204"/>
      <c r="N151" s="205"/>
      <c r="O151" s="205"/>
      <c r="P151" s="205"/>
      <c r="Q151" s="205"/>
      <c r="R151" s="205"/>
      <c r="S151" s="205"/>
      <c r="T151" s="206"/>
      <c r="AT151" s="207" t="s">
        <v>148</v>
      </c>
      <c r="AU151" s="207" t="s">
        <v>80</v>
      </c>
      <c r="AV151" s="12" t="s">
        <v>21</v>
      </c>
      <c r="AW151" s="12" t="s">
        <v>35</v>
      </c>
      <c r="AX151" s="12" t="s">
        <v>72</v>
      </c>
      <c r="AY151" s="207" t="s">
        <v>135</v>
      </c>
    </row>
    <row r="152" spans="2:65" s="13" customFormat="1" ht="11.25">
      <c r="B152" s="208"/>
      <c r="C152" s="209"/>
      <c r="D152" s="194" t="s">
        <v>148</v>
      </c>
      <c r="E152" s="210" t="s">
        <v>1</v>
      </c>
      <c r="F152" s="211" t="s">
        <v>1282</v>
      </c>
      <c r="G152" s="209"/>
      <c r="H152" s="212">
        <v>2.5000000000000001E-2</v>
      </c>
      <c r="I152" s="213"/>
      <c r="J152" s="209"/>
      <c r="K152" s="209"/>
      <c r="L152" s="214"/>
      <c r="M152" s="215"/>
      <c r="N152" s="216"/>
      <c r="O152" s="216"/>
      <c r="P152" s="216"/>
      <c r="Q152" s="216"/>
      <c r="R152" s="216"/>
      <c r="S152" s="216"/>
      <c r="T152" s="217"/>
      <c r="AT152" s="218" t="s">
        <v>148</v>
      </c>
      <c r="AU152" s="218" t="s">
        <v>80</v>
      </c>
      <c r="AV152" s="13" t="s">
        <v>80</v>
      </c>
      <c r="AW152" s="13" t="s">
        <v>35</v>
      </c>
      <c r="AX152" s="13" t="s">
        <v>72</v>
      </c>
      <c r="AY152" s="218" t="s">
        <v>135</v>
      </c>
    </row>
    <row r="153" spans="2:65" s="12" customFormat="1" ht="11.25">
      <c r="B153" s="198"/>
      <c r="C153" s="199"/>
      <c r="D153" s="194" t="s">
        <v>148</v>
      </c>
      <c r="E153" s="200" t="s">
        <v>1</v>
      </c>
      <c r="F153" s="201" t="s">
        <v>1283</v>
      </c>
      <c r="G153" s="199"/>
      <c r="H153" s="200" t="s">
        <v>1</v>
      </c>
      <c r="I153" s="202"/>
      <c r="J153" s="199"/>
      <c r="K153" s="199"/>
      <c r="L153" s="203"/>
      <c r="M153" s="204"/>
      <c r="N153" s="205"/>
      <c r="O153" s="205"/>
      <c r="P153" s="205"/>
      <c r="Q153" s="205"/>
      <c r="R153" s="205"/>
      <c r="S153" s="205"/>
      <c r="T153" s="206"/>
      <c r="AT153" s="207" t="s">
        <v>148</v>
      </c>
      <c r="AU153" s="207" t="s">
        <v>80</v>
      </c>
      <c r="AV153" s="12" t="s">
        <v>21</v>
      </c>
      <c r="AW153" s="12" t="s">
        <v>35</v>
      </c>
      <c r="AX153" s="12" t="s">
        <v>72</v>
      </c>
      <c r="AY153" s="207" t="s">
        <v>135</v>
      </c>
    </row>
    <row r="154" spans="2:65" s="13" customFormat="1" ht="11.25">
      <c r="B154" s="208"/>
      <c r="C154" s="209"/>
      <c r="D154" s="194" t="s">
        <v>148</v>
      </c>
      <c r="E154" s="210" t="s">
        <v>1</v>
      </c>
      <c r="F154" s="211" t="s">
        <v>1284</v>
      </c>
      <c r="G154" s="209"/>
      <c r="H154" s="212">
        <v>7.0000000000000001E-3</v>
      </c>
      <c r="I154" s="213"/>
      <c r="J154" s="209"/>
      <c r="K154" s="209"/>
      <c r="L154" s="214"/>
      <c r="M154" s="215"/>
      <c r="N154" s="216"/>
      <c r="O154" s="216"/>
      <c r="P154" s="216"/>
      <c r="Q154" s="216"/>
      <c r="R154" s="216"/>
      <c r="S154" s="216"/>
      <c r="T154" s="217"/>
      <c r="AT154" s="218" t="s">
        <v>148</v>
      </c>
      <c r="AU154" s="218" t="s">
        <v>80</v>
      </c>
      <c r="AV154" s="13" t="s">
        <v>80</v>
      </c>
      <c r="AW154" s="13" t="s">
        <v>35</v>
      </c>
      <c r="AX154" s="13" t="s">
        <v>72</v>
      </c>
      <c r="AY154" s="218" t="s">
        <v>135</v>
      </c>
    </row>
    <row r="155" spans="2:65" s="12" customFormat="1" ht="11.25">
      <c r="B155" s="198"/>
      <c r="C155" s="199"/>
      <c r="D155" s="194" t="s">
        <v>148</v>
      </c>
      <c r="E155" s="200" t="s">
        <v>1</v>
      </c>
      <c r="F155" s="201" t="s">
        <v>1285</v>
      </c>
      <c r="G155" s="199"/>
      <c r="H155" s="200" t="s">
        <v>1</v>
      </c>
      <c r="I155" s="202"/>
      <c r="J155" s="199"/>
      <c r="K155" s="199"/>
      <c r="L155" s="203"/>
      <c r="M155" s="204"/>
      <c r="N155" s="205"/>
      <c r="O155" s="205"/>
      <c r="P155" s="205"/>
      <c r="Q155" s="205"/>
      <c r="R155" s="205"/>
      <c r="S155" s="205"/>
      <c r="T155" s="206"/>
      <c r="AT155" s="207" t="s">
        <v>148</v>
      </c>
      <c r="AU155" s="207" t="s">
        <v>80</v>
      </c>
      <c r="AV155" s="12" t="s">
        <v>21</v>
      </c>
      <c r="AW155" s="12" t="s">
        <v>35</v>
      </c>
      <c r="AX155" s="12" t="s">
        <v>72</v>
      </c>
      <c r="AY155" s="207" t="s">
        <v>135</v>
      </c>
    </row>
    <row r="156" spans="2:65" s="12" customFormat="1" ht="11.25">
      <c r="B156" s="198"/>
      <c r="C156" s="199"/>
      <c r="D156" s="194" t="s">
        <v>148</v>
      </c>
      <c r="E156" s="200" t="s">
        <v>1</v>
      </c>
      <c r="F156" s="201" t="s">
        <v>1281</v>
      </c>
      <c r="G156" s="199"/>
      <c r="H156" s="200" t="s">
        <v>1</v>
      </c>
      <c r="I156" s="202"/>
      <c r="J156" s="199"/>
      <c r="K156" s="199"/>
      <c r="L156" s="203"/>
      <c r="M156" s="204"/>
      <c r="N156" s="205"/>
      <c r="O156" s="205"/>
      <c r="P156" s="205"/>
      <c r="Q156" s="205"/>
      <c r="R156" s="205"/>
      <c r="S156" s="205"/>
      <c r="T156" s="206"/>
      <c r="AT156" s="207" t="s">
        <v>148</v>
      </c>
      <c r="AU156" s="207" t="s">
        <v>80</v>
      </c>
      <c r="AV156" s="12" t="s">
        <v>21</v>
      </c>
      <c r="AW156" s="12" t="s">
        <v>35</v>
      </c>
      <c r="AX156" s="12" t="s">
        <v>72</v>
      </c>
      <c r="AY156" s="207" t="s">
        <v>135</v>
      </c>
    </row>
    <row r="157" spans="2:65" s="13" customFormat="1" ht="11.25">
      <c r="B157" s="208"/>
      <c r="C157" s="209"/>
      <c r="D157" s="194" t="s">
        <v>148</v>
      </c>
      <c r="E157" s="210" t="s">
        <v>1</v>
      </c>
      <c r="F157" s="211" t="s">
        <v>1282</v>
      </c>
      <c r="G157" s="209"/>
      <c r="H157" s="212">
        <v>2.5000000000000001E-2</v>
      </c>
      <c r="I157" s="213"/>
      <c r="J157" s="209"/>
      <c r="K157" s="209"/>
      <c r="L157" s="214"/>
      <c r="M157" s="215"/>
      <c r="N157" s="216"/>
      <c r="O157" s="216"/>
      <c r="P157" s="216"/>
      <c r="Q157" s="216"/>
      <c r="R157" s="216"/>
      <c r="S157" s="216"/>
      <c r="T157" s="217"/>
      <c r="AT157" s="218" t="s">
        <v>148</v>
      </c>
      <c r="AU157" s="218" t="s">
        <v>80</v>
      </c>
      <c r="AV157" s="13" t="s">
        <v>80</v>
      </c>
      <c r="AW157" s="13" t="s">
        <v>35</v>
      </c>
      <c r="AX157" s="13" t="s">
        <v>72</v>
      </c>
      <c r="AY157" s="218" t="s">
        <v>135</v>
      </c>
    </row>
    <row r="158" spans="2:65" s="14" customFormat="1" ht="11.25">
      <c r="B158" s="219"/>
      <c r="C158" s="220"/>
      <c r="D158" s="194" t="s">
        <v>148</v>
      </c>
      <c r="E158" s="221" t="s">
        <v>1</v>
      </c>
      <c r="F158" s="222" t="s">
        <v>152</v>
      </c>
      <c r="G158" s="220"/>
      <c r="H158" s="223">
        <v>5.7000000000000002E-2</v>
      </c>
      <c r="I158" s="224"/>
      <c r="J158" s="220"/>
      <c r="K158" s="220"/>
      <c r="L158" s="225"/>
      <c r="M158" s="226"/>
      <c r="N158" s="227"/>
      <c r="O158" s="227"/>
      <c r="P158" s="227"/>
      <c r="Q158" s="227"/>
      <c r="R158" s="227"/>
      <c r="S158" s="227"/>
      <c r="T158" s="228"/>
      <c r="AT158" s="229" t="s">
        <v>148</v>
      </c>
      <c r="AU158" s="229" t="s">
        <v>80</v>
      </c>
      <c r="AV158" s="14" t="s">
        <v>153</v>
      </c>
      <c r="AW158" s="14" t="s">
        <v>35</v>
      </c>
      <c r="AX158" s="14" t="s">
        <v>72</v>
      </c>
      <c r="AY158" s="229" t="s">
        <v>135</v>
      </c>
    </row>
    <row r="159" spans="2:65" s="12" customFormat="1" ht="11.25">
      <c r="B159" s="198"/>
      <c r="C159" s="199"/>
      <c r="D159" s="194" t="s">
        <v>148</v>
      </c>
      <c r="E159" s="200" t="s">
        <v>1</v>
      </c>
      <c r="F159" s="201" t="s">
        <v>1286</v>
      </c>
      <c r="G159" s="199"/>
      <c r="H159" s="200" t="s">
        <v>1</v>
      </c>
      <c r="I159" s="202"/>
      <c r="J159" s="199"/>
      <c r="K159" s="199"/>
      <c r="L159" s="203"/>
      <c r="M159" s="204"/>
      <c r="N159" s="205"/>
      <c r="O159" s="205"/>
      <c r="P159" s="205"/>
      <c r="Q159" s="205"/>
      <c r="R159" s="205"/>
      <c r="S159" s="205"/>
      <c r="T159" s="206"/>
      <c r="AT159" s="207" t="s">
        <v>148</v>
      </c>
      <c r="AU159" s="207" t="s">
        <v>80</v>
      </c>
      <c r="AV159" s="12" t="s">
        <v>21</v>
      </c>
      <c r="AW159" s="12" t="s">
        <v>35</v>
      </c>
      <c r="AX159" s="12" t="s">
        <v>72</v>
      </c>
      <c r="AY159" s="207" t="s">
        <v>135</v>
      </c>
    </row>
    <row r="160" spans="2:65" s="13" customFormat="1" ht="11.25">
      <c r="B160" s="208"/>
      <c r="C160" s="209"/>
      <c r="D160" s="194" t="s">
        <v>148</v>
      </c>
      <c r="E160" s="210" t="s">
        <v>1</v>
      </c>
      <c r="F160" s="211" t="s">
        <v>1287</v>
      </c>
      <c r="G160" s="209"/>
      <c r="H160" s="212">
        <v>0.19400000000000001</v>
      </c>
      <c r="I160" s="213"/>
      <c r="J160" s="209"/>
      <c r="K160" s="209"/>
      <c r="L160" s="214"/>
      <c r="M160" s="215"/>
      <c r="N160" s="216"/>
      <c r="O160" s="216"/>
      <c r="P160" s="216"/>
      <c r="Q160" s="216"/>
      <c r="R160" s="216"/>
      <c r="S160" s="216"/>
      <c r="T160" s="217"/>
      <c r="AT160" s="218" t="s">
        <v>148</v>
      </c>
      <c r="AU160" s="218" t="s">
        <v>80</v>
      </c>
      <c r="AV160" s="13" t="s">
        <v>80</v>
      </c>
      <c r="AW160" s="13" t="s">
        <v>35</v>
      </c>
      <c r="AX160" s="13" t="s">
        <v>72</v>
      </c>
      <c r="AY160" s="218" t="s">
        <v>135</v>
      </c>
    </row>
    <row r="161" spans="2:65" s="14" customFormat="1" ht="11.25">
      <c r="B161" s="219"/>
      <c r="C161" s="220"/>
      <c r="D161" s="194" t="s">
        <v>148</v>
      </c>
      <c r="E161" s="221" t="s">
        <v>1</v>
      </c>
      <c r="F161" s="222" t="s">
        <v>152</v>
      </c>
      <c r="G161" s="220"/>
      <c r="H161" s="223">
        <v>0.19400000000000001</v>
      </c>
      <c r="I161" s="224"/>
      <c r="J161" s="220"/>
      <c r="K161" s="220"/>
      <c r="L161" s="225"/>
      <c r="M161" s="226"/>
      <c r="N161" s="227"/>
      <c r="O161" s="227"/>
      <c r="P161" s="227"/>
      <c r="Q161" s="227"/>
      <c r="R161" s="227"/>
      <c r="S161" s="227"/>
      <c r="T161" s="228"/>
      <c r="AT161" s="229" t="s">
        <v>148</v>
      </c>
      <c r="AU161" s="229" t="s">
        <v>80</v>
      </c>
      <c r="AV161" s="14" t="s">
        <v>153</v>
      </c>
      <c r="AW161" s="14" t="s">
        <v>35</v>
      </c>
      <c r="AX161" s="14" t="s">
        <v>72</v>
      </c>
      <c r="AY161" s="229" t="s">
        <v>135</v>
      </c>
    </row>
    <row r="162" spans="2:65" s="15" customFormat="1" ht="11.25">
      <c r="B162" s="230"/>
      <c r="C162" s="231"/>
      <c r="D162" s="194" t="s">
        <v>148</v>
      </c>
      <c r="E162" s="232" t="s">
        <v>1</v>
      </c>
      <c r="F162" s="233" t="s">
        <v>193</v>
      </c>
      <c r="G162" s="231"/>
      <c r="H162" s="234">
        <v>0.251</v>
      </c>
      <c r="I162" s="235"/>
      <c r="J162" s="231"/>
      <c r="K162" s="231"/>
      <c r="L162" s="236"/>
      <c r="M162" s="237"/>
      <c r="N162" s="238"/>
      <c r="O162" s="238"/>
      <c r="P162" s="238"/>
      <c r="Q162" s="238"/>
      <c r="R162" s="238"/>
      <c r="S162" s="238"/>
      <c r="T162" s="239"/>
      <c r="AT162" s="240" t="s">
        <v>148</v>
      </c>
      <c r="AU162" s="240" t="s">
        <v>80</v>
      </c>
      <c r="AV162" s="15" t="s">
        <v>142</v>
      </c>
      <c r="AW162" s="15" t="s">
        <v>35</v>
      </c>
      <c r="AX162" s="15" t="s">
        <v>21</v>
      </c>
      <c r="AY162" s="240" t="s">
        <v>135</v>
      </c>
    </row>
    <row r="163" spans="2:65" s="1" customFormat="1" ht="22.5" customHeight="1">
      <c r="B163" s="34"/>
      <c r="C163" s="182" t="s">
        <v>219</v>
      </c>
      <c r="D163" s="182" t="s">
        <v>137</v>
      </c>
      <c r="E163" s="183" t="s">
        <v>1288</v>
      </c>
      <c r="F163" s="184" t="s">
        <v>1289</v>
      </c>
      <c r="G163" s="185" t="s">
        <v>1276</v>
      </c>
      <c r="H163" s="186">
        <v>4.2000000000000003E-2</v>
      </c>
      <c r="I163" s="187"/>
      <c r="J163" s="188">
        <f>ROUND(I163*H163,2)</f>
        <v>0</v>
      </c>
      <c r="K163" s="184" t="s">
        <v>1224</v>
      </c>
      <c r="L163" s="38"/>
      <c r="M163" s="189" t="s">
        <v>1</v>
      </c>
      <c r="N163" s="190" t="s">
        <v>43</v>
      </c>
      <c r="O163" s="60"/>
      <c r="P163" s="191">
        <f>O163*H163</f>
        <v>0</v>
      </c>
      <c r="Q163" s="191">
        <v>0</v>
      </c>
      <c r="R163" s="191">
        <f>Q163*H163</f>
        <v>0</v>
      </c>
      <c r="S163" s="191">
        <v>0</v>
      </c>
      <c r="T163" s="192">
        <f>S163*H163</f>
        <v>0</v>
      </c>
      <c r="AR163" s="17" t="s">
        <v>142</v>
      </c>
      <c r="AT163" s="17" t="s">
        <v>137</v>
      </c>
      <c r="AU163" s="17" t="s">
        <v>80</v>
      </c>
      <c r="AY163" s="17" t="s">
        <v>135</v>
      </c>
      <c r="BE163" s="193">
        <f>IF(N163="základní",J163,0)</f>
        <v>0</v>
      </c>
      <c r="BF163" s="193">
        <f>IF(N163="snížená",J163,0)</f>
        <v>0</v>
      </c>
      <c r="BG163" s="193">
        <f>IF(N163="zákl. přenesená",J163,0)</f>
        <v>0</v>
      </c>
      <c r="BH163" s="193">
        <f>IF(N163="sníž. přenesená",J163,0)</f>
        <v>0</v>
      </c>
      <c r="BI163" s="193">
        <f>IF(N163="nulová",J163,0)</f>
        <v>0</v>
      </c>
      <c r="BJ163" s="17" t="s">
        <v>21</v>
      </c>
      <c r="BK163" s="193">
        <f>ROUND(I163*H163,2)</f>
        <v>0</v>
      </c>
      <c r="BL163" s="17" t="s">
        <v>142</v>
      </c>
      <c r="BM163" s="17" t="s">
        <v>1290</v>
      </c>
    </row>
    <row r="164" spans="2:65" s="1" customFormat="1" ht="19.5">
      <c r="B164" s="34"/>
      <c r="C164" s="35"/>
      <c r="D164" s="194" t="s">
        <v>144</v>
      </c>
      <c r="E164" s="35"/>
      <c r="F164" s="195" t="s">
        <v>1291</v>
      </c>
      <c r="G164" s="35"/>
      <c r="H164" s="35"/>
      <c r="I164" s="112"/>
      <c r="J164" s="35"/>
      <c r="K164" s="35"/>
      <c r="L164" s="38"/>
      <c r="M164" s="196"/>
      <c r="N164" s="60"/>
      <c r="O164" s="60"/>
      <c r="P164" s="60"/>
      <c r="Q164" s="60"/>
      <c r="R164" s="60"/>
      <c r="S164" s="60"/>
      <c r="T164" s="61"/>
      <c r="AT164" s="17" t="s">
        <v>144</v>
      </c>
      <c r="AU164" s="17" t="s">
        <v>80</v>
      </c>
    </row>
    <row r="165" spans="2:65" s="1" customFormat="1" ht="29.25">
      <c r="B165" s="34"/>
      <c r="C165" s="35"/>
      <c r="D165" s="194" t="s">
        <v>146</v>
      </c>
      <c r="E165" s="35"/>
      <c r="F165" s="197" t="s">
        <v>1279</v>
      </c>
      <c r="G165" s="35"/>
      <c r="H165" s="35"/>
      <c r="I165" s="112"/>
      <c r="J165" s="35"/>
      <c r="K165" s="35"/>
      <c r="L165" s="38"/>
      <c r="M165" s="196"/>
      <c r="N165" s="60"/>
      <c r="O165" s="60"/>
      <c r="P165" s="60"/>
      <c r="Q165" s="60"/>
      <c r="R165" s="60"/>
      <c r="S165" s="60"/>
      <c r="T165" s="61"/>
      <c r="AT165" s="17" t="s">
        <v>146</v>
      </c>
      <c r="AU165" s="17" t="s">
        <v>80</v>
      </c>
    </row>
    <row r="166" spans="2:65" s="12" customFormat="1" ht="11.25">
      <c r="B166" s="198"/>
      <c r="C166" s="199"/>
      <c r="D166" s="194" t="s">
        <v>148</v>
      </c>
      <c r="E166" s="200" t="s">
        <v>1</v>
      </c>
      <c r="F166" s="201" t="s">
        <v>1292</v>
      </c>
      <c r="G166" s="199"/>
      <c r="H166" s="200" t="s">
        <v>1</v>
      </c>
      <c r="I166" s="202"/>
      <c r="J166" s="199"/>
      <c r="K166" s="199"/>
      <c r="L166" s="203"/>
      <c r="M166" s="204"/>
      <c r="N166" s="205"/>
      <c r="O166" s="205"/>
      <c r="P166" s="205"/>
      <c r="Q166" s="205"/>
      <c r="R166" s="205"/>
      <c r="S166" s="205"/>
      <c r="T166" s="206"/>
      <c r="AT166" s="207" t="s">
        <v>148</v>
      </c>
      <c r="AU166" s="207" t="s">
        <v>80</v>
      </c>
      <c r="AV166" s="12" t="s">
        <v>21</v>
      </c>
      <c r="AW166" s="12" t="s">
        <v>35</v>
      </c>
      <c r="AX166" s="12" t="s">
        <v>72</v>
      </c>
      <c r="AY166" s="207" t="s">
        <v>135</v>
      </c>
    </row>
    <row r="167" spans="2:65" s="12" customFormat="1" ht="11.25">
      <c r="B167" s="198"/>
      <c r="C167" s="199"/>
      <c r="D167" s="194" t="s">
        <v>148</v>
      </c>
      <c r="E167" s="200" t="s">
        <v>1</v>
      </c>
      <c r="F167" s="201" t="s">
        <v>1281</v>
      </c>
      <c r="G167" s="199"/>
      <c r="H167" s="200" t="s">
        <v>1</v>
      </c>
      <c r="I167" s="202"/>
      <c r="J167" s="199"/>
      <c r="K167" s="199"/>
      <c r="L167" s="203"/>
      <c r="M167" s="204"/>
      <c r="N167" s="205"/>
      <c r="O167" s="205"/>
      <c r="P167" s="205"/>
      <c r="Q167" s="205"/>
      <c r="R167" s="205"/>
      <c r="S167" s="205"/>
      <c r="T167" s="206"/>
      <c r="AT167" s="207" t="s">
        <v>148</v>
      </c>
      <c r="AU167" s="207" t="s">
        <v>80</v>
      </c>
      <c r="AV167" s="12" t="s">
        <v>21</v>
      </c>
      <c r="AW167" s="12" t="s">
        <v>35</v>
      </c>
      <c r="AX167" s="12" t="s">
        <v>72</v>
      </c>
      <c r="AY167" s="207" t="s">
        <v>135</v>
      </c>
    </row>
    <row r="168" spans="2:65" s="13" customFormat="1" ht="11.25">
      <c r="B168" s="208"/>
      <c r="C168" s="209"/>
      <c r="D168" s="194" t="s">
        <v>148</v>
      </c>
      <c r="E168" s="210" t="s">
        <v>1</v>
      </c>
      <c r="F168" s="211" t="s">
        <v>1293</v>
      </c>
      <c r="G168" s="209"/>
      <c r="H168" s="212">
        <v>6.0000000000000001E-3</v>
      </c>
      <c r="I168" s="213"/>
      <c r="J168" s="209"/>
      <c r="K168" s="209"/>
      <c r="L168" s="214"/>
      <c r="M168" s="215"/>
      <c r="N168" s="216"/>
      <c r="O168" s="216"/>
      <c r="P168" s="216"/>
      <c r="Q168" s="216"/>
      <c r="R168" s="216"/>
      <c r="S168" s="216"/>
      <c r="T168" s="217"/>
      <c r="AT168" s="218" t="s">
        <v>148</v>
      </c>
      <c r="AU168" s="218" t="s">
        <v>80</v>
      </c>
      <c r="AV168" s="13" t="s">
        <v>80</v>
      </c>
      <c r="AW168" s="13" t="s">
        <v>35</v>
      </c>
      <c r="AX168" s="13" t="s">
        <v>72</v>
      </c>
      <c r="AY168" s="218" t="s">
        <v>135</v>
      </c>
    </row>
    <row r="169" spans="2:65" s="12" customFormat="1" ht="11.25">
      <c r="B169" s="198"/>
      <c r="C169" s="199"/>
      <c r="D169" s="194" t="s">
        <v>148</v>
      </c>
      <c r="E169" s="200" t="s">
        <v>1</v>
      </c>
      <c r="F169" s="201" t="s">
        <v>1252</v>
      </c>
      <c r="G169" s="199"/>
      <c r="H169" s="200" t="s">
        <v>1</v>
      </c>
      <c r="I169" s="202"/>
      <c r="J169" s="199"/>
      <c r="K169" s="199"/>
      <c r="L169" s="203"/>
      <c r="M169" s="204"/>
      <c r="N169" s="205"/>
      <c r="O169" s="205"/>
      <c r="P169" s="205"/>
      <c r="Q169" s="205"/>
      <c r="R169" s="205"/>
      <c r="S169" s="205"/>
      <c r="T169" s="206"/>
      <c r="AT169" s="207" t="s">
        <v>148</v>
      </c>
      <c r="AU169" s="207" t="s">
        <v>80</v>
      </c>
      <c r="AV169" s="12" t="s">
        <v>21</v>
      </c>
      <c r="AW169" s="12" t="s">
        <v>35</v>
      </c>
      <c r="AX169" s="12" t="s">
        <v>72</v>
      </c>
      <c r="AY169" s="207" t="s">
        <v>135</v>
      </c>
    </row>
    <row r="170" spans="2:65" s="13" customFormat="1" ht="11.25">
      <c r="B170" s="208"/>
      <c r="C170" s="209"/>
      <c r="D170" s="194" t="s">
        <v>148</v>
      </c>
      <c r="E170" s="210" t="s">
        <v>1</v>
      </c>
      <c r="F170" s="211" t="s">
        <v>1294</v>
      </c>
      <c r="G170" s="209"/>
      <c r="H170" s="212">
        <v>6.0000000000000001E-3</v>
      </c>
      <c r="I170" s="213"/>
      <c r="J170" s="209"/>
      <c r="K170" s="209"/>
      <c r="L170" s="214"/>
      <c r="M170" s="215"/>
      <c r="N170" s="216"/>
      <c r="O170" s="216"/>
      <c r="P170" s="216"/>
      <c r="Q170" s="216"/>
      <c r="R170" s="216"/>
      <c r="S170" s="216"/>
      <c r="T170" s="217"/>
      <c r="AT170" s="218" t="s">
        <v>148</v>
      </c>
      <c r="AU170" s="218" t="s">
        <v>80</v>
      </c>
      <c r="AV170" s="13" t="s">
        <v>80</v>
      </c>
      <c r="AW170" s="13" t="s">
        <v>35</v>
      </c>
      <c r="AX170" s="13" t="s">
        <v>72</v>
      </c>
      <c r="AY170" s="218" t="s">
        <v>135</v>
      </c>
    </row>
    <row r="171" spans="2:65" s="12" customFormat="1" ht="11.25">
      <c r="B171" s="198"/>
      <c r="C171" s="199"/>
      <c r="D171" s="194" t="s">
        <v>148</v>
      </c>
      <c r="E171" s="200" t="s">
        <v>1</v>
      </c>
      <c r="F171" s="201" t="s">
        <v>1295</v>
      </c>
      <c r="G171" s="199"/>
      <c r="H171" s="200" t="s">
        <v>1</v>
      </c>
      <c r="I171" s="202"/>
      <c r="J171" s="199"/>
      <c r="K171" s="199"/>
      <c r="L171" s="203"/>
      <c r="M171" s="204"/>
      <c r="N171" s="205"/>
      <c r="O171" s="205"/>
      <c r="P171" s="205"/>
      <c r="Q171" s="205"/>
      <c r="R171" s="205"/>
      <c r="S171" s="205"/>
      <c r="T171" s="206"/>
      <c r="AT171" s="207" t="s">
        <v>148</v>
      </c>
      <c r="AU171" s="207" t="s">
        <v>80</v>
      </c>
      <c r="AV171" s="12" t="s">
        <v>21</v>
      </c>
      <c r="AW171" s="12" t="s">
        <v>35</v>
      </c>
      <c r="AX171" s="12" t="s">
        <v>72</v>
      </c>
      <c r="AY171" s="207" t="s">
        <v>135</v>
      </c>
    </row>
    <row r="172" spans="2:65" s="12" customFormat="1" ht="11.25">
      <c r="B172" s="198"/>
      <c r="C172" s="199"/>
      <c r="D172" s="194" t="s">
        <v>148</v>
      </c>
      <c r="E172" s="200" t="s">
        <v>1</v>
      </c>
      <c r="F172" s="201" t="s">
        <v>1281</v>
      </c>
      <c r="G172" s="199"/>
      <c r="H172" s="200" t="s">
        <v>1</v>
      </c>
      <c r="I172" s="202"/>
      <c r="J172" s="199"/>
      <c r="K172" s="199"/>
      <c r="L172" s="203"/>
      <c r="M172" s="204"/>
      <c r="N172" s="205"/>
      <c r="O172" s="205"/>
      <c r="P172" s="205"/>
      <c r="Q172" s="205"/>
      <c r="R172" s="205"/>
      <c r="S172" s="205"/>
      <c r="T172" s="206"/>
      <c r="AT172" s="207" t="s">
        <v>148</v>
      </c>
      <c r="AU172" s="207" t="s">
        <v>80</v>
      </c>
      <c r="AV172" s="12" t="s">
        <v>21</v>
      </c>
      <c r="AW172" s="12" t="s">
        <v>35</v>
      </c>
      <c r="AX172" s="12" t="s">
        <v>72</v>
      </c>
      <c r="AY172" s="207" t="s">
        <v>135</v>
      </c>
    </row>
    <row r="173" spans="2:65" s="13" customFormat="1" ht="11.25">
      <c r="B173" s="208"/>
      <c r="C173" s="209"/>
      <c r="D173" s="194" t="s">
        <v>148</v>
      </c>
      <c r="E173" s="210" t="s">
        <v>1</v>
      </c>
      <c r="F173" s="211" t="s">
        <v>1293</v>
      </c>
      <c r="G173" s="209"/>
      <c r="H173" s="212">
        <v>6.0000000000000001E-3</v>
      </c>
      <c r="I173" s="213"/>
      <c r="J173" s="209"/>
      <c r="K173" s="209"/>
      <c r="L173" s="214"/>
      <c r="M173" s="215"/>
      <c r="N173" s="216"/>
      <c r="O173" s="216"/>
      <c r="P173" s="216"/>
      <c r="Q173" s="216"/>
      <c r="R173" s="216"/>
      <c r="S173" s="216"/>
      <c r="T173" s="217"/>
      <c r="AT173" s="218" t="s">
        <v>148</v>
      </c>
      <c r="AU173" s="218" t="s">
        <v>80</v>
      </c>
      <c r="AV173" s="13" t="s">
        <v>80</v>
      </c>
      <c r="AW173" s="13" t="s">
        <v>35</v>
      </c>
      <c r="AX173" s="13" t="s">
        <v>72</v>
      </c>
      <c r="AY173" s="218" t="s">
        <v>135</v>
      </c>
    </row>
    <row r="174" spans="2:65" s="12" customFormat="1" ht="11.25">
      <c r="B174" s="198"/>
      <c r="C174" s="199"/>
      <c r="D174" s="194" t="s">
        <v>148</v>
      </c>
      <c r="E174" s="200" t="s">
        <v>1</v>
      </c>
      <c r="F174" s="201" t="s">
        <v>1252</v>
      </c>
      <c r="G174" s="199"/>
      <c r="H174" s="200" t="s">
        <v>1</v>
      </c>
      <c r="I174" s="202"/>
      <c r="J174" s="199"/>
      <c r="K174" s="199"/>
      <c r="L174" s="203"/>
      <c r="M174" s="204"/>
      <c r="N174" s="205"/>
      <c r="O174" s="205"/>
      <c r="P174" s="205"/>
      <c r="Q174" s="205"/>
      <c r="R174" s="205"/>
      <c r="S174" s="205"/>
      <c r="T174" s="206"/>
      <c r="AT174" s="207" t="s">
        <v>148</v>
      </c>
      <c r="AU174" s="207" t="s">
        <v>80</v>
      </c>
      <c r="AV174" s="12" t="s">
        <v>21</v>
      </c>
      <c r="AW174" s="12" t="s">
        <v>35</v>
      </c>
      <c r="AX174" s="12" t="s">
        <v>72</v>
      </c>
      <c r="AY174" s="207" t="s">
        <v>135</v>
      </c>
    </row>
    <row r="175" spans="2:65" s="13" customFormat="1" ht="11.25">
      <c r="B175" s="208"/>
      <c r="C175" s="209"/>
      <c r="D175" s="194" t="s">
        <v>148</v>
      </c>
      <c r="E175" s="210" t="s">
        <v>1</v>
      </c>
      <c r="F175" s="211" t="s">
        <v>1294</v>
      </c>
      <c r="G175" s="209"/>
      <c r="H175" s="212">
        <v>6.0000000000000001E-3</v>
      </c>
      <c r="I175" s="213"/>
      <c r="J175" s="209"/>
      <c r="K175" s="209"/>
      <c r="L175" s="214"/>
      <c r="M175" s="215"/>
      <c r="N175" s="216"/>
      <c r="O175" s="216"/>
      <c r="P175" s="216"/>
      <c r="Q175" s="216"/>
      <c r="R175" s="216"/>
      <c r="S175" s="216"/>
      <c r="T175" s="217"/>
      <c r="AT175" s="218" t="s">
        <v>148</v>
      </c>
      <c r="AU175" s="218" t="s">
        <v>80</v>
      </c>
      <c r="AV175" s="13" t="s">
        <v>80</v>
      </c>
      <c r="AW175" s="13" t="s">
        <v>35</v>
      </c>
      <c r="AX175" s="13" t="s">
        <v>72</v>
      </c>
      <c r="AY175" s="218" t="s">
        <v>135</v>
      </c>
    </row>
    <row r="176" spans="2:65" s="14" customFormat="1" ht="11.25">
      <c r="B176" s="219"/>
      <c r="C176" s="220"/>
      <c r="D176" s="194" t="s">
        <v>148</v>
      </c>
      <c r="E176" s="221" t="s">
        <v>1</v>
      </c>
      <c r="F176" s="222" t="s">
        <v>152</v>
      </c>
      <c r="G176" s="220"/>
      <c r="H176" s="223">
        <v>2.4E-2</v>
      </c>
      <c r="I176" s="224"/>
      <c r="J176" s="220"/>
      <c r="K176" s="220"/>
      <c r="L176" s="225"/>
      <c r="M176" s="226"/>
      <c r="N176" s="227"/>
      <c r="O176" s="227"/>
      <c r="P176" s="227"/>
      <c r="Q176" s="227"/>
      <c r="R176" s="227"/>
      <c r="S176" s="227"/>
      <c r="T176" s="228"/>
      <c r="AT176" s="229" t="s">
        <v>148</v>
      </c>
      <c r="AU176" s="229" t="s">
        <v>80</v>
      </c>
      <c r="AV176" s="14" t="s">
        <v>153</v>
      </c>
      <c r="AW176" s="14" t="s">
        <v>35</v>
      </c>
      <c r="AX176" s="14" t="s">
        <v>72</v>
      </c>
      <c r="AY176" s="229" t="s">
        <v>135</v>
      </c>
    </row>
    <row r="177" spans="2:65" s="12" customFormat="1" ht="11.25">
      <c r="B177" s="198"/>
      <c r="C177" s="199"/>
      <c r="D177" s="194" t="s">
        <v>148</v>
      </c>
      <c r="E177" s="200" t="s">
        <v>1</v>
      </c>
      <c r="F177" s="201" t="s">
        <v>1296</v>
      </c>
      <c r="G177" s="199"/>
      <c r="H177" s="200" t="s">
        <v>1</v>
      </c>
      <c r="I177" s="202"/>
      <c r="J177" s="199"/>
      <c r="K177" s="199"/>
      <c r="L177" s="203"/>
      <c r="M177" s="204"/>
      <c r="N177" s="205"/>
      <c r="O177" s="205"/>
      <c r="P177" s="205"/>
      <c r="Q177" s="205"/>
      <c r="R177" s="205"/>
      <c r="S177" s="205"/>
      <c r="T177" s="206"/>
      <c r="AT177" s="207" t="s">
        <v>148</v>
      </c>
      <c r="AU177" s="207" t="s">
        <v>80</v>
      </c>
      <c r="AV177" s="12" t="s">
        <v>21</v>
      </c>
      <c r="AW177" s="12" t="s">
        <v>35</v>
      </c>
      <c r="AX177" s="12" t="s">
        <v>72</v>
      </c>
      <c r="AY177" s="207" t="s">
        <v>135</v>
      </c>
    </row>
    <row r="178" spans="2:65" s="13" customFormat="1" ht="11.25">
      <c r="B178" s="208"/>
      <c r="C178" s="209"/>
      <c r="D178" s="194" t="s">
        <v>148</v>
      </c>
      <c r="E178" s="210" t="s">
        <v>1</v>
      </c>
      <c r="F178" s="211" t="s">
        <v>1297</v>
      </c>
      <c r="G178" s="209"/>
      <c r="H178" s="212">
        <v>1.7999999999999999E-2</v>
      </c>
      <c r="I178" s="213"/>
      <c r="J178" s="209"/>
      <c r="K178" s="209"/>
      <c r="L178" s="214"/>
      <c r="M178" s="215"/>
      <c r="N178" s="216"/>
      <c r="O178" s="216"/>
      <c r="P178" s="216"/>
      <c r="Q178" s="216"/>
      <c r="R178" s="216"/>
      <c r="S178" s="216"/>
      <c r="T178" s="217"/>
      <c r="AT178" s="218" t="s">
        <v>148</v>
      </c>
      <c r="AU178" s="218" t="s">
        <v>80</v>
      </c>
      <c r="AV178" s="13" t="s">
        <v>80</v>
      </c>
      <c r="AW178" s="13" t="s">
        <v>35</v>
      </c>
      <c r="AX178" s="13" t="s">
        <v>72</v>
      </c>
      <c r="AY178" s="218" t="s">
        <v>135</v>
      </c>
    </row>
    <row r="179" spans="2:65" s="14" customFormat="1" ht="11.25">
      <c r="B179" s="219"/>
      <c r="C179" s="220"/>
      <c r="D179" s="194" t="s">
        <v>148</v>
      </c>
      <c r="E179" s="221" t="s">
        <v>1</v>
      </c>
      <c r="F179" s="222" t="s">
        <v>152</v>
      </c>
      <c r="G179" s="220"/>
      <c r="H179" s="223">
        <v>1.7999999999999999E-2</v>
      </c>
      <c r="I179" s="224"/>
      <c r="J179" s="220"/>
      <c r="K179" s="220"/>
      <c r="L179" s="225"/>
      <c r="M179" s="226"/>
      <c r="N179" s="227"/>
      <c r="O179" s="227"/>
      <c r="P179" s="227"/>
      <c r="Q179" s="227"/>
      <c r="R179" s="227"/>
      <c r="S179" s="227"/>
      <c r="T179" s="228"/>
      <c r="AT179" s="229" t="s">
        <v>148</v>
      </c>
      <c r="AU179" s="229" t="s">
        <v>80</v>
      </c>
      <c r="AV179" s="14" t="s">
        <v>153</v>
      </c>
      <c r="AW179" s="14" t="s">
        <v>35</v>
      </c>
      <c r="AX179" s="14" t="s">
        <v>72</v>
      </c>
      <c r="AY179" s="229" t="s">
        <v>135</v>
      </c>
    </row>
    <row r="180" spans="2:65" s="15" customFormat="1" ht="11.25">
      <c r="B180" s="230"/>
      <c r="C180" s="231"/>
      <c r="D180" s="194" t="s">
        <v>148</v>
      </c>
      <c r="E180" s="232" t="s">
        <v>1</v>
      </c>
      <c r="F180" s="233" t="s">
        <v>193</v>
      </c>
      <c r="G180" s="231"/>
      <c r="H180" s="234">
        <v>4.2000000000000003E-2</v>
      </c>
      <c r="I180" s="235"/>
      <c r="J180" s="231"/>
      <c r="K180" s="231"/>
      <c r="L180" s="236"/>
      <c r="M180" s="237"/>
      <c r="N180" s="238"/>
      <c r="O180" s="238"/>
      <c r="P180" s="238"/>
      <c r="Q180" s="238"/>
      <c r="R180" s="238"/>
      <c r="S180" s="238"/>
      <c r="T180" s="239"/>
      <c r="AT180" s="240" t="s">
        <v>148</v>
      </c>
      <c r="AU180" s="240" t="s">
        <v>80</v>
      </c>
      <c r="AV180" s="15" t="s">
        <v>142</v>
      </c>
      <c r="AW180" s="15" t="s">
        <v>35</v>
      </c>
      <c r="AX180" s="15" t="s">
        <v>21</v>
      </c>
      <c r="AY180" s="240" t="s">
        <v>135</v>
      </c>
    </row>
    <row r="181" spans="2:65" s="1" customFormat="1" ht="22.5" customHeight="1">
      <c r="B181" s="34"/>
      <c r="C181" s="182" t="s">
        <v>26</v>
      </c>
      <c r="D181" s="182" t="s">
        <v>137</v>
      </c>
      <c r="E181" s="183" t="s">
        <v>1298</v>
      </c>
      <c r="F181" s="184" t="s">
        <v>1299</v>
      </c>
      <c r="G181" s="185" t="s">
        <v>1276</v>
      </c>
      <c r="H181" s="186">
        <v>0.251</v>
      </c>
      <c r="I181" s="187"/>
      <c r="J181" s="188">
        <f>ROUND(I181*H181,2)</f>
        <v>0</v>
      </c>
      <c r="K181" s="184" t="s">
        <v>1224</v>
      </c>
      <c r="L181" s="38"/>
      <c r="M181" s="189" t="s">
        <v>1</v>
      </c>
      <c r="N181" s="190" t="s">
        <v>43</v>
      </c>
      <c r="O181" s="60"/>
      <c r="P181" s="191">
        <f>O181*H181</f>
        <v>0</v>
      </c>
      <c r="Q181" s="191">
        <v>0</v>
      </c>
      <c r="R181" s="191">
        <f>Q181*H181</f>
        <v>0</v>
      </c>
      <c r="S181" s="191">
        <v>0</v>
      </c>
      <c r="T181" s="192">
        <f>S181*H181</f>
        <v>0</v>
      </c>
      <c r="AR181" s="17" t="s">
        <v>142</v>
      </c>
      <c r="AT181" s="17" t="s">
        <v>137</v>
      </c>
      <c r="AU181" s="17" t="s">
        <v>80</v>
      </c>
      <c r="AY181" s="17" t="s">
        <v>135</v>
      </c>
      <c r="BE181" s="193">
        <f>IF(N181="základní",J181,0)</f>
        <v>0</v>
      </c>
      <c r="BF181" s="193">
        <f>IF(N181="snížená",J181,0)</f>
        <v>0</v>
      </c>
      <c r="BG181" s="193">
        <f>IF(N181="zákl. přenesená",J181,0)</f>
        <v>0</v>
      </c>
      <c r="BH181" s="193">
        <f>IF(N181="sníž. přenesená",J181,0)</f>
        <v>0</v>
      </c>
      <c r="BI181" s="193">
        <f>IF(N181="nulová",J181,0)</f>
        <v>0</v>
      </c>
      <c r="BJ181" s="17" t="s">
        <v>21</v>
      </c>
      <c r="BK181" s="193">
        <f>ROUND(I181*H181,2)</f>
        <v>0</v>
      </c>
      <c r="BL181" s="17" t="s">
        <v>142</v>
      </c>
      <c r="BM181" s="17" t="s">
        <v>1300</v>
      </c>
    </row>
    <row r="182" spans="2:65" s="1" customFormat="1" ht="29.25">
      <c r="B182" s="34"/>
      <c r="C182" s="35"/>
      <c r="D182" s="194" t="s">
        <v>144</v>
      </c>
      <c r="E182" s="35"/>
      <c r="F182" s="195" t="s">
        <v>1301</v>
      </c>
      <c r="G182" s="35"/>
      <c r="H182" s="35"/>
      <c r="I182" s="112"/>
      <c r="J182" s="35"/>
      <c r="K182" s="35"/>
      <c r="L182" s="38"/>
      <c r="M182" s="196"/>
      <c r="N182" s="60"/>
      <c r="O182" s="60"/>
      <c r="P182" s="60"/>
      <c r="Q182" s="60"/>
      <c r="R182" s="60"/>
      <c r="S182" s="60"/>
      <c r="T182" s="61"/>
      <c r="AT182" s="17" t="s">
        <v>144</v>
      </c>
      <c r="AU182" s="17" t="s">
        <v>80</v>
      </c>
    </row>
    <row r="183" spans="2:65" s="1" customFormat="1" ht="29.25">
      <c r="B183" s="34"/>
      <c r="C183" s="35"/>
      <c r="D183" s="194" t="s">
        <v>146</v>
      </c>
      <c r="E183" s="35"/>
      <c r="F183" s="197" t="s">
        <v>1302</v>
      </c>
      <c r="G183" s="35"/>
      <c r="H183" s="35"/>
      <c r="I183" s="112"/>
      <c r="J183" s="35"/>
      <c r="K183" s="35"/>
      <c r="L183" s="38"/>
      <c r="M183" s="196"/>
      <c r="N183" s="60"/>
      <c r="O183" s="60"/>
      <c r="P183" s="60"/>
      <c r="Q183" s="60"/>
      <c r="R183" s="60"/>
      <c r="S183" s="60"/>
      <c r="T183" s="61"/>
      <c r="AT183" s="17" t="s">
        <v>146</v>
      </c>
      <c r="AU183" s="17" t="s">
        <v>80</v>
      </c>
    </row>
    <row r="184" spans="2:65" s="12" customFormat="1" ht="11.25">
      <c r="B184" s="198"/>
      <c r="C184" s="199"/>
      <c r="D184" s="194" t="s">
        <v>148</v>
      </c>
      <c r="E184" s="200" t="s">
        <v>1</v>
      </c>
      <c r="F184" s="201" t="s">
        <v>1303</v>
      </c>
      <c r="G184" s="199"/>
      <c r="H184" s="200" t="s">
        <v>1</v>
      </c>
      <c r="I184" s="202"/>
      <c r="J184" s="199"/>
      <c r="K184" s="199"/>
      <c r="L184" s="203"/>
      <c r="M184" s="204"/>
      <c r="N184" s="205"/>
      <c r="O184" s="205"/>
      <c r="P184" s="205"/>
      <c r="Q184" s="205"/>
      <c r="R184" s="205"/>
      <c r="S184" s="205"/>
      <c r="T184" s="206"/>
      <c r="AT184" s="207" t="s">
        <v>148</v>
      </c>
      <c r="AU184" s="207" t="s">
        <v>80</v>
      </c>
      <c r="AV184" s="12" t="s">
        <v>21</v>
      </c>
      <c r="AW184" s="12" t="s">
        <v>35</v>
      </c>
      <c r="AX184" s="12" t="s">
        <v>72</v>
      </c>
      <c r="AY184" s="207" t="s">
        <v>135</v>
      </c>
    </row>
    <row r="185" spans="2:65" s="12" customFormat="1" ht="11.25">
      <c r="B185" s="198"/>
      <c r="C185" s="199"/>
      <c r="D185" s="194" t="s">
        <v>148</v>
      </c>
      <c r="E185" s="200" t="s">
        <v>1</v>
      </c>
      <c r="F185" s="201" t="s">
        <v>1281</v>
      </c>
      <c r="G185" s="199"/>
      <c r="H185" s="200" t="s">
        <v>1</v>
      </c>
      <c r="I185" s="202"/>
      <c r="J185" s="199"/>
      <c r="K185" s="199"/>
      <c r="L185" s="203"/>
      <c r="M185" s="204"/>
      <c r="N185" s="205"/>
      <c r="O185" s="205"/>
      <c r="P185" s="205"/>
      <c r="Q185" s="205"/>
      <c r="R185" s="205"/>
      <c r="S185" s="205"/>
      <c r="T185" s="206"/>
      <c r="AT185" s="207" t="s">
        <v>148</v>
      </c>
      <c r="AU185" s="207" t="s">
        <v>80</v>
      </c>
      <c r="AV185" s="12" t="s">
        <v>21</v>
      </c>
      <c r="AW185" s="12" t="s">
        <v>35</v>
      </c>
      <c r="AX185" s="12" t="s">
        <v>72</v>
      </c>
      <c r="AY185" s="207" t="s">
        <v>135</v>
      </c>
    </row>
    <row r="186" spans="2:65" s="13" customFormat="1" ht="11.25">
      <c r="B186" s="208"/>
      <c r="C186" s="209"/>
      <c r="D186" s="194" t="s">
        <v>148</v>
      </c>
      <c r="E186" s="210" t="s">
        <v>1</v>
      </c>
      <c r="F186" s="211" t="s">
        <v>1282</v>
      </c>
      <c r="G186" s="209"/>
      <c r="H186" s="212">
        <v>2.5000000000000001E-2</v>
      </c>
      <c r="I186" s="213"/>
      <c r="J186" s="209"/>
      <c r="K186" s="209"/>
      <c r="L186" s="214"/>
      <c r="M186" s="215"/>
      <c r="N186" s="216"/>
      <c r="O186" s="216"/>
      <c r="P186" s="216"/>
      <c r="Q186" s="216"/>
      <c r="R186" s="216"/>
      <c r="S186" s="216"/>
      <c r="T186" s="217"/>
      <c r="AT186" s="218" t="s">
        <v>148</v>
      </c>
      <c r="AU186" s="218" t="s">
        <v>80</v>
      </c>
      <c r="AV186" s="13" t="s">
        <v>80</v>
      </c>
      <c r="AW186" s="13" t="s">
        <v>35</v>
      </c>
      <c r="AX186" s="13" t="s">
        <v>72</v>
      </c>
      <c r="AY186" s="218" t="s">
        <v>135</v>
      </c>
    </row>
    <row r="187" spans="2:65" s="12" customFormat="1" ht="11.25">
      <c r="B187" s="198"/>
      <c r="C187" s="199"/>
      <c r="D187" s="194" t="s">
        <v>148</v>
      </c>
      <c r="E187" s="200" t="s">
        <v>1</v>
      </c>
      <c r="F187" s="201" t="s">
        <v>1304</v>
      </c>
      <c r="G187" s="199"/>
      <c r="H187" s="200" t="s">
        <v>1</v>
      </c>
      <c r="I187" s="202"/>
      <c r="J187" s="199"/>
      <c r="K187" s="199"/>
      <c r="L187" s="203"/>
      <c r="M187" s="204"/>
      <c r="N187" s="205"/>
      <c r="O187" s="205"/>
      <c r="P187" s="205"/>
      <c r="Q187" s="205"/>
      <c r="R187" s="205"/>
      <c r="S187" s="205"/>
      <c r="T187" s="206"/>
      <c r="AT187" s="207" t="s">
        <v>148</v>
      </c>
      <c r="AU187" s="207" t="s">
        <v>80</v>
      </c>
      <c r="AV187" s="12" t="s">
        <v>21</v>
      </c>
      <c r="AW187" s="12" t="s">
        <v>35</v>
      </c>
      <c r="AX187" s="12" t="s">
        <v>72</v>
      </c>
      <c r="AY187" s="207" t="s">
        <v>135</v>
      </c>
    </row>
    <row r="188" spans="2:65" s="13" customFormat="1" ht="11.25">
      <c r="B188" s="208"/>
      <c r="C188" s="209"/>
      <c r="D188" s="194" t="s">
        <v>148</v>
      </c>
      <c r="E188" s="210" t="s">
        <v>1</v>
      </c>
      <c r="F188" s="211" t="s">
        <v>1284</v>
      </c>
      <c r="G188" s="209"/>
      <c r="H188" s="212">
        <v>7.0000000000000001E-3</v>
      </c>
      <c r="I188" s="213"/>
      <c r="J188" s="209"/>
      <c r="K188" s="209"/>
      <c r="L188" s="214"/>
      <c r="M188" s="215"/>
      <c r="N188" s="216"/>
      <c r="O188" s="216"/>
      <c r="P188" s="216"/>
      <c r="Q188" s="216"/>
      <c r="R188" s="216"/>
      <c r="S188" s="216"/>
      <c r="T188" s="217"/>
      <c r="AT188" s="218" t="s">
        <v>148</v>
      </c>
      <c r="AU188" s="218" t="s">
        <v>80</v>
      </c>
      <c r="AV188" s="13" t="s">
        <v>80</v>
      </c>
      <c r="AW188" s="13" t="s">
        <v>35</v>
      </c>
      <c r="AX188" s="13" t="s">
        <v>72</v>
      </c>
      <c r="AY188" s="218" t="s">
        <v>135</v>
      </c>
    </row>
    <row r="189" spans="2:65" s="12" customFormat="1" ht="11.25">
      <c r="B189" s="198"/>
      <c r="C189" s="199"/>
      <c r="D189" s="194" t="s">
        <v>148</v>
      </c>
      <c r="E189" s="200" t="s">
        <v>1</v>
      </c>
      <c r="F189" s="201" t="s">
        <v>1305</v>
      </c>
      <c r="G189" s="199"/>
      <c r="H189" s="200" t="s">
        <v>1</v>
      </c>
      <c r="I189" s="202"/>
      <c r="J189" s="199"/>
      <c r="K189" s="199"/>
      <c r="L189" s="203"/>
      <c r="M189" s="204"/>
      <c r="N189" s="205"/>
      <c r="O189" s="205"/>
      <c r="P189" s="205"/>
      <c r="Q189" s="205"/>
      <c r="R189" s="205"/>
      <c r="S189" s="205"/>
      <c r="T189" s="206"/>
      <c r="AT189" s="207" t="s">
        <v>148</v>
      </c>
      <c r="AU189" s="207" t="s">
        <v>80</v>
      </c>
      <c r="AV189" s="12" t="s">
        <v>21</v>
      </c>
      <c r="AW189" s="12" t="s">
        <v>35</v>
      </c>
      <c r="AX189" s="12" t="s">
        <v>72</v>
      </c>
      <c r="AY189" s="207" t="s">
        <v>135</v>
      </c>
    </row>
    <row r="190" spans="2:65" s="12" customFormat="1" ht="11.25">
      <c r="B190" s="198"/>
      <c r="C190" s="199"/>
      <c r="D190" s="194" t="s">
        <v>148</v>
      </c>
      <c r="E190" s="200" t="s">
        <v>1</v>
      </c>
      <c r="F190" s="201" t="s">
        <v>1281</v>
      </c>
      <c r="G190" s="199"/>
      <c r="H190" s="200" t="s">
        <v>1</v>
      </c>
      <c r="I190" s="202"/>
      <c r="J190" s="199"/>
      <c r="K190" s="199"/>
      <c r="L190" s="203"/>
      <c r="M190" s="204"/>
      <c r="N190" s="205"/>
      <c r="O190" s="205"/>
      <c r="P190" s="205"/>
      <c r="Q190" s="205"/>
      <c r="R190" s="205"/>
      <c r="S190" s="205"/>
      <c r="T190" s="206"/>
      <c r="AT190" s="207" t="s">
        <v>148</v>
      </c>
      <c r="AU190" s="207" t="s">
        <v>80</v>
      </c>
      <c r="AV190" s="12" t="s">
        <v>21</v>
      </c>
      <c r="AW190" s="12" t="s">
        <v>35</v>
      </c>
      <c r="AX190" s="12" t="s">
        <v>72</v>
      </c>
      <c r="AY190" s="207" t="s">
        <v>135</v>
      </c>
    </row>
    <row r="191" spans="2:65" s="13" customFormat="1" ht="11.25">
      <c r="B191" s="208"/>
      <c r="C191" s="209"/>
      <c r="D191" s="194" t="s">
        <v>148</v>
      </c>
      <c r="E191" s="210" t="s">
        <v>1</v>
      </c>
      <c r="F191" s="211" t="s">
        <v>1282</v>
      </c>
      <c r="G191" s="209"/>
      <c r="H191" s="212">
        <v>2.5000000000000001E-2</v>
      </c>
      <c r="I191" s="213"/>
      <c r="J191" s="209"/>
      <c r="K191" s="209"/>
      <c r="L191" s="214"/>
      <c r="M191" s="215"/>
      <c r="N191" s="216"/>
      <c r="O191" s="216"/>
      <c r="P191" s="216"/>
      <c r="Q191" s="216"/>
      <c r="R191" s="216"/>
      <c r="S191" s="216"/>
      <c r="T191" s="217"/>
      <c r="AT191" s="218" t="s">
        <v>148</v>
      </c>
      <c r="AU191" s="218" t="s">
        <v>80</v>
      </c>
      <c r="AV191" s="13" t="s">
        <v>80</v>
      </c>
      <c r="AW191" s="13" t="s">
        <v>35</v>
      </c>
      <c r="AX191" s="13" t="s">
        <v>72</v>
      </c>
      <c r="AY191" s="218" t="s">
        <v>135</v>
      </c>
    </row>
    <row r="192" spans="2:65" s="14" customFormat="1" ht="11.25">
      <c r="B192" s="219"/>
      <c r="C192" s="220"/>
      <c r="D192" s="194" t="s">
        <v>148</v>
      </c>
      <c r="E192" s="221" t="s">
        <v>1</v>
      </c>
      <c r="F192" s="222" t="s">
        <v>152</v>
      </c>
      <c r="G192" s="220"/>
      <c r="H192" s="223">
        <v>5.7000000000000002E-2</v>
      </c>
      <c r="I192" s="224"/>
      <c r="J192" s="220"/>
      <c r="K192" s="220"/>
      <c r="L192" s="225"/>
      <c r="M192" s="226"/>
      <c r="N192" s="227"/>
      <c r="O192" s="227"/>
      <c r="P192" s="227"/>
      <c r="Q192" s="227"/>
      <c r="R192" s="227"/>
      <c r="S192" s="227"/>
      <c r="T192" s="228"/>
      <c r="AT192" s="229" t="s">
        <v>148</v>
      </c>
      <c r="AU192" s="229" t="s">
        <v>80</v>
      </c>
      <c r="AV192" s="14" t="s">
        <v>153</v>
      </c>
      <c r="AW192" s="14" t="s">
        <v>35</v>
      </c>
      <c r="AX192" s="14" t="s">
        <v>72</v>
      </c>
      <c r="AY192" s="229" t="s">
        <v>135</v>
      </c>
    </row>
    <row r="193" spans="2:65" s="12" customFormat="1" ht="11.25">
      <c r="B193" s="198"/>
      <c r="C193" s="199"/>
      <c r="D193" s="194" t="s">
        <v>148</v>
      </c>
      <c r="E193" s="200" t="s">
        <v>1</v>
      </c>
      <c r="F193" s="201" t="s">
        <v>1306</v>
      </c>
      <c r="G193" s="199"/>
      <c r="H193" s="200" t="s">
        <v>1</v>
      </c>
      <c r="I193" s="202"/>
      <c r="J193" s="199"/>
      <c r="K193" s="199"/>
      <c r="L193" s="203"/>
      <c r="M193" s="204"/>
      <c r="N193" s="205"/>
      <c r="O193" s="205"/>
      <c r="P193" s="205"/>
      <c r="Q193" s="205"/>
      <c r="R193" s="205"/>
      <c r="S193" s="205"/>
      <c r="T193" s="206"/>
      <c r="AT193" s="207" t="s">
        <v>148</v>
      </c>
      <c r="AU193" s="207" t="s">
        <v>80</v>
      </c>
      <c r="AV193" s="12" t="s">
        <v>21</v>
      </c>
      <c r="AW193" s="12" t="s">
        <v>35</v>
      </c>
      <c r="AX193" s="12" t="s">
        <v>72</v>
      </c>
      <c r="AY193" s="207" t="s">
        <v>135</v>
      </c>
    </row>
    <row r="194" spans="2:65" s="13" customFormat="1" ht="11.25">
      <c r="B194" s="208"/>
      <c r="C194" s="209"/>
      <c r="D194" s="194" t="s">
        <v>148</v>
      </c>
      <c r="E194" s="210" t="s">
        <v>1</v>
      </c>
      <c r="F194" s="211" t="s">
        <v>1287</v>
      </c>
      <c r="G194" s="209"/>
      <c r="H194" s="212">
        <v>0.19400000000000001</v>
      </c>
      <c r="I194" s="213"/>
      <c r="J194" s="209"/>
      <c r="K194" s="209"/>
      <c r="L194" s="214"/>
      <c r="M194" s="215"/>
      <c r="N194" s="216"/>
      <c r="O194" s="216"/>
      <c r="P194" s="216"/>
      <c r="Q194" s="216"/>
      <c r="R194" s="216"/>
      <c r="S194" s="216"/>
      <c r="T194" s="217"/>
      <c r="AT194" s="218" t="s">
        <v>148</v>
      </c>
      <c r="AU194" s="218" t="s">
        <v>80</v>
      </c>
      <c r="AV194" s="13" t="s">
        <v>80</v>
      </c>
      <c r="AW194" s="13" t="s">
        <v>35</v>
      </c>
      <c r="AX194" s="13" t="s">
        <v>72</v>
      </c>
      <c r="AY194" s="218" t="s">
        <v>135</v>
      </c>
    </row>
    <row r="195" spans="2:65" s="14" customFormat="1" ht="11.25">
      <c r="B195" s="219"/>
      <c r="C195" s="220"/>
      <c r="D195" s="194" t="s">
        <v>148</v>
      </c>
      <c r="E195" s="221" t="s">
        <v>1</v>
      </c>
      <c r="F195" s="222" t="s">
        <v>152</v>
      </c>
      <c r="G195" s="220"/>
      <c r="H195" s="223">
        <v>0.19400000000000001</v>
      </c>
      <c r="I195" s="224"/>
      <c r="J195" s="220"/>
      <c r="K195" s="220"/>
      <c r="L195" s="225"/>
      <c r="M195" s="226"/>
      <c r="N195" s="227"/>
      <c r="O195" s="227"/>
      <c r="P195" s="227"/>
      <c r="Q195" s="227"/>
      <c r="R195" s="227"/>
      <c r="S195" s="227"/>
      <c r="T195" s="228"/>
      <c r="AT195" s="229" t="s">
        <v>148</v>
      </c>
      <c r="AU195" s="229" t="s">
        <v>80</v>
      </c>
      <c r="AV195" s="14" t="s">
        <v>153</v>
      </c>
      <c r="AW195" s="14" t="s">
        <v>35</v>
      </c>
      <c r="AX195" s="14" t="s">
        <v>72</v>
      </c>
      <c r="AY195" s="229" t="s">
        <v>135</v>
      </c>
    </row>
    <row r="196" spans="2:65" s="15" customFormat="1" ht="11.25">
      <c r="B196" s="230"/>
      <c r="C196" s="231"/>
      <c r="D196" s="194" t="s">
        <v>148</v>
      </c>
      <c r="E196" s="232" t="s">
        <v>1</v>
      </c>
      <c r="F196" s="233" t="s">
        <v>193</v>
      </c>
      <c r="G196" s="231"/>
      <c r="H196" s="234">
        <v>0.251</v>
      </c>
      <c r="I196" s="235"/>
      <c r="J196" s="231"/>
      <c r="K196" s="231"/>
      <c r="L196" s="236"/>
      <c r="M196" s="237"/>
      <c r="N196" s="238"/>
      <c r="O196" s="238"/>
      <c r="P196" s="238"/>
      <c r="Q196" s="238"/>
      <c r="R196" s="238"/>
      <c r="S196" s="238"/>
      <c r="T196" s="239"/>
      <c r="AT196" s="240" t="s">
        <v>148</v>
      </c>
      <c r="AU196" s="240" t="s">
        <v>80</v>
      </c>
      <c r="AV196" s="15" t="s">
        <v>142</v>
      </c>
      <c r="AW196" s="15" t="s">
        <v>35</v>
      </c>
      <c r="AX196" s="15" t="s">
        <v>21</v>
      </c>
      <c r="AY196" s="240" t="s">
        <v>135</v>
      </c>
    </row>
    <row r="197" spans="2:65" s="1" customFormat="1" ht="22.5" customHeight="1">
      <c r="B197" s="34"/>
      <c r="C197" s="182" t="s">
        <v>243</v>
      </c>
      <c r="D197" s="182" t="s">
        <v>137</v>
      </c>
      <c r="E197" s="183" t="s">
        <v>1307</v>
      </c>
      <c r="F197" s="184" t="s">
        <v>1308</v>
      </c>
      <c r="G197" s="185" t="s">
        <v>1276</v>
      </c>
      <c r="H197" s="186">
        <v>4.2000000000000003E-2</v>
      </c>
      <c r="I197" s="187"/>
      <c r="J197" s="188">
        <f>ROUND(I197*H197,2)</f>
        <v>0</v>
      </c>
      <c r="K197" s="184" t="s">
        <v>1224</v>
      </c>
      <c r="L197" s="38"/>
      <c r="M197" s="189" t="s">
        <v>1</v>
      </c>
      <c r="N197" s="190" t="s">
        <v>43</v>
      </c>
      <c r="O197" s="60"/>
      <c r="P197" s="191">
        <f>O197*H197</f>
        <v>0</v>
      </c>
      <c r="Q197" s="191">
        <v>0</v>
      </c>
      <c r="R197" s="191">
        <f>Q197*H197</f>
        <v>0</v>
      </c>
      <c r="S197" s="191">
        <v>0</v>
      </c>
      <c r="T197" s="192">
        <f>S197*H197</f>
        <v>0</v>
      </c>
      <c r="AR197" s="17" t="s">
        <v>142</v>
      </c>
      <c r="AT197" s="17" t="s">
        <v>137</v>
      </c>
      <c r="AU197" s="17" t="s">
        <v>80</v>
      </c>
      <c r="AY197" s="17" t="s">
        <v>135</v>
      </c>
      <c r="BE197" s="193">
        <f>IF(N197="základní",J197,0)</f>
        <v>0</v>
      </c>
      <c r="BF197" s="193">
        <f>IF(N197="snížená",J197,0)</f>
        <v>0</v>
      </c>
      <c r="BG197" s="193">
        <f>IF(N197="zákl. přenesená",J197,0)</f>
        <v>0</v>
      </c>
      <c r="BH197" s="193">
        <f>IF(N197="sníž. přenesená",J197,0)</f>
        <v>0</v>
      </c>
      <c r="BI197" s="193">
        <f>IF(N197="nulová",J197,0)</f>
        <v>0</v>
      </c>
      <c r="BJ197" s="17" t="s">
        <v>21</v>
      </c>
      <c r="BK197" s="193">
        <f>ROUND(I197*H197,2)</f>
        <v>0</v>
      </c>
      <c r="BL197" s="17" t="s">
        <v>142</v>
      </c>
      <c r="BM197" s="17" t="s">
        <v>1309</v>
      </c>
    </row>
    <row r="198" spans="2:65" s="1" customFormat="1" ht="29.25">
      <c r="B198" s="34"/>
      <c r="C198" s="35"/>
      <c r="D198" s="194" t="s">
        <v>144</v>
      </c>
      <c r="E198" s="35"/>
      <c r="F198" s="195" t="s">
        <v>1310</v>
      </c>
      <c r="G198" s="35"/>
      <c r="H198" s="35"/>
      <c r="I198" s="112"/>
      <c r="J198" s="35"/>
      <c r="K198" s="35"/>
      <c r="L198" s="38"/>
      <c r="M198" s="196"/>
      <c r="N198" s="60"/>
      <c r="O198" s="60"/>
      <c r="P198" s="60"/>
      <c r="Q198" s="60"/>
      <c r="R198" s="60"/>
      <c r="S198" s="60"/>
      <c r="T198" s="61"/>
      <c r="AT198" s="17" t="s">
        <v>144</v>
      </c>
      <c r="AU198" s="17" t="s">
        <v>80</v>
      </c>
    </row>
    <row r="199" spans="2:65" s="1" customFormat="1" ht="29.25">
      <c r="B199" s="34"/>
      <c r="C199" s="35"/>
      <c r="D199" s="194" t="s">
        <v>146</v>
      </c>
      <c r="E199" s="35"/>
      <c r="F199" s="197" t="s">
        <v>1302</v>
      </c>
      <c r="G199" s="35"/>
      <c r="H199" s="35"/>
      <c r="I199" s="112"/>
      <c r="J199" s="35"/>
      <c r="K199" s="35"/>
      <c r="L199" s="38"/>
      <c r="M199" s="196"/>
      <c r="N199" s="60"/>
      <c r="O199" s="60"/>
      <c r="P199" s="60"/>
      <c r="Q199" s="60"/>
      <c r="R199" s="60"/>
      <c r="S199" s="60"/>
      <c r="T199" s="61"/>
      <c r="AT199" s="17" t="s">
        <v>146</v>
      </c>
      <c r="AU199" s="17" t="s">
        <v>80</v>
      </c>
    </row>
    <row r="200" spans="2:65" s="12" customFormat="1" ht="11.25">
      <c r="B200" s="198"/>
      <c r="C200" s="199"/>
      <c r="D200" s="194" t="s">
        <v>148</v>
      </c>
      <c r="E200" s="200" t="s">
        <v>1</v>
      </c>
      <c r="F200" s="201" t="s">
        <v>1311</v>
      </c>
      <c r="G200" s="199"/>
      <c r="H200" s="200" t="s">
        <v>1</v>
      </c>
      <c r="I200" s="202"/>
      <c r="J200" s="199"/>
      <c r="K200" s="199"/>
      <c r="L200" s="203"/>
      <c r="M200" s="204"/>
      <c r="N200" s="205"/>
      <c r="O200" s="205"/>
      <c r="P200" s="205"/>
      <c r="Q200" s="205"/>
      <c r="R200" s="205"/>
      <c r="S200" s="205"/>
      <c r="T200" s="206"/>
      <c r="AT200" s="207" t="s">
        <v>148</v>
      </c>
      <c r="AU200" s="207" t="s">
        <v>80</v>
      </c>
      <c r="AV200" s="12" t="s">
        <v>21</v>
      </c>
      <c r="AW200" s="12" t="s">
        <v>35</v>
      </c>
      <c r="AX200" s="12" t="s">
        <v>72</v>
      </c>
      <c r="AY200" s="207" t="s">
        <v>135</v>
      </c>
    </row>
    <row r="201" spans="2:65" s="12" customFormat="1" ht="11.25">
      <c r="B201" s="198"/>
      <c r="C201" s="199"/>
      <c r="D201" s="194" t="s">
        <v>148</v>
      </c>
      <c r="E201" s="200" t="s">
        <v>1</v>
      </c>
      <c r="F201" s="201" t="s">
        <v>1281</v>
      </c>
      <c r="G201" s="199"/>
      <c r="H201" s="200" t="s">
        <v>1</v>
      </c>
      <c r="I201" s="202"/>
      <c r="J201" s="199"/>
      <c r="K201" s="199"/>
      <c r="L201" s="203"/>
      <c r="M201" s="204"/>
      <c r="N201" s="205"/>
      <c r="O201" s="205"/>
      <c r="P201" s="205"/>
      <c r="Q201" s="205"/>
      <c r="R201" s="205"/>
      <c r="S201" s="205"/>
      <c r="T201" s="206"/>
      <c r="AT201" s="207" t="s">
        <v>148</v>
      </c>
      <c r="AU201" s="207" t="s">
        <v>80</v>
      </c>
      <c r="AV201" s="12" t="s">
        <v>21</v>
      </c>
      <c r="AW201" s="12" t="s">
        <v>35</v>
      </c>
      <c r="AX201" s="12" t="s">
        <v>72</v>
      </c>
      <c r="AY201" s="207" t="s">
        <v>135</v>
      </c>
    </row>
    <row r="202" spans="2:65" s="13" customFormat="1" ht="11.25">
      <c r="B202" s="208"/>
      <c r="C202" s="209"/>
      <c r="D202" s="194" t="s">
        <v>148</v>
      </c>
      <c r="E202" s="210" t="s">
        <v>1</v>
      </c>
      <c r="F202" s="211" t="s">
        <v>1293</v>
      </c>
      <c r="G202" s="209"/>
      <c r="H202" s="212">
        <v>6.0000000000000001E-3</v>
      </c>
      <c r="I202" s="213"/>
      <c r="J202" s="209"/>
      <c r="K202" s="209"/>
      <c r="L202" s="214"/>
      <c r="M202" s="215"/>
      <c r="N202" s="216"/>
      <c r="O202" s="216"/>
      <c r="P202" s="216"/>
      <c r="Q202" s="216"/>
      <c r="R202" s="216"/>
      <c r="S202" s="216"/>
      <c r="T202" s="217"/>
      <c r="AT202" s="218" t="s">
        <v>148</v>
      </c>
      <c r="AU202" s="218" t="s">
        <v>80</v>
      </c>
      <c r="AV202" s="13" t="s">
        <v>80</v>
      </c>
      <c r="AW202" s="13" t="s">
        <v>35</v>
      </c>
      <c r="AX202" s="13" t="s">
        <v>72</v>
      </c>
      <c r="AY202" s="218" t="s">
        <v>135</v>
      </c>
    </row>
    <row r="203" spans="2:65" s="12" customFormat="1" ht="11.25">
      <c r="B203" s="198"/>
      <c r="C203" s="199"/>
      <c r="D203" s="194" t="s">
        <v>148</v>
      </c>
      <c r="E203" s="200" t="s">
        <v>1</v>
      </c>
      <c r="F203" s="201" t="s">
        <v>1252</v>
      </c>
      <c r="G203" s="199"/>
      <c r="H203" s="200" t="s">
        <v>1</v>
      </c>
      <c r="I203" s="202"/>
      <c r="J203" s="199"/>
      <c r="K203" s="199"/>
      <c r="L203" s="203"/>
      <c r="M203" s="204"/>
      <c r="N203" s="205"/>
      <c r="O203" s="205"/>
      <c r="P203" s="205"/>
      <c r="Q203" s="205"/>
      <c r="R203" s="205"/>
      <c r="S203" s="205"/>
      <c r="T203" s="206"/>
      <c r="AT203" s="207" t="s">
        <v>148</v>
      </c>
      <c r="AU203" s="207" t="s">
        <v>80</v>
      </c>
      <c r="AV203" s="12" t="s">
        <v>21</v>
      </c>
      <c r="AW203" s="12" t="s">
        <v>35</v>
      </c>
      <c r="AX203" s="12" t="s">
        <v>72</v>
      </c>
      <c r="AY203" s="207" t="s">
        <v>135</v>
      </c>
    </row>
    <row r="204" spans="2:65" s="13" customFormat="1" ht="11.25">
      <c r="B204" s="208"/>
      <c r="C204" s="209"/>
      <c r="D204" s="194" t="s">
        <v>148</v>
      </c>
      <c r="E204" s="210" t="s">
        <v>1</v>
      </c>
      <c r="F204" s="211" t="s">
        <v>1294</v>
      </c>
      <c r="G204" s="209"/>
      <c r="H204" s="212">
        <v>6.0000000000000001E-3</v>
      </c>
      <c r="I204" s="213"/>
      <c r="J204" s="209"/>
      <c r="K204" s="209"/>
      <c r="L204" s="214"/>
      <c r="M204" s="215"/>
      <c r="N204" s="216"/>
      <c r="O204" s="216"/>
      <c r="P204" s="216"/>
      <c r="Q204" s="216"/>
      <c r="R204" s="216"/>
      <c r="S204" s="216"/>
      <c r="T204" s="217"/>
      <c r="AT204" s="218" t="s">
        <v>148</v>
      </c>
      <c r="AU204" s="218" t="s">
        <v>80</v>
      </c>
      <c r="AV204" s="13" t="s">
        <v>80</v>
      </c>
      <c r="AW204" s="13" t="s">
        <v>35</v>
      </c>
      <c r="AX204" s="13" t="s">
        <v>72</v>
      </c>
      <c r="AY204" s="218" t="s">
        <v>135</v>
      </c>
    </row>
    <row r="205" spans="2:65" s="12" customFormat="1" ht="11.25">
      <c r="B205" s="198"/>
      <c r="C205" s="199"/>
      <c r="D205" s="194" t="s">
        <v>148</v>
      </c>
      <c r="E205" s="200" t="s">
        <v>1</v>
      </c>
      <c r="F205" s="201" t="s">
        <v>1295</v>
      </c>
      <c r="G205" s="199"/>
      <c r="H205" s="200" t="s">
        <v>1</v>
      </c>
      <c r="I205" s="202"/>
      <c r="J205" s="199"/>
      <c r="K205" s="199"/>
      <c r="L205" s="203"/>
      <c r="M205" s="204"/>
      <c r="N205" s="205"/>
      <c r="O205" s="205"/>
      <c r="P205" s="205"/>
      <c r="Q205" s="205"/>
      <c r="R205" s="205"/>
      <c r="S205" s="205"/>
      <c r="T205" s="206"/>
      <c r="AT205" s="207" t="s">
        <v>148</v>
      </c>
      <c r="AU205" s="207" t="s">
        <v>80</v>
      </c>
      <c r="AV205" s="12" t="s">
        <v>21</v>
      </c>
      <c r="AW205" s="12" t="s">
        <v>35</v>
      </c>
      <c r="AX205" s="12" t="s">
        <v>72</v>
      </c>
      <c r="AY205" s="207" t="s">
        <v>135</v>
      </c>
    </row>
    <row r="206" spans="2:65" s="12" customFormat="1" ht="11.25">
      <c r="B206" s="198"/>
      <c r="C206" s="199"/>
      <c r="D206" s="194" t="s">
        <v>148</v>
      </c>
      <c r="E206" s="200" t="s">
        <v>1</v>
      </c>
      <c r="F206" s="201" t="s">
        <v>1281</v>
      </c>
      <c r="G206" s="199"/>
      <c r="H206" s="200" t="s">
        <v>1</v>
      </c>
      <c r="I206" s="202"/>
      <c r="J206" s="199"/>
      <c r="K206" s="199"/>
      <c r="L206" s="203"/>
      <c r="M206" s="204"/>
      <c r="N206" s="205"/>
      <c r="O206" s="205"/>
      <c r="P206" s="205"/>
      <c r="Q206" s="205"/>
      <c r="R206" s="205"/>
      <c r="S206" s="205"/>
      <c r="T206" s="206"/>
      <c r="AT206" s="207" t="s">
        <v>148</v>
      </c>
      <c r="AU206" s="207" t="s">
        <v>80</v>
      </c>
      <c r="AV206" s="12" t="s">
        <v>21</v>
      </c>
      <c r="AW206" s="12" t="s">
        <v>35</v>
      </c>
      <c r="AX206" s="12" t="s">
        <v>72</v>
      </c>
      <c r="AY206" s="207" t="s">
        <v>135</v>
      </c>
    </row>
    <row r="207" spans="2:65" s="13" customFormat="1" ht="11.25">
      <c r="B207" s="208"/>
      <c r="C207" s="209"/>
      <c r="D207" s="194" t="s">
        <v>148</v>
      </c>
      <c r="E207" s="210" t="s">
        <v>1</v>
      </c>
      <c r="F207" s="211" t="s">
        <v>1293</v>
      </c>
      <c r="G207" s="209"/>
      <c r="H207" s="212">
        <v>6.0000000000000001E-3</v>
      </c>
      <c r="I207" s="213"/>
      <c r="J207" s="209"/>
      <c r="K207" s="209"/>
      <c r="L207" s="214"/>
      <c r="M207" s="215"/>
      <c r="N207" s="216"/>
      <c r="O207" s="216"/>
      <c r="P207" s="216"/>
      <c r="Q207" s="216"/>
      <c r="R207" s="216"/>
      <c r="S207" s="216"/>
      <c r="T207" s="217"/>
      <c r="AT207" s="218" t="s">
        <v>148</v>
      </c>
      <c r="AU207" s="218" t="s">
        <v>80</v>
      </c>
      <c r="AV207" s="13" t="s">
        <v>80</v>
      </c>
      <c r="AW207" s="13" t="s">
        <v>35</v>
      </c>
      <c r="AX207" s="13" t="s">
        <v>72</v>
      </c>
      <c r="AY207" s="218" t="s">
        <v>135</v>
      </c>
    </row>
    <row r="208" spans="2:65" s="12" customFormat="1" ht="11.25">
      <c r="B208" s="198"/>
      <c r="C208" s="199"/>
      <c r="D208" s="194" t="s">
        <v>148</v>
      </c>
      <c r="E208" s="200" t="s">
        <v>1</v>
      </c>
      <c r="F208" s="201" t="s">
        <v>1252</v>
      </c>
      <c r="G208" s="199"/>
      <c r="H208" s="200" t="s">
        <v>1</v>
      </c>
      <c r="I208" s="202"/>
      <c r="J208" s="199"/>
      <c r="K208" s="199"/>
      <c r="L208" s="203"/>
      <c r="M208" s="204"/>
      <c r="N208" s="205"/>
      <c r="O208" s="205"/>
      <c r="P208" s="205"/>
      <c r="Q208" s="205"/>
      <c r="R208" s="205"/>
      <c r="S208" s="205"/>
      <c r="T208" s="206"/>
      <c r="AT208" s="207" t="s">
        <v>148</v>
      </c>
      <c r="AU208" s="207" t="s">
        <v>80</v>
      </c>
      <c r="AV208" s="12" t="s">
        <v>21</v>
      </c>
      <c r="AW208" s="12" t="s">
        <v>35</v>
      </c>
      <c r="AX208" s="12" t="s">
        <v>72</v>
      </c>
      <c r="AY208" s="207" t="s">
        <v>135</v>
      </c>
    </row>
    <row r="209" spans="2:65" s="13" customFormat="1" ht="11.25">
      <c r="B209" s="208"/>
      <c r="C209" s="209"/>
      <c r="D209" s="194" t="s">
        <v>148</v>
      </c>
      <c r="E209" s="210" t="s">
        <v>1</v>
      </c>
      <c r="F209" s="211" t="s">
        <v>1294</v>
      </c>
      <c r="G209" s="209"/>
      <c r="H209" s="212">
        <v>6.0000000000000001E-3</v>
      </c>
      <c r="I209" s="213"/>
      <c r="J209" s="209"/>
      <c r="K209" s="209"/>
      <c r="L209" s="214"/>
      <c r="M209" s="215"/>
      <c r="N209" s="216"/>
      <c r="O209" s="216"/>
      <c r="P209" s="216"/>
      <c r="Q209" s="216"/>
      <c r="R209" s="216"/>
      <c r="S209" s="216"/>
      <c r="T209" s="217"/>
      <c r="AT209" s="218" t="s">
        <v>148</v>
      </c>
      <c r="AU209" s="218" t="s">
        <v>80</v>
      </c>
      <c r="AV209" s="13" t="s">
        <v>80</v>
      </c>
      <c r="AW209" s="13" t="s">
        <v>35</v>
      </c>
      <c r="AX209" s="13" t="s">
        <v>72</v>
      </c>
      <c r="AY209" s="218" t="s">
        <v>135</v>
      </c>
    </row>
    <row r="210" spans="2:65" s="14" customFormat="1" ht="11.25">
      <c r="B210" s="219"/>
      <c r="C210" s="220"/>
      <c r="D210" s="194" t="s">
        <v>148</v>
      </c>
      <c r="E210" s="221" t="s">
        <v>1</v>
      </c>
      <c r="F210" s="222" t="s">
        <v>152</v>
      </c>
      <c r="G210" s="220"/>
      <c r="H210" s="223">
        <v>2.4E-2</v>
      </c>
      <c r="I210" s="224"/>
      <c r="J210" s="220"/>
      <c r="K210" s="220"/>
      <c r="L210" s="225"/>
      <c r="M210" s="226"/>
      <c r="N210" s="227"/>
      <c r="O210" s="227"/>
      <c r="P210" s="227"/>
      <c r="Q210" s="227"/>
      <c r="R210" s="227"/>
      <c r="S210" s="227"/>
      <c r="T210" s="228"/>
      <c r="AT210" s="229" t="s">
        <v>148</v>
      </c>
      <c r="AU210" s="229" t="s">
        <v>80</v>
      </c>
      <c r="AV210" s="14" t="s">
        <v>153</v>
      </c>
      <c r="AW210" s="14" t="s">
        <v>35</v>
      </c>
      <c r="AX210" s="14" t="s">
        <v>72</v>
      </c>
      <c r="AY210" s="229" t="s">
        <v>135</v>
      </c>
    </row>
    <row r="211" spans="2:65" s="12" customFormat="1" ht="11.25">
      <c r="B211" s="198"/>
      <c r="C211" s="199"/>
      <c r="D211" s="194" t="s">
        <v>148</v>
      </c>
      <c r="E211" s="200" t="s">
        <v>1</v>
      </c>
      <c r="F211" s="201" t="s">
        <v>1312</v>
      </c>
      <c r="G211" s="199"/>
      <c r="H211" s="200" t="s">
        <v>1</v>
      </c>
      <c r="I211" s="202"/>
      <c r="J211" s="199"/>
      <c r="K211" s="199"/>
      <c r="L211" s="203"/>
      <c r="M211" s="204"/>
      <c r="N211" s="205"/>
      <c r="O211" s="205"/>
      <c r="P211" s="205"/>
      <c r="Q211" s="205"/>
      <c r="R211" s="205"/>
      <c r="S211" s="205"/>
      <c r="T211" s="206"/>
      <c r="AT211" s="207" t="s">
        <v>148</v>
      </c>
      <c r="AU211" s="207" t="s">
        <v>80</v>
      </c>
      <c r="AV211" s="12" t="s">
        <v>21</v>
      </c>
      <c r="AW211" s="12" t="s">
        <v>35</v>
      </c>
      <c r="AX211" s="12" t="s">
        <v>72</v>
      </c>
      <c r="AY211" s="207" t="s">
        <v>135</v>
      </c>
    </row>
    <row r="212" spans="2:65" s="13" customFormat="1" ht="11.25">
      <c r="B212" s="208"/>
      <c r="C212" s="209"/>
      <c r="D212" s="194" t="s">
        <v>148</v>
      </c>
      <c r="E212" s="210" t="s">
        <v>1</v>
      </c>
      <c r="F212" s="211" t="s">
        <v>1297</v>
      </c>
      <c r="G212" s="209"/>
      <c r="H212" s="212">
        <v>1.7999999999999999E-2</v>
      </c>
      <c r="I212" s="213"/>
      <c r="J212" s="209"/>
      <c r="K212" s="209"/>
      <c r="L212" s="214"/>
      <c r="M212" s="215"/>
      <c r="N212" s="216"/>
      <c r="O212" s="216"/>
      <c r="P212" s="216"/>
      <c r="Q212" s="216"/>
      <c r="R212" s="216"/>
      <c r="S212" s="216"/>
      <c r="T212" s="217"/>
      <c r="AT212" s="218" t="s">
        <v>148</v>
      </c>
      <c r="AU212" s="218" t="s">
        <v>80</v>
      </c>
      <c r="AV212" s="13" t="s">
        <v>80</v>
      </c>
      <c r="AW212" s="13" t="s">
        <v>35</v>
      </c>
      <c r="AX212" s="13" t="s">
        <v>72</v>
      </c>
      <c r="AY212" s="218" t="s">
        <v>135</v>
      </c>
    </row>
    <row r="213" spans="2:65" s="14" customFormat="1" ht="11.25">
      <c r="B213" s="219"/>
      <c r="C213" s="220"/>
      <c r="D213" s="194" t="s">
        <v>148</v>
      </c>
      <c r="E213" s="221" t="s">
        <v>1</v>
      </c>
      <c r="F213" s="222" t="s">
        <v>152</v>
      </c>
      <c r="G213" s="220"/>
      <c r="H213" s="223">
        <v>1.7999999999999999E-2</v>
      </c>
      <c r="I213" s="224"/>
      <c r="J213" s="220"/>
      <c r="K213" s="220"/>
      <c r="L213" s="225"/>
      <c r="M213" s="226"/>
      <c r="N213" s="227"/>
      <c r="O213" s="227"/>
      <c r="P213" s="227"/>
      <c r="Q213" s="227"/>
      <c r="R213" s="227"/>
      <c r="S213" s="227"/>
      <c r="T213" s="228"/>
      <c r="AT213" s="229" t="s">
        <v>148</v>
      </c>
      <c r="AU213" s="229" t="s">
        <v>80</v>
      </c>
      <c r="AV213" s="14" t="s">
        <v>153</v>
      </c>
      <c r="AW213" s="14" t="s">
        <v>35</v>
      </c>
      <c r="AX213" s="14" t="s">
        <v>72</v>
      </c>
      <c r="AY213" s="229" t="s">
        <v>135</v>
      </c>
    </row>
    <row r="214" spans="2:65" s="15" customFormat="1" ht="11.25">
      <c r="B214" s="230"/>
      <c r="C214" s="231"/>
      <c r="D214" s="194" t="s">
        <v>148</v>
      </c>
      <c r="E214" s="232" t="s">
        <v>1</v>
      </c>
      <c r="F214" s="233" t="s">
        <v>193</v>
      </c>
      <c r="G214" s="231"/>
      <c r="H214" s="234">
        <v>4.2000000000000003E-2</v>
      </c>
      <c r="I214" s="235"/>
      <c r="J214" s="231"/>
      <c r="K214" s="231"/>
      <c r="L214" s="236"/>
      <c r="M214" s="237"/>
      <c r="N214" s="238"/>
      <c r="O214" s="238"/>
      <c r="P214" s="238"/>
      <c r="Q214" s="238"/>
      <c r="R214" s="238"/>
      <c r="S214" s="238"/>
      <c r="T214" s="239"/>
      <c r="AT214" s="240" t="s">
        <v>148</v>
      </c>
      <c r="AU214" s="240" t="s">
        <v>80</v>
      </c>
      <c r="AV214" s="15" t="s">
        <v>142</v>
      </c>
      <c r="AW214" s="15" t="s">
        <v>35</v>
      </c>
      <c r="AX214" s="15" t="s">
        <v>21</v>
      </c>
      <c r="AY214" s="240" t="s">
        <v>135</v>
      </c>
    </row>
    <row r="215" spans="2:65" s="1" customFormat="1" ht="22.5" customHeight="1">
      <c r="B215" s="34"/>
      <c r="C215" s="182" t="s">
        <v>251</v>
      </c>
      <c r="D215" s="182" t="s">
        <v>137</v>
      </c>
      <c r="E215" s="183" t="s">
        <v>1313</v>
      </c>
      <c r="F215" s="184" t="s">
        <v>1314</v>
      </c>
      <c r="G215" s="185" t="s">
        <v>659</v>
      </c>
      <c r="H215" s="186">
        <v>40</v>
      </c>
      <c r="I215" s="187"/>
      <c r="J215" s="188">
        <f>ROUND(I215*H215,2)</f>
        <v>0</v>
      </c>
      <c r="K215" s="184" t="s">
        <v>1224</v>
      </c>
      <c r="L215" s="38"/>
      <c r="M215" s="189" t="s">
        <v>1</v>
      </c>
      <c r="N215" s="190" t="s">
        <v>43</v>
      </c>
      <c r="O215" s="60"/>
      <c r="P215" s="191">
        <f>O215*H215</f>
        <v>0</v>
      </c>
      <c r="Q215" s="191">
        <v>0</v>
      </c>
      <c r="R215" s="191">
        <f>Q215*H215</f>
        <v>0</v>
      </c>
      <c r="S215" s="191">
        <v>0</v>
      </c>
      <c r="T215" s="192">
        <f>S215*H215</f>
        <v>0</v>
      </c>
      <c r="AR215" s="17" t="s">
        <v>142</v>
      </c>
      <c r="AT215" s="17" t="s">
        <v>137</v>
      </c>
      <c r="AU215" s="17" t="s">
        <v>80</v>
      </c>
      <c r="AY215" s="17" t="s">
        <v>135</v>
      </c>
      <c r="BE215" s="193">
        <f>IF(N215="základní",J215,0)</f>
        <v>0</v>
      </c>
      <c r="BF215" s="193">
        <f>IF(N215="snížená",J215,0)</f>
        <v>0</v>
      </c>
      <c r="BG215" s="193">
        <f>IF(N215="zákl. přenesená",J215,0)</f>
        <v>0</v>
      </c>
      <c r="BH215" s="193">
        <f>IF(N215="sníž. přenesená",J215,0)</f>
        <v>0</v>
      </c>
      <c r="BI215" s="193">
        <f>IF(N215="nulová",J215,0)</f>
        <v>0</v>
      </c>
      <c r="BJ215" s="17" t="s">
        <v>21</v>
      </c>
      <c r="BK215" s="193">
        <f>ROUND(I215*H215,2)</f>
        <v>0</v>
      </c>
      <c r="BL215" s="17" t="s">
        <v>142</v>
      </c>
      <c r="BM215" s="17" t="s">
        <v>1315</v>
      </c>
    </row>
    <row r="216" spans="2:65" s="1" customFormat="1" ht="19.5">
      <c r="B216" s="34"/>
      <c r="C216" s="35"/>
      <c r="D216" s="194" t="s">
        <v>144</v>
      </c>
      <c r="E216" s="35"/>
      <c r="F216" s="195" t="s">
        <v>1316</v>
      </c>
      <c r="G216" s="35"/>
      <c r="H216" s="35"/>
      <c r="I216" s="112"/>
      <c r="J216" s="35"/>
      <c r="K216" s="35"/>
      <c r="L216" s="38"/>
      <c r="M216" s="196"/>
      <c r="N216" s="60"/>
      <c r="O216" s="60"/>
      <c r="P216" s="60"/>
      <c r="Q216" s="60"/>
      <c r="R216" s="60"/>
      <c r="S216" s="60"/>
      <c r="T216" s="61"/>
      <c r="AT216" s="17" t="s">
        <v>144</v>
      </c>
      <c r="AU216" s="17" t="s">
        <v>80</v>
      </c>
    </row>
    <row r="217" spans="2:65" s="1" customFormat="1" ht="19.5">
      <c r="B217" s="34"/>
      <c r="C217" s="35"/>
      <c r="D217" s="194" t="s">
        <v>146</v>
      </c>
      <c r="E217" s="35"/>
      <c r="F217" s="197" t="s">
        <v>1317</v>
      </c>
      <c r="G217" s="35"/>
      <c r="H217" s="35"/>
      <c r="I217" s="112"/>
      <c r="J217" s="35"/>
      <c r="K217" s="35"/>
      <c r="L217" s="38"/>
      <c r="M217" s="196"/>
      <c r="N217" s="60"/>
      <c r="O217" s="60"/>
      <c r="P217" s="60"/>
      <c r="Q217" s="60"/>
      <c r="R217" s="60"/>
      <c r="S217" s="60"/>
      <c r="T217" s="61"/>
      <c r="AT217" s="17" t="s">
        <v>146</v>
      </c>
      <c r="AU217" s="17" t="s">
        <v>80</v>
      </c>
    </row>
    <row r="218" spans="2:65" s="12" customFormat="1" ht="11.25">
      <c r="B218" s="198"/>
      <c r="C218" s="199"/>
      <c r="D218" s="194" t="s">
        <v>148</v>
      </c>
      <c r="E218" s="200" t="s">
        <v>1</v>
      </c>
      <c r="F218" s="201" t="s">
        <v>1318</v>
      </c>
      <c r="G218" s="199"/>
      <c r="H218" s="200" t="s">
        <v>1</v>
      </c>
      <c r="I218" s="202"/>
      <c r="J218" s="199"/>
      <c r="K218" s="199"/>
      <c r="L218" s="203"/>
      <c r="M218" s="204"/>
      <c r="N218" s="205"/>
      <c r="O218" s="205"/>
      <c r="P218" s="205"/>
      <c r="Q218" s="205"/>
      <c r="R218" s="205"/>
      <c r="S218" s="205"/>
      <c r="T218" s="206"/>
      <c r="AT218" s="207" t="s">
        <v>148</v>
      </c>
      <c r="AU218" s="207" t="s">
        <v>80</v>
      </c>
      <c r="AV218" s="12" t="s">
        <v>21</v>
      </c>
      <c r="AW218" s="12" t="s">
        <v>35</v>
      </c>
      <c r="AX218" s="12" t="s">
        <v>72</v>
      </c>
      <c r="AY218" s="207" t="s">
        <v>135</v>
      </c>
    </row>
    <row r="219" spans="2:65" s="13" customFormat="1" ht="11.25">
      <c r="B219" s="208"/>
      <c r="C219" s="209"/>
      <c r="D219" s="194" t="s">
        <v>148</v>
      </c>
      <c r="E219" s="210" t="s">
        <v>1</v>
      </c>
      <c r="F219" s="211" t="s">
        <v>26</v>
      </c>
      <c r="G219" s="209"/>
      <c r="H219" s="212">
        <v>10</v>
      </c>
      <c r="I219" s="213"/>
      <c r="J219" s="209"/>
      <c r="K219" s="209"/>
      <c r="L219" s="214"/>
      <c r="M219" s="215"/>
      <c r="N219" s="216"/>
      <c r="O219" s="216"/>
      <c r="P219" s="216"/>
      <c r="Q219" s="216"/>
      <c r="R219" s="216"/>
      <c r="S219" s="216"/>
      <c r="T219" s="217"/>
      <c r="AT219" s="218" t="s">
        <v>148</v>
      </c>
      <c r="AU219" s="218" t="s">
        <v>80</v>
      </c>
      <c r="AV219" s="13" t="s">
        <v>80</v>
      </c>
      <c r="AW219" s="13" t="s">
        <v>35</v>
      </c>
      <c r="AX219" s="13" t="s">
        <v>72</v>
      </c>
      <c r="AY219" s="218" t="s">
        <v>135</v>
      </c>
    </row>
    <row r="220" spans="2:65" s="12" customFormat="1" ht="11.25">
      <c r="B220" s="198"/>
      <c r="C220" s="199"/>
      <c r="D220" s="194" t="s">
        <v>148</v>
      </c>
      <c r="E220" s="200" t="s">
        <v>1</v>
      </c>
      <c r="F220" s="201" t="s">
        <v>1319</v>
      </c>
      <c r="G220" s="199"/>
      <c r="H220" s="200" t="s">
        <v>1</v>
      </c>
      <c r="I220" s="202"/>
      <c r="J220" s="199"/>
      <c r="K220" s="199"/>
      <c r="L220" s="203"/>
      <c r="M220" s="204"/>
      <c r="N220" s="205"/>
      <c r="O220" s="205"/>
      <c r="P220" s="205"/>
      <c r="Q220" s="205"/>
      <c r="R220" s="205"/>
      <c r="S220" s="205"/>
      <c r="T220" s="206"/>
      <c r="AT220" s="207" t="s">
        <v>148</v>
      </c>
      <c r="AU220" s="207" t="s">
        <v>80</v>
      </c>
      <c r="AV220" s="12" t="s">
        <v>21</v>
      </c>
      <c r="AW220" s="12" t="s">
        <v>35</v>
      </c>
      <c r="AX220" s="12" t="s">
        <v>72</v>
      </c>
      <c r="AY220" s="207" t="s">
        <v>135</v>
      </c>
    </row>
    <row r="221" spans="2:65" s="13" customFormat="1" ht="11.25">
      <c r="B221" s="208"/>
      <c r="C221" s="209"/>
      <c r="D221" s="194" t="s">
        <v>148</v>
      </c>
      <c r="E221" s="210" t="s">
        <v>1</v>
      </c>
      <c r="F221" s="211" t="s">
        <v>194</v>
      </c>
      <c r="G221" s="209"/>
      <c r="H221" s="212">
        <v>6</v>
      </c>
      <c r="I221" s="213"/>
      <c r="J221" s="209"/>
      <c r="K221" s="209"/>
      <c r="L221" s="214"/>
      <c r="M221" s="215"/>
      <c r="N221" s="216"/>
      <c r="O221" s="216"/>
      <c r="P221" s="216"/>
      <c r="Q221" s="216"/>
      <c r="R221" s="216"/>
      <c r="S221" s="216"/>
      <c r="T221" s="217"/>
      <c r="AT221" s="218" t="s">
        <v>148</v>
      </c>
      <c r="AU221" s="218" t="s">
        <v>80</v>
      </c>
      <c r="AV221" s="13" t="s">
        <v>80</v>
      </c>
      <c r="AW221" s="13" t="s">
        <v>35</v>
      </c>
      <c r="AX221" s="13" t="s">
        <v>72</v>
      </c>
      <c r="AY221" s="218" t="s">
        <v>135</v>
      </c>
    </row>
    <row r="222" spans="2:65" s="12" customFormat="1" ht="11.25">
      <c r="B222" s="198"/>
      <c r="C222" s="199"/>
      <c r="D222" s="194" t="s">
        <v>148</v>
      </c>
      <c r="E222" s="200" t="s">
        <v>1</v>
      </c>
      <c r="F222" s="201" t="s">
        <v>1320</v>
      </c>
      <c r="G222" s="199"/>
      <c r="H222" s="200" t="s">
        <v>1</v>
      </c>
      <c r="I222" s="202"/>
      <c r="J222" s="199"/>
      <c r="K222" s="199"/>
      <c r="L222" s="203"/>
      <c r="M222" s="204"/>
      <c r="N222" s="205"/>
      <c r="O222" s="205"/>
      <c r="P222" s="205"/>
      <c r="Q222" s="205"/>
      <c r="R222" s="205"/>
      <c r="S222" s="205"/>
      <c r="T222" s="206"/>
      <c r="AT222" s="207" t="s">
        <v>148</v>
      </c>
      <c r="AU222" s="207" t="s">
        <v>80</v>
      </c>
      <c r="AV222" s="12" t="s">
        <v>21</v>
      </c>
      <c r="AW222" s="12" t="s">
        <v>35</v>
      </c>
      <c r="AX222" s="12" t="s">
        <v>72</v>
      </c>
      <c r="AY222" s="207" t="s">
        <v>135</v>
      </c>
    </row>
    <row r="223" spans="2:65" s="13" customFormat="1" ht="11.25">
      <c r="B223" s="208"/>
      <c r="C223" s="209"/>
      <c r="D223" s="194" t="s">
        <v>148</v>
      </c>
      <c r="E223" s="210" t="s">
        <v>1</v>
      </c>
      <c r="F223" s="211" t="s">
        <v>251</v>
      </c>
      <c r="G223" s="209"/>
      <c r="H223" s="212">
        <v>12</v>
      </c>
      <c r="I223" s="213"/>
      <c r="J223" s="209"/>
      <c r="K223" s="209"/>
      <c r="L223" s="214"/>
      <c r="M223" s="215"/>
      <c r="N223" s="216"/>
      <c r="O223" s="216"/>
      <c r="P223" s="216"/>
      <c r="Q223" s="216"/>
      <c r="R223" s="216"/>
      <c r="S223" s="216"/>
      <c r="T223" s="217"/>
      <c r="AT223" s="218" t="s">
        <v>148</v>
      </c>
      <c r="AU223" s="218" t="s">
        <v>80</v>
      </c>
      <c r="AV223" s="13" t="s">
        <v>80</v>
      </c>
      <c r="AW223" s="13" t="s">
        <v>35</v>
      </c>
      <c r="AX223" s="13" t="s">
        <v>72</v>
      </c>
      <c r="AY223" s="218" t="s">
        <v>135</v>
      </c>
    </row>
    <row r="224" spans="2:65" s="12" customFormat="1" ht="11.25">
      <c r="B224" s="198"/>
      <c r="C224" s="199"/>
      <c r="D224" s="194" t="s">
        <v>148</v>
      </c>
      <c r="E224" s="200" t="s">
        <v>1</v>
      </c>
      <c r="F224" s="201" t="s">
        <v>1321</v>
      </c>
      <c r="G224" s="199"/>
      <c r="H224" s="200" t="s">
        <v>1</v>
      </c>
      <c r="I224" s="202"/>
      <c r="J224" s="199"/>
      <c r="K224" s="199"/>
      <c r="L224" s="203"/>
      <c r="M224" s="204"/>
      <c r="N224" s="205"/>
      <c r="O224" s="205"/>
      <c r="P224" s="205"/>
      <c r="Q224" s="205"/>
      <c r="R224" s="205"/>
      <c r="S224" s="205"/>
      <c r="T224" s="206"/>
      <c r="AT224" s="207" t="s">
        <v>148</v>
      </c>
      <c r="AU224" s="207" t="s">
        <v>80</v>
      </c>
      <c r="AV224" s="12" t="s">
        <v>21</v>
      </c>
      <c r="AW224" s="12" t="s">
        <v>35</v>
      </c>
      <c r="AX224" s="12" t="s">
        <v>72</v>
      </c>
      <c r="AY224" s="207" t="s">
        <v>135</v>
      </c>
    </row>
    <row r="225" spans="2:65" s="13" customFormat="1" ht="11.25">
      <c r="B225" s="208"/>
      <c r="C225" s="209"/>
      <c r="D225" s="194" t="s">
        <v>148</v>
      </c>
      <c r="E225" s="210" t="s">
        <v>1</v>
      </c>
      <c r="F225" s="211" t="s">
        <v>251</v>
      </c>
      <c r="G225" s="209"/>
      <c r="H225" s="212">
        <v>12</v>
      </c>
      <c r="I225" s="213"/>
      <c r="J225" s="209"/>
      <c r="K225" s="209"/>
      <c r="L225" s="214"/>
      <c r="M225" s="215"/>
      <c r="N225" s="216"/>
      <c r="O225" s="216"/>
      <c r="P225" s="216"/>
      <c r="Q225" s="216"/>
      <c r="R225" s="216"/>
      <c r="S225" s="216"/>
      <c r="T225" s="217"/>
      <c r="AT225" s="218" t="s">
        <v>148</v>
      </c>
      <c r="AU225" s="218" t="s">
        <v>80</v>
      </c>
      <c r="AV225" s="13" t="s">
        <v>80</v>
      </c>
      <c r="AW225" s="13" t="s">
        <v>35</v>
      </c>
      <c r="AX225" s="13" t="s">
        <v>72</v>
      </c>
      <c r="AY225" s="218" t="s">
        <v>135</v>
      </c>
    </row>
    <row r="226" spans="2:65" s="15" customFormat="1" ht="11.25">
      <c r="B226" s="230"/>
      <c r="C226" s="231"/>
      <c r="D226" s="194" t="s">
        <v>148</v>
      </c>
      <c r="E226" s="232" t="s">
        <v>1</v>
      </c>
      <c r="F226" s="233" t="s">
        <v>193</v>
      </c>
      <c r="G226" s="231"/>
      <c r="H226" s="234">
        <v>40</v>
      </c>
      <c r="I226" s="235"/>
      <c r="J226" s="231"/>
      <c r="K226" s="231"/>
      <c r="L226" s="236"/>
      <c r="M226" s="237"/>
      <c r="N226" s="238"/>
      <c r="O226" s="238"/>
      <c r="P226" s="238"/>
      <c r="Q226" s="238"/>
      <c r="R226" s="238"/>
      <c r="S226" s="238"/>
      <c r="T226" s="239"/>
      <c r="AT226" s="240" t="s">
        <v>148</v>
      </c>
      <c r="AU226" s="240" t="s">
        <v>80</v>
      </c>
      <c r="AV226" s="15" t="s">
        <v>142</v>
      </c>
      <c r="AW226" s="15" t="s">
        <v>35</v>
      </c>
      <c r="AX226" s="15" t="s">
        <v>21</v>
      </c>
      <c r="AY226" s="240" t="s">
        <v>135</v>
      </c>
    </row>
    <row r="227" spans="2:65" s="1" customFormat="1" ht="22.5" customHeight="1">
      <c r="B227" s="34"/>
      <c r="C227" s="182" t="s">
        <v>257</v>
      </c>
      <c r="D227" s="182" t="s">
        <v>137</v>
      </c>
      <c r="E227" s="183" t="s">
        <v>1322</v>
      </c>
      <c r="F227" s="184" t="s">
        <v>1323</v>
      </c>
      <c r="G227" s="185" t="s">
        <v>1276</v>
      </c>
      <c r="H227" s="186">
        <v>2.4</v>
      </c>
      <c r="I227" s="187"/>
      <c r="J227" s="188">
        <f>ROUND(I227*H227,2)</f>
        <v>0</v>
      </c>
      <c r="K227" s="184" t="s">
        <v>1224</v>
      </c>
      <c r="L227" s="38"/>
      <c r="M227" s="189" t="s">
        <v>1</v>
      </c>
      <c r="N227" s="190" t="s">
        <v>43</v>
      </c>
      <c r="O227" s="60"/>
      <c r="P227" s="191">
        <f>O227*H227</f>
        <v>0</v>
      </c>
      <c r="Q227" s="191">
        <v>0</v>
      </c>
      <c r="R227" s="191">
        <f>Q227*H227</f>
        <v>0</v>
      </c>
      <c r="S227" s="191">
        <v>0</v>
      </c>
      <c r="T227" s="192">
        <f>S227*H227</f>
        <v>0</v>
      </c>
      <c r="AR227" s="17" t="s">
        <v>142</v>
      </c>
      <c r="AT227" s="17" t="s">
        <v>137</v>
      </c>
      <c r="AU227" s="17" t="s">
        <v>80</v>
      </c>
      <c r="AY227" s="17" t="s">
        <v>135</v>
      </c>
      <c r="BE227" s="193">
        <f>IF(N227="základní",J227,0)</f>
        <v>0</v>
      </c>
      <c r="BF227" s="193">
        <f>IF(N227="snížená",J227,0)</f>
        <v>0</v>
      </c>
      <c r="BG227" s="193">
        <f>IF(N227="zákl. přenesená",J227,0)</f>
        <v>0</v>
      </c>
      <c r="BH227" s="193">
        <f>IF(N227="sníž. přenesená",J227,0)</f>
        <v>0</v>
      </c>
      <c r="BI227" s="193">
        <f>IF(N227="nulová",J227,0)</f>
        <v>0</v>
      </c>
      <c r="BJ227" s="17" t="s">
        <v>21</v>
      </c>
      <c r="BK227" s="193">
        <f>ROUND(I227*H227,2)</f>
        <v>0</v>
      </c>
      <c r="BL227" s="17" t="s">
        <v>142</v>
      </c>
      <c r="BM227" s="17" t="s">
        <v>1324</v>
      </c>
    </row>
    <row r="228" spans="2:65" s="1" customFormat="1" ht="29.25">
      <c r="B228" s="34"/>
      <c r="C228" s="35"/>
      <c r="D228" s="194" t="s">
        <v>144</v>
      </c>
      <c r="E228" s="35"/>
      <c r="F228" s="195" t="s">
        <v>1325</v>
      </c>
      <c r="G228" s="35"/>
      <c r="H228" s="35"/>
      <c r="I228" s="112"/>
      <c r="J228" s="35"/>
      <c r="K228" s="35"/>
      <c r="L228" s="38"/>
      <c r="M228" s="196"/>
      <c r="N228" s="60"/>
      <c r="O228" s="60"/>
      <c r="P228" s="60"/>
      <c r="Q228" s="60"/>
      <c r="R228" s="60"/>
      <c r="S228" s="60"/>
      <c r="T228" s="61"/>
      <c r="AT228" s="17" t="s">
        <v>144</v>
      </c>
      <c r="AU228" s="17" t="s">
        <v>80</v>
      </c>
    </row>
    <row r="229" spans="2:65" s="1" customFormat="1" ht="39">
      <c r="B229" s="34"/>
      <c r="C229" s="35"/>
      <c r="D229" s="194" t="s">
        <v>146</v>
      </c>
      <c r="E229" s="35"/>
      <c r="F229" s="197" t="s">
        <v>1326</v>
      </c>
      <c r="G229" s="35"/>
      <c r="H229" s="35"/>
      <c r="I229" s="112"/>
      <c r="J229" s="35"/>
      <c r="K229" s="35"/>
      <c r="L229" s="38"/>
      <c r="M229" s="196"/>
      <c r="N229" s="60"/>
      <c r="O229" s="60"/>
      <c r="P229" s="60"/>
      <c r="Q229" s="60"/>
      <c r="R229" s="60"/>
      <c r="S229" s="60"/>
      <c r="T229" s="61"/>
      <c r="AT229" s="17" t="s">
        <v>146</v>
      </c>
      <c r="AU229" s="17" t="s">
        <v>80</v>
      </c>
    </row>
    <row r="230" spans="2:65" s="1" customFormat="1" ht="39">
      <c r="B230" s="34"/>
      <c r="C230" s="35"/>
      <c r="D230" s="194" t="s">
        <v>214</v>
      </c>
      <c r="E230" s="35"/>
      <c r="F230" s="197" t="s">
        <v>1327</v>
      </c>
      <c r="G230" s="35"/>
      <c r="H230" s="35"/>
      <c r="I230" s="112"/>
      <c r="J230" s="35"/>
      <c r="K230" s="35"/>
      <c r="L230" s="38"/>
      <c r="M230" s="196"/>
      <c r="N230" s="60"/>
      <c r="O230" s="60"/>
      <c r="P230" s="60"/>
      <c r="Q230" s="60"/>
      <c r="R230" s="60"/>
      <c r="S230" s="60"/>
      <c r="T230" s="61"/>
      <c r="AT230" s="17" t="s">
        <v>214</v>
      </c>
      <c r="AU230" s="17" t="s">
        <v>80</v>
      </c>
    </row>
    <row r="231" spans="2:65" s="12" customFormat="1" ht="11.25">
      <c r="B231" s="198"/>
      <c r="C231" s="199"/>
      <c r="D231" s="194" t="s">
        <v>148</v>
      </c>
      <c r="E231" s="200" t="s">
        <v>1</v>
      </c>
      <c r="F231" s="201" t="s">
        <v>1328</v>
      </c>
      <c r="G231" s="199"/>
      <c r="H231" s="200" t="s">
        <v>1</v>
      </c>
      <c r="I231" s="202"/>
      <c r="J231" s="199"/>
      <c r="K231" s="199"/>
      <c r="L231" s="203"/>
      <c r="M231" s="204"/>
      <c r="N231" s="205"/>
      <c r="O231" s="205"/>
      <c r="P231" s="205"/>
      <c r="Q231" s="205"/>
      <c r="R231" s="205"/>
      <c r="S231" s="205"/>
      <c r="T231" s="206"/>
      <c r="AT231" s="207" t="s">
        <v>148</v>
      </c>
      <c r="AU231" s="207" t="s">
        <v>80</v>
      </c>
      <c r="AV231" s="12" t="s">
        <v>21</v>
      </c>
      <c r="AW231" s="12" t="s">
        <v>35</v>
      </c>
      <c r="AX231" s="12" t="s">
        <v>72</v>
      </c>
      <c r="AY231" s="207" t="s">
        <v>135</v>
      </c>
    </row>
    <row r="232" spans="2:65" s="12" customFormat="1" ht="11.25">
      <c r="B232" s="198"/>
      <c r="C232" s="199"/>
      <c r="D232" s="194" t="s">
        <v>148</v>
      </c>
      <c r="E232" s="200" t="s">
        <v>1</v>
      </c>
      <c r="F232" s="201" t="s">
        <v>1329</v>
      </c>
      <c r="G232" s="199"/>
      <c r="H232" s="200" t="s">
        <v>1</v>
      </c>
      <c r="I232" s="202"/>
      <c r="J232" s="199"/>
      <c r="K232" s="199"/>
      <c r="L232" s="203"/>
      <c r="M232" s="204"/>
      <c r="N232" s="205"/>
      <c r="O232" s="205"/>
      <c r="P232" s="205"/>
      <c r="Q232" s="205"/>
      <c r="R232" s="205"/>
      <c r="S232" s="205"/>
      <c r="T232" s="206"/>
      <c r="AT232" s="207" t="s">
        <v>148</v>
      </c>
      <c r="AU232" s="207" t="s">
        <v>80</v>
      </c>
      <c r="AV232" s="12" t="s">
        <v>21</v>
      </c>
      <c r="AW232" s="12" t="s">
        <v>35</v>
      </c>
      <c r="AX232" s="12" t="s">
        <v>72</v>
      </c>
      <c r="AY232" s="207" t="s">
        <v>135</v>
      </c>
    </row>
    <row r="233" spans="2:65" s="13" customFormat="1" ht="11.25">
      <c r="B233" s="208"/>
      <c r="C233" s="209"/>
      <c r="D233" s="194" t="s">
        <v>148</v>
      </c>
      <c r="E233" s="210" t="s">
        <v>1</v>
      </c>
      <c r="F233" s="211" t="s">
        <v>1330</v>
      </c>
      <c r="G233" s="209"/>
      <c r="H233" s="212">
        <v>1.2</v>
      </c>
      <c r="I233" s="213"/>
      <c r="J233" s="209"/>
      <c r="K233" s="209"/>
      <c r="L233" s="214"/>
      <c r="M233" s="215"/>
      <c r="N233" s="216"/>
      <c r="O233" s="216"/>
      <c r="P233" s="216"/>
      <c r="Q233" s="216"/>
      <c r="R233" s="216"/>
      <c r="S233" s="216"/>
      <c r="T233" s="217"/>
      <c r="AT233" s="218" t="s">
        <v>148</v>
      </c>
      <c r="AU233" s="218" t="s">
        <v>80</v>
      </c>
      <c r="AV233" s="13" t="s">
        <v>80</v>
      </c>
      <c r="AW233" s="13" t="s">
        <v>35</v>
      </c>
      <c r="AX233" s="13" t="s">
        <v>72</v>
      </c>
      <c r="AY233" s="218" t="s">
        <v>135</v>
      </c>
    </row>
    <row r="234" spans="2:65" s="12" customFormat="1" ht="11.25">
      <c r="B234" s="198"/>
      <c r="C234" s="199"/>
      <c r="D234" s="194" t="s">
        <v>148</v>
      </c>
      <c r="E234" s="200" t="s">
        <v>1</v>
      </c>
      <c r="F234" s="201" t="s">
        <v>1331</v>
      </c>
      <c r="G234" s="199"/>
      <c r="H234" s="200" t="s">
        <v>1</v>
      </c>
      <c r="I234" s="202"/>
      <c r="J234" s="199"/>
      <c r="K234" s="199"/>
      <c r="L234" s="203"/>
      <c r="M234" s="204"/>
      <c r="N234" s="205"/>
      <c r="O234" s="205"/>
      <c r="P234" s="205"/>
      <c r="Q234" s="205"/>
      <c r="R234" s="205"/>
      <c r="S234" s="205"/>
      <c r="T234" s="206"/>
      <c r="AT234" s="207" t="s">
        <v>148</v>
      </c>
      <c r="AU234" s="207" t="s">
        <v>80</v>
      </c>
      <c r="AV234" s="12" t="s">
        <v>21</v>
      </c>
      <c r="AW234" s="12" t="s">
        <v>35</v>
      </c>
      <c r="AX234" s="12" t="s">
        <v>72</v>
      </c>
      <c r="AY234" s="207" t="s">
        <v>135</v>
      </c>
    </row>
    <row r="235" spans="2:65" s="13" customFormat="1" ht="11.25">
      <c r="B235" s="208"/>
      <c r="C235" s="209"/>
      <c r="D235" s="194" t="s">
        <v>148</v>
      </c>
      <c r="E235" s="210" t="s">
        <v>1</v>
      </c>
      <c r="F235" s="211" t="s">
        <v>1330</v>
      </c>
      <c r="G235" s="209"/>
      <c r="H235" s="212">
        <v>1.2</v>
      </c>
      <c r="I235" s="213"/>
      <c r="J235" s="209"/>
      <c r="K235" s="209"/>
      <c r="L235" s="214"/>
      <c r="M235" s="215"/>
      <c r="N235" s="216"/>
      <c r="O235" s="216"/>
      <c r="P235" s="216"/>
      <c r="Q235" s="216"/>
      <c r="R235" s="216"/>
      <c r="S235" s="216"/>
      <c r="T235" s="217"/>
      <c r="AT235" s="218" t="s">
        <v>148</v>
      </c>
      <c r="AU235" s="218" t="s">
        <v>80</v>
      </c>
      <c r="AV235" s="13" t="s">
        <v>80</v>
      </c>
      <c r="AW235" s="13" t="s">
        <v>35</v>
      </c>
      <c r="AX235" s="13" t="s">
        <v>72</v>
      </c>
      <c r="AY235" s="218" t="s">
        <v>135</v>
      </c>
    </row>
    <row r="236" spans="2:65" s="15" customFormat="1" ht="11.25">
      <c r="B236" s="230"/>
      <c r="C236" s="231"/>
      <c r="D236" s="194" t="s">
        <v>148</v>
      </c>
      <c r="E236" s="232" t="s">
        <v>1</v>
      </c>
      <c r="F236" s="233" t="s">
        <v>193</v>
      </c>
      <c r="G236" s="231"/>
      <c r="H236" s="234">
        <v>2.4</v>
      </c>
      <c r="I236" s="235"/>
      <c r="J236" s="231"/>
      <c r="K236" s="231"/>
      <c r="L236" s="236"/>
      <c r="M236" s="237"/>
      <c r="N236" s="238"/>
      <c r="O236" s="238"/>
      <c r="P236" s="238"/>
      <c r="Q236" s="238"/>
      <c r="R236" s="238"/>
      <c r="S236" s="238"/>
      <c r="T236" s="239"/>
      <c r="AT236" s="240" t="s">
        <v>148</v>
      </c>
      <c r="AU236" s="240" t="s">
        <v>80</v>
      </c>
      <c r="AV236" s="15" t="s">
        <v>142</v>
      </c>
      <c r="AW236" s="15" t="s">
        <v>35</v>
      </c>
      <c r="AX236" s="15" t="s">
        <v>21</v>
      </c>
      <c r="AY236" s="240" t="s">
        <v>135</v>
      </c>
    </row>
    <row r="237" spans="2:65" s="1" customFormat="1" ht="22.5" customHeight="1">
      <c r="B237" s="34"/>
      <c r="C237" s="182" t="s">
        <v>264</v>
      </c>
      <c r="D237" s="182" t="s">
        <v>137</v>
      </c>
      <c r="E237" s="183" t="s">
        <v>1332</v>
      </c>
      <c r="F237" s="184" t="s">
        <v>1333</v>
      </c>
      <c r="G237" s="185" t="s">
        <v>1334</v>
      </c>
      <c r="H237" s="186">
        <v>7</v>
      </c>
      <c r="I237" s="187"/>
      <c r="J237" s="188">
        <f>ROUND(I237*H237,2)</f>
        <v>0</v>
      </c>
      <c r="K237" s="184" t="s">
        <v>1224</v>
      </c>
      <c r="L237" s="38"/>
      <c r="M237" s="189" t="s">
        <v>1</v>
      </c>
      <c r="N237" s="190" t="s">
        <v>43</v>
      </c>
      <c r="O237" s="60"/>
      <c r="P237" s="191">
        <f>O237*H237</f>
        <v>0</v>
      </c>
      <c r="Q237" s="191">
        <v>0</v>
      </c>
      <c r="R237" s="191">
        <f>Q237*H237</f>
        <v>0</v>
      </c>
      <c r="S237" s="191">
        <v>0</v>
      </c>
      <c r="T237" s="192">
        <f>S237*H237</f>
        <v>0</v>
      </c>
      <c r="AR237" s="17" t="s">
        <v>142</v>
      </c>
      <c r="AT237" s="17" t="s">
        <v>137</v>
      </c>
      <c r="AU237" s="17" t="s">
        <v>80</v>
      </c>
      <c r="AY237" s="17" t="s">
        <v>135</v>
      </c>
      <c r="BE237" s="193">
        <f>IF(N237="základní",J237,0)</f>
        <v>0</v>
      </c>
      <c r="BF237" s="193">
        <f>IF(N237="snížená",J237,0)</f>
        <v>0</v>
      </c>
      <c r="BG237" s="193">
        <f>IF(N237="zákl. přenesená",J237,0)</f>
        <v>0</v>
      </c>
      <c r="BH237" s="193">
        <f>IF(N237="sníž. přenesená",J237,0)</f>
        <v>0</v>
      </c>
      <c r="BI237" s="193">
        <f>IF(N237="nulová",J237,0)</f>
        <v>0</v>
      </c>
      <c r="BJ237" s="17" t="s">
        <v>21</v>
      </c>
      <c r="BK237" s="193">
        <f>ROUND(I237*H237,2)</f>
        <v>0</v>
      </c>
      <c r="BL237" s="17" t="s">
        <v>142</v>
      </c>
      <c r="BM237" s="17" t="s">
        <v>1335</v>
      </c>
    </row>
    <row r="238" spans="2:65" s="1" customFormat="1" ht="39">
      <c r="B238" s="34"/>
      <c r="C238" s="35"/>
      <c r="D238" s="194" t="s">
        <v>144</v>
      </c>
      <c r="E238" s="35"/>
      <c r="F238" s="195" t="s">
        <v>1336</v>
      </c>
      <c r="G238" s="35"/>
      <c r="H238" s="35"/>
      <c r="I238" s="112"/>
      <c r="J238" s="35"/>
      <c r="K238" s="35"/>
      <c r="L238" s="38"/>
      <c r="M238" s="196"/>
      <c r="N238" s="60"/>
      <c r="O238" s="60"/>
      <c r="P238" s="60"/>
      <c r="Q238" s="60"/>
      <c r="R238" s="60"/>
      <c r="S238" s="60"/>
      <c r="T238" s="61"/>
      <c r="AT238" s="17" t="s">
        <v>144</v>
      </c>
      <c r="AU238" s="17" t="s">
        <v>80</v>
      </c>
    </row>
    <row r="239" spans="2:65" s="1" customFormat="1" ht="39">
      <c r="B239" s="34"/>
      <c r="C239" s="35"/>
      <c r="D239" s="194" t="s">
        <v>146</v>
      </c>
      <c r="E239" s="35"/>
      <c r="F239" s="197" t="s">
        <v>1337</v>
      </c>
      <c r="G239" s="35"/>
      <c r="H239" s="35"/>
      <c r="I239" s="112"/>
      <c r="J239" s="35"/>
      <c r="K239" s="35"/>
      <c r="L239" s="38"/>
      <c r="M239" s="196"/>
      <c r="N239" s="60"/>
      <c r="O239" s="60"/>
      <c r="P239" s="60"/>
      <c r="Q239" s="60"/>
      <c r="R239" s="60"/>
      <c r="S239" s="60"/>
      <c r="T239" s="61"/>
      <c r="AT239" s="17" t="s">
        <v>146</v>
      </c>
      <c r="AU239" s="17" t="s">
        <v>80</v>
      </c>
    </row>
    <row r="240" spans="2:65" s="12" customFormat="1" ht="11.25">
      <c r="B240" s="198"/>
      <c r="C240" s="199"/>
      <c r="D240" s="194" t="s">
        <v>148</v>
      </c>
      <c r="E240" s="200" t="s">
        <v>1</v>
      </c>
      <c r="F240" s="201" t="s">
        <v>1338</v>
      </c>
      <c r="G240" s="199"/>
      <c r="H240" s="200" t="s">
        <v>1</v>
      </c>
      <c r="I240" s="202"/>
      <c r="J240" s="199"/>
      <c r="K240" s="199"/>
      <c r="L240" s="203"/>
      <c r="M240" s="204"/>
      <c r="N240" s="205"/>
      <c r="O240" s="205"/>
      <c r="P240" s="205"/>
      <c r="Q240" s="205"/>
      <c r="R240" s="205"/>
      <c r="S240" s="205"/>
      <c r="T240" s="206"/>
      <c r="AT240" s="207" t="s">
        <v>148</v>
      </c>
      <c r="AU240" s="207" t="s">
        <v>80</v>
      </c>
      <c r="AV240" s="12" t="s">
        <v>21</v>
      </c>
      <c r="AW240" s="12" t="s">
        <v>35</v>
      </c>
      <c r="AX240" s="12" t="s">
        <v>72</v>
      </c>
      <c r="AY240" s="207" t="s">
        <v>135</v>
      </c>
    </row>
    <row r="241" spans="2:65" s="13" customFormat="1" ht="11.25">
      <c r="B241" s="208"/>
      <c r="C241" s="209"/>
      <c r="D241" s="194" t="s">
        <v>148</v>
      </c>
      <c r="E241" s="210" t="s">
        <v>1</v>
      </c>
      <c r="F241" s="211" t="s">
        <v>142</v>
      </c>
      <c r="G241" s="209"/>
      <c r="H241" s="212">
        <v>4</v>
      </c>
      <c r="I241" s="213"/>
      <c r="J241" s="209"/>
      <c r="K241" s="209"/>
      <c r="L241" s="214"/>
      <c r="M241" s="215"/>
      <c r="N241" s="216"/>
      <c r="O241" s="216"/>
      <c r="P241" s="216"/>
      <c r="Q241" s="216"/>
      <c r="R241" s="216"/>
      <c r="S241" s="216"/>
      <c r="T241" s="217"/>
      <c r="AT241" s="218" t="s">
        <v>148</v>
      </c>
      <c r="AU241" s="218" t="s">
        <v>80</v>
      </c>
      <c r="AV241" s="13" t="s">
        <v>80</v>
      </c>
      <c r="AW241" s="13" t="s">
        <v>35</v>
      </c>
      <c r="AX241" s="13" t="s">
        <v>72</v>
      </c>
      <c r="AY241" s="218" t="s">
        <v>135</v>
      </c>
    </row>
    <row r="242" spans="2:65" s="12" customFormat="1" ht="11.25">
      <c r="B242" s="198"/>
      <c r="C242" s="199"/>
      <c r="D242" s="194" t="s">
        <v>148</v>
      </c>
      <c r="E242" s="200" t="s">
        <v>1</v>
      </c>
      <c r="F242" s="201" t="s">
        <v>1339</v>
      </c>
      <c r="G242" s="199"/>
      <c r="H242" s="200" t="s">
        <v>1</v>
      </c>
      <c r="I242" s="202"/>
      <c r="J242" s="199"/>
      <c r="K242" s="199"/>
      <c r="L242" s="203"/>
      <c r="M242" s="204"/>
      <c r="N242" s="205"/>
      <c r="O242" s="205"/>
      <c r="P242" s="205"/>
      <c r="Q242" s="205"/>
      <c r="R242" s="205"/>
      <c r="S242" s="205"/>
      <c r="T242" s="206"/>
      <c r="AT242" s="207" t="s">
        <v>148</v>
      </c>
      <c r="AU242" s="207" t="s">
        <v>80</v>
      </c>
      <c r="AV242" s="12" t="s">
        <v>21</v>
      </c>
      <c r="AW242" s="12" t="s">
        <v>35</v>
      </c>
      <c r="AX242" s="12" t="s">
        <v>72</v>
      </c>
      <c r="AY242" s="207" t="s">
        <v>135</v>
      </c>
    </row>
    <row r="243" spans="2:65" s="13" customFormat="1" ht="11.25">
      <c r="B243" s="208"/>
      <c r="C243" s="209"/>
      <c r="D243" s="194" t="s">
        <v>148</v>
      </c>
      <c r="E243" s="210" t="s">
        <v>1</v>
      </c>
      <c r="F243" s="211" t="s">
        <v>21</v>
      </c>
      <c r="G243" s="209"/>
      <c r="H243" s="212">
        <v>1</v>
      </c>
      <c r="I243" s="213"/>
      <c r="J243" s="209"/>
      <c r="K243" s="209"/>
      <c r="L243" s="214"/>
      <c r="M243" s="215"/>
      <c r="N243" s="216"/>
      <c r="O243" s="216"/>
      <c r="P243" s="216"/>
      <c r="Q243" s="216"/>
      <c r="R243" s="216"/>
      <c r="S243" s="216"/>
      <c r="T243" s="217"/>
      <c r="AT243" s="218" t="s">
        <v>148</v>
      </c>
      <c r="AU243" s="218" t="s">
        <v>80</v>
      </c>
      <c r="AV243" s="13" t="s">
        <v>80</v>
      </c>
      <c r="AW243" s="13" t="s">
        <v>35</v>
      </c>
      <c r="AX243" s="13" t="s">
        <v>72</v>
      </c>
      <c r="AY243" s="218" t="s">
        <v>135</v>
      </c>
    </row>
    <row r="244" spans="2:65" s="12" customFormat="1" ht="11.25">
      <c r="B244" s="198"/>
      <c r="C244" s="199"/>
      <c r="D244" s="194" t="s">
        <v>148</v>
      </c>
      <c r="E244" s="200" t="s">
        <v>1</v>
      </c>
      <c r="F244" s="201" t="s">
        <v>1340</v>
      </c>
      <c r="G244" s="199"/>
      <c r="H244" s="200" t="s">
        <v>1</v>
      </c>
      <c r="I244" s="202"/>
      <c r="J244" s="199"/>
      <c r="K244" s="199"/>
      <c r="L244" s="203"/>
      <c r="M244" s="204"/>
      <c r="N244" s="205"/>
      <c r="O244" s="205"/>
      <c r="P244" s="205"/>
      <c r="Q244" s="205"/>
      <c r="R244" s="205"/>
      <c r="S244" s="205"/>
      <c r="T244" s="206"/>
      <c r="AT244" s="207" t="s">
        <v>148</v>
      </c>
      <c r="AU244" s="207" t="s">
        <v>80</v>
      </c>
      <c r="AV244" s="12" t="s">
        <v>21</v>
      </c>
      <c r="AW244" s="12" t="s">
        <v>35</v>
      </c>
      <c r="AX244" s="12" t="s">
        <v>72</v>
      </c>
      <c r="AY244" s="207" t="s">
        <v>135</v>
      </c>
    </row>
    <row r="245" spans="2:65" s="13" customFormat="1" ht="11.25">
      <c r="B245" s="208"/>
      <c r="C245" s="209"/>
      <c r="D245" s="194" t="s">
        <v>148</v>
      </c>
      <c r="E245" s="210" t="s">
        <v>1</v>
      </c>
      <c r="F245" s="211" t="s">
        <v>80</v>
      </c>
      <c r="G245" s="209"/>
      <c r="H245" s="212">
        <v>2</v>
      </c>
      <c r="I245" s="213"/>
      <c r="J245" s="209"/>
      <c r="K245" s="209"/>
      <c r="L245" s="214"/>
      <c r="M245" s="215"/>
      <c r="N245" s="216"/>
      <c r="O245" s="216"/>
      <c r="P245" s="216"/>
      <c r="Q245" s="216"/>
      <c r="R245" s="216"/>
      <c r="S245" s="216"/>
      <c r="T245" s="217"/>
      <c r="AT245" s="218" t="s">
        <v>148</v>
      </c>
      <c r="AU245" s="218" t="s">
        <v>80</v>
      </c>
      <c r="AV245" s="13" t="s">
        <v>80</v>
      </c>
      <c r="AW245" s="13" t="s">
        <v>35</v>
      </c>
      <c r="AX245" s="13" t="s">
        <v>72</v>
      </c>
      <c r="AY245" s="218" t="s">
        <v>135</v>
      </c>
    </row>
    <row r="246" spans="2:65" s="15" customFormat="1" ht="11.25">
      <c r="B246" s="230"/>
      <c r="C246" s="231"/>
      <c r="D246" s="194" t="s">
        <v>148</v>
      </c>
      <c r="E246" s="232" t="s">
        <v>1</v>
      </c>
      <c r="F246" s="233" t="s">
        <v>193</v>
      </c>
      <c r="G246" s="231"/>
      <c r="H246" s="234">
        <v>7</v>
      </c>
      <c r="I246" s="235"/>
      <c r="J246" s="231"/>
      <c r="K246" s="231"/>
      <c r="L246" s="236"/>
      <c r="M246" s="237"/>
      <c r="N246" s="238"/>
      <c r="O246" s="238"/>
      <c r="P246" s="238"/>
      <c r="Q246" s="238"/>
      <c r="R246" s="238"/>
      <c r="S246" s="238"/>
      <c r="T246" s="239"/>
      <c r="AT246" s="240" t="s">
        <v>148</v>
      </c>
      <c r="AU246" s="240" t="s">
        <v>80</v>
      </c>
      <c r="AV246" s="15" t="s">
        <v>142</v>
      </c>
      <c r="AW246" s="15" t="s">
        <v>35</v>
      </c>
      <c r="AX246" s="15" t="s">
        <v>21</v>
      </c>
      <c r="AY246" s="240" t="s">
        <v>135</v>
      </c>
    </row>
    <row r="247" spans="2:65" s="1" customFormat="1" ht="22.5" customHeight="1">
      <c r="B247" s="34"/>
      <c r="C247" s="182" t="s">
        <v>8</v>
      </c>
      <c r="D247" s="182" t="s">
        <v>137</v>
      </c>
      <c r="E247" s="183" t="s">
        <v>1341</v>
      </c>
      <c r="F247" s="184" t="s">
        <v>1342</v>
      </c>
      <c r="G247" s="185" t="s">
        <v>1334</v>
      </c>
      <c r="H247" s="186">
        <v>12</v>
      </c>
      <c r="I247" s="187"/>
      <c r="J247" s="188">
        <f>ROUND(I247*H247,2)</f>
        <v>0</v>
      </c>
      <c r="K247" s="184" t="s">
        <v>1224</v>
      </c>
      <c r="L247" s="38"/>
      <c r="M247" s="189" t="s">
        <v>1</v>
      </c>
      <c r="N247" s="190" t="s">
        <v>43</v>
      </c>
      <c r="O247" s="60"/>
      <c r="P247" s="191">
        <f>O247*H247</f>
        <v>0</v>
      </c>
      <c r="Q247" s="191">
        <v>0</v>
      </c>
      <c r="R247" s="191">
        <f>Q247*H247</f>
        <v>0</v>
      </c>
      <c r="S247" s="191">
        <v>0</v>
      </c>
      <c r="T247" s="192">
        <f>S247*H247</f>
        <v>0</v>
      </c>
      <c r="AR247" s="17" t="s">
        <v>142</v>
      </c>
      <c r="AT247" s="17" t="s">
        <v>137</v>
      </c>
      <c r="AU247" s="17" t="s">
        <v>80</v>
      </c>
      <c r="AY247" s="17" t="s">
        <v>135</v>
      </c>
      <c r="BE247" s="193">
        <f>IF(N247="základní",J247,0)</f>
        <v>0</v>
      </c>
      <c r="BF247" s="193">
        <f>IF(N247="snížená",J247,0)</f>
        <v>0</v>
      </c>
      <c r="BG247" s="193">
        <f>IF(N247="zákl. přenesená",J247,0)</f>
        <v>0</v>
      </c>
      <c r="BH247" s="193">
        <f>IF(N247="sníž. přenesená",J247,0)</f>
        <v>0</v>
      </c>
      <c r="BI247" s="193">
        <f>IF(N247="nulová",J247,0)</f>
        <v>0</v>
      </c>
      <c r="BJ247" s="17" t="s">
        <v>21</v>
      </c>
      <c r="BK247" s="193">
        <f>ROUND(I247*H247,2)</f>
        <v>0</v>
      </c>
      <c r="BL247" s="17" t="s">
        <v>142</v>
      </c>
      <c r="BM247" s="17" t="s">
        <v>1343</v>
      </c>
    </row>
    <row r="248" spans="2:65" s="1" customFormat="1" ht="39">
      <c r="B248" s="34"/>
      <c r="C248" s="35"/>
      <c r="D248" s="194" t="s">
        <v>144</v>
      </c>
      <c r="E248" s="35"/>
      <c r="F248" s="195" t="s">
        <v>1344</v>
      </c>
      <c r="G248" s="35"/>
      <c r="H248" s="35"/>
      <c r="I248" s="112"/>
      <c r="J248" s="35"/>
      <c r="K248" s="35"/>
      <c r="L248" s="38"/>
      <c r="M248" s="196"/>
      <c r="N248" s="60"/>
      <c r="O248" s="60"/>
      <c r="P248" s="60"/>
      <c r="Q248" s="60"/>
      <c r="R248" s="60"/>
      <c r="S248" s="60"/>
      <c r="T248" s="61"/>
      <c r="AT248" s="17" t="s">
        <v>144</v>
      </c>
      <c r="AU248" s="17" t="s">
        <v>80</v>
      </c>
    </row>
    <row r="249" spans="2:65" s="1" customFormat="1" ht="39">
      <c r="B249" s="34"/>
      <c r="C249" s="35"/>
      <c r="D249" s="194" t="s">
        <v>146</v>
      </c>
      <c r="E249" s="35"/>
      <c r="F249" s="197" t="s">
        <v>1337</v>
      </c>
      <c r="G249" s="35"/>
      <c r="H249" s="35"/>
      <c r="I249" s="112"/>
      <c r="J249" s="35"/>
      <c r="K249" s="35"/>
      <c r="L249" s="38"/>
      <c r="M249" s="196"/>
      <c r="N249" s="60"/>
      <c r="O249" s="60"/>
      <c r="P249" s="60"/>
      <c r="Q249" s="60"/>
      <c r="R249" s="60"/>
      <c r="S249" s="60"/>
      <c r="T249" s="61"/>
      <c r="AT249" s="17" t="s">
        <v>146</v>
      </c>
      <c r="AU249" s="17" t="s">
        <v>80</v>
      </c>
    </row>
    <row r="250" spans="2:65" s="12" customFormat="1" ht="11.25">
      <c r="B250" s="198"/>
      <c r="C250" s="199"/>
      <c r="D250" s="194" t="s">
        <v>148</v>
      </c>
      <c r="E250" s="200" t="s">
        <v>1</v>
      </c>
      <c r="F250" s="201" t="s">
        <v>1345</v>
      </c>
      <c r="G250" s="199"/>
      <c r="H250" s="200" t="s">
        <v>1</v>
      </c>
      <c r="I250" s="202"/>
      <c r="J250" s="199"/>
      <c r="K250" s="199"/>
      <c r="L250" s="203"/>
      <c r="M250" s="204"/>
      <c r="N250" s="205"/>
      <c r="O250" s="205"/>
      <c r="P250" s="205"/>
      <c r="Q250" s="205"/>
      <c r="R250" s="205"/>
      <c r="S250" s="205"/>
      <c r="T250" s="206"/>
      <c r="AT250" s="207" t="s">
        <v>148</v>
      </c>
      <c r="AU250" s="207" t="s">
        <v>80</v>
      </c>
      <c r="AV250" s="12" t="s">
        <v>21</v>
      </c>
      <c r="AW250" s="12" t="s">
        <v>35</v>
      </c>
      <c r="AX250" s="12" t="s">
        <v>72</v>
      </c>
      <c r="AY250" s="207" t="s">
        <v>135</v>
      </c>
    </row>
    <row r="251" spans="2:65" s="13" customFormat="1" ht="11.25">
      <c r="B251" s="208"/>
      <c r="C251" s="209"/>
      <c r="D251" s="194" t="s">
        <v>148</v>
      </c>
      <c r="E251" s="210" t="s">
        <v>1</v>
      </c>
      <c r="F251" s="211" t="s">
        <v>142</v>
      </c>
      <c r="G251" s="209"/>
      <c r="H251" s="212">
        <v>4</v>
      </c>
      <c r="I251" s="213"/>
      <c r="J251" s="209"/>
      <c r="K251" s="209"/>
      <c r="L251" s="214"/>
      <c r="M251" s="215"/>
      <c r="N251" s="216"/>
      <c r="O251" s="216"/>
      <c r="P251" s="216"/>
      <c r="Q251" s="216"/>
      <c r="R251" s="216"/>
      <c r="S251" s="216"/>
      <c r="T251" s="217"/>
      <c r="AT251" s="218" t="s">
        <v>148</v>
      </c>
      <c r="AU251" s="218" t="s">
        <v>80</v>
      </c>
      <c r="AV251" s="13" t="s">
        <v>80</v>
      </c>
      <c r="AW251" s="13" t="s">
        <v>35</v>
      </c>
      <c r="AX251" s="13" t="s">
        <v>72</v>
      </c>
      <c r="AY251" s="218" t="s">
        <v>135</v>
      </c>
    </row>
    <row r="252" spans="2:65" s="12" customFormat="1" ht="11.25">
      <c r="B252" s="198"/>
      <c r="C252" s="199"/>
      <c r="D252" s="194" t="s">
        <v>148</v>
      </c>
      <c r="E252" s="200" t="s">
        <v>1</v>
      </c>
      <c r="F252" s="201" t="s">
        <v>1346</v>
      </c>
      <c r="G252" s="199"/>
      <c r="H252" s="200" t="s">
        <v>1</v>
      </c>
      <c r="I252" s="202"/>
      <c r="J252" s="199"/>
      <c r="K252" s="199"/>
      <c r="L252" s="203"/>
      <c r="M252" s="204"/>
      <c r="N252" s="205"/>
      <c r="O252" s="205"/>
      <c r="P252" s="205"/>
      <c r="Q252" s="205"/>
      <c r="R252" s="205"/>
      <c r="S252" s="205"/>
      <c r="T252" s="206"/>
      <c r="AT252" s="207" t="s">
        <v>148</v>
      </c>
      <c r="AU252" s="207" t="s">
        <v>80</v>
      </c>
      <c r="AV252" s="12" t="s">
        <v>21</v>
      </c>
      <c r="AW252" s="12" t="s">
        <v>35</v>
      </c>
      <c r="AX252" s="12" t="s">
        <v>72</v>
      </c>
      <c r="AY252" s="207" t="s">
        <v>135</v>
      </c>
    </row>
    <row r="253" spans="2:65" s="13" customFormat="1" ht="11.25">
      <c r="B253" s="208"/>
      <c r="C253" s="209"/>
      <c r="D253" s="194" t="s">
        <v>148</v>
      </c>
      <c r="E253" s="210" t="s">
        <v>1</v>
      </c>
      <c r="F253" s="211" t="s">
        <v>142</v>
      </c>
      <c r="G253" s="209"/>
      <c r="H253" s="212">
        <v>4</v>
      </c>
      <c r="I253" s="213"/>
      <c r="J253" s="209"/>
      <c r="K253" s="209"/>
      <c r="L253" s="214"/>
      <c r="M253" s="215"/>
      <c r="N253" s="216"/>
      <c r="O253" s="216"/>
      <c r="P253" s="216"/>
      <c r="Q253" s="216"/>
      <c r="R253" s="216"/>
      <c r="S253" s="216"/>
      <c r="T253" s="217"/>
      <c r="AT253" s="218" t="s">
        <v>148</v>
      </c>
      <c r="AU253" s="218" t="s">
        <v>80</v>
      </c>
      <c r="AV253" s="13" t="s">
        <v>80</v>
      </c>
      <c r="AW253" s="13" t="s">
        <v>35</v>
      </c>
      <c r="AX253" s="13" t="s">
        <v>72</v>
      </c>
      <c r="AY253" s="218" t="s">
        <v>135</v>
      </c>
    </row>
    <row r="254" spans="2:65" s="12" customFormat="1" ht="11.25">
      <c r="B254" s="198"/>
      <c r="C254" s="199"/>
      <c r="D254" s="194" t="s">
        <v>148</v>
      </c>
      <c r="E254" s="200" t="s">
        <v>1</v>
      </c>
      <c r="F254" s="201" t="s">
        <v>1347</v>
      </c>
      <c r="G254" s="199"/>
      <c r="H254" s="200" t="s">
        <v>1</v>
      </c>
      <c r="I254" s="202"/>
      <c r="J254" s="199"/>
      <c r="K254" s="199"/>
      <c r="L254" s="203"/>
      <c r="M254" s="204"/>
      <c r="N254" s="205"/>
      <c r="O254" s="205"/>
      <c r="P254" s="205"/>
      <c r="Q254" s="205"/>
      <c r="R254" s="205"/>
      <c r="S254" s="205"/>
      <c r="T254" s="206"/>
      <c r="AT254" s="207" t="s">
        <v>148</v>
      </c>
      <c r="AU254" s="207" t="s">
        <v>80</v>
      </c>
      <c r="AV254" s="12" t="s">
        <v>21</v>
      </c>
      <c r="AW254" s="12" t="s">
        <v>35</v>
      </c>
      <c r="AX254" s="12" t="s">
        <v>72</v>
      </c>
      <c r="AY254" s="207" t="s">
        <v>135</v>
      </c>
    </row>
    <row r="255" spans="2:65" s="13" customFormat="1" ht="11.25">
      <c r="B255" s="208"/>
      <c r="C255" s="209"/>
      <c r="D255" s="194" t="s">
        <v>148</v>
      </c>
      <c r="E255" s="210" t="s">
        <v>1</v>
      </c>
      <c r="F255" s="211" t="s">
        <v>142</v>
      </c>
      <c r="G255" s="209"/>
      <c r="H255" s="212">
        <v>4</v>
      </c>
      <c r="I255" s="213"/>
      <c r="J255" s="209"/>
      <c r="K255" s="209"/>
      <c r="L255" s="214"/>
      <c r="M255" s="215"/>
      <c r="N255" s="216"/>
      <c r="O255" s="216"/>
      <c r="P255" s="216"/>
      <c r="Q255" s="216"/>
      <c r="R255" s="216"/>
      <c r="S255" s="216"/>
      <c r="T255" s="217"/>
      <c r="AT255" s="218" t="s">
        <v>148</v>
      </c>
      <c r="AU255" s="218" t="s">
        <v>80</v>
      </c>
      <c r="AV255" s="13" t="s">
        <v>80</v>
      </c>
      <c r="AW255" s="13" t="s">
        <v>35</v>
      </c>
      <c r="AX255" s="13" t="s">
        <v>72</v>
      </c>
      <c r="AY255" s="218" t="s">
        <v>135</v>
      </c>
    </row>
    <row r="256" spans="2:65" s="15" customFormat="1" ht="11.25">
      <c r="B256" s="230"/>
      <c r="C256" s="231"/>
      <c r="D256" s="194" t="s">
        <v>148</v>
      </c>
      <c r="E256" s="232" t="s">
        <v>1</v>
      </c>
      <c r="F256" s="233" t="s">
        <v>193</v>
      </c>
      <c r="G256" s="231"/>
      <c r="H256" s="234">
        <v>12</v>
      </c>
      <c r="I256" s="235"/>
      <c r="J256" s="231"/>
      <c r="K256" s="231"/>
      <c r="L256" s="236"/>
      <c r="M256" s="237"/>
      <c r="N256" s="238"/>
      <c r="O256" s="238"/>
      <c r="P256" s="238"/>
      <c r="Q256" s="238"/>
      <c r="R256" s="238"/>
      <c r="S256" s="238"/>
      <c r="T256" s="239"/>
      <c r="AT256" s="240" t="s">
        <v>148</v>
      </c>
      <c r="AU256" s="240" t="s">
        <v>80</v>
      </c>
      <c r="AV256" s="15" t="s">
        <v>142</v>
      </c>
      <c r="AW256" s="15" t="s">
        <v>35</v>
      </c>
      <c r="AX256" s="15" t="s">
        <v>21</v>
      </c>
      <c r="AY256" s="240" t="s">
        <v>135</v>
      </c>
    </row>
    <row r="257" spans="2:65" s="1" customFormat="1" ht="22.5" customHeight="1">
      <c r="B257" s="34"/>
      <c r="C257" s="182" t="s">
        <v>283</v>
      </c>
      <c r="D257" s="182" t="s">
        <v>137</v>
      </c>
      <c r="E257" s="183" t="s">
        <v>1348</v>
      </c>
      <c r="F257" s="184" t="s">
        <v>1349</v>
      </c>
      <c r="G257" s="185" t="s">
        <v>1334</v>
      </c>
      <c r="H257" s="186">
        <v>6</v>
      </c>
      <c r="I257" s="187"/>
      <c r="J257" s="188">
        <f>ROUND(I257*H257,2)</f>
        <v>0</v>
      </c>
      <c r="K257" s="184" t="s">
        <v>1224</v>
      </c>
      <c r="L257" s="38"/>
      <c r="M257" s="189" t="s">
        <v>1</v>
      </c>
      <c r="N257" s="190" t="s">
        <v>43</v>
      </c>
      <c r="O257" s="60"/>
      <c r="P257" s="191">
        <f>O257*H257</f>
        <v>0</v>
      </c>
      <c r="Q257" s="191">
        <v>0</v>
      </c>
      <c r="R257" s="191">
        <f>Q257*H257</f>
        <v>0</v>
      </c>
      <c r="S257" s="191">
        <v>0</v>
      </c>
      <c r="T257" s="192">
        <f>S257*H257</f>
        <v>0</v>
      </c>
      <c r="AR257" s="17" t="s">
        <v>142</v>
      </c>
      <c r="AT257" s="17" t="s">
        <v>137</v>
      </c>
      <c r="AU257" s="17" t="s">
        <v>80</v>
      </c>
      <c r="AY257" s="17" t="s">
        <v>135</v>
      </c>
      <c r="BE257" s="193">
        <f>IF(N257="základní",J257,0)</f>
        <v>0</v>
      </c>
      <c r="BF257" s="193">
        <f>IF(N257="snížená",J257,0)</f>
        <v>0</v>
      </c>
      <c r="BG257" s="193">
        <f>IF(N257="zákl. přenesená",J257,0)</f>
        <v>0</v>
      </c>
      <c r="BH257" s="193">
        <f>IF(N257="sníž. přenesená",J257,0)</f>
        <v>0</v>
      </c>
      <c r="BI257" s="193">
        <f>IF(N257="nulová",J257,0)</f>
        <v>0</v>
      </c>
      <c r="BJ257" s="17" t="s">
        <v>21</v>
      </c>
      <c r="BK257" s="193">
        <f>ROUND(I257*H257,2)</f>
        <v>0</v>
      </c>
      <c r="BL257" s="17" t="s">
        <v>142</v>
      </c>
      <c r="BM257" s="17" t="s">
        <v>1350</v>
      </c>
    </row>
    <row r="258" spans="2:65" s="1" customFormat="1" ht="39">
      <c r="B258" s="34"/>
      <c r="C258" s="35"/>
      <c r="D258" s="194" t="s">
        <v>144</v>
      </c>
      <c r="E258" s="35"/>
      <c r="F258" s="195" t="s">
        <v>1351</v>
      </c>
      <c r="G258" s="35"/>
      <c r="H258" s="35"/>
      <c r="I258" s="112"/>
      <c r="J258" s="35"/>
      <c r="K258" s="35"/>
      <c r="L258" s="38"/>
      <c r="M258" s="196"/>
      <c r="N258" s="60"/>
      <c r="O258" s="60"/>
      <c r="P258" s="60"/>
      <c r="Q258" s="60"/>
      <c r="R258" s="60"/>
      <c r="S258" s="60"/>
      <c r="T258" s="61"/>
      <c r="AT258" s="17" t="s">
        <v>144</v>
      </c>
      <c r="AU258" s="17" t="s">
        <v>80</v>
      </c>
    </row>
    <row r="259" spans="2:65" s="1" customFormat="1" ht="39">
      <c r="B259" s="34"/>
      <c r="C259" s="35"/>
      <c r="D259" s="194" t="s">
        <v>146</v>
      </c>
      <c r="E259" s="35"/>
      <c r="F259" s="197" t="s">
        <v>1337</v>
      </c>
      <c r="G259" s="35"/>
      <c r="H259" s="35"/>
      <c r="I259" s="112"/>
      <c r="J259" s="35"/>
      <c r="K259" s="35"/>
      <c r="L259" s="38"/>
      <c r="M259" s="196"/>
      <c r="N259" s="60"/>
      <c r="O259" s="60"/>
      <c r="P259" s="60"/>
      <c r="Q259" s="60"/>
      <c r="R259" s="60"/>
      <c r="S259" s="60"/>
      <c r="T259" s="61"/>
      <c r="AT259" s="17" t="s">
        <v>146</v>
      </c>
      <c r="AU259" s="17" t="s">
        <v>80</v>
      </c>
    </row>
    <row r="260" spans="2:65" s="12" customFormat="1" ht="11.25">
      <c r="B260" s="198"/>
      <c r="C260" s="199"/>
      <c r="D260" s="194" t="s">
        <v>148</v>
      </c>
      <c r="E260" s="200" t="s">
        <v>1</v>
      </c>
      <c r="F260" s="201" t="s">
        <v>1352</v>
      </c>
      <c r="G260" s="199"/>
      <c r="H260" s="200" t="s">
        <v>1</v>
      </c>
      <c r="I260" s="202"/>
      <c r="J260" s="199"/>
      <c r="K260" s="199"/>
      <c r="L260" s="203"/>
      <c r="M260" s="204"/>
      <c r="N260" s="205"/>
      <c r="O260" s="205"/>
      <c r="P260" s="205"/>
      <c r="Q260" s="205"/>
      <c r="R260" s="205"/>
      <c r="S260" s="205"/>
      <c r="T260" s="206"/>
      <c r="AT260" s="207" t="s">
        <v>148</v>
      </c>
      <c r="AU260" s="207" t="s">
        <v>80</v>
      </c>
      <c r="AV260" s="12" t="s">
        <v>21</v>
      </c>
      <c r="AW260" s="12" t="s">
        <v>35</v>
      </c>
      <c r="AX260" s="12" t="s">
        <v>72</v>
      </c>
      <c r="AY260" s="207" t="s">
        <v>135</v>
      </c>
    </row>
    <row r="261" spans="2:65" s="13" customFormat="1" ht="11.25">
      <c r="B261" s="208"/>
      <c r="C261" s="209"/>
      <c r="D261" s="194" t="s">
        <v>148</v>
      </c>
      <c r="E261" s="210" t="s">
        <v>1</v>
      </c>
      <c r="F261" s="211" t="s">
        <v>80</v>
      </c>
      <c r="G261" s="209"/>
      <c r="H261" s="212">
        <v>2</v>
      </c>
      <c r="I261" s="213"/>
      <c r="J261" s="209"/>
      <c r="K261" s="209"/>
      <c r="L261" s="214"/>
      <c r="M261" s="215"/>
      <c r="N261" s="216"/>
      <c r="O261" s="216"/>
      <c r="P261" s="216"/>
      <c r="Q261" s="216"/>
      <c r="R261" s="216"/>
      <c r="S261" s="216"/>
      <c r="T261" s="217"/>
      <c r="AT261" s="218" t="s">
        <v>148</v>
      </c>
      <c r="AU261" s="218" t="s">
        <v>80</v>
      </c>
      <c r="AV261" s="13" t="s">
        <v>80</v>
      </c>
      <c r="AW261" s="13" t="s">
        <v>35</v>
      </c>
      <c r="AX261" s="13" t="s">
        <v>72</v>
      </c>
      <c r="AY261" s="218" t="s">
        <v>135</v>
      </c>
    </row>
    <row r="262" spans="2:65" s="12" customFormat="1" ht="11.25">
      <c r="B262" s="198"/>
      <c r="C262" s="199"/>
      <c r="D262" s="194" t="s">
        <v>148</v>
      </c>
      <c r="E262" s="200" t="s">
        <v>1</v>
      </c>
      <c r="F262" s="201" t="s">
        <v>1353</v>
      </c>
      <c r="G262" s="199"/>
      <c r="H262" s="200" t="s">
        <v>1</v>
      </c>
      <c r="I262" s="202"/>
      <c r="J262" s="199"/>
      <c r="K262" s="199"/>
      <c r="L262" s="203"/>
      <c r="M262" s="204"/>
      <c r="N262" s="205"/>
      <c r="O262" s="205"/>
      <c r="P262" s="205"/>
      <c r="Q262" s="205"/>
      <c r="R262" s="205"/>
      <c r="S262" s="205"/>
      <c r="T262" s="206"/>
      <c r="AT262" s="207" t="s">
        <v>148</v>
      </c>
      <c r="AU262" s="207" t="s">
        <v>80</v>
      </c>
      <c r="AV262" s="12" t="s">
        <v>21</v>
      </c>
      <c r="AW262" s="12" t="s">
        <v>35</v>
      </c>
      <c r="AX262" s="12" t="s">
        <v>72</v>
      </c>
      <c r="AY262" s="207" t="s">
        <v>135</v>
      </c>
    </row>
    <row r="263" spans="2:65" s="13" customFormat="1" ht="11.25">
      <c r="B263" s="208"/>
      <c r="C263" s="209"/>
      <c r="D263" s="194" t="s">
        <v>148</v>
      </c>
      <c r="E263" s="210" t="s">
        <v>1</v>
      </c>
      <c r="F263" s="211" t="s">
        <v>80</v>
      </c>
      <c r="G263" s="209"/>
      <c r="H263" s="212">
        <v>2</v>
      </c>
      <c r="I263" s="213"/>
      <c r="J263" s="209"/>
      <c r="K263" s="209"/>
      <c r="L263" s="214"/>
      <c r="M263" s="215"/>
      <c r="N263" s="216"/>
      <c r="O263" s="216"/>
      <c r="P263" s="216"/>
      <c r="Q263" s="216"/>
      <c r="R263" s="216"/>
      <c r="S263" s="216"/>
      <c r="T263" s="217"/>
      <c r="AT263" s="218" t="s">
        <v>148</v>
      </c>
      <c r="AU263" s="218" t="s">
        <v>80</v>
      </c>
      <c r="AV263" s="13" t="s">
        <v>80</v>
      </c>
      <c r="AW263" s="13" t="s">
        <v>35</v>
      </c>
      <c r="AX263" s="13" t="s">
        <v>72</v>
      </c>
      <c r="AY263" s="218" t="s">
        <v>135</v>
      </c>
    </row>
    <row r="264" spans="2:65" s="12" customFormat="1" ht="11.25">
      <c r="B264" s="198"/>
      <c r="C264" s="199"/>
      <c r="D264" s="194" t="s">
        <v>148</v>
      </c>
      <c r="E264" s="200" t="s">
        <v>1</v>
      </c>
      <c r="F264" s="201" t="s">
        <v>1354</v>
      </c>
      <c r="G264" s="199"/>
      <c r="H264" s="200" t="s">
        <v>1</v>
      </c>
      <c r="I264" s="202"/>
      <c r="J264" s="199"/>
      <c r="K264" s="199"/>
      <c r="L264" s="203"/>
      <c r="M264" s="204"/>
      <c r="N264" s="205"/>
      <c r="O264" s="205"/>
      <c r="P264" s="205"/>
      <c r="Q264" s="205"/>
      <c r="R264" s="205"/>
      <c r="S264" s="205"/>
      <c r="T264" s="206"/>
      <c r="AT264" s="207" t="s">
        <v>148</v>
      </c>
      <c r="AU264" s="207" t="s">
        <v>80</v>
      </c>
      <c r="AV264" s="12" t="s">
        <v>21</v>
      </c>
      <c r="AW264" s="12" t="s">
        <v>35</v>
      </c>
      <c r="AX264" s="12" t="s">
        <v>72</v>
      </c>
      <c r="AY264" s="207" t="s">
        <v>135</v>
      </c>
    </row>
    <row r="265" spans="2:65" s="13" customFormat="1" ht="11.25">
      <c r="B265" s="208"/>
      <c r="C265" s="209"/>
      <c r="D265" s="194" t="s">
        <v>148</v>
      </c>
      <c r="E265" s="210" t="s">
        <v>1</v>
      </c>
      <c r="F265" s="211" t="s">
        <v>80</v>
      </c>
      <c r="G265" s="209"/>
      <c r="H265" s="212">
        <v>2</v>
      </c>
      <c r="I265" s="213"/>
      <c r="J265" s="209"/>
      <c r="K265" s="209"/>
      <c r="L265" s="214"/>
      <c r="M265" s="215"/>
      <c r="N265" s="216"/>
      <c r="O265" s="216"/>
      <c r="P265" s="216"/>
      <c r="Q265" s="216"/>
      <c r="R265" s="216"/>
      <c r="S265" s="216"/>
      <c r="T265" s="217"/>
      <c r="AT265" s="218" t="s">
        <v>148</v>
      </c>
      <c r="AU265" s="218" t="s">
        <v>80</v>
      </c>
      <c r="AV265" s="13" t="s">
        <v>80</v>
      </c>
      <c r="AW265" s="13" t="s">
        <v>35</v>
      </c>
      <c r="AX265" s="13" t="s">
        <v>72</v>
      </c>
      <c r="AY265" s="218" t="s">
        <v>135</v>
      </c>
    </row>
    <row r="266" spans="2:65" s="15" customFormat="1" ht="11.25">
      <c r="B266" s="230"/>
      <c r="C266" s="231"/>
      <c r="D266" s="194" t="s">
        <v>148</v>
      </c>
      <c r="E266" s="232" t="s">
        <v>1</v>
      </c>
      <c r="F266" s="233" t="s">
        <v>193</v>
      </c>
      <c r="G266" s="231"/>
      <c r="H266" s="234">
        <v>6</v>
      </c>
      <c r="I266" s="235"/>
      <c r="J266" s="231"/>
      <c r="K266" s="231"/>
      <c r="L266" s="236"/>
      <c r="M266" s="237"/>
      <c r="N266" s="238"/>
      <c r="O266" s="238"/>
      <c r="P266" s="238"/>
      <c r="Q266" s="238"/>
      <c r="R266" s="238"/>
      <c r="S266" s="238"/>
      <c r="T266" s="239"/>
      <c r="AT266" s="240" t="s">
        <v>148</v>
      </c>
      <c r="AU266" s="240" t="s">
        <v>80</v>
      </c>
      <c r="AV266" s="15" t="s">
        <v>142</v>
      </c>
      <c r="AW266" s="15" t="s">
        <v>35</v>
      </c>
      <c r="AX266" s="15" t="s">
        <v>21</v>
      </c>
      <c r="AY266" s="240" t="s">
        <v>135</v>
      </c>
    </row>
    <row r="267" spans="2:65" s="1" customFormat="1" ht="22.5" customHeight="1">
      <c r="B267" s="34"/>
      <c r="C267" s="182" t="s">
        <v>289</v>
      </c>
      <c r="D267" s="182" t="s">
        <v>137</v>
      </c>
      <c r="E267" s="183" t="s">
        <v>1355</v>
      </c>
      <c r="F267" s="184" t="s">
        <v>1356</v>
      </c>
      <c r="G267" s="185" t="s">
        <v>1334</v>
      </c>
      <c r="H267" s="186">
        <v>1</v>
      </c>
      <c r="I267" s="187"/>
      <c r="J267" s="188">
        <f>ROUND(I267*H267,2)</f>
        <v>0</v>
      </c>
      <c r="K267" s="184" t="s">
        <v>1224</v>
      </c>
      <c r="L267" s="38"/>
      <c r="M267" s="189" t="s">
        <v>1</v>
      </c>
      <c r="N267" s="190" t="s">
        <v>43</v>
      </c>
      <c r="O267" s="60"/>
      <c r="P267" s="191">
        <f>O267*H267</f>
        <v>0</v>
      </c>
      <c r="Q267" s="191">
        <v>0</v>
      </c>
      <c r="R267" s="191">
        <f>Q267*H267</f>
        <v>0</v>
      </c>
      <c r="S267" s="191">
        <v>0</v>
      </c>
      <c r="T267" s="192">
        <f>S267*H267</f>
        <v>0</v>
      </c>
      <c r="AR267" s="17" t="s">
        <v>142</v>
      </c>
      <c r="AT267" s="17" t="s">
        <v>137</v>
      </c>
      <c r="AU267" s="17" t="s">
        <v>80</v>
      </c>
      <c r="AY267" s="17" t="s">
        <v>135</v>
      </c>
      <c r="BE267" s="193">
        <f>IF(N267="základní",J267,0)</f>
        <v>0</v>
      </c>
      <c r="BF267" s="193">
        <f>IF(N267="snížená",J267,0)</f>
        <v>0</v>
      </c>
      <c r="BG267" s="193">
        <f>IF(N267="zákl. přenesená",J267,0)</f>
        <v>0</v>
      </c>
      <c r="BH267" s="193">
        <f>IF(N267="sníž. přenesená",J267,0)</f>
        <v>0</v>
      </c>
      <c r="BI267" s="193">
        <f>IF(N267="nulová",J267,0)</f>
        <v>0</v>
      </c>
      <c r="BJ267" s="17" t="s">
        <v>21</v>
      </c>
      <c r="BK267" s="193">
        <f>ROUND(I267*H267,2)</f>
        <v>0</v>
      </c>
      <c r="BL267" s="17" t="s">
        <v>142</v>
      </c>
      <c r="BM267" s="17" t="s">
        <v>1357</v>
      </c>
    </row>
    <row r="268" spans="2:65" s="1" customFormat="1" ht="39">
      <c r="B268" s="34"/>
      <c r="C268" s="35"/>
      <c r="D268" s="194" t="s">
        <v>144</v>
      </c>
      <c r="E268" s="35"/>
      <c r="F268" s="195" t="s">
        <v>1358</v>
      </c>
      <c r="G268" s="35"/>
      <c r="H268" s="35"/>
      <c r="I268" s="112"/>
      <c r="J268" s="35"/>
      <c r="K268" s="35"/>
      <c r="L268" s="38"/>
      <c r="M268" s="196"/>
      <c r="N268" s="60"/>
      <c r="O268" s="60"/>
      <c r="P268" s="60"/>
      <c r="Q268" s="60"/>
      <c r="R268" s="60"/>
      <c r="S268" s="60"/>
      <c r="T268" s="61"/>
      <c r="AT268" s="17" t="s">
        <v>144</v>
      </c>
      <c r="AU268" s="17" t="s">
        <v>80</v>
      </c>
    </row>
    <row r="269" spans="2:65" s="1" customFormat="1" ht="39">
      <c r="B269" s="34"/>
      <c r="C269" s="35"/>
      <c r="D269" s="194" t="s">
        <v>146</v>
      </c>
      <c r="E269" s="35"/>
      <c r="F269" s="197" t="s">
        <v>1337</v>
      </c>
      <c r="G269" s="35"/>
      <c r="H269" s="35"/>
      <c r="I269" s="112"/>
      <c r="J269" s="35"/>
      <c r="K269" s="35"/>
      <c r="L269" s="38"/>
      <c r="M269" s="196"/>
      <c r="N269" s="60"/>
      <c r="O269" s="60"/>
      <c r="P269" s="60"/>
      <c r="Q269" s="60"/>
      <c r="R269" s="60"/>
      <c r="S269" s="60"/>
      <c r="T269" s="61"/>
      <c r="AT269" s="17" t="s">
        <v>146</v>
      </c>
      <c r="AU269" s="17" t="s">
        <v>80</v>
      </c>
    </row>
    <row r="270" spans="2:65" s="12" customFormat="1" ht="11.25">
      <c r="B270" s="198"/>
      <c r="C270" s="199"/>
      <c r="D270" s="194" t="s">
        <v>148</v>
      </c>
      <c r="E270" s="200" t="s">
        <v>1</v>
      </c>
      <c r="F270" s="201" t="s">
        <v>1359</v>
      </c>
      <c r="G270" s="199"/>
      <c r="H270" s="200" t="s">
        <v>1</v>
      </c>
      <c r="I270" s="202"/>
      <c r="J270" s="199"/>
      <c r="K270" s="199"/>
      <c r="L270" s="203"/>
      <c r="M270" s="204"/>
      <c r="N270" s="205"/>
      <c r="O270" s="205"/>
      <c r="P270" s="205"/>
      <c r="Q270" s="205"/>
      <c r="R270" s="205"/>
      <c r="S270" s="205"/>
      <c r="T270" s="206"/>
      <c r="AT270" s="207" t="s">
        <v>148</v>
      </c>
      <c r="AU270" s="207" t="s">
        <v>80</v>
      </c>
      <c r="AV270" s="12" t="s">
        <v>21</v>
      </c>
      <c r="AW270" s="12" t="s">
        <v>35</v>
      </c>
      <c r="AX270" s="12" t="s">
        <v>72</v>
      </c>
      <c r="AY270" s="207" t="s">
        <v>135</v>
      </c>
    </row>
    <row r="271" spans="2:65" s="13" customFormat="1" ht="11.25">
      <c r="B271" s="208"/>
      <c r="C271" s="209"/>
      <c r="D271" s="194" t="s">
        <v>148</v>
      </c>
      <c r="E271" s="210" t="s">
        <v>1</v>
      </c>
      <c r="F271" s="211" t="s">
        <v>21</v>
      </c>
      <c r="G271" s="209"/>
      <c r="H271" s="212">
        <v>1</v>
      </c>
      <c r="I271" s="213"/>
      <c r="J271" s="209"/>
      <c r="K271" s="209"/>
      <c r="L271" s="214"/>
      <c r="M271" s="215"/>
      <c r="N271" s="216"/>
      <c r="O271" s="216"/>
      <c r="P271" s="216"/>
      <c r="Q271" s="216"/>
      <c r="R271" s="216"/>
      <c r="S271" s="216"/>
      <c r="T271" s="217"/>
      <c r="AT271" s="218" t="s">
        <v>148</v>
      </c>
      <c r="AU271" s="218" t="s">
        <v>80</v>
      </c>
      <c r="AV271" s="13" t="s">
        <v>80</v>
      </c>
      <c r="AW271" s="13" t="s">
        <v>35</v>
      </c>
      <c r="AX271" s="13" t="s">
        <v>72</v>
      </c>
      <c r="AY271" s="218" t="s">
        <v>135</v>
      </c>
    </row>
    <row r="272" spans="2:65" s="15" customFormat="1" ht="11.25">
      <c r="B272" s="230"/>
      <c r="C272" s="231"/>
      <c r="D272" s="194" t="s">
        <v>148</v>
      </c>
      <c r="E272" s="232" t="s">
        <v>1</v>
      </c>
      <c r="F272" s="233" t="s">
        <v>193</v>
      </c>
      <c r="G272" s="231"/>
      <c r="H272" s="234">
        <v>1</v>
      </c>
      <c r="I272" s="235"/>
      <c r="J272" s="231"/>
      <c r="K272" s="231"/>
      <c r="L272" s="236"/>
      <c r="M272" s="237"/>
      <c r="N272" s="238"/>
      <c r="O272" s="238"/>
      <c r="P272" s="238"/>
      <c r="Q272" s="238"/>
      <c r="R272" s="238"/>
      <c r="S272" s="238"/>
      <c r="T272" s="239"/>
      <c r="AT272" s="240" t="s">
        <v>148</v>
      </c>
      <c r="AU272" s="240" t="s">
        <v>80</v>
      </c>
      <c r="AV272" s="15" t="s">
        <v>142</v>
      </c>
      <c r="AW272" s="15" t="s">
        <v>35</v>
      </c>
      <c r="AX272" s="15" t="s">
        <v>21</v>
      </c>
      <c r="AY272" s="240" t="s">
        <v>135</v>
      </c>
    </row>
    <row r="273" spans="2:65" s="1" customFormat="1" ht="22.5" customHeight="1">
      <c r="B273" s="34"/>
      <c r="C273" s="182" t="s">
        <v>296</v>
      </c>
      <c r="D273" s="182" t="s">
        <v>137</v>
      </c>
      <c r="E273" s="183" t="s">
        <v>1360</v>
      </c>
      <c r="F273" s="184" t="s">
        <v>1361</v>
      </c>
      <c r="G273" s="185" t="s">
        <v>1334</v>
      </c>
      <c r="H273" s="186">
        <v>8</v>
      </c>
      <c r="I273" s="187"/>
      <c r="J273" s="188">
        <f>ROUND(I273*H273,2)</f>
        <v>0</v>
      </c>
      <c r="K273" s="184" t="s">
        <v>1224</v>
      </c>
      <c r="L273" s="38"/>
      <c r="M273" s="189" t="s">
        <v>1</v>
      </c>
      <c r="N273" s="190" t="s">
        <v>43</v>
      </c>
      <c r="O273" s="60"/>
      <c r="P273" s="191">
        <f>O273*H273</f>
        <v>0</v>
      </c>
      <c r="Q273" s="191">
        <v>0</v>
      </c>
      <c r="R273" s="191">
        <f>Q273*H273</f>
        <v>0</v>
      </c>
      <c r="S273" s="191">
        <v>0</v>
      </c>
      <c r="T273" s="192">
        <f>S273*H273</f>
        <v>0</v>
      </c>
      <c r="AR273" s="17" t="s">
        <v>142</v>
      </c>
      <c r="AT273" s="17" t="s">
        <v>137</v>
      </c>
      <c r="AU273" s="17" t="s">
        <v>80</v>
      </c>
      <c r="AY273" s="17" t="s">
        <v>135</v>
      </c>
      <c r="BE273" s="193">
        <f>IF(N273="základní",J273,0)</f>
        <v>0</v>
      </c>
      <c r="BF273" s="193">
        <f>IF(N273="snížená",J273,0)</f>
        <v>0</v>
      </c>
      <c r="BG273" s="193">
        <f>IF(N273="zákl. přenesená",J273,0)</f>
        <v>0</v>
      </c>
      <c r="BH273" s="193">
        <f>IF(N273="sníž. přenesená",J273,0)</f>
        <v>0</v>
      </c>
      <c r="BI273" s="193">
        <f>IF(N273="nulová",J273,0)</f>
        <v>0</v>
      </c>
      <c r="BJ273" s="17" t="s">
        <v>21</v>
      </c>
      <c r="BK273" s="193">
        <f>ROUND(I273*H273,2)</f>
        <v>0</v>
      </c>
      <c r="BL273" s="17" t="s">
        <v>142</v>
      </c>
      <c r="BM273" s="17" t="s">
        <v>1362</v>
      </c>
    </row>
    <row r="274" spans="2:65" s="1" customFormat="1" ht="29.25">
      <c r="B274" s="34"/>
      <c r="C274" s="35"/>
      <c r="D274" s="194" t="s">
        <v>144</v>
      </c>
      <c r="E274" s="35"/>
      <c r="F274" s="195" t="s">
        <v>1363</v>
      </c>
      <c r="G274" s="35"/>
      <c r="H274" s="35"/>
      <c r="I274" s="112"/>
      <c r="J274" s="35"/>
      <c r="K274" s="35"/>
      <c r="L274" s="38"/>
      <c r="M274" s="196"/>
      <c r="N274" s="60"/>
      <c r="O274" s="60"/>
      <c r="P274" s="60"/>
      <c r="Q274" s="60"/>
      <c r="R274" s="60"/>
      <c r="S274" s="60"/>
      <c r="T274" s="61"/>
      <c r="AT274" s="17" t="s">
        <v>144</v>
      </c>
      <c r="AU274" s="17" t="s">
        <v>80</v>
      </c>
    </row>
    <row r="275" spans="2:65" s="1" customFormat="1" ht="29.25">
      <c r="B275" s="34"/>
      <c r="C275" s="35"/>
      <c r="D275" s="194" t="s">
        <v>146</v>
      </c>
      <c r="E275" s="35"/>
      <c r="F275" s="197" t="s">
        <v>1364</v>
      </c>
      <c r="G275" s="35"/>
      <c r="H275" s="35"/>
      <c r="I275" s="112"/>
      <c r="J275" s="35"/>
      <c r="K275" s="35"/>
      <c r="L275" s="38"/>
      <c r="M275" s="196"/>
      <c r="N275" s="60"/>
      <c r="O275" s="60"/>
      <c r="P275" s="60"/>
      <c r="Q275" s="60"/>
      <c r="R275" s="60"/>
      <c r="S275" s="60"/>
      <c r="T275" s="61"/>
      <c r="AT275" s="17" t="s">
        <v>146</v>
      </c>
      <c r="AU275" s="17" t="s">
        <v>80</v>
      </c>
    </row>
    <row r="276" spans="2:65" s="12" customFormat="1" ht="11.25">
      <c r="B276" s="198"/>
      <c r="C276" s="199"/>
      <c r="D276" s="194" t="s">
        <v>148</v>
      </c>
      <c r="E276" s="200" t="s">
        <v>1</v>
      </c>
      <c r="F276" s="201" t="s">
        <v>1365</v>
      </c>
      <c r="G276" s="199"/>
      <c r="H276" s="200" t="s">
        <v>1</v>
      </c>
      <c r="I276" s="202"/>
      <c r="J276" s="199"/>
      <c r="K276" s="199"/>
      <c r="L276" s="203"/>
      <c r="M276" s="204"/>
      <c r="N276" s="205"/>
      <c r="O276" s="205"/>
      <c r="P276" s="205"/>
      <c r="Q276" s="205"/>
      <c r="R276" s="205"/>
      <c r="S276" s="205"/>
      <c r="T276" s="206"/>
      <c r="AT276" s="207" t="s">
        <v>148</v>
      </c>
      <c r="AU276" s="207" t="s">
        <v>80</v>
      </c>
      <c r="AV276" s="12" t="s">
        <v>21</v>
      </c>
      <c r="AW276" s="12" t="s">
        <v>35</v>
      </c>
      <c r="AX276" s="12" t="s">
        <v>72</v>
      </c>
      <c r="AY276" s="207" t="s">
        <v>135</v>
      </c>
    </row>
    <row r="277" spans="2:65" s="13" customFormat="1" ht="11.25">
      <c r="B277" s="208"/>
      <c r="C277" s="209"/>
      <c r="D277" s="194" t="s">
        <v>148</v>
      </c>
      <c r="E277" s="210" t="s">
        <v>1</v>
      </c>
      <c r="F277" s="211" t="s">
        <v>80</v>
      </c>
      <c r="G277" s="209"/>
      <c r="H277" s="212">
        <v>2</v>
      </c>
      <c r="I277" s="213"/>
      <c r="J277" s="209"/>
      <c r="K277" s="209"/>
      <c r="L277" s="214"/>
      <c r="M277" s="215"/>
      <c r="N277" s="216"/>
      <c r="O277" s="216"/>
      <c r="P277" s="216"/>
      <c r="Q277" s="216"/>
      <c r="R277" s="216"/>
      <c r="S277" s="216"/>
      <c r="T277" s="217"/>
      <c r="AT277" s="218" t="s">
        <v>148</v>
      </c>
      <c r="AU277" s="218" t="s">
        <v>80</v>
      </c>
      <c r="AV277" s="13" t="s">
        <v>80</v>
      </c>
      <c r="AW277" s="13" t="s">
        <v>35</v>
      </c>
      <c r="AX277" s="13" t="s">
        <v>72</v>
      </c>
      <c r="AY277" s="218" t="s">
        <v>135</v>
      </c>
    </row>
    <row r="278" spans="2:65" s="12" customFormat="1" ht="11.25">
      <c r="B278" s="198"/>
      <c r="C278" s="199"/>
      <c r="D278" s="194" t="s">
        <v>148</v>
      </c>
      <c r="E278" s="200" t="s">
        <v>1</v>
      </c>
      <c r="F278" s="201" t="s">
        <v>1366</v>
      </c>
      <c r="G278" s="199"/>
      <c r="H278" s="200" t="s">
        <v>1</v>
      </c>
      <c r="I278" s="202"/>
      <c r="J278" s="199"/>
      <c r="K278" s="199"/>
      <c r="L278" s="203"/>
      <c r="M278" s="204"/>
      <c r="N278" s="205"/>
      <c r="O278" s="205"/>
      <c r="P278" s="205"/>
      <c r="Q278" s="205"/>
      <c r="R278" s="205"/>
      <c r="S278" s="205"/>
      <c r="T278" s="206"/>
      <c r="AT278" s="207" t="s">
        <v>148</v>
      </c>
      <c r="AU278" s="207" t="s">
        <v>80</v>
      </c>
      <c r="AV278" s="12" t="s">
        <v>21</v>
      </c>
      <c r="AW278" s="12" t="s">
        <v>35</v>
      </c>
      <c r="AX278" s="12" t="s">
        <v>72</v>
      </c>
      <c r="AY278" s="207" t="s">
        <v>135</v>
      </c>
    </row>
    <row r="279" spans="2:65" s="13" customFormat="1" ht="11.25">
      <c r="B279" s="208"/>
      <c r="C279" s="209"/>
      <c r="D279" s="194" t="s">
        <v>148</v>
      </c>
      <c r="E279" s="210" t="s">
        <v>1</v>
      </c>
      <c r="F279" s="211" t="s">
        <v>80</v>
      </c>
      <c r="G279" s="209"/>
      <c r="H279" s="212">
        <v>2</v>
      </c>
      <c r="I279" s="213"/>
      <c r="J279" s="209"/>
      <c r="K279" s="209"/>
      <c r="L279" s="214"/>
      <c r="M279" s="215"/>
      <c r="N279" s="216"/>
      <c r="O279" s="216"/>
      <c r="P279" s="216"/>
      <c r="Q279" s="216"/>
      <c r="R279" s="216"/>
      <c r="S279" s="216"/>
      <c r="T279" s="217"/>
      <c r="AT279" s="218" t="s">
        <v>148</v>
      </c>
      <c r="AU279" s="218" t="s">
        <v>80</v>
      </c>
      <c r="AV279" s="13" t="s">
        <v>80</v>
      </c>
      <c r="AW279" s="13" t="s">
        <v>35</v>
      </c>
      <c r="AX279" s="13" t="s">
        <v>72</v>
      </c>
      <c r="AY279" s="218" t="s">
        <v>135</v>
      </c>
    </row>
    <row r="280" spans="2:65" s="12" customFormat="1" ht="11.25">
      <c r="B280" s="198"/>
      <c r="C280" s="199"/>
      <c r="D280" s="194" t="s">
        <v>148</v>
      </c>
      <c r="E280" s="200" t="s">
        <v>1</v>
      </c>
      <c r="F280" s="201" t="s">
        <v>1367</v>
      </c>
      <c r="G280" s="199"/>
      <c r="H280" s="200" t="s">
        <v>1</v>
      </c>
      <c r="I280" s="202"/>
      <c r="J280" s="199"/>
      <c r="K280" s="199"/>
      <c r="L280" s="203"/>
      <c r="M280" s="204"/>
      <c r="N280" s="205"/>
      <c r="O280" s="205"/>
      <c r="P280" s="205"/>
      <c r="Q280" s="205"/>
      <c r="R280" s="205"/>
      <c r="S280" s="205"/>
      <c r="T280" s="206"/>
      <c r="AT280" s="207" t="s">
        <v>148</v>
      </c>
      <c r="AU280" s="207" t="s">
        <v>80</v>
      </c>
      <c r="AV280" s="12" t="s">
        <v>21</v>
      </c>
      <c r="AW280" s="12" t="s">
        <v>35</v>
      </c>
      <c r="AX280" s="12" t="s">
        <v>72</v>
      </c>
      <c r="AY280" s="207" t="s">
        <v>135</v>
      </c>
    </row>
    <row r="281" spans="2:65" s="13" customFormat="1" ht="11.25">
      <c r="B281" s="208"/>
      <c r="C281" s="209"/>
      <c r="D281" s="194" t="s">
        <v>148</v>
      </c>
      <c r="E281" s="210" t="s">
        <v>1</v>
      </c>
      <c r="F281" s="211" t="s">
        <v>80</v>
      </c>
      <c r="G281" s="209"/>
      <c r="H281" s="212">
        <v>2</v>
      </c>
      <c r="I281" s="213"/>
      <c r="J281" s="209"/>
      <c r="K281" s="209"/>
      <c r="L281" s="214"/>
      <c r="M281" s="215"/>
      <c r="N281" s="216"/>
      <c r="O281" s="216"/>
      <c r="P281" s="216"/>
      <c r="Q281" s="216"/>
      <c r="R281" s="216"/>
      <c r="S281" s="216"/>
      <c r="T281" s="217"/>
      <c r="AT281" s="218" t="s">
        <v>148</v>
      </c>
      <c r="AU281" s="218" t="s">
        <v>80</v>
      </c>
      <c r="AV281" s="13" t="s">
        <v>80</v>
      </c>
      <c r="AW281" s="13" t="s">
        <v>35</v>
      </c>
      <c r="AX281" s="13" t="s">
        <v>72</v>
      </c>
      <c r="AY281" s="218" t="s">
        <v>135</v>
      </c>
    </row>
    <row r="282" spans="2:65" s="12" customFormat="1" ht="11.25">
      <c r="B282" s="198"/>
      <c r="C282" s="199"/>
      <c r="D282" s="194" t="s">
        <v>148</v>
      </c>
      <c r="E282" s="200" t="s">
        <v>1</v>
      </c>
      <c r="F282" s="201" t="s">
        <v>1368</v>
      </c>
      <c r="G282" s="199"/>
      <c r="H282" s="200" t="s">
        <v>1</v>
      </c>
      <c r="I282" s="202"/>
      <c r="J282" s="199"/>
      <c r="K282" s="199"/>
      <c r="L282" s="203"/>
      <c r="M282" s="204"/>
      <c r="N282" s="205"/>
      <c r="O282" s="205"/>
      <c r="P282" s="205"/>
      <c r="Q282" s="205"/>
      <c r="R282" s="205"/>
      <c r="S282" s="205"/>
      <c r="T282" s="206"/>
      <c r="AT282" s="207" t="s">
        <v>148</v>
      </c>
      <c r="AU282" s="207" t="s">
        <v>80</v>
      </c>
      <c r="AV282" s="12" t="s">
        <v>21</v>
      </c>
      <c r="AW282" s="12" t="s">
        <v>35</v>
      </c>
      <c r="AX282" s="12" t="s">
        <v>72</v>
      </c>
      <c r="AY282" s="207" t="s">
        <v>135</v>
      </c>
    </row>
    <row r="283" spans="2:65" s="13" customFormat="1" ht="11.25">
      <c r="B283" s="208"/>
      <c r="C283" s="209"/>
      <c r="D283" s="194" t="s">
        <v>148</v>
      </c>
      <c r="E283" s="210" t="s">
        <v>1</v>
      </c>
      <c r="F283" s="211" t="s">
        <v>80</v>
      </c>
      <c r="G283" s="209"/>
      <c r="H283" s="212">
        <v>2</v>
      </c>
      <c r="I283" s="213"/>
      <c r="J283" s="209"/>
      <c r="K283" s="209"/>
      <c r="L283" s="214"/>
      <c r="M283" s="215"/>
      <c r="N283" s="216"/>
      <c r="O283" s="216"/>
      <c r="P283" s="216"/>
      <c r="Q283" s="216"/>
      <c r="R283" s="216"/>
      <c r="S283" s="216"/>
      <c r="T283" s="217"/>
      <c r="AT283" s="218" t="s">
        <v>148</v>
      </c>
      <c r="AU283" s="218" t="s">
        <v>80</v>
      </c>
      <c r="AV283" s="13" t="s">
        <v>80</v>
      </c>
      <c r="AW283" s="13" t="s">
        <v>35</v>
      </c>
      <c r="AX283" s="13" t="s">
        <v>72</v>
      </c>
      <c r="AY283" s="218" t="s">
        <v>135</v>
      </c>
    </row>
    <row r="284" spans="2:65" s="15" customFormat="1" ht="11.25">
      <c r="B284" s="230"/>
      <c r="C284" s="231"/>
      <c r="D284" s="194" t="s">
        <v>148</v>
      </c>
      <c r="E284" s="232" t="s">
        <v>1</v>
      </c>
      <c r="F284" s="233" t="s">
        <v>193</v>
      </c>
      <c r="G284" s="231"/>
      <c r="H284" s="234">
        <v>8</v>
      </c>
      <c r="I284" s="235"/>
      <c r="J284" s="231"/>
      <c r="K284" s="231"/>
      <c r="L284" s="236"/>
      <c r="M284" s="237"/>
      <c r="N284" s="238"/>
      <c r="O284" s="238"/>
      <c r="P284" s="238"/>
      <c r="Q284" s="238"/>
      <c r="R284" s="238"/>
      <c r="S284" s="238"/>
      <c r="T284" s="239"/>
      <c r="AT284" s="240" t="s">
        <v>148</v>
      </c>
      <c r="AU284" s="240" t="s">
        <v>80</v>
      </c>
      <c r="AV284" s="15" t="s">
        <v>142</v>
      </c>
      <c r="AW284" s="15" t="s">
        <v>35</v>
      </c>
      <c r="AX284" s="15" t="s">
        <v>21</v>
      </c>
      <c r="AY284" s="240" t="s">
        <v>135</v>
      </c>
    </row>
    <row r="285" spans="2:65" s="1" customFormat="1" ht="22.5" customHeight="1">
      <c r="B285" s="34"/>
      <c r="C285" s="182" t="s">
        <v>305</v>
      </c>
      <c r="D285" s="182" t="s">
        <v>137</v>
      </c>
      <c r="E285" s="183" t="s">
        <v>1369</v>
      </c>
      <c r="F285" s="184" t="s">
        <v>1370</v>
      </c>
      <c r="G285" s="185" t="s">
        <v>172</v>
      </c>
      <c r="H285" s="186">
        <v>800</v>
      </c>
      <c r="I285" s="187"/>
      <c r="J285" s="188">
        <f>ROUND(I285*H285,2)</f>
        <v>0</v>
      </c>
      <c r="K285" s="184" t="s">
        <v>1224</v>
      </c>
      <c r="L285" s="38"/>
      <c r="M285" s="189" t="s">
        <v>1</v>
      </c>
      <c r="N285" s="190" t="s">
        <v>43</v>
      </c>
      <c r="O285" s="60"/>
      <c r="P285" s="191">
        <f>O285*H285</f>
        <v>0</v>
      </c>
      <c r="Q285" s="191">
        <v>0</v>
      </c>
      <c r="R285" s="191">
        <f>Q285*H285</f>
        <v>0</v>
      </c>
      <c r="S285" s="191">
        <v>0</v>
      </c>
      <c r="T285" s="192">
        <f>S285*H285</f>
        <v>0</v>
      </c>
      <c r="AR285" s="17" t="s">
        <v>142</v>
      </c>
      <c r="AT285" s="17" t="s">
        <v>137</v>
      </c>
      <c r="AU285" s="17" t="s">
        <v>80</v>
      </c>
      <c r="AY285" s="17" t="s">
        <v>135</v>
      </c>
      <c r="BE285" s="193">
        <f>IF(N285="základní",J285,0)</f>
        <v>0</v>
      </c>
      <c r="BF285" s="193">
        <f>IF(N285="snížená",J285,0)</f>
        <v>0</v>
      </c>
      <c r="BG285" s="193">
        <f>IF(N285="zákl. přenesená",J285,0)</f>
        <v>0</v>
      </c>
      <c r="BH285" s="193">
        <f>IF(N285="sníž. přenesená",J285,0)</f>
        <v>0</v>
      </c>
      <c r="BI285" s="193">
        <f>IF(N285="nulová",J285,0)</f>
        <v>0</v>
      </c>
      <c r="BJ285" s="17" t="s">
        <v>21</v>
      </c>
      <c r="BK285" s="193">
        <f>ROUND(I285*H285,2)</f>
        <v>0</v>
      </c>
      <c r="BL285" s="17" t="s">
        <v>142</v>
      </c>
      <c r="BM285" s="17" t="s">
        <v>1371</v>
      </c>
    </row>
    <row r="286" spans="2:65" s="1" customFormat="1" ht="29.25">
      <c r="B286" s="34"/>
      <c r="C286" s="35"/>
      <c r="D286" s="194" t="s">
        <v>144</v>
      </c>
      <c r="E286" s="35"/>
      <c r="F286" s="195" t="s">
        <v>1372</v>
      </c>
      <c r="G286" s="35"/>
      <c r="H286" s="35"/>
      <c r="I286" s="112"/>
      <c r="J286" s="35"/>
      <c r="K286" s="35"/>
      <c r="L286" s="38"/>
      <c r="M286" s="196"/>
      <c r="N286" s="60"/>
      <c r="O286" s="60"/>
      <c r="P286" s="60"/>
      <c r="Q286" s="60"/>
      <c r="R286" s="60"/>
      <c r="S286" s="60"/>
      <c r="T286" s="61"/>
      <c r="AT286" s="17" t="s">
        <v>144</v>
      </c>
      <c r="AU286" s="17" t="s">
        <v>80</v>
      </c>
    </row>
    <row r="287" spans="2:65" s="1" customFormat="1" ht="29.25">
      <c r="B287" s="34"/>
      <c r="C287" s="35"/>
      <c r="D287" s="194" t="s">
        <v>146</v>
      </c>
      <c r="E287" s="35"/>
      <c r="F287" s="197" t="s">
        <v>1373</v>
      </c>
      <c r="G287" s="35"/>
      <c r="H287" s="35"/>
      <c r="I287" s="112"/>
      <c r="J287" s="35"/>
      <c r="K287" s="35"/>
      <c r="L287" s="38"/>
      <c r="M287" s="196"/>
      <c r="N287" s="60"/>
      <c r="O287" s="60"/>
      <c r="P287" s="60"/>
      <c r="Q287" s="60"/>
      <c r="R287" s="60"/>
      <c r="S287" s="60"/>
      <c r="T287" s="61"/>
      <c r="AT287" s="17" t="s">
        <v>146</v>
      </c>
      <c r="AU287" s="17" t="s">
        <v>80</v>
      </c>
    </row>
    <row r="288" spans="2:65" s="12" customFormat="1" ht="11.25">
      <c r="B288" s="198"/>
      <c r="C288" s="199"/>
      <c r="D288" s="194" t="s">
        <v>148</v>
      </c>
      <c r="E288" s="200" t="s">
        <v>1</v>
      </c>
      <c r="F288" s="201" t="s">
        <v>1374</v>
      </c>
      <c r="G288" s="199"/>
      <c r="H288" s="200" t="s">
        <v>1</v>
      </c>
      <c r="I288" s="202"/>
      <c r="J288" s="199"/>
      <c r="K288" s="199"/>
      <c r="L288" s="203"/>
      <c r="M288" s="204"/>
      <c r="N288" s="205"/>
      <c r="O288" s="205"/>
      <c r="P288" s="205"/>
      <c r="Q288" s="205"/>
      <c r="R288" s="205"/>
      <c r="S288" s="205"/>
      <c r="T288" s="206"/>
      <c r="AT288" s="207" t="s">
        <v>148</v>
      </c>
      <c r="AU288" s="207" t="s">
        <v>80</v>
      </c>
      <c r="AV288" s="12" t="s">
        <v>21</v>
      </c>
      <c r="AW288" s="12" t="s">
        <v>35</v>
      </c>
      <c r="AX288" s="12" t="s">
        <v>72</v>
      </c>
      <c r="AY288" s="207" t="s">
        <v>135</v>
      </c>
    </row>
    <row r="289" spans="2:65" s="13" customFormat="1" ht="11.25">
      <c r="B289" s="208"/>
      <c r="C289" s="209"/>
      <c r="D289" s="194" t="s">
        <v>148</v>
      </c>
      <c r="E289" s="210" t="s">
        <v>1</v>
      </c>
      <c r="F289" s="211" t="s">
        <v>1375</v>
      </c>
      <c r="G289" s="209"/>
      <c r="H289" s="212">
        <v>800</v>
      </c>
      <c r="I289" s="213"/>
      <c r="J289" s="209"/>
      <c r="K289" s="209"/>
      <c r="L289" s="214"/>
      <c r="M289" s="215"/>
      <c r="N289" s="216"/>
      <c r="O289" s="216"/>
      <c r="P289" s="216"/>
      <c r="Q289" s="216"/>
      <c r="R289" s="216"/>
      <c r="S289" s="216"/>
      <c r="T289" s="217"/>
      <c r="AT289" s="218" t="s">
        <v>148</v>
      </c>
      <c r="AU289" s="218" t="s">
        <v>80</v>
      </c>
      <c r="AV289" s="13" t="s">
        <v>80</v>
      </c>
      <c r="AW289" s="13" t="s">
        <v>35</v>
      </c>
      <c r="AX289" s="13" t="s">
        <v>21</v>
      </c>
      <c r="AY289" s="218" t="s">
        <v>135</v>
      </c>
    </row>
    <row r="290" spans="2:65" s="1" customFormat="1" ht="22.5" customHeight="1">
      <c r="B290" s="34"/>
      <c r="C290" s="182" t="s">
        <v>313</v>
      </c>
      <c r="D290" s="182" t="s">
        <v>137</v>
      </c>
      <c r="E290" s="183" t="s">
        <v>1376</v>
      </c>
      <c r="F290" s="184" t="s">
        <v>1377</v>
      </c>
      <c r="G290" s="185" t="s">
        <v>659</v>
      </c>
      <c r="H290" s="186">
        <v>4</v>
      </c>
      <c r="I290" s="187"/>
      <c r="J290" s="188">
        <f>ROUND(I290*H290,2)</f>
        <v>0</v>
      </c>
      <c r="K290" s="184" t="s">
        <v>1224</v>
      </c>
      <c r="L290" s="38"/>
      <c r="M290" s="189" t="s">
        <v>1</v>
      </c>
      <c r="N290" s="190" t="s">
        <v>43</v>
      </c>
      <c r="O290" s="60"/>
      <c r="P290" s="191">
        <f>O290*H290</f>
        <v>0</v>
      </c>
      <c r="Q290" s="191">
        <v>0</v>
      </c>
      <c r="R290" s="191">
        <f>Q290*H290</f>
        <v>0</v>
      </c>
      <c r="S290" s="191">
        <v>0</v>
      </c>
      <c r="T290" s="192">
        <f>S290*H290</f>
        <v>0</v>
      </c>
      <c r="AR290" s="17" t="s">
        <v>142</v>
      </c>
      <c r="AT290" s="17" t="s">
        <v>137</v>
      </c>
      <c r="AU290" s="17" t="s">
        <v>80</v>
      </c>
      <c r="AY290" s="17" t="s">
        <v>135</v>
      </c>
      <c r="BE290" s="193">
        <f>IF(N290="základní",J290,0)</f>
        <v>0</v>
      </c>
      <c r="BF290" s="193">
        <f>IF(N290="snížená",J290,0)</f>
        <v>0</v>
      </c>
      <c r="BG290" s="193">
        <f>IF(N290="zákl. přenesená",J290,0)</f>
        <v>0</v>
      </c>
      <c r="BH290" s="193">
        <f>IF(N290="sníž. přenesená",J290,0)</f>
        <v>0</v>
      </c>
      <c r="BI290" s="193">
        <f>IF(N290="nulová",J290,0)</f>
        <v>0</v>
      </c>
      <c r="BJ290" s="17" t="s">
        <v>21</v>
      </c>
      <c r="BK290" s="193">
        <f>ROUND(I290*H290,2)</f>
        <v>0</v>
      </c>
      <c r="BL290" s="17" t="s">
        <v>142</v>
      </c>
      <c r="BM290" s="17" t="s">
        <v>1378</v>
      </c>
    </row>
    <row r="291" spans="2:65" s="1" customFormat="1" ht="29.25">
      <c r="B291" s="34"/>
      <c r="C291" s="35"/>
      <c r="D291" s="194" t="s">
        <v>144</v>
      </c>
      <c r="E291" s="35"/>
      <c r="F291" s="195" t="s">
        <v>1379</v>
      </c>
      <c r="G291" s="35"/>
      <c r="H291" s="35"/>
      <c r="I291" s="112"/>
      <c r="J291" s="35"/>
      <c r="K291" s="35"/>
      <c r="L291" s="38"/>
      <c r="M291" s="196"/>
      <c r="N291" s="60"/>
      <c r="O291" s="60"/>
      <c r="P291" s="60"/>
      <c r="Q291" s="60"/>
      <c r="R291" s="60"/>
      <c r="S291" s="60"/>
      <c r="T291" s="61"/>
      <c r="AT291" s="17" t="s">
        <v>144</v>
      </c>
      <c r="AU291" s="17" t="s">
        <v>80</v>
      </c>
    </row>
    <row r="292" spans="2:65" s="1" customFormat="1" ht="39">
      <c r="B292" s="34"/>
      <c r="C292" s="35"/>
      <c r="D292" s="194" t="s">
        <v>146</v>
      </c>
      <c r="E292" s="35"/>
      <c r="F292" s="197" t="s">
        <v>1380</v>
      </c>
      <c r="G292" s="35"/>
      <c r="H292" s="35"/>
      <c r="I292" s="112"/>
      <c r="J292" s="35"/>
      <c r="K292" s="35"/>
      <c r="L292" s="38"/>
      <c r="M292" s="196"/>
      <c r="N292" s="60"/>
      <c r="O292" s="60"/>
      <c r="P292" s="60"/>
      <c r="Q292" s="60"/>
      <c r="R292" s="60"/>
      <c r="S292" s="60"/>
      <c r="T292" s="61"/>
      <c r="AT292" s="17" t="s">
        <v>146</v>
      </c>
      <c r="AU292" s="17" t="s">
        <v>80</v>
      </c>
    </row>
    <row r="293" spans="2:65" s="12" customFormat="1" ht="11.25">
      <c r="B293" s="198"/>
      <c r="C293" s="199"/>
      <c r="D293" s="194" t="s">
        <v>148</v>
      </c>
      <c r="E293" s="200" t="s">
        <v>1</v>
      </c>
      <c r="F293" s="201" t="s">
        <v>1381</v>
      </c>
      <c r="G293" s="199"/>
      <c r="H293" s="200" t="s">
        <v>1</v>
      </c>
      <c r="I293" s="202"/>
      <c r="J293" s="199"/>
      <c r="K293" s="199"/>
      <c r="L293" s="203"/>
      <c r="M293" s="204"/>
      <c r="N293" s="205"/>
      <c r="O293" s="205"/>
      <c r="P293" s="205"/>
      <c r="Q293" s="205"/>
      <c r="R293" s="205"/>
      <c r="S293" s="205"/>
      <c r="T293" s="206"/>
      <c r="AT293" s="207" t="s">
        <v>148</v>
      </c>
      <c r="AU293" s="207" t="s">
        <v>80</v>
      </c>
      <c r="AV293" s="12" t="s">
        <v>21</v>
      </c>
      <c r="AW293" s="12" t="s">
        <v>35</v>
      </c>
      <c r="AX293" s="12" t="s">
        <v>72</v>
      </c>
      <c r="AY293" s="207" t="s">
        <v>135</v>
      </c>
    </row>
    <row r="294" spans="2:65" s="13" customFormat="1" ht="11.25">
      <c r="B294" s="208"/>
      <c r="C294" s="209"/>
      <c r="D294" s="194" t="s">
        <v>148</v>
      </c>
      <c r="E294" s="210" t="s">
        <v>1</v>
      </c>
      <c r="F294" s="211" t="s">
        <v>21</v>
      </c>
      <c r="G294" s="209"/>
      <c r="H294" s="212">
        <v>1</v>
      </c>
      <c r="I294" s="213"/>
      <c r="J294" s="209"/>
      <c r="K294" s="209"/>
      <c r="L294" s="214"/>
      <c r="M294" s="215"/>
      <c r="N294" s="216"/>
      <c r="O294" s="216"/>
      <c r="P294" s="216"/>
      <c r="Q294" s="216"/>
      <c r="R294" s="216"/>
      <c r="S294" s="216"/>
      <c r="T294" s="217"/>
      <c r="AT294" s="218" t="s">
        <v>148</v>
      </c>
      <c r="AU294" s="218" t="s">
        <v>80</v>
      </c>
      <c r="AV294" s="13" t="s">
        <v>80</v>
      </c>
      <c r="AW294" s="13" t="s">
        <v>35</v>
      </c>
      <c r="AX294" s="13" t="s">
        <v>72</v>
      </c>
      <c r="AY294" s="218" t="s">
        <v>135</v>
      </c>
    </row>
    <row r="295" spans="2:65" s="12" customFormat="1" ht="11.25">
      <c r="B295" s="198"/>
      <c r="C295" s="199"/>
      <c r="D295" s="194" t="s">
        <v>148</v>
      </c>
      <c r="E295" s="200" t="s">
        <v>1</v>
      </c>
      <c r="F295" s="201" t="s">
        <v>1382</v>
      </c>
      <c r="G295" s="199"/>
      <c r="H295" s="200" t="s">
        <v>1</v>
      </c>
      <c r="I295" s="202"/>
      <c r="J295" s="199"/>
      <c r="K295" s="199"/>
      <c r="L295" s="203"/>
      <c r="M295" s="204"/>
      <c r="N295" s="205"/>
      <c r="O295" s="205"/>
      <c r="P295" s="205"/>
      <c r="Q295" s="205"/>
      <c r="R295" s="205"/>
      <c r="S295" s="205"/>
      <c r="T295" s="206"/>
      <c r="AT295" s="207" t="s">
        <v>148</v>
      </c>
      <c r="AU295" s="207" t="s">
        <v>80</v>
      </c>
      <c r="AV295" s="12" t="s">
        <v>21</v>
      </c>
      <c r="AW295" s="12" t="s">
        <v>35</v>
      </c>
      <c r="AX295" s="12" t="s">
        <v>72</v>
      </c>
      <c r="AY295" s="207" t="s">
        <v>135</v>
      </c>
    </row>
    <row r="296" spans="2:65" s="13" customFormat="1" ht="11.25">
      <c r="B296" s="208"/>
      <c r="C296" s="209"/>
      <c r="D296" s="194" t="s">
        <v>148</v>
      </c>
      <c r="E296" s="210" t="s">
        <v>1</v>
      </c>
      <c r="F296" s="211" t="s">
        <v>21</v>
      </c>
      <c r="G296" s="209"/>
      <c r="H296" s="212">
        <v>1</v>
      </c>
      <c r="I296" s="213"/>
      <c r="J296" s="209"/>
      <c r="K296" s="209"/>
      <c r="L296" s="214"/>
      <c r="M296" s="215"/>
      <c r="N296" s="216"/>
      <c r="O296" s="216"/>
      <c r="P296" s="216"/>
      <c r="Q296" s="216"/>
      <c r="R296" s="216"/>
      <c r="S296" s="216"/>
      <c r="T296" s="217"/>
      <c r="AT296" s="218" t="s">
        <v>148</v>
      </c>
      <c r="AU296" s="218" t="s">
        <v>80</v>
      </c>
      <c r="AV296" s="13" t="s">
        <v>80</v>
      </c>
      <c r="AW296" s="13" t="s">
        <v>35</v>
      </c>
      <c r="AX296" s="13" t="s">
        <v>72</v>
      </c>
      <c r="AY296" s="218" t="s">
        <v>135</v>
      </c>
    </row>
    <row r="297" spans="2:65" s="12" customFormat="1" ht="11.25">
      <c r="B297" s="198"/>
      <c r="C297" s="199"/>
      <c r="D297" s="194" t="s">
        <v>148</v>
      </c>
      <c r="E297" s="200" t="s">
        <v>1</v>
      </c>
      <c r="F297" s="201" t="s">
        <v>1383</v>
      </c>
      <c r="G297" s="199"/>
      <c r="H297" s="200" t="s">
        <v>1</v>
      </c>
      <c r="I297" s="202"/>
      <c r="J297" s="199"/>
      <c r="K297" s="199"/>
      <c r="L297" s="203"/>
      <c r="M297" s="204"/>
      <c r="N297" s="205"/>
      <c r="O297" s="205"/>
      <c r="P297" s="205"/>
      <c r="Q297" s="205"/>
      <c r="R297" s="205"/>
      <c r="S297" s="205"/>
      <c r="T297" s="206"/>
      <c r="AT297" s="207" t="s">
        <v>148</v>
      </c>
      <c r="AU297" s="207" t="s">
        <v>80</v>
      </c>
      <c r="AV297" s="12" t="s">
        <v>21</v>
      </c>
      <c r="AW297" s="12" t="s">
        <v>35</v>
      </c>
      <c r="AX297" s="12" t="s">
        <v>72</v>
      </c>
      <c r="AY297" s="207" t="s">
        <v>135</v>
      </c>
    </row>
    <row r="298" spans="2:65" s="13" customFormat="1" ht="11.25">
      <c r="B298" s="208"/>
      <c r="C298" s="209"/>
      <c r="D298" s="194" t="s">
        <v>148</v>
      </c>
      <c r="E298" s="210" t="s">
        <v>1</v>
      </c>
      <c r="F298" s="211" t="s">
        <v>21</v>
      </c>
      <c r="G298" s="209"/>
      <c r="H298" s="212">
        <v>1</v>
      </c>
      <c r="I298" s="213"/>
      <c r="J298" s="209"/>
      <c r="K298" s="209"/>
      <c r="L298" s="214"/>
      <c r="M298" s="215"/>
      <c r="N298" s="216"/>
      <c r="O298" s="216"/>
      <c r="P298" s="216"/>
      <c r="Q298" s="216"/>
      <c r="R298" s="216"/>
      <c r="S298" s="216"/>
      <c r="T298" s="217"/>
      <c r="AT298" s="218" t="s">
        <v>148</v>
      </c>
      <c r="AU298" s="218" t="s">
        <v>80</v>
      </c>
      <c r="AV298" s="13" t="s">
        <v>80</v>
      </c>
      <c r="AW298" s="13" t="s">
        <v>35</v>
      </c>
      <c r="AX298" s="13" t="s">
        <v>72</v>
      </c>
      <c r="AY298" s="218" t="s">
        <v>135</v>
      </c>
    </row>
    <row r="299" spans="2:65" s="12" customFormat="1" ht="11.25">
      <c r="B299" s="198"/>
      <c r="C299" s="199"/>
      <c r="D299" s="194" t="s">
        <v>148</v>
      </c>
      <c r="E299" s="200" t="s">
        <v>1</v>
      </c>
      <c r="F299" s="201" t="s">
        <v>1384</v>
      </c>
      <c r="G299" s="199"/>
      <c r="H299" s="200" t="s">
        <v>1</v>
      </c>
      <c r="I299" s="202"/>
      <c r="J299" s="199"/>
      <c r="K299" s="199"/>
      <c r="L299" s="203"/>
      <c r="M299" s="204"/>
      <c r="N299" s="205"/>
      <c r="O299" s="205"/>
      <c r="P299" s="205"/>
      <c r="Q299" s="205"/>
      <c r="R299" s="205"/>
      <c r="S299" s="205"/>
      <c r="T299" s="206"/>
      <c r="AT299" s="207" t="s">
        <v>148</v>
      </c>
      <c r="AU299" s="207" t="s">
        <v>80</v>
      </c>
      <c r="AV299" s="12" t="s">
        <v>21</v>
      </c>
      <c r="AW299" s="12" t="s">
        <v>35</v>
      </c>
      <c r="AX299" s="12" t="s">
        <v>72</v>
      </c>
      <c r="AY299" s="207" t="s">
        <v>135</v>
      </c>
    </row>
    <row r="300" spans="2:65" s="13" customFormat="1" ht="11.25">
      <c r="B300" s="208"/>
      <c r="C300" s="209"/>
      <c r="D300" s="194" t="s">
        <v>148</v>
      </c>
      <c r="E300" s="210" t="s">
        <v>1</v>
      </c>
      <c r="F300" s="211" t="s">
        <v>21</v>
      </c>
      <c r="G300" s="209"/>
      <c r="H300" s="212">
        <v>1</v>
      </c>
      <c r="I300" s="213"/>
      <c r="J300" s="209"/>
      <c r="K300" s="209"/>
      <c r="L300" s="214"/>
      <c r="M300" s="215"/>
      <c r="N300" s="216"/>
      <c r="O300" s="216"/>
      <c r="P300" s="216"/>
      <c r="Q300" s="216"/>
      <c r="R300" s="216"/>
      <c r="S300" s="216"/>
      <c r="T300" s="217"/>
      <c r="AT300" s="218" t="s">
        <v>148</v>
      </c>
      <c r="AU300" s="218" t="s">
        <v>80</v>
      </c>
      <c r="AV300" s="13" t="s">
        <v>80</v>
      </c>
      <c r="AW300" s="13" t="s">
        <v>35</v>
      </c>
      <c r="AX300" s="13" t="s">
        <v>72</v>
      </c>
      <c r="AY300" s="218" t="s">
        <v>135</v>
      </c>
    </row>
    <row r="301" spans="2:65" s="15" customFormat="1" ht="11.25">
      <c r="B301" s="230"/>
      <c r="C301" s="231"/>
      <c r="D301" s="194" t="s">
        <v>148</v>
      </c>
      <c r="E301" s="232" t="s">
        <v>1</v>
      </c>
      <c r="F301" s="233" t="s">
        <v>193</v>
      </c>
      <c r="G301" s="231"/>
      <c r="H301" s="234">
        <v>4</v>
      </c>
      <c r="I301" s="235"/>
      <c r="J301" s="231"/>
      <c r="K301" s="231"/>
      <c r="L301" s="236"/>
      <c r="M301" s="237"/>
      <c r="N301" s="238"/>
      <c r="O301" s="238"/>
      <c r="P301" s="238"/>
      <c r="Q301" s="238"/>
      <c r="R301" s="238"/>
      <c r="S301" s="238"/>
      <c r="T301" s="239"/>
      <c r="AT301" s="240" t="s">
        <v>148</v>
      </c>
      <c r="AU301" s="240" t="s">
        <v>80</v>
      </c>
      <c r="AV301" s="15" t="s">
        <v>142</v>
      </c>
      <c r="AW301" s="15" t="s">
        <v>35</v>
      </c>
      <c r="AX301" s="15" t="s">
        <v>21</v>
      </c>
      <c r="AY301" s="240" t="s">
        <v>135</v>
      </c>
    </row>
    <row r="302" spans="2:65" s="1" customFormat="1" ht="16.5" customHeight="1">
      <c r="B302" s="34"/>
      <c r="C302" s="241" t="s">
        <v>7</v>
      </c>
      <c r="D302" s="241" t="s">
        <v>284</v>
      </c>
      <c r="E302" s="242" t="s">
        <v>1385</v>
      </c>
      <c r="F302" s="243" t="s">
        <v>1386</v>
      </c>
      <c r="G302" s="244" t="s">
        <v>659</v>
      </c>
      <c r="H302" s="245">
        <v>2</v>
      </c>
      <c r="I302" s="246"/>
      <c r="J302" s="247">
        <f>ROUND(I302*H302,2)</f>
        <v>0</v>
      </c>
      <c r="K302" s="243" t="s">
        <v>1</v>
      </c>
      <c r="L302" s="248"/>
      <c r="M302" s="249" t="s">
        <v>1</v>
      </c>
      <c r="N302" s="250" t="s">
        <v>43</v>
      </c>
      <c r="O302" s="60"/>
      <c r="P302" s="191">
        <f>O302*H302</f>
        <v>0</v>
      </c>
      <c r="Q302" s="191">
        <v>0</v>
      </c>
      <c r="R302" s="191">
        <f>Q302*H302</f>
        <v>0</v>
      </c>
      <c r="S302" s="191">
        <v>0</v>
      </c>
      <c r="T302" s="192">
        <f>S302*H302</f>
        <v>0</v>
      </c>
      <c r="AR302" s="17" t="s">
        <v>208</v>
      </c>
      <c r="AT302" s="17" t="s">
        <v>284</v>
      </c>
      <c r="AU302" s="17" t="s">
        <v>80</v>
      </c>
      <c r="AY302" s="17" t="s">
        <v>135</v>
      </c>
      <c r="BE302" s="193">
        <f>IF(N302="základní",J302,0)</f>
        <v>0</v>
      </c>
      <c r="BF302" s="193">
        <f>IF(N302="snížená",J302,0)</f>
        <v>0</v>
      </c>
      <c r="BG302" s="193">
        <f>IF(N302="zákl. přenesená",J302,0)</f>
        <v>0</v>
      </c>
      <c r="BH302" s="193">
        <f>IF(N302="sníž. přenesená",J302,0)</f>
        <v>0</v>
      </c>
      <c r="BI302" s="193">
        <f>IF(N302="nulová",J302,0)</f>
        <v>0</v>
      </c>
      <c r="BJ302" s="17" t="s">
        <v>21</v>
      </c>
      <c r="BK302" s="193">
        <f>ROUND(I302*H302,2)</f>
        <v>0</v>
      </c>
      <c r="BL302" s="17" t="s">
        <v>142</v>
      </c>
      <c r="BM302" s="17" t="s">
        <v>1387</v>
      </c>
    </row>
    <row r="303" spans="2:65" s="12" customFormat="1" ht="11.25">
      <c r="B303" s="198"/>
      <c r="C303" s="199"/>
      <c r="D303" s="194" t="s">
        <v>148</v>
      </c>
      <c r="E303" s="200" t="s">
        <v>1</v>
      </c>
      <c r="F303" s="201" t="s">
        <v>1388</v>
      </c>
      <c r="G303" s="199"/>
      <c r="H303" s="200" t="s">
        <v>1</v>
      </c>
      <c r="I303" s="202"/>
      <c r="J303" s="199"/>
      <c r="K303" s="199"/>
      <c r="L303" s="203"/>
      <c r="M303" s="204"/>
      <c r="N303" s="205"/>
      <c r="O303" s="205"/>
      <c r="P303" s="205"/>
      <c r="Q303" s="205"/>
      <c r="R303" s="205"/>
      <c r="S303" s="205"/>
      <c r="T303" s="206"/>
      <c r="AT303" s="207" t="s">
        <v>148</v>
      </c>
      <c r="AU303" s="207" t="s">
        <v>80</v>
      </c>
      <c r="AV303" s="12" t="s">
        <v>21</v>
      </c>
      <c r="AW303" s="12" t="s">
        <v>35</v>
      </c>
      <c r="AX303" s="12" t="s">
        <v>72</v>
      </c>
      <c r="AY303" s="207" t="s">
        <v>135</v>
      </c>
    </row>
    <row r="304" spans="2:65" s="12" customFormat="1" ht="11.25">
      <c r="B304" s="198"/>
      <c r="C304" s="199"/>
      <c r="D304" s="194" t="s">
        <v>148</v>
      </c>
      <c r="E304" s="200" t="s">
        <v>1</v>
      </c>
      <c r="F304" s="201" t="s">
        <v>1389</v>
      </c>
      <c r="G304" s="199"/>
      <c r="H304" s="200" t="s">
        <v>1</v>
      </c>
      <c r="I304" s="202"/>
      <c r="J304" s="199"/>
      <c r="K304" s="199"/>
      <c r="L304" s="203"/>
      <c r="M304" s="204"/>
      <c r="N304" s="205"/>
      <c r="O304" s="205"/>
      <c r="P304" s="205"/>
      <c r="Q304" s="205"/>
      <c r="R304" s="205"/>
      <c r="S304" s="205"/>
      <c r="T304" s="206"/>
      <c r="AT304" s="207" t="s">
        <v>148</v>
      </c>
      <c r="AU304" s="207" t="s">
        <v>80</v>
      </c>
      <c r="AV304" s="12" t="s">
        <v>21</v>
      </c>
      <c r="AW304" s="12" t="s">
        <v>35</v>
      </c>
      <c r="AX304" s="12" t="s">
        <v>72</v>
      </c>
      <c r="AY304" s="207" t="s">
        <v>135</v>
      </c>
    </row>
    <row r="305" spans="2:65" s="13" customFormat="1" ht="11.25">
      <c r="B305" s="208"/>
      <c r="C305" s="209"/>
      <c r="D305" s="194" t="s">
        <v>148</v>
      </c>
      <c r="E305" s="210" t="s">
        <v>1</v>
      </c>
      <c r="F305" s="211" t="s">
        <v>21</v>
      </c>
      <c r="G305" s="209"/>
      <c r="H305" s="212">
        <v>1</v>
      </c>
      <c r="I305" s="213"/>
      <c r="J305" s="209"/>
      <c r="K305" s="209"/>
      <c r="L305" s="214"/>
      <c r="M305" s="215"/>
      <c r="N305" s="216"/>
      <c r="O305" s="216"/>
      <c r="P305" s="216"/>
      <c r="Q305" s="216"/>
      <c r="R305" s="216"/>
      <c r="S305" s="216"/>
      <c r="T305" s="217"/>
      <c r="AT305" s="218" t="s">
        <v>148</v>
      </c>
      <c r="AU305" s="218" t="s">
        <v>80</v>
      </c>
      <c r="AV305" s="13" t="s">
        <v>80</v>
      </c>
      <c r="AW305" s="13" t="s">
        <v>35</v>
      </c>
      <c r="AX305" s="13" t="s">
        <v>72</v>
      </c>
      <c r="AY305" s="218" t="s">
        <v>135</v>
      </c>
    </row>
    <row r="306" spans="2:65" s="12" customFormat="1" ht="11.25">
      <c r="B306" s="198"/>
      <c r="C306" s="199"/>
      <c r="D306" s="194" t="s">
        <v>148</v>
      </c>
      <c r="E306" s="200" t="s">
        <v>1</v>
      </c>
      <c r="F306" s="201" t="s">
        <v>1390</v>
      </c>
      <c r="G306" s="199"/>
      <c r="H306" s="200" t="s">
        <v>1</v>
      </c>
      <c r="I306" s="202"/>
      <c r="J306" s="199"/>
      <c r="K306" s="199"/>
      <c r="L306" s="203"/>
      <c r="M306" s="204"/>
      <c r="N306" s="205"/>
      <c r="O306" s="205"/>
      <c r="P306" s="205"/>
      <c r="Q306" s="205"/>
      <c r="R306" s="205"/>
      <c r="S306" s="205"/>
      <c r="T306" s="206"/>
      <c r="AT306" s="207" t="s">
        <v>148</v>
      </c>
      <c r="AU306" s="207" t="s">
        <v>80</v>
      </c>
      <c r="AV306" s="12" t="s">
        <v>21</v>
      </c>
      <c r="AW306" s="12" t="s">
        <v>35</v>
      </c>
      <c r="AX306" s="12" t="s">
        <v>72</v>
      </c>
      <c r="AY306" s="207" t="s">
        <v>135</v>
      </c>
    </row>
    <row r="307" spans="2:65" s="12" customFormat="1" ht="11.25">
      <c r="B307" s="198"/>
      <c r="C307" s="199"/>
      <c r="D307" s="194" t="s">
        <v>148</v>
      </c>
      <c r="E307" s="200" t="s">
        <v>1</v>
      </c>
      <c r="F307" s="201" t="s">
        <v>1391</v>
      </c>
      <c r="G307" s="199"/>
      <c r="H307" s="200" t="s">
        <v>1</v>
      </c>
      <c r="I307" s="202"/>
      <c r="J307" s="199"/>
      <c r="K307" s="199"/>
      <c r="L307" s="203"/>
      <c r="M307" s="204"/>
      <c r="N307" s="205"/>
      <c r="O307" s="205"/>
      <c r="P307" s="205"/>
      <c r="Q307" s="205"/>
      <c r="R307" s="205"/>
      <c r="S307" s="205"/>
      <c r="T307" s="206"/>
      <c r="AT307" s="207" t="s">
        <v>148</v>
      </c>
      <c r="AU307" s="207" t="s">
        <v>80</v>
      </c>
      <c r="AV307" s="12" t="s">
        <v>21</v>
      </c>
      <c r="AW307" s="12" t="s">
        <v>35</v>
      </c>
      <c r="AX307" s="12" t="s">
        <v>72</v>
      </c>
      <c r="AY307" s="207" t="s">
        <v>135</v>
      </c>
    </row>
    <row r="308" spans="2:65" s="13" customFormat="1" ht="11.25">
      <c r="B308" s="208"/>
      <c r="C308" s="209"/>
      <c r="D308" s="194" t="s">
        <v>148</v>
      </c>
      <c r="E308" s="210" t="s">
        <v>1</v>
      </c>
      <c r="F308" s="211" t="s">
        <v>21</v>
      </c>
      <c r="G308" s="209"/>
      <c r="H308" s="212">
        <v>1</v>
      </c>
      <c r="I308" s="213"/>
      <c r="J308" s="209"/>
      <c r="K308" s="209"/>
      <c r="L308" s="214"/>
      <c r="M308" s="215"/>
      <c r="N308" s="216"/>
      <c r="O308" s="216"/>
      <c r="P308" s="216"/>
      <c r="Q308" s="216"/>
      <c r="R308" s="216"/>
      <c r="S308" s="216"/>
      <c r="T308" s="217"/>
      <c r="AT308" s="218" t="s">
        <v>148</v>
      </c>
      <c r="AU308" s="218" t="s">
        <v>80</v>
      </c>
      <c r="AV308" s="13" t="s">
        <v>80</v>
      </c>
      <c r="AW308" s="13" t="s">
        <v>35</v>
      </c>
      <c r="AX308" s="13" t="s">
        <v>72</v>
      </c>
      <c r="AY308" s="218" t="s">
        <v>135</v>
      </c>
    </row>
    <row r="309" spans="2:65" s="15" customFormat="1" ht="11.25">
      <c r="B309" s="230"/>
      <c r="C309" s="231"/>
      <c r="D309" s="194" t="s">
        <v>148</v>
      </c>
      <c r="E309" s="232" t="s">
        <v>1</v>
      </c>
      <c r="F309" s="233" t="s">
        <v>193</v>
      </c>
      <c r="G309" s="231"/>
      <c r="H309" s="234">
        <v>2</v>
      </c>
      <c r="I309" s="235"/>
      <c r="J309" s="231"/>
      <c r="K309" s="231"/>
      <c r="L309" s="236"/>
      <c r="M309" s="237"/>
      <c r="N309" s="238"/>
      <c r="O309" s="238"/>
      <c r="P309" s="238"/>
      <c r="Q309" s="238"/>
      <c r="R309" s="238"/>
      <c r="S309" s="238"/>
      <c r="T309" s="239"/>
      <c r="AT309" s="240" t="s">
        <v>148</v>
      </c>
      <c r="AU309" s="240" t="s">
        <v>80</v>
      </c>
      <c r="AV309" s="15" t="s">
        <v>142</v>
      </c>
      <c r="AW309" s="15" t="s">
        <v>35</v>
      </c>
      <c r="AX309" s="15" t="s">
        <v>21</v>
      </c>
      <c r="AY309" s="240" t="s">
        <v>135</v>
      </c>
    </row>
    <row r="310" spans="2:65" s="1" customFormat="1" ht="22.5" customHeight="1">
      <c r="B310" s="34"/>
      <c r="C310" s="182" t="s">
        <v>325</v>
      </c>
      <c r="D310" s="182" t="s">
        <v>137</v>
      </c>
      <c r="E310" s="183" t="s">
        <v>1392</v>
      </c>
      <c r="F310" s="184" t="s">
        <v>1393</v>
      </c>
      <c r="G310" s="185" t="s">
        <v>172</v>
      </c>
      <c r="H310" s="186">
        <v>88.18</v>
      </c>
      <c r="I310" s="187"/>
      <c r="J310" s="188">
        <f>ROUND(I310*H310,2)</f>
        <v>0</v>
      </c>
      <c r="K310" s="184" t="s">
        <v>1224</v>
      </c>
      <c r="L310" s="38"/>
      <c r="M310" s="189" t="s">
        <v>1</v>
      </c>
      <c r="N310" s="190" t="s">
        <v>43</v>
      </c>
      <c r="O310" s="60"/>
      <c r="P310" s="191">
        <f>O310*H310</f>
        <v>0</v>
      </c>
      <c r="Q310" s="191">
        <v>0</v>
      </c>
      <c r="R310" s="191">
        <f>Q310*H310</f>
        <v>0</v>
      </c>
      <c r="S310" s="191">
        <v>0</v>
      </c>
      <c r="T310" s="192">
        <f>S310*H310</f>
        <v>0</v>
      </c>
      <c r="AR310" s="17" t="s">
        <v>142</v>
      </c>
      <c r="AT310" s="17" t="s">
        <v>137</v>
      </c>
      <c r="AU310" s="17" t="s">
        <v>80</v>
      </c>
      <c r="AY310" s="17" t="s">
        <v>135</v>
      </c>
      <c r="BE310" s="193">
        <f>IF(N310="základní",J310,0)</f>
        <v>0</v>
      </c>
      <c r="BF310" s="193">
        <f>IF(N310="snížená",J310,0)</f>
        <v>0</v>
      </c>
      <c r="BG310" s="193">
        <f>IF(N310="zákl. přenesená",J310,0)</f>
        <v>0</v>
      </c>
      <c r="BH310" s="193">
        <f>IF(N310="sníž. přenesená",J310,0)</f>
        <v>0</v>
      </c>
      <c r="BI310" s="193">
        <f>IF(N310="nulová",J310,0)</f>
        <v>0</v>
      </c>
      <c r="BJ310" s="17" t="s">
        <v>21</v>
      </c>
      <c r="BK310" s="193">
        <f>ROUND(I310*H310,2)</f>
        <v>0</v>
      </c>
      <c r="BL310" s="17" t="s">
        <v>142</v>
      </c>
      <c r="BM310" s="17" t="s">
        <v>1394</v>
      </c>
    </row>
    <row r="311" spans="2:65" s="1" customFormat="1" ht="19.5">
      <c r="B311" s="34"/>
      <c r="C311" s="35"/>
      <c r="D311" s="194" t="s">
        <v>144</v>
      </c>
      <c r="E311" s="35"/>
      <c r="F311" s="195" t="s">
        <v>1395</v>
      </c>
      <c r="G311" s="35"/>
      <c r="H311" s="35"/>
      <c r="I311" s="112"/>
      <c r="J311" s="35"/>
      <c r="K311" s="35"/>
      <c r="L311" s="38"/>
      <c r="M311" s="196"/>
      <c r="N311" s="60"/>
      <c r="O311" s="60"/>
      <c r="P311" s="60"/>
      <c r="Q311" s="60"/>
      <c r="R311" s="60"/>
      <c r="S311" s="60"/>
      <c r="T311" s="61"/>
      <c r="AT311" s="17" t="s">
        <v>144</v>
      </c>
      <c r="AU311" s="17" t="s">
        <v>80</v>
      </c>
    </row>
    <row r="312" spans="2:65" s="1" customFormat="1" ht="19.5">
      <c r="B312" s="34"/>
      <c r="C312" s="35"/>
      <c r="D312" s="194" t="s">
        <v>146</v>
      </c>
      <c r="E312" s="35"/>
      <c r="F312" s="197" t="s">
        <v>1396</v>
      </c>
      <c r="G312" s="35"/>
      <c r="H312" s="35"/>
      <c r="I312" s="112"/>
      <c r="J312" s="35"/>
      <c r="K312" s="35"/>
      <c r="L312" s="38"/>
      <c r="M312" s="196"/>
      <c r="N312" s="60"/>
      <c r="O312" s="60"/>
      <c r="P312" s="60"/>
      <c r="Q312" s="60"/>
      <c r="R312" s="60"/>
      <c r="S312" s="60"/>
      <c r="T312" s="61"/>
      <c r="AT312" s="17" t="s">
        <v>146</v>
      </c>
      <c r="AU312" s="17" t="s">
        <v>80</v>
      </c>
    </row>
    <row r="313" spans="2:65" s="12" customFormat="1" ht="11.25">
      <c r="B313" s="198"/>
      <c r="C313" s="199"/>
      <c r="D313" s="194" t="s">
        <v>148</v>
      </c>
      <c r="E313" s="200" t="s">
        <v>1</v>
      </c>
      <c r="F313" s="201" t="s">
        <v>1397</v>
      </c>
      <c r="G313" s="199"/>
      <c r="H313" s="200" t="s">
        <v>1</v>
      </c>
      <c r="I313" s="202"/>
      <c r="J313" s="199"/>
      <c r="K313" s="199"/>
      <c r="L313" s="203"/>
      <c r="M313" s="204"/>
      <c r="N313" s="205"/>
      <c r="O313" s="205"/>
      <c r="P313" s="205"/>
      <c r="Q313" s="205"/>
      <c r="R313" s="205"/>
      <c r="S313" s="205"/>
      <c r="T313" s="206"/>
      <c r="AT313" s="207" t="s">
        <v>148</v>
      </c>
      <c r="AU313" s="207" t="s">
        <v>80</v>
      </c>
      <c r="AV313" s="12" t="s">
        <v>21</v>
      </c>
      <c r="AW313" s="12" t="s">
        <v>35</v>
      </c>
      <c r="AX313" s="12" t="s">
        <v>72</v>
      </c>
      <c r="AY313" s="207" t="s">
        <v>135</v>
      </c>
    </row>
    <row r="314" spans="2:65" s="12" customFormat="1" ht="11.25">
      <c r="B314" s="198"/>
      <c r="C314" s="199"/>
      <c r="D314" s="194" t="s">
        <v>148</v>
      </c>
      <c r="E314" s="200" t="s">
        <v>1</v>
      </c>
      <c r="F314" s="201" t="s">
        <v>1398</v>
      </c>
      <c r="G314" s="199"/>
      <c r="H314" s="200" t="s">
        <v>1</v>
      </c>
      <c r="I314" s="202"/>
      <c r="J314" s="199"/>
      <c r="K314" s="199"/>
      <c r="L314" s="203"/>
      <c r="M314" s="204"/>
      <c r="N314" s="205"/>
      <c r="O314" s="205"/>
      <c r="P314" s="205"/>
      <c r="Q314" s="205"/>
      <c r="R314" s="205"/>
      <c r="S314" s="205"/>
      <c r="T314" s="206"/>
      <c r="AT314" s="207" t="s">
        <v>148</v>
      </c>
      <c r="AU314" s="207" t="s">
        <v>80</v>
      </c>
      <c r="AV314" s="12" t="s">
        <v>21</v>
      </c>
      <c r="AW314" s="12" t="s">
        <v>35</v>
      </c>
      <c r="AX314" s="12" t="s">
        <v>72</v>
      </c>
      <c r="AY314" s="207" t="s">
        <v>135</v>
      </c>
    </row>
    <row r="315" spans="2:65" s="12" customFormat="1" ht="11.25">
      <c r="B315" s="198"/>
      <c r="C315" s="199"/>
      <c r="D315" s="194" t="s">
        <v>148</v>
      </c>
      <c r="E315" s="200" t="s">
        <v>1</v>
      </c>
      <c r="F315" s="201" t="s">
        <v>1399</v>
      </c>
      <c r="G315" s="199"/>
      <c r="H315" s="200" t="s">
        <v>1</v>
      </c>
      <c r="I315" s="202"/>
      <c r="J315" s="199"/>
      <c r="K315" s="199"/>
      <c r="L315" s="203"/>
      <c r="M315" s="204"/>
      <c r="N315" s="205"/>
      <c r="O315" s="205"/>
      <c r="P315" s="205"/>
      <c r="Q315" s="205"/>
      <c r="R315" s="205"/>
      <c r="S315" s="205"/>
      <c r="T315" s="206"/>
      <c r="AT315" s="207" t="s">
        <v>148</v>
      </c>
      <c r="AU315" s="207" t="s">
        <v>80</v>
      </c>
      <c r="AV315" s="12" t="s">
        <v>21</v>
      </c>
      <c r="AW315" s="12" t="s">
        <v>35</v>
      </c>
      <c r="AX315" s="12" t="s">
        <v>72</v>
      </c>
      <c r="AY315" s="207" t="s">
        <v>135</v>
      </c>
    </row>
    <row r="316" spans="2:65" s="13" customFormat="1" ht="11.25">
      <c r="B316" s="208"/>
      <c r="C316" s="209"/>
      <c r="D316" s="194" t="s">
        <v>148</v>
      </c>
      <c r="E316" s="210" t="s">
        <v>1</v>
      </c>
      <c r="F316" s="211" t="s">
        <v>1400</v>
      </c>
      <c r="G316" s="209"/>
      <c r="H316" s="212">
        <v>20.420000000000002</v>
      </c>
      <c r="I316" s="213"/>
      <c r="J316" s="209"/>
      <c r="K316" s="209"/>
      <c r="L316" s="214"/>
      <c r="M316" s="215"/>
      <c r="N316" s="216"/>
      <c r="O316" s="216"/>
      <c r="P316" s="216"/>
      <c r="Q316" s="216"/>
      <c r="R316" s="216"/>
      <c r="S316" s="216"/>
      <c r="T316" s="217"/>
      <c r="AT316" s="218" t="s">
        <v>148</v>
      </c>
      <c r="AU316" s="218" t="s">
        <v>80</v>
      </c>
      <c r="AV316" s="13" t="s">
        <v>80</v>
      </c>
      <c r="AW316" s="13" t="s">
        <v>35</v>
      </c>
      <c r="AX316" s="13" t="s">
        <v>72</v>
      </c>
      <c r="AY316" s="218" t="s">
        <v>135</v>
      </c>
    </row>
    <row r="317" spans="2:65" s="12" customFormat="1" ht="11.25">
      <c r="B317" s="198"/>
      <c r="C317" s="199"/>
      <c r="D317" s="194" t="s">
        <v>148</v>
      </c>
      <c r="E317" s="200" t="s">
        <v>1</v>
      </c>
      <c r="F317" s="201" t="s">
        <v>1401</v>
      </c>
      <c r="G317" s="199"/>
      <c r="H317" s="200" t="s">
        <v>1</v>
      </c>
      <c r="I317" s="202"/>
      <c r="J317" s="199"/>
      <c r="K317" s="199"/>
      <c r="L317" s="203"/>
      <c r="M317" s="204"/>
      <c r="N317" s="205"/>
      <c r="O317" s="205"/>
      <c r="P317" s="205"/>
      <c r="Q317" s="205"/>
      <c r="R317" s="205"/>
      <c r="S317" s="205"/>
      <c r="T317" s="206"/>
      <c r="AT317" s="207" t="s">
        <v>148</v>
      </c>
      <c r="AU317" s="207" t="s">
        <v>80</v>
      </c>
      <c r="AV317" s="12" t="s">
        <v>21</v>
      </c>
      <c r="AW317" s="12" t="s">
        <v>35</v>
      </c>
      <c r="AX317" s="12" t="s">
        <v>72</v>
      </c>
      <c r="AY317" s="207" t="s">
        <v>135</v>
      </c>
    </row>
    <row r="318" spans="2:65" s="13" customFormat="1" ht="11.25">
      <c r="B318" s="208"/>
      <c r="C318" s="209"/>
      <c r="D318" s="194" t="s">
        <v>148</v>
      </c>
      <c r="E318" s="210" t="s">
        <v>1</v>
      </c>
      <c r="F318" s="211" t="s">
        <v>1402</v>
      </c>
      <c r="G318" s="209"/>
      <c r="H318" s="212">
        <v>23.62</v>
      </c>
      <c r="I318" s="213"/>
      <c r="J318" s="209"/>
      <c r="K318" s="209"/>
      <c r="L318" s="214"/>
      <c r="M318" s="215"/>
      <c r="N318" s="216"/>
      <c r="O318" s="216"/>
      <c r="P318" s="216"/>
      <c r="Q318" s="216"/>
      <c r="R318" s="216"/>
      <c r="S318" s="216"/>
      <c r="T318" s="217"/>
      <c r="AT318" s="218" t="s">
        <v>148</v>
      </c>
      <c r="AU318" s="218" t="s">
        <v>80</v>
      </c>
      <c r="AV318" s="13" t="s">
        <v>80</v>
      </c>
      <c r="AW318" s="13" t="s">
        <v>35</v>
      </c>
      <c r="AX318" s="13" t="s">
        <v>72</v>
      </c>
      <c r="AY318" s="218" t="s">
        <v>135</v>
      </c>
    </row>
    <row r="319" spans="2:65" s="12" customFormat="1" ht="11.25">
      <c r="B319" s="198"/>
      <c r="C319" s="199"/>
      <c r="D319" s="194" t="s">
        <v>148</v>
      </c>
      <c r="E319" s="200" t="s">
        <v>1</v>
      </c>
      <c r="F319" s="201" t="s">
        <v>1403</v>
      </c>
      <c r="G319" s="199"/>
      <c r="H319" s="200" t="s">
        <v>1</v>
      </c>
      <c r="I319" s="202"/>
      <c r="J319" s="199"/>
      <c r="K319" s="199"/>
      <c r="L319" s="203"/>
      <c r="M319" s="204"/>
      <c r="N319" s="205"/>
      <c r="O319" s="205"/>
      <c r="P319" s="205"/>
      <c r="Q319" s="205"/>
      <c r="R319" s="205"/>
      <c r="S319" s="205"/>
      <c r="T319" s="206"/>
      <c r="AT319" s="207" t="s">
        <v>148</v>
      </c>
      <c r="AU319" s="207" t="s">
        <v>80</v>
      </c>
      <c r="AV319" s="12" t="s">
        <v>21</v>
      </c>
      <c r="AW319" s="12" t="s">
        <v>35</v>
      </c>
      <c r="AX319" s="12" t="s">
        <v>72</v>
      </c>
      <c r="AY319" s="207" t="s">
        <v>135</v>
      </c>
    </row>
    <row r="320" spans="2:65" s="13" customFormat="1" ht="11.25">
      <c r="B320" s="208"/>
      <c r="C320" s="209"/>
      <c r="D320" s="194" t="s">
        <v>148</v>
      </c>
      <c r="E320" s="210" t="s">
        <v>1</v>
      </c>
      <c r="F320" s="211" t="s">
        <v>1404</v>
      </c>
      <c r="G320" s="209"/>
      <c r="H320" s="212">
        <v>22.32</v>
      </c>
      <c r="I320" s="213"/>
      <c r="J320" s="209"/>
      <c r="K320" s="209"/>
      <c r="L320" s="214"/>
      <c r="M320" s="215"/>
      <c r="N320" s="216"/>
      <c r="O320" s="216"/>
      <c r="P320" s="216"/>
      <c r="Q320" s="216"/>
      <c r="R320" s="216"/>
      <c r="S320" s="216"/>
      <c r="T320" s="217"/>
      <c r="AT320" s="218" t="s">
        <v>148</v>
      </c>
      <c r="AU320" s="218" t="s">
        <v>80</v>
      </c>
      <c r="AV320" s="13" t="s">
        <v>80</v>
      </c>
      <c r="AW320" s="13" t="s">
        <v>35</v>
      </c>
      <c r="AX320" s="13" t="s">
        <v>72</v>
      </c>
      <c r="AY320" s="218" t="s">
        <v>135</v>
      </c>
    </row>
    <row r="321" spans="2:65" s="12" customFormat="1" ht="11.25">
      <c r="B321" s="198"/>
      <c r="C321" s="199"/>
      <c r="D321" s="194" t="s">
        <v>148</v>
      </c>
      <c r="E321" s="200" t="s">
        <v>1</v>
      </c>
      <c r="F321" s="201" t="s">
        <v>1405</v>
      </c>
      <c r="G321" s="199"/>
      <c r="H321" s="200" t="s">
        <v>1</v>
      </c>
      <c r="I321" s="202"/>
      <c r="J321" s="199"/>
      <c r="K321" s="199"/>
      <c r="L321" s="203"/>
      <c r="M321" s="204"/>
      <c r="N321" s="205"/>
      <c r="O321" s="205"/>
      <c r="P321" s="205"/>
      <c r="Q321" s="205"/>
      <c r="R321" s="205"/>
      <c r="S321" s="205"/>
      <c r="T321" s="206"/>
      <c r="AT321" s="207" t="s">
        <v>148</v>
      </c>
      <c r="AU321" s="207" t="s">
        <v>80</v>
      </c>
      <c r="AV321" s="12" t="s">
        <v>21</v>
      </c>
      <c r="AW321" s="12" t="s">
        <v>35</v>
      </c>
      <c r="AX321" s="12" t="s">
        <v>72</v>
      </c>
      <c r="AY321" s="207" t="s">
        <v>135</v>
      </c>
    </row>
    <row r="322" spans="2:65" s="13" customFormat="1" ht="11.25">
      <c r="B322" s="208"/>
      <c r="C322" s="209"/>
      <c r="D322" s="194" t="s">
        <v>148</v>
      </c>
      <c r="E322" s="210" t="s">
        <v>1</v>
      </c>
      <c r="F322" s="211" t="s">
        <v>1406</v>
      </c>
      <c r="G322" s="209"/>
      <c r="H322" s="212">
        <v>21.82</v>
      </c>
      <c r="I322" s="213"/>
      <c r="J322" s="209"/>
      <c r="K322" s="209"/>
      <c r="L322" s="214"/>
      <c r="M322" s="215"/>
      <c r="N322" s="216"/>
      <c r="O322" s="216"/>
      <c r="P322" s="216"/>
      <c r="Q322" s="216"/>
      <c r="R322" s="216"/>
      <c r="S322" s="216"/>
      <c r="T322" s="217"/>
      <c r="AT322" s="218" t="s">
        <v>148</v>
      </c>
      <c r="AU322" s="218" t="s">
        <v>80</v>
      </c>
      <c r="AV322" s="13" t="s">
        <v>80</v>
      </c>
      <c r="AW322" s="13" t="s">
        <v>35</v>
      </c>
      <c r="AX322" s="13" t="s">
        <v>72</v>
      </c>
      <c r="AY322" s="218" t="s">
        <v>135</v>
      </c>
    </row>
    <row r="323" spans="2:65" s="15" customFormat="1" ht="11.25">
      <c r="B323" s="230"/>
      <c r="C323" s="231"/>
      <c r="D323" s="194" t="s">
        <v>148</v>
      </c>
      <c r="E323" s="232" t="s">
        <v>1</v>
      </c>
      <c r="F323" s="233" t="s">
        <v>193</v>
      </c>
      <c r="G323" s="231"/>
      <c r="H323" s="234">
        <v>88.18</v>
      </c>
      <c r="I323" s="235"/>
      <c r="J323" s="231"/>
      <c r="K323" s="231"/>
      <c r="L323" s="236"/>
      <c r="M323" s="237"/>
      <c r="N323" s="238"/>
      <c r="O323" s="238"/>
      <c r="P323" s="238"/>
      <c r="Q323" s="238"/>
      <c r="R323" s="238"/>
      <c r="S323" s="238"/>
      <c r="T323" s="239"/>
      <c r="AT323" s="240" t="s">
        <v>148</v>
      </c>
      <c r="AU323" s="240" t="s">
        <v>80</v>
      </c>
      <c r="AV323" s="15" t="s">
        <v>142</v>
      </c>
      <c r="AW323" s="15" t="s">
        <v>35</v>
      </c>
      <c r="AX323" s="15" t="s">
        <v>21</v>
      </c>
      <c r="AY323" s="240" t="s">
        <v>135</v>
      </c>
    </row>
    <row r="324" spans="2:65" s="1" customFormat="1" ht="22.5" customHeight="1">
      <c r="B324" s="34"/>
      <c r="C324" s="182" t="s">
        <v>334</v>
      </c>
      <c r="D324" s="182" t="s">
        <v>137</v>
      </c>
      <c r="E324" s="183" t="s">
        <v>1407</v>
      </c>
      <c r="F324" s="184" t="s">
        <v>1408</v>
      </c>
      <c r="G324" s="185" t="s">
        <v>172</v>
      </c>
      <c r="H324" s="186">
        <v>89.48</v>
      </c>
      <c r="I324" s="187"/>
      <c r="J324" s="188">
        <f>ROUND(I324*H324,2)</f>
        <v>0</v>
      </c>
      <c r="K324" s="184" t="s">
        <v>1224</v>
      </c>
      <c r="L324" s="38"/>
      <c r="M324" s="189" t="s">
        <v>1</v>
      </c>
      <c r="N324" s="190" t="s">
        <v>43</v>
      </c>
      <c r="O324" s="60"/>
      <c r="P324" s="191">
        <f>O324*H324</f>
        <v>0</v>
      </c>
      <c r="Q324" s="191">
        <v>0</v>
      </c>
      <c r="R324" s="191">
        <f>Q324*H324</f>
        <v>0</v>
      </c>
      <c r="S324" s="191">
        <v>0</v>
      </c>
      <c r="T324" s="192">
        <f>S324*H324</f>
        <v>0</v>
      </c>
      <c r="AR324" s="17" t="s">
        <v>142</v>
      </c>
      <c r="AT324" s="17" t="s">
        <v>137</v>
      </c>
      <c r="AU324" s="17" t="s">
        <v>80</v>
      </c>
      <c r="AY324" s="17" t="s">
        <v>135</v>
      </c>
      <c r="BE324" s="193">
        <f>IF(N324="základní",J324,0)</f>
        <v>0</v>
      </c>
      <c r="BF324" s="193">
        <f>IF(N324="snížená",J324,0)</f>
        <v>0</v>
      </c>
      <c r="BG324" s="193">
        <f>IF(N324="zákl. přenesená",J324,0)</f>
        <v>0</v>
      </c>
      <c r="BH324" s="193">
        <f>IF(N324="sníž. přenesená",J324,0)</f>
        <v>0</v>
      </c>
      <c r="BI324" s="193">
        <f>IF(N324="nulová",J324,0)</f>
        <v>0</v>
      </c>
      <c r="BJ324" s="17" t="s">
        <v>21</v>
      </c>
      <c r="BK324" s="193">
        <f>ROUND(I324*H324,2)</f>
        <v>0</v>
      </c>
      <c r="BL324" s="17" t="s">
        <v>142</v>
      </c>
      <c r="BM324" s="17" t="s">
        <v>1409</v>
      </c>
    </row>
    <row r="325" spans="2:65" s="1" customFormat="1" ht="19.5">
      <c r="B325" s="34"/>
      <c r="C325" s="35"/>
      <c r="D325" s="194" t="s">
        <v>144</v>
      </c>
      <c r="E325" s="35"/>
      <c r="F325" s="195" t="s">
        <v>1410</v>
      </c>
      <c r="G325" s="35"/>
      <c r="H325" s="35"/>
      <c r="I325" s="112"/>
      <c r="J325" s="35"/>
      <c r="K325" s="35"/>
      <c r="L325" s="38"/>
      <c r="M325" s="196"/>
      <c r="N325" s="60"/>
      <c r="O325" s="60"/>
      <c r="P325" s="60"/>
      <c r="Q325" s="60"/>
      <c r="R325" s="60"/>
      <c r="S325" s="60"/>
      <c r="T325" s="61"/>
      <c r="AT325" s="17" t="s">
        <v>144</v>
      </c>
      <c r="AU325" s="17" t="s">
        <v>80</v>
      </c>
    </row>
    <row r="326" spans="2:65" s="1" customFormat="1" ht="19.5">
      <c r="B326" s="34"/>
      <c r="C326" s="35"/>
      <c r="D326" s="194" t="s">
        <v>146</v>
      </c>
      <c r="E326" s="35"/>
      <c r="F326" s="197" t="s">
        <v>1411</v>
      </c>
      <c r="G326" s="35"/>
      <c r="H326" s="35"/>
      <c r="I326" s="112"/>
      <c r="J326" s="35"/>
      <c r="K326" s="35"/>
      <c r="L326" s="38"/>
      <c r="M326" s="196"/>
      <c r="N326" s="60"/>
      <c r="O326" s="60"/>
      <c r="P326" s="60"/>
      <c r="Q326" s="60"/>
      <c r="R326" s="60"/>
      <c r="S326" s="60"/>
      <c r="T326" s="61"/>
      <c r="AT326" s="17" t="s">
        <v>146</v>
      </c>
      <c r="AU326" s="17" t="s">
        <v>80</v>
      </c>
    </row>
    <row r="327" spans="2:65" s="12" customFormat="1" ht="11.25">
      <c r="B327" s="198"/>
      <c r="C327" s="199"/>
      <c r="D327" s="194" t="s">
        <v>148</v>
      </c>
      <c r="E327" s="200" t="s">
        <v>1</v>
      </c>
      <c r="F327" s="201" t="s">
        <v>1397</v>
      </c>
      <c r="G327" s="199"/>
      <c r="H327" s="200" t="s">
        <v>1</v>
      </c>
      <c r="I327" s="202"/>
      <c r="J327" s="199"/>
      <c r="K327" s="199"/>
      <c r="L327" s="203"/>
      <c r="M327" s="204"/>
      <c r="N327" s="205"/>
      <c r="O327" s="205"/>
      <c r="P327" s="205"/>
      <c r="Q327" s="205"/>
      <c r="R327" s="205"/>
      <c r="S327" s="205"/>
      <c r="T327" s="206"/>
      <c r="AT327" s="207" t="s">
        <v>148</v>
      </c>
      <c r="AU327" s="207" t="s">
        <v>80</v>
      </c>
      <c r="AV327" s="12" t="s">
        <v>21</v>
      </c>
      <c r="AW327" s="12" t="s">
        <v>35</v>
      </c>
      <c r="AX327" s="12" t="s">
        <v>72</v>
      </c>
      <c r="AY327" s="207" t="s">
        <v>135</v>
      </c>
    </row>
    <row r="328" spans="2:65" s="12" customFormat="1" ht="11.25">
      <c r="B328" s="198"/>
      <c r="C328" s="199"/>
      <c r="D328" s="194" t="s">
        <v>148</v>
      </c>
      <c r="E328" s="200" t="s">
        <v>1</v>
      </c>
      <c r="F328" s="201" t="s">
        <v>1412</v>
      </c>
      <c r="G328" s="199"/>
      <c r="H328" s="200" t="s">
        <v>1</v>
      </c>
      <c r="I328" s="202"/>
      <c r="J328" s="199"/>
      <c r="K328" s="199"/>
      <c r="L328" s="203"/>
      <c r="M328" s="204"/>
      <c r="N328" s="205"/>
      <c r="O328" s="205"/>
      <c r="P328" s="205"/>
      <c r="Q328" s="205"/>
      <c r="R328" s="205"/>
      <c r="S328" s="205"/>
      <c r="T328" s="206"/>
      <c r="AT328" s="207" t="s">
        <v>148</v>
      </c>
      <c r="AU328" s="207" t="s">
        <v>80</v>
      </c>
      <c r="AV328" s="12" t="s">
        <v>21</v>
      </c>
      <c r="AW328" s="12" t="s">
        <v>35</v>
      </c>
      <c r="AX328" s="12" t="s">
        <v>72</v>
      </c>
      <c r="AY328" s="207" t="s">
        <v>135</v>
      </c>
    </row>
    <row r="329" spans="2:65" s="12" customFormat="1" ht="11.25">
      <c r="B329" s="198"/>
      <c r="C329" s="199"/>
      <c r="D329" s="194" t="s">
        <v>148</v>
      </c>
      <c r="E329" s="200" t="s">
        <v>1</v>
      </c>
      <c r="F329" s="201" t="s">
        <v>1413</v>
      </c>
      <c r="G329" s="199"/>
      <c r="H329" s="200" t="s">
        <v>1</v>
      </c>
      <c r="I329" s="202"/>
      <c r="J329" s="199"/>
      <c r="K329" s="199"/>
      <c r="L329" s="203"/>
      <c r="M329" s="204"/>
      <c r="N329" s="205"/>
      <c r="O329" s="205"/>
      <c r="P329" s="205"/>
      <c r="Q329" s="205"/>
      <c r="R329" s="205"/>
      <c r="S329" s="205"/>
      <c r="T329" s="206"/>
      <c r="AT329" s="207" t="s">
        <v>148</v>
      </c>
      <c r="AU329" s="207" t="s">
        <v>80</v>
      </c>
      <c r="AV329" s="12" t="s">
        <v>21</v>
      </c>
      <c r="AW329" s="12" t="s">
        <v>35</v>
      </c>
      <c r="AX329" s="12" t="s">
        <v>72</v>
      </c>
      <c r="AY329" s="207" t="s">
        <v>135</v>
      </c>
    </row>
    <row r="330" spans="2:65" s="13" customFormat="1" ht="11.25">
      <c r="B330" s="208"/>
      <c r="C330" s="209"/>
      <c r="D330" s="194" t="s">
        <v>148</v>
      </c>
      <c r="E330" s="210" t="s">
        <v>1</v>
      </c>
      <c r="F330" s="211" t="s">
        <v>1414</v>
      </c>
      <c r="G330" s="209"/>
      <c r="H330" s="212">
        <v>21.72</v>
      </c>
      <c r="I330" s="213"/>
      <c r="J330" s="209"/>
      <c r="K330" s="209"/>
      <c r="L330" s="214"/>
      <c r="M330" s="215"/>
      <c r="N330" s="216"/>
      <c r="O330" s="216"/>
      <c r="P330" s="216"/>
      <c r="Q330" s="216"/>
      <c r="R330" s="216"/>
      <c r="S330" s="216"/>
      <c r="T330" s="217"/>
      <c r="AT330" s="218" t="s">
        <v>148</v>
      </c>
      <c r="AU330" s="218" t="s">
        <v>80</v>
      </c>
      <c r="AV330" s="13" t="s">
        <v>80</v>
      </c>
      <c r="AW330" s="13" t="s">
        <v>35</v>
      </c>
      <c r="AX330" s="13" t="s">
        <v>72</v>
      </c>
      <c r="AY330" s="218" t="s">
        <v>135</v>
      </c>
    </row>
    <row r="331" spans="2:65" s="12" customFormat="1" ht="11.25">
      <c r="B331" s="198"/>
      <c r="C331" s="199"/>
      <c r="D331" s="194" t="s">
        <v>148</v>
      </c>
      <c r="E331" s="200" t="s">
        <v>1</v>
      </c>
      <c r="F331" s="201" t="s">
        <v>1401</v>
      </c>
      <c r="G331" s="199"/>
      <c r="H331" s="200" t="s">
        <v>1</v>
      </c>
      <c r="I331" s="202"/>
      <c r="J331" s="199"/>
      <c r="K331" s="199"/>
      <c r="L331" s="203"/>
      <c r="M331" s="204"/>
      <c r="N331" s="205"/>
      <c r="O331" s="205"/>
      <c r="P331" s="205"/>
      <c r="Q331" s="205"/>
      <c r="R331" s="205"/>
      <c r="S331" s="205"/>
      <c r="T331" s="206"/>
      <c r="AT331" s="207" t="s">
        <v>148</v>
      </c>
      <c r="AU331" s="207" t="s">
        <v>80</v>
      </c>
      <c r="AV331" s="12" t="s">
        <v>21</v>
      </c>
      <c r="AW331" s="12" t="s">
        <v>35</v>
      </c>
      <c r="AX331" s="12" t="s">
        <v>72</v>
      </c>
      <c r="AY331" s="207" t="s">
        <v>135</v>
      </c>
    </row>
    <row r="332" spans="2:65" s="13" customFormat="1" ht="11.25">
      <c r="B332" s="208"/>
      <c r="C332" s="209"/>
      <c r="D332" s="194" t="s">
        <v>148</v>
      </c>
      <c r="E332" s="210" t="s">
        <v>1</v>
      </c>
      <c r="F332" s="211" t="s">
        <v>1402</v>
      </c>
      <c r="G332" s="209"/>
      <c r="H332" s="212">
        <v>23.62</v>
      </c>
      <c r="I332" s="213"/>
      <c r="J332" s="209"/>
      <c r="K332" s="209"/>
      <c r="L332" s="214"/>
      <c r="M332" s="215"/>
      <c r="N332" s="216"/>
      <c r="O332" s="216"/>
      <c r="P332" s="216"/>
      <c r="Q332" s="216"/>
      <c r="R332" s="216"/>
      <c r="S332" s="216"/>
      <c r="T332" s="217"/>
      <c r="AT332" s="218" t="s">
        <v>148</v>
      </c>
      <c r="AU332" s="218" t="s">
        <v>80</v>
      </c>
      <c r="AV332" s="13" t="s">
        <v>80</v>
      </c>
      <c r="AW332" s="13" t="s">
        <v>35</v>
      </c>
      <c r="AX332" s="13" t="s">
        <v>72</v>
      </c>
      <c r="AY332" s="218" t="s">
        <v>135</v>
      </c>
    </row>
    <row r="333" spans="2:65" s="12" customFormat="1" ht="11.25">
      <c r="B333" s="198"/>
      <c r="C333" s="199"/>
      <c r="D333" s="194" t="s">
        <v>148</v>
      </c>
      <c r="E333" s="200" t="s">
        <v>1</v>
      </c>
      <c r="F333" s="201" t="s">
        <v>1403</v>
      </c>
      <c r="G333" s="199"/>
      <c r="H333" s="200" t="s">
        <v>1</v>
      </c>
      <c r="I333" s="202"/>
      <c r="J333" s="199"/>
      <c r="K333" s="199"/>
      <c r="L333" s="203"/>
      <c r="M333" s="204"/>
      <c r="N333" s="205"/>
      <c r="O333" s="205"/>
      <c r="P333" s="205"/>
      <c r="Q333" s="205"/>
      <c r="R333" s="205"/>
      <c r="S333" s="205"/>
      <c r="T333" s="206"/>
      <c r="AT333" s="207" t="s">
        <v>148</v>
      </c>
      <c r="AU333" s="207" t="s">
        <v>80</v>
      </c>
      <c r="AV333" s="12" t="s">
        <v>21</v>
      </c>
      <c r="AW333" s="12" t="s">
        <v>35</v>
      </c>
      <c r="AX333" s="12" t="s">
        <v>72</v>
      </c>
      <c r="AY333" s="207" t="s">
        <v>135</v>
      </c>
    </row>
    <row r="334" spans="2:65" s="13" customFormat="1" ht="11.25">
      <c r="B334" s="208"/>
      <c r="C334" s="209"/>
      <c r="D334" s="194" t="s">
        <v>148</v>
      </c>
      <c r="E334" s="210" t="s">
        <v>1</v>
      </c>
      <c r="F334" s="211" t="s">
        <v>1404</v>
      </c>
      <c r="G334" s="209"/>
      <c r="H334" s="212">
        <v>22.32</v>
      </c>
      <c r="I334" s="213"/>
      <c r="J334" s="209"/>
      <c r="K334" s="209"/>
      <c r="L334" s="214"/>
      <c r="M334" s="215"/>
      <c r="N334" s="216"/>
      <c r="O334" s="216"/>
      <c r="P334" s="216"/>
      <c r="Q334" s="216"/>
      <c r="R334" s="216"/>
      <c r="S334" s="216"/>
      <c r="T334" s="217"/>
      <c r="AT334" s="218" t="s">
        <v>148</v>
      </c>
      <c r="AU334" s="218" t="s">
        <v>80</v>
      </c>
      <c r="AV334" s="13" t="s">
        <v>80</v>
      </c>
      <c r="AW334" s="13" t="s">
        <v>35</v>
      </c>
      <c r="AX334" s="13" t="s">
        <v>72</v>
      </c>
      <c r="AY334" s="218" t="s">
        <v>135</v>
      </c>
    </row>
    <row r="335" spans="2:65" s="12" customFormat="1" ht="11.25">
      <c r="B335" s="198"/>
      <c r="C335" s="199"/>
      <c r="D335" s="194" t="s">
        <v>148</v>
      </c>
      <c r="E335" s="200" t="s">
        <v>1</v>
      </c>
      <c r="F335" s="201" t="s">
        <v>1405</v>
      </c>
      <c r="G335" s="199"/>
      <c r="H335" s="200" t="s">
        <v>1</v>
      </c>
      <c r="I335" s="202"/>
      <c r="J335" s="199"/>
      <c r="K335" s="199"/>
      <c r="L335" s="203"/>
      <c r="M335" s="204"/>
      <c r="N335" s="205"/>
      <c r="O335" s="205"/>
      <c r="P335" s="205"/>
      <c r="Q335" s="205"/>
      <c r="R335" s="205"/>
      <c r="S335" s="205"/>
      <c r="T335" s="206"/>
      <c r="AT335" s="207" t="s">
        <v>148</v>
      </c>
      <c r="AU335" s="207" t="s">
        <v>80</v>
      </c>
      <c r="AV335" s="12" t="s">
        <v>21</v>
      </c>
      <c r="AW335" s="12" t="s">
        <v>35</v>
      </c>
      <c r="AX335" s="12" t="s">
        <v>72</v>
      </c>
      <c r="AY335" s="207" t="s">
        <v>135</v>
      </c>
    </row>
    <row r="336" spans="2:65" s="13" customFormat="1" ht="11.25">
      <c r="B336" s="208"/>
      <c r="C336" s="209"/>
      <c r="D336" s="194" t="s">
        <v>148</v>
      </c>
      <c r="E336" s="210" t="s">
        <v>1</v>
      </c>
      <c r="F336" s="211" t="s">
        <v>1406</v>
      </c>
      <c r="G336" s="209"/>
      <c r="H336" s="212">
        <v>21.82</v>
      </c>
      <c r="I336" s="213"/>
      <c r="J336" s="209"/>
      <c r="K336" s="209"/>
      <c r="L336" s="214"/>
      <c r="M336" s="215"/>
      <c r="N336" s="216"/>
      <c r="O336" s="216"/>
      <c r="P336" s="216"/>
      <c r="Q336" s="216"/>
      <c r="R336" s="216"/>
      <c r="S336" s="216"/>
      <c r="T336" s="217"/>
      <c r="AT336" s="218" t="s">
        <v>148</v>
      </c>
      <c r="AU336" s="218" t="s">
        <v>80</v>
      </c>
      <c r="AV336" s="13" t="s">
        <v>80</v>
      </c>
      <c r="AW336" s="13" t="s">
        <v>35</v>
      </c>
      <c r="AX336" s="13" t="s">
        <v>72</v>
      </c>
      <c r="AY336" s="218" t="s">
        <v>135</v>
      </c>
    </row>
    <row r="337" spans="2:65" s="15" customFormat="1" ht="11.25">
      <c r="B337" s="230"/>
      <c r="C337" s="231"/>
      <c r="D337" s="194" t="s">
        <v>148</v>
      </c>
      <c r="E337" s="232" t="s">
        <v>1</v>
      </c>
      <c r="F337" s="233" t="s">
        <v>193</v>
      </c>
      <c r="G337" s="231"/>
      <c r="H337" s="234">
        <v>89.48</v>
      </c>
      <c r="I337" s="235"/>
      <c r="J337" s="231"/>
      <c r="K337" s="231"/>
      <c r="L337" s="236"/>
      <c r="M337" s="237"/>
      <c r="N337" s="238"/>
      <c r="O337" s="238"/>
      <c r="P337" s="238"/>
      <c r="Q337" s="238"/>
      <c r="R337" s="238"/>
      <c r="S337" s="238"/>
      <c r="T337" s="239"/>
      <c r="AT337" s="240" t="s">
        <v>148</v>
      </c>
      <c r="AU337" s="240" t="s">
        <v>80</v>
      </c>
      <c r="AV337" s="15" t="s">
        <v>142</v>
      </c>
      <c r="AW337" s="15" t="s">
        <v>35</v>
      </c>
      <c r="AX337" s="15" t="s">
        <v>21</v>
      </c>
      <c r="AY337" s="240" t="s">
        <v>135</v>
      </c>
    </row>
    <row r="338" spans="2:65" s="1" customFormat="1" ht="22.5" customHeight="1">
      <c r="B338" s="34"/>
      <c r="C338" s="241" t="s">
        <v>342</v>
      </c>
      <c r="D338" s="241" t="s">
        <v>284</v>
      </c>
      <c r="E338" s="242" t="s">
        <v>1415</v>
      </c>
      <c r="F338" s="243" t="s">
        <v>1416</v>
      </c>
      <c r="G338" s="244" t="s">
        <v>659</v>
      </c>
      <c r="H338" s="245">
        <v>202</v>
      </c>
      <c r="I338" s="246"/>
      <c r="J338" s="247">
        <f>ROUND(I338*H338,2)</f>
        <v>0</v>
      </c>
      <c r="K338" s="243" t="s">
        <v>1224</v>
      </c>
      <c r="L338" s="248"/>
      <c r="M338" s="249" t="s">
        <v>1</v>
      </c>
      <c r="N338" s="250" t="s">
        <v>43</v>
      </c>
      <c r="O338" s="60"/>
      <c r="P338" s="191">
        <f>O338*H338</f>
        <v>0</v>
      </c>
      <c r="Q338" s="191">
        <v>0.10299999999999999</v>
      </c>
      <c r="R338" s="191">
        <f>Q338*H338</f>
        <v>20.805999999999997</v>
      </c>
      <c r="S338" s="191">
        <v>0</v>
      </c>
      <c r="T338" s="192">
        <f>S338*H338</f>
        <v>0</v>
      </c>
      <c r="AR338" s="17" t="s">
        <v>208</v>
      </c>
      <c r="AT338" s="17" t="s">
        <v>284</v>
      </c>
      <c r="AU338" s="17" t="s">
        <v>80</v>
      </c>
      <c r="AY338" s="17" t="s">
        <v>135</v>
      </c>
      <c r="BE338" s="193">
        <f>IF(N338="základní",J338,0)</f>
        <v>0</v>
      </c>
      <c r="BF338" s="193">
        <f>IF(N338="snížená",J338,0)</f>
        <v>0</v>
      </c>
      <c r="BG338" s="193">
        <f>IF(N338="zákl. přenesená",J338,0)</f>
        <v>0</v>
      </c>
      <c r="BH338" s="193">
        <f>IF(N338="sníž. přenesená",J338,0)</f>
        <v>0</v>
      </c>
      <c r="BI338" s="193">
        <f>IF(N338="nulová",J338,0)</f>
        <v>0</v>
      </c>
      <c r="BJ338" s="17" t="s">
        <v>21</v>
      </c>
      <c r="BK338" s="193">
        <f>ROUND(I338*H338,2)</f>
        <v>0</v>
      </c>
      <c r="BL338" s="17" t="s">
        <v>142</v>
      </c>
      <c r="BM338" s="17" t="s">
        <v>1417</v>
      </c>
    </row>
    <row r="339" spans="2:65" s="1" customFormat="1" ht="11.25">
      <c r="B339" s="34"/>
      <c r="C339" s="35"/>
      <c r="D339" s="194" t="s">
        <v>144</v>
      </c>
      <c r="E339" s="35"/>
      <c r="F339" s="195" t="s">
        <v>1416</v>
      </c>
      <c r="G339" s="35"/>
      <c r="H339" s="35"/>
      <c r="I339" s="112"/>
      <c r="J339" s="35"/>
      <c r="K339" s="35"/>
      <c r="L339" s="38"/>
      <c r="M339" s="196"/>
      <c r="N339" s="60"/>
      <c r="O339" s="60"/>
      <c r="P339" s="60"/>
      <c r="Q339" s="60"/>
      <c r="R339" s="60"/>
      <c r="S339" s="60"/>
      <c r="T339" s="61"/>
      <c r="AT339" s="17" t="s">
        <v>144</v>
      </c>
      <c r="AU339" s="17" t="s">
        <v>80</v>
      </c>
    </row>
    <row r="340" spans="2:65" s="12" customFormat="1" ht="11.25">
      <c r="B340" s="198"/>
      <c r="C340" s="199"/>
      <c r="D340" s="194" t="s">
        <v>148</v>
      </c>
      <c r="E340" s="200" t="s">
        <v>1</v>
      </c>
      <c r="F340" s="201" t="s">
        <v>1418</v>
      </c>
      <c r="G340" s="199"/>
      <c r="H340" s="200" t="s">
        <v>1</v>
      </c>
      <c r="I340" s="202"/>
      <c r="J340" s="199"/>
      <c r="K340" s="199"/>
      <c r="L340" s="203"/>
      <c r="M340" s="204"/>
      <c r="N340" s="205"/>
      <c r="O340" s="205"/>
      <c r="P340" s="205"/>
      <c r="Q340" s="205"/>
      <c r="R340" s="205"/>
      <c r="S340" s="205"/>
      <c r="T340" s="206"/>
      <c r="AT340" s="207" t="s">
        <v>148</v>
      </c>
      <c r="AU340" s="207" t="s">
        <v>80</v>
      </c>
      <c r="AV340" s="12" t="s">
        <v>21</v>
      </c>
      <c r="AW340" s="12" t="s">
        <v>35</v>
      </c>
      <c r="AX340" s="12" t="s">
        <v>72</v>
      </c>
      <c r="AY340" s="207" t="s">
        <v>135</v>
      </c>
    </row>
    <row r="341" spans="2:65" s="12" customFormat="1" ht="11.25">
      <c r="B341" s="198"/>
      <c r="C341" s="199"/>
      <c r="D341" s="194" t="s">
        <v>148</v>
      </c>
      <c r="E341" s="200" t="s">
        <v>1</v>
      </c>
      <c r="F341" s="201" t="s">
        <v>1419</v>
      </c>
      <c r="G341" s="199"/>
      <c r="H341" s="200" t="s">
        <v>1</v>
      </c>
      <c r="I341" s="202"/>
      <c r="J341" s="199"/>
      <c r="K341" s="199"/>
      <c r="L341" s="203"/>
      <c r="M341" s="204"/>
      <c r="N341" s="205"/>
      <c r="O341" s="205"/>
      <c r="P341" s="205"/>
      <c r="Q341" s="205"/>
      <c r="R341" s="205"/>
      <c r="S341" s="205"/>
      <c r="T341" s="206"/>
      <c r="AT341" s="207" t="s">
        <v>148</v>
      </c>
      <c r="AU341" s="207" t="s">
        <v>80</v>
      </c>
      <c r="AV341" s="12" t="s">
        <v>21</v>
      </c>
      <c r="AW341" s="12" t="s">
        <v>35</v>
      </c>
      <c r="AX341" s="12" t="s">
        <v>72</v>
      </c>
      <c r="AY341" s="207" t="s">
        <v>135</v>
      </c>
    </row>
    <row r="342" spans="2:65" s="13" customFormat="1" ht="11.25">
      <c r="B342" s="208"/>
      <c r="C342" s="209"/>
      <c r="D342" s="194" t="s">
        <v>148</v>
      </c>
      <c r="E342" s="210" t="s">
        <v>1</v>
      </c>
      <c r="F342" s="211" t="s">
        <v>355</v>
      </c>
      <c r="G342" s="209"/>
      <c r="H342" s="212">
        <v>25</v>
      </c>
      <c r="I342" s="213"/>
      <c r="J342" s="209"/>
      <c r="K342" s="209"/>
      <c r="L342" s="214"/>
      <c r="M342" s="215"/>
      <c r="N342" s="216"/>
      <c r="O342" s="216"/>
      <c r="P342" s="216"/>
      <c r="Q342" s="216"/>
      <c r="R342" s="216"/>
      <c r="S342" s="216"/>
      <c r="T342" s="217"/>
      <c r="AT342" s="218" t="s">
        <v>148</v>
      </c>
      <c r="AU342" s="218" t="s">
        <v>80</v>
      </c>
      <c r="AV342" s="13" t="s">
        <v>80</v>
      </c>
      <c r="AW342" s="13" t="s">
        <v>35</v>
      </c>
      <c r="AX342" s="13" t="s">
        <v>72</v>
      </c>
      <c r="AY342" s="218" t="s">
        <v>135</v>
      </c>
    </row>
    <row r="343" spans="2:65" s="12" customFormat="1" ht="11.25">
      <c r="B343" s="198"/>
      <c r="C343" s="199"/>
      <c r="D343" s="194" t="s">
        <v>148</v>
      </c>
      <c r="E343" s="200" t="s">
        <v>1</v>
      </c>
      <c r="F343" s="201" t="s">
        <v>1420</v>
      </c>
      <c r="G343" s="199"/>
      <c r="H343" s="200" t="s">
        <v>1</v>
      </c>
      <c r="I343" s="202"/>
      <c r="J343" s="199"/>
      <c r="K343" s="199"/>
      <c r="L343" s="203"/>
      <c r="M343" s="204"/>
      <c r="N343" s="205"/>
      <c r="O343" s="205"/>
      <c r="P343" s="205"/>
      <c r="Q343" s="205"/>
      <c r="R343" s="205"/>
      <c r="S343" s="205"/>
      <c r="T343" s="206"/>
      <c r="AT343" s="207" t="s">
        <v>148</v>
      </c>
      <c r="AU343" s="207" t="s">
        <v>80</v>
      </c>
      <c r="AV343" s="12" t="s">
        <v>21</v>
      </c>
      <c r="AW343" s="12" t="s">
        <v>35</v>
      </c>
      <c r="AX343" s="12" t="s">
        <v>72</v>
      </c>
      <c r="AY343" s="207" t="s">
        <v>135</v>
      </c>
    </row>
    <row r="344" spans="2:65" s="13" customFormat="1" ht="11.25">
      <c r="B344" s="208"/>
      <c r="C344" s="209"/>
      <c r="D344" s="194" t="s">
        <v>148</v>
      </c>
      <c r="E344" s="210" t="s">
        <v>1</v>
      </c>
      <c r="F344" s="211" t="s">
        <v>1421</v>
      </c>
      <c r="G344" s="209"/>
      <c r="H344" s="212">
        <v>177</v>
      </c>
      <c r="I344" s="213"/>
      <c r="J344" s="209"/>
      <c r="K344" s="209"/>
      <c r="L344" s="214"/>
      <c r="M344" s="215"/>
      <c r="N344" s="216"/>
      <c r="O344" s="216"/>
      <c r="P344" s="216"/>
      <c r="Q344" s="216"/>
      <c r="R344" s="216"/>
      <c r="S344" s="216"/>
      <c r="T344" s="217"/>
      <c r="AT344" s="218" t="s">
        <v>148</v>
      </c>
      <c r="AU344" s="218" t="s">
        <v>80</v>
      </c>
      <c r="AV344" s="13" t="s">
        <v>80</v>
      </c>
      <c r="AW344" s="13" t="s">
        <v>35</v>
      </c>
      <c r="AX344" s="13" t="s">
        <v>72</v>
      </c>
      <c r="AY344" s="218" t="s">
        <v>135</v>
      </c>
    </row>
    <row r="345" spans="2:65" s="15" customFormat="1" ht="11.25">
      <c r="B345" s="230"/>
      <c r="C345" s="231"/>
      <c r="D345" s="194" t="s">
        <v>148</v>
      </c>
      <c r="E345" s="232" t="s">
        <v>1</v>
      </c>
      <c r="F345" s="233" t="s">
        <v>193</v>
      </c>
      <c r="G345" s="231"/>
      <c r="H345" s="234">
        <v>202</v>
      </c>
      <c r="I345" s="235"/>
      <c r="J345" s="231"/>
      <c r="K345" s="231"/>
      <c r="L345" s="236"/>
      <c r="M345" s="237"/>
      <c r="N345" s="238"/>
      <c r="O345" s="238"/>
      <c r="P345" s="238"/>
      <c r="Q345" s="238"/>
      <c r="R345" s="238"/>
      <c r="S345" s="238"/>
      <c r="T345" s="239"/>
      <c r="AT345" s="240" t="s">
        <v>148</v>
      </c>
      <c r="AU345" s="240" t="s">
        <v>80</v>
      </c>
      <c r="AV345" s="15" t="s">
        <v>142</v>
      </c>
      <c r="AW345" s="15" t="s">
        <v>35</v>
      </c>
      <c r="AX345" s="15" t="s">
        <v>21</v>
      </c>
      <c r="AY345" s="240" t="s">
        <v>135</v>
      </c>
    </row>
    <row r="346" spans="2:65" s="1" customFormat="1" ht="22.5" customHeight="1">
      <c r="B346" s="34"/>
      <c r="C346" s="241" t="s">
        <v>355</v>
      </c>
      <c r="D346" s="241" t="s">
        <v>284</v>
      </c>
      <c r="E346" s="242" t="s">
        <v>1422</v>
      </c>
      <c r="F346" s="243" t="s">
        <v>1423</v>
      </c>
      <c r="G346" s="244" t="s">
        <v>659</v>
      </c>
      <c r="H346" s="245">
        <v>808</v>
      </c>
      <c r="I346" s="246"/>
      <c r="J346" s="247">
        <f>ROUND(I346*H346,2)</f>
        <v>0</v>
      </c>
      <c r="K346" s="243" t="s">
        <v>1224</v>
      </c>
      <c r="L346" s="248"/>
      <c r="M346" s="249" t="s">
        <v>1</v>
      </c>
      <c r="N346" s="250" t="s">
        <v>43</v>
      </c>
      <c r="O346" s="60"/>
      <c r="P346" s="191">
        <f>O346*H346</f>
        <v>0</v>
      </c>
      <c r="Q346" s="191">
        <v>1.23E-3</v>
      </c>
      <c r="R346" s="191">
        <f>Q346*H346</f>
        <v>0.99383999999999995</v>
      </c>
      <c r="S346" s="191">
        <v>0</v>
      </c>
      <c r="T346" s="192">
        <f>S346*H346</f>
        <v>0</v>
      </c>
      <c r="AR346" s="17" t="s">
        <v>208</v>
      </c>
      <c r="AT346" s="17" t="s">
        <v>284</v>
      </c>
      <c r="AU346" s="17" t="s">
        <v>80</v>
      </c>
      <c r="AY346" s="17" t="s">
        <v>135</v>
      </c>
      <c r="BE346" s="193">
        <f>IF(N346="základní",J346,0)</f>
        <v>0</v>
      </c>
      <c r="BF346" s="193">
        <f>IF(N346="snížená",J346,0)</f>
        <v>0</v>
      </c>
      <c r="BG346" s="193">
        <f>IF(N346="zákl. přenesená",J346,0)</f>
        <v>0</v>
      </c>
      <c r="BH346" s="193">
        <f>IF(N346="sníž. přenesená",J346,0)</f>
        <v>0</v>
      </c>
      <c r="BI346" s="193">
        <f>IF(N346="nulová",J346,0)</f>
        <v>0</v>
      </c>
      <c r="BJ346" s="17" t="s">
        <v>21</v>
      </c>
      <c r="BK346" s="193">
        <f>ROUND(I346*H346,2)</f>
        <v>0</v>
      </c>
      <c r="BL346" s="17" t="s">
        <v>142</v>
      </c>
      <c r="BM346" s="17" t="s">
        <v>1424</v>
      </c>
    </row>
    <row r="347" spans="2:65" s="1" customFormat="1" ht="11.25">
      <c r="B347" s="34"/>
      <c r="C347" s="35"/>
      <c r="D347" s="194" t="s">
        <v>144</v>
      </c>
      <c r="E347" s="35"/>
      <c r="F347" s="195" t="s">
        <v>1423</v>
      </c>
      <c r="G347" s="35"/>
      <c r="H347" s="35"/>
      <c r="I347" s="112"/>
      <c r="J347" s="35"/>
      <c r="K347" s="35"/>
      <c r="L347" s="38"/>
      <c r="M347" s="196"/>
      <c r="N347" s="60"/>
      <c r="O347" s="60"/>
      <c r="P347" s="60"/>
      <c r="Q347" s="60"/>
      <c r="R347" s="60"/>
      <c r="S347" s="60"/>
      <c r="T347" s="61"/>
      <c r="AT347" s="17" t="s">
        <v>144</v>
      </c>
      <c r="AU347" s="17" t="s">
        <v>80</v>
      </c>
    </row>
    <row r="348" spans="2:65" s="12" customFormat="1" ht="11.25">
      <c r="B348" s="198"/>
      <c r="C348" s="199"/>
      <c r="D348" s="194" t="s">
        <v>148</v>
      </c>
      <c r="E348" s="200" t="s">
        <v>1</v>
      </c>
      <c r="F348" s="201" t="s">
        <v>1425</v>
      </c>
      <c r="G348" s="199"/>
      <c r="H348" s="200" t="s">
        <v>1</v>
      </c>
      <c r="I348" s="202"/>
      <c r="J348" s="199"/>
      <c r="K348" s="199"/>
      <c r="L348" s="203"/>
      <c r="M348" s="204"/>
      <c r="N348" s="205"/>
      <c r="O348" s="205"/>
      <c r="P348" s="205"/>
      <c r="Q348" s="205"/>
      <c r="R348" s="205"/>
      <c r="S348" s="205"/>
      <c r="T348" s="206"/>
      <c r="AT348" s="207" t="s">
        <v>148</v>
      </c>
      <c r="AU348" s="207" t="s">
        <v>80</v>
      </c>
      <c r="AV348" s="12" t="s">
        <v>21</v>
      </c>
      <c r="AW348" s="12" t="s">
        <v>35</v>
      </c>
      <c r="AX348" s="12" t="s">
        <v>72</v>
      </c>
      <c r="AY348" s="207" t="s">
        <v>135</v>
      </c>
    </row>
    <row r="349" spans="2:65" s="13" customFormat="1" ht="11.25">
      <c r="B349" s="208"/>
      <c r="C349" s="209"/>
      <c r="D349" s="194" t="s">
        <v>148</v>
      </c>
      <c r="E349" s="210" t="s">
        <v>1</v>
      </c>
      <c r="F349" s="211" t="s">
        <v>1426</v>
      </c>
      <c r="G349" s="209"/>
      <c r="H349" s="212">
        <v>808</v>
      </c>
      <c r="I349" s="213"/>
      <c r="J349" s="209"/>
      <c r="K349" s="209"/>
      <c r="L349" s="214"/>
      <c r="M349" s="215"/>
      <c r="N349" s="216"/>
      <c r="O349" s="216"/>
      <c r="P349" s="216"/>
      <c r="Q349" s="216"/>
      <c r="R349" s="216"/>
      <c r="S349" s="216"/>
      <c r="T349" s="217"/>
      <c r="AT349" s="218" t="s">
        <v>148</v>
      </c>
      <c r="AU349" s="218" t="s">
        <v>80</v>
      </c>
      <c r="AV349" s="13" t="s">
        <v>80</v>
      </c>
      <c r="AW349" s="13" t="s">
        <v>35</v>
      </c>
      <c r="AX349" s="13" t="s">
        <v>72</v>
      </c>
      <c r="AY349" s="218" t="s">
        <v>135</v>
      </c>
    </row>
    <row r="350" spans="2:65" s="15" customFormat="1" ht="11.25">
      <c r="B350" s="230"/>
      <c r="C350" s="231"/>
      <c r="D350" s="194" t="s">
        <v>148</v>
      </c>
      <c r="E350" s="232" t="s">
        <v>1</v>
      </c>
      <c r="F350" s="233" t="s">
        <v>193</v>
      </c>
      <c r="G350" s="231"/>
      <c r="H350" s="234">
        <v>808</v>
      </c>
      <c r="I350" s="235"/>
      <c r="J350" s="231"/>
      <c r="K350" s="231"/>
      <c r="L350" s="236"/>
      <c r="M350" s="237"/>
      <c r="N350" s="238"/>
      <c r="O350" s="238"/>
      <c r="P350" s="238"/>
      <c r="Q350" s="238"/>
      <c r="R350" s="238"/>
      <c r="S350" s="238"/>
      <c r="T350" s="239"/>
      <c r="AT350" s="240" t="s">
        <v>148</v>
      </c>
      <c r="AU350" s="240" t="s">
        <v>80</v>
      </c>
      <c r="AV350" s="15" t="s">
        <v>142</v>
      </c>
      <c r="AW350" s="15" t="s">
        <v>35</v>
      </c>
      <c r="AX350" s="15" t="s">
        <v>21</v>
      </c>
      <c r="AY350" s="240" t="s">
        <v>135</v>
      </c>
    </row>
    <row r="351" spans="2:65" s="1" customFormat="1" ht="22.5" customHeight="1">
      <c r="B351" s="34"/>
      <c r="C351" s="241" t="s">
        <v>368</v>
      </c>
      <c r="D351" s="241" t="s">
        <v>284</v>
      </c>
      <c r="E351" s="242" t="s">
        <v>1427</v>
      </c>
      <c r="F351" s="243" t="s">
        <v>1428</v>
      </c>
      <c r="G351" s="244" t="s">
        <v>659</v>
      </c>
      <c r="H351" s="245">
        <v>404</v>
      </c>
      <c r="I351" s="246"/>
      <c r="J351" s="247">
        <f>ROUND(I351*H351,2)</f>
        <v>0</v>
      </c>
      <c r="K351" s="243" t="s">
        <v>1224</v>
      </c>
      <c r="L351" s="248"/>
      <c r="M351" s="249" t="s">
        <v>1</v>
      </c>
      <c r="N351" s="250" t="s">
        <v>43</v>
      </c>
      <c r="O351" s="60"/>
      <c r="P351" s="191">
        <f>O351*H351</f>
        <v>0</v>
      </c>
      <c r="Q351" s="191">
        <v>2.1000000000000001E-4</v>
      </c>
      <c r="R351" s="191">
        <f>Q351*H351</f>
        <v>8.4839999999999999E-2</v>
      </c>
      <c r="S351" s="191">
        <v>0</v>
      </c>
      <c r="T351" s="192">
        <f>S351*H351</f>
        <v>0</v>
      </c>
      <c r="AR351" s="17" t="s">
        <v>208</v>
      </c>
      <c r="AT351" s="17" t="s">
        <v>284</v>
      </c>
      <c r="AU351" s="17" t="s">
        <v>80</v>
      </c>
      <c r="AY351" s="17" t="s">
        <v>135</v>
      </c>
      <c r="BE351" s="193">
        <f>IF(N351="základní",J351,0)</f>
        <v>0</v>
      </c>
      <c r="BF351" s="193">
        <f>IF(N351="snížená",J351,0)</f>
        <v>0</v>
      </c>
      <c r="BG351" s="193">
        <f>IF(N351="zákl. přenesená",J351,0)</f>
        <v>0</v>
      </c>
      <c r="BH351" s="193">
        <f>IF(N351="sníž. přenesená",J351,0)</f>
        <v>0</v>
      </c>
      <c r="BI351" s="193">
        <f>IF(N351="nulová",J351,0)</f>
        <v>0</v>
      </c>
      <c r="BJ351" s="17" t="s">
        <v>21</v>
      </c>
      <c r="BK351" s="193">
        <f>ROUND(I351*H351,2)</f>
        <v>0</v>
      </c>
      <c r="BL351" s="17" t="s">
        <v>142</v>
      </c>
      <c r="BM351" s="17" t="s">
        <v>1429</v>
      </c>
    </row>
    <row r="352" spans="2:65" s="1" customFormat="1" ht="11.25">
      <c r="B352" s="34"/>
      <c r="C352" s="35"/>
      <c r="D352" s="194" t="s">
        <v>144</v>
      </c>
      <c r="E352" s="35"/>
      <c r="F352" s="195" t="s">
        <v>1428</v>
      </c>
      <c r="G352" s="35"/>
      <c r="H352" s="35"/>
      <c r="I352" s="112"/>
      <c r="J352" s="35"/>
      <c r="K352" s="35"/>
      <c r="L352" s="38"/>
      <c r="M352" s="196"/>
      <c r="N352" s="60"/>
      <c r="O352" s="60"/>
      <c r="P352" s="60"/>
      <c r="Q352" s="60"/>
      <c r="R352" s="60"/>
      <c r="S352" s="60"/>
      <c r="T352" s="61"/>
      <c r="AT352" s="17" t="s">
        <v>144</v>
      </c>
      <c r="AU352" s="17" t="s">
        <v>80</v>
      </c>
    </row>
    <row r="353" spans="2:65" s="12" customFormat="1" ht="11.25">
      <c r="B353" s="198"/>
      <c r="C353" s="199"/>
      <c r="D353" s="194" t="s">
        <v>148</v>
      </c>
      <c r="E353" s="200" t="s">
        <v>1</v>
      </c>
      <c r="F353" s="201" t="s">
        <v>1430</v>
      </c>
      <c r="G353" s="199"/>
      <c r="H353" s="200" t="s">
        <v>1</v>
      </c>
      <c r="I353" s="202"/>
      <c r="J353" s="199"/>
      <c r="K353" s="199"/>
      <c r="L353" s="203"/>
      <c r="M353" s="204"/>
      <c r="N353" s="205"/>
      <c r="O353" s="205"/>
      <c r="P353" s="205"/>
      <c r="Q353" s="205"/>
      <c r="R353" s="205"/>
      <c r="S353" s="205"/>
      <c r="T353" s="206"/>
      <c r="AT353" s="207" t="s">
        <v>148</v>
      </c>
      <c r="AU353" s="207" t="s">
        <v>80</v>
      </c>
      <c r="AV353" s="12" t="s">
        <v>21</v>
      </c>
      <c r="AW353" s="12" t="s">
        <v>35</v>
      </c>
      <c r="AX353" s="12" t="s">
        <v>72</v>
      </c>
      <c r="AY353" s="207" t="s">
        <v>135</v>
      </c>
    </row>
    <row r="354" spans="2:65" s="13" customFormat="1" ht="11.25">
      <c r="B354" s="208"/>
      <c r="C354" s="209"/>
      <c r="D354" s="194" t="s">
        <v>148</v>
      </c>
      <c r="E354" s="210" t="s">
        <v>1</v>
      </c>
      <c r="F354" s="211" t="s">
        <v>1431</v>
      </c>
      <c r="G354" s="209"/>
      <c r="H354" s="212">
        <v>404</v>
      </c>
      <c r="I354" s="213"/>
      <c r="J354" s="209"/>
      <c r="K354" s="209"/>
      <c r="L354" s="214"/>
      <c r="M354" s="215"/>
      <c r="N354" s="216"/>
      <c r="O354" s="216"/>
      <c r="P354" s="216"/>
      <c r="Q354" s="216"/>
      <c r="R354" s="216"/>
      <c r="S354" s="216"/>
      <c r="T354" s="217"/>
      <c r="AT354" s="218" t="s">
        <v>148</v>
      </c>
      <c r="AU354" s="218" t="s">
        <v>80</v>
      </c>
      <c r="AV354" s="13" t="s">
        <v>80</v>
      </c>
      <c r="AW354" s="13" t="s">
        <v>35</v>
      </c>
      <c r="AX354" s="13" t="s">
        <v>72</v>
      </c>
      <c r="AY354" s="218" t="s">
        <v>135</v>
      </c>
    </row>
    <row r="355" spans="2:65" s="15" customFormat="1" ht="11.25">
      <c r="B355" s="230"/>
      <c r="C355" s="231"/>
      <c r="D355" s="194" t="s">
        <v>148</v>
      </c>
      <c r="E355" s="232" t="s">
        <v>1</v>
      </c>
      <c r="F355" s="233" t="s">
        <v>193</v>
      </c>
      <c r="G355" s="231"/>
      <c r="H355" s="234">
        <v>404</v>
      </c>
      <c r="I355" s="235"/>
      <c r="J355" s="231"/>
      <c r="K355" s="231"/>
      <c r="L355" s="236"/>
      <c r="M355" s="237"/>
      <c r="N355" s="238"/>
      <c r="O355" s="238"/>
      <c r="P355" s="238"/>
      <c r="Q355" s="238"/>
      <c r="R355" s="238"/>
      <c r="S355" s="238"/>
      <c r="T355" s="239"/>
      <c r="AT355" s="240" t="s">
        <v>148</v>
      </c>
      <c r="AU355" s="240" t="s">
        <v>80</v>
      </c>
      <c r="AV355" s="15" t="s">
        <v>142</v>
      </c>
      <c r="AW355" s="15" t="s">
        <v>35</v>
      </c>
      <c r="AX355" s="15" t="s">
        <v>21</v>
      </c>
      <c r="AY355" s="240" t="s">
        <v>135</v>
      </c>
    </row>
    <row r="356" spans="2:65" s="1" customFormat="1" ht="22.5" customHeight="1">
      <c r="B356" s="34"/>
      <c r="C356" s="241" t="s">
        <v>375</v>
      </c>
      <c r="D356" s="241" t="s">
        <v>284</v>
      </c>
      <c r="E356" s="242" t="s">
        <v>1432</v>
      </c>
      <c r="F356" s="243" t="s">
        <v>1433</v>
      </c>
      <c r="G356" s="244" t="s">
        <v>659</v>
      </c>
      <c r="H356" s="245">
        <v>404</v>
      </c>
      <c r="I356" s="246"/>
      <c r="J356" s="247">
        <f>ROUND(I356*H356,2)</f>
        <v>0</v>
      </c>
      <c r="K356" s="243" t="s">
        <v>1224</v>
      </c>
      <c r="L356" s="248"/>
      <c r="M356" s="249" t="s">
        <v>1</v>
      </c>
      <c r="N356" s="250" t="s">
        <v>43</v>
      </c>
      <c r="O356" s="60"/>
      <c r="P356" s="191">
        <f>O356*H356</f>
        <v>0</v>
      </c>
      <c r="Q356" s="191">
        <v>9.0000000000000006E-5</v>
      </c>
      <c r="R356" s="191">
        <f>Q356*H356</f>
        <v>3.6360000000000003E-2</v>
      </c>
      <c r="S356" s="191">
        <v>0</v>
      </c>
      <c r="T356" s="192">
        <f>S356*H356</f>
        <v>0</v>
      </c>
      <c r="AR356" s="17" t="s">
        <v>208</v>
      </c>
      <c r="AT356" s="17" t="s">
        <v>284</v>
      </c>
      <c r="AU356" s="17" t="s">
        <v>80</v>
      </c>
      <c r="AY356" s="17" t="s">
        <v>135</v>
      </c>
      <c r="BE356" s="193">
        <f>IF(N356="základní",J356,0)</f>
        <v>0</v>
      </c>
      <c r="BF356" s="193">
        <f>IF(N356="snížená",J356,0)</f>
        <v>0</v>
      </c>
      <c r="BG356" s="193">
        <f>IF(N356="zákl. přenesená",J356,0)</f>
        <v>0</v>
      </c>
      <c r="BH356" s="193">
        <f>IF(N356="sníž. přenesená",J356,0)</f>
        <v>0</v>
      </c>
      <c r="BI356" s="193">
        <f>IF(N356="nulová",J356,0)</f>
        <v>0</v>
      </c>
      <c r="BJ356" s="17" t="s">
        <v>21</v>
      </c>
      <c r="BK356" s="193">
        <f>ROUND(I356*H356,2)</f>
        <v>0</v>
      </c>
      <c r="BL356" s="17" t="s">
        <v>142</v>
      </c>
      <c r="BM356" s="17" t="s">
        <v>1434</v>
      </c>
    </row>
    <row r="357" spans="2:65" s="1" customFormat="1" ht="11.25">
      <c r="B357" s="34"/>
      <c r="C357" s="35"/>
      <c r="D357" s="194" t="s">
        <v>144</v>
      </c>
      <c r="E357" s="35"/>
      <c r="F357" s="195" t="s">
        <v>1433</v>
      </c>
      <c r="G357" s="35"/>
      <c r="H357" s="35"/>
      <c r="I357" s="112"/>
      <c r="J357" s="35"/>
      <c r="K357" s="35"/>
      <c r="L357" s="38"/>
      <c r="M357" s="196"/>
      <c r="N357" s="60"/>
      <c r="O357" s="60"/>
      <c r="P357" s="60"/>
      <c r="Q357" s="60"/>
      <c r="R357" s="60"/>
      <c r="S357" s="60"/>
      <c r="T357" s="61"/>
      <c r="AT357" s="17" t="s">
        <v>144</v>
      </c>
      <c r="AU357" s="17" t="s">
        <v>80</v>
      </c>
    </row>
    <row r="358" spans="2:65" s="12" customFormat="1" ht="11.25">
      <c r="B358" s="198"/>
      <c r="C358" s="199"/>
      <c r="D358" s="194" t="s">
        <v>148</v>
      </c>
      <c r="E358" s="200" t="s">
        <v>1</v>
      </c>
      <c r="F358" s="201" t="s">
        <v>1430</v>
      </c>
      <c r="G358" s="199"/>
      <c r="H358" s="200" t="s">
        <v>1</v>
      </c>
      <c r="I358" s="202"/>
      <c r="J358" s="199"/>
      <c r="K358" s="199"/>
      <c r="L358" s="203"/>
      <c r="M358" s="204"/>
      <c r="N358" s="205"/>
      <c r="O358" s="205"/>
      <c r="P358" s="205"/>
      <c r="Q358" s="205"/>
      <c r="R358" s="205"/>
      <c r="S358" s="205"/>
      <c r="T358" s="206"/>
      <c r="AT358" s="207" t="s">
        <v>148</v>
      </c>
      <c r="AU358" s="207" t="s">
        <v>80</v>
      </c>
      <c r="AV358" s="12" t="s">
        <v>21</v>
      </c>
      <c r="AW358" s="12" t="s">
        <v>35</v>
      </c>
      <c r="AX358" s="12" t="s">
        <v>72</v>
      </c>
      <c r="AY358" s="207" t="s">
        <v>135</v>
      </c>
    </row>
    <row r="359" spans="2:65" s="13" customFormat="1" ht="11.25">
      <c r="B359" s="208"/>
      <c r="C359" s="209"/>
      <c r="D359" s="194" t="s">
        <v>148</v>
      </c>
      <c r="E359" s="210" t="s">
        <v>1</v>
      </c>
      <c r="F359" s="211" t="s">
        <v>1431</v>
      </c>
      <c r="G359" s="209"/>
      <c r="H359" s="212">
        <v>404</v>
      </c>
      <c r="I359" s="213"/>
      <c r="J359" s="209"/>
      <c r="K359" s="209"/>
      <c r="L359" s="214"/>
      <c r="M359" s="215"/>
      <c r="N359" s="216"/>
      <c r="O359" s="216"/>
      <c r="P359" s="216"/>
      <c r="Q359" s="216"/>
      <c r="R359" s="216"/>
      <c r="S359" s="216"/>
      <c r="T359" s="217"/>
      <c r="AT359" s="218" t="s">
        <v>148</v>
      </c>
      <c r="AU359" s="218" t="s">
        <v>80</v>
      </c>
      <c r="AV359" s="13" t="s">
        <v>80</v>
      </c>
      <c r="AW359" s="13" t="s">
        <v>35</v>
      </c>
      <c r="AX359" s="13" t="s">
        <v>72</v>
      </c>
      <c r="AY359" s="218" t="s">
        <v>135</v>
      </c>
    </row>
    <row r="360" spans="2:65" s="15" customFormat="1" ht="11.25">
      <c r="B360" s="230"/>
      <c r="C360" s="231"/>
      <c r="D360" s="194" t="s">
        <v>148</v>
      </c>
      <c r="E360" s="232" t="s">
        <v>1</v>
      </c>
      <c r="F360" s="233" t="s">
        <v>193</v>
      </c>
      <c r="G360" s="231"/>
      <c r="H360" s="234">
        <v>404</v>
      </c>
      <c r="I360" s="235"/>
      <c r="J360" s="231"/>
      <c r="K360" s="231"/>
      <c r="L360" s="236"/>
      <c r="M360" s="237"/>
      <c r="N360" s="238"/>
      <c r="O360" s="238"/>
      <c r="P360" s="238"/>
      <c r="Q360" s="238"/>
      <c r="R360" s="238"/>
      <c r="S360" s="238"/>
      <c r="T360" s="239"/>
      <c r="AT360" s="240" t="s">
        <v>148</v>
      </c>
      <c r="AU360" s="240" t="s">
        <v>80</v>
      </c>
      <c r="AV360" s="15" t="s">
        <v>142</v>
      </c>
      <c r="AW360" s="15" t="s">
        <v>35</v>
      </c>
      <c r="AX360" s="15" t="s">
        <v>21</v>
      </c>
      <c r="AY360" s="240" t="s">
        <v>135</v>
      </c>
    </row>
    <row r="361" spans="2:65" s="11" customFormat="1" ht="25.9" customHeight="1">
      <c r="B361" s="166"/>
      <c r="C361" s="167"/>
      <c r="D361" s="168" t="s">
        <v>71</v>
      </c>
      <c r="E361" s="169" t="s">
        <v>1435</v>
      </c>
      <c r="F361" s="169" t="s">
        <v>1436</v>
      </c>
      <c r="G361" s="167"/>
      <c r="H361" s="167"/>
      <c r="I361" s="170"/>
      <c r="J361" s="171">
        <f>BK361</f>
        <v>0</v>
      </c>
      <c r="K361" s="167"/>
      <c r="L361" s="172"/>
      <c r="M361" s="173"/>
      <c r="N361" s="174"/>
      <c r="O361" s="174"/>
      <c r="P361" s="175">
        <f>SUM(P362:P390)</f>
        <v>0</v>
      </c>
      <c r="Q361" s="174"/>
      <c r="R361" s="175">
        <f>SUM(R362:R390)</f>
        <v>0</v>
      </c>
      <c r="S361" s="174"/>
      <c r="T361" s="176">
        <f>SUM(T362:T390)</f>
        <v>0</v>
      </c>
      <c r="AR361" s="177" t="s">
        <v>142</v>
      </c>
      <c r="AT361" s="178" t="s">
        <v>71</v>
      </c>
      <c r="AU361" s="178" t="s">
        <v>72</v>
      </c>
      <c r="AY361" s="177" t="s">
        <v>135</v>
      </c>
      <c r="BK361" s="179">
        <f>SUM(BK362:BK390)</f>
        <v>0</v>
      </c>
    </row>
    <row r="362" spans="2:65" s="1" customFormat="1" ht="22.5" customHeight="1">
      <c r="B362" s="34"/>
      <c r="C362" s="182" t="s">
        <v>384</v>
      </c>
      <c r="D362" s="182" t="s">
        <v>137</v>
      </c>
      <c r="E362" s="183" t="s">
        <v>1437</v>
      </c>
      <c r="F362" s="184" t="s">
        <v>1438</v>
      </c>
      <c r="G362" s="185" t="s">
        <v>227</v>
      </c>
      <c r="H362" s="186">
        <v>1470.0309999999999</v>
      </c>
      <c r="I362" s="187"/>
      <c r="J362" s="188">
        <f>ROUND(I362*H362,2)</f>
        <v>0</v>
      </c>
      <c r="K362" s="184" t="s">
        <v>1224</v>
      </c>
      <c r="L362" s="38"/>
      <c r="M362" s="189" t="s">
        <v>1</v>
      </c>
      <c r="N362" s="190" t="s">
        <v>43</v>
      </c>
      <c r="O362" s="60"/>
      <c r="P362" s="191">
        <f>O362*H362</f>
        <v>0</v>
      </c>
      <c r="Q362" s="191">
        <v>0</v>
      </c>
      <c r="R362" s="191">
        <f>Q362*H362</f>
        <v>0</v>
      </c>
      <c r="S362" s="191">
        <v>0</v>
      </c>
      <c r="T362" s="192">
        <f>S362*H362</f>
        <v>0</v>
      </c>
      <c r="AR362" s="17" t="s">
        <v>1439</v>
      </c>
      <c r="AT362" s="17" t="s">
        <v>137</v>
      </c>
      <c r="AU362" s="17" t="s">
        <v>21</v>
      </c>
      <c r="AY362" s="17" t="s">
        <v>135</v>
      </c>
      <c r="BE362" s="193">
        <f>IF(N362="základní",J362,0)</f>
        <v>0</v>
      </c>
      <c r="BF362" s="193">
        <f>IF(N362="snížená",J362,0)</f>
        <v>0</v>
      </c>
      <c r="BG362" s="193">
        <f>IF(N362="zákl. přenesená",J362,0)</f>
        <v>0</v>
      </c>
      <c r="BH362" s="193">
        <f>IF(N362="sníž. přenesená",J362,0)</f>
        <v>0</v>
      </c>
      <c r="BI362" s="193">
        <f>IF(N362="nulová",J362,0)</f>
        <v>0</v>
      </c>
      <c r="BJ362" s="17" t="s">
        <v>21</v>
      </c>
      <c r="BK362" s="193">
        <f>ROUND(I362*H362,2)</f>
        <v>0</v>
      </c>
      <c r="BL362" s="17" t="s">
        <v>1439</v>
      </c>
      <c r="BM362" s="17" t="s">
        <v>1440</v>
      </c>
    </row>
    <row r="363" spans="2:65" s="1" customFormat="1" ht="58.5">
      <c r="B363" s="34"/>
      <c r="C363" s="35"/>
      <c r="D363" s="194" t="s">
        <v>144</v>
      </c>
      <c r="E363" s="35"/>
      <c r="F363" s="195" t="s">
        <v>1441</v>
      </c>
      <c r="G363" s="35"/>
      <c r="H363" s="35"/>
      <c r="I363" s="112"/>
      <c r="J363" s="35"/>
      <c r="K363" s="35"/>
      <c r="L363" s="38"/>
      <c r="M363" s="196"/>
      <c r="N363" s="60"/>
      <c r="O363" s="60"/>
      <c r="P363" s="60"/>
      <c r="Q363" s="60"/>
      <c r="R363" s="60"/>
      <c r="S363" s="60"/>
      <c r="T363" s="61"/>
      <c r="AT363" s="17" t="s">
        <v>144</v>
      </c>
      <c r="AU363" s="17" t="s">
        <v>21</v>
      </c>
    </row>
    <row r="364" spans="2:65" s="1" customFormat="1" ht="58.5">
      <c r="B364" s="34"/>
      <c r="C364" s="35"/>
      <c r="D364" s="194" t="s">
        <v>146</v>
      </c>
      <c r="E364" s="35"/>
      <c r="F364" s="197" t="s">
        <v>1442</v>
      </c>
      <c r="G364" s="35"/>
      <c r="H364" s="35"/>
      <c r="I364" s="112"/>
      <c r="J364" s="35"/>
      <c r="K364" s="35"/>
      <c r="L364" s="38"/>
      <c r="M364" s="196"/>
      <c r="N364" s="60"/>
      <c r="O364" s="60"/>
      <c r="P364" s="60"/>
      <c r="Q364" s="60"/>
      <c r="R364" s="60"/>
      <c r="S364" s="60"/>
      <c r="T364" s="61"/>
      <c r="AT364" s="17" t="s">
        <v>146</v>
      </c>
      <c r="AU364" s="17" t="s">
        <v>21</v>
      </c>
    </row>
    <row r="365" spans="2:65" s="12" customFormat="1" ht="11.25">
      <c r="B365" s="198"/>
      <c r="C365" s="199"/>
      <c r="D365" s="194" t="s">
        <v>148</v>
      </c>
      <c r="E365" s="200" t="s">
        <v>1</v>
      </c>
      <c r="F365" s="201" t="s">
        <v>1443</v>
      </c>
      <c r="G365" s="199"/>
      <c r="H365" s="200" t="s">
        <v>1</v>
      </c>
      <c r="I365" s="202"/>
      <c r="J365" s="199"/>
      <c r="K365" s="199"/>
      <c r="L365" s="203"/>
      <c r="M365" s="204"/>
      <c r="N365" s="205"/>
      <c r="O365" s="205"/>
      <c r="P365" s="205"/>
      <c r="Q365" s="205"/>
      <c r="R365" s="205"/>
      <c r="S365" s="205"/>
      <c r="T365" s="206"/>
      <c r="AT365" s="207" t="s">
        <v>148</v>
      </c>
      <c r="AU365" s="207" t="s">
        <v>21</v>
      </c>
      <c r="AV365" s="12" t="s">
        <v>21</v>
      </c>
      <c r="AW365" s="12" t="s">
        <v>35</v>
      </c>
      <c r="AX365" s="12" t="s">
        <v>72</v>
      </c>
      <c r="AY365" s="207" t="s">
        <v>135</v>
      </c>
    </row>
    <row r="366" spans="2:65" s="13" customFormat="1" ht="11.25">
      <c r="B366" s="208"/>
      <c r="C366" s="209"/>
      <c r="D366" s="194" t="s">
        <v>148</v>
      </c>
      <c r="E366" s="210" t="s">
        <v>1</v>
      </c>
      <c r="F366" s="211" t="s">
        <v>1444</v>
      </c>
      <c r="G366" s="209"/>
      <c r="H366" s="212">
        <v>706.68200000000002</v>
      </c>
      <c r="I366" s="213"/>
      <c r="J366" s="209"/>
      <c r="K366" s="209"/>
      <c r="L366" s="214"/>
      <c r="M366" s="215"/>
      <c r="N366" s="216"/>
      <c r="O366" s="216"/>
      <c r="P366" s="216"/>
      <c r="Q366" s="216"/>
      <c r="R366" s="216"/>
      <c r="S366" s="216"/>
      <c r="T366" s="217"/>
      <c r="AT366" s="218" t="s">
        <v>148</v>
      </c>
      <c r="AU366" s="218" t="s">
        <v>21</v>
      </c>
      <c r="AV366" s="13" t="s">
        <v>80</v>
      </c>
      <c r="AW366" s="13" t="s">
        <v>35</v>
      </c>
      <c r="AX366" s="13" t="s">
        <v>72</v>
      </c>
      <c r="AY366" s="218" t="s">
        <v>135</v>
      </c>
    </row>
    <row r="367" spans="2:65" s="12" customFormat="1" ht="11.25">
      <c r="B367" s="198"/>
      <c r="C367" s="199"/>
      <c r="D367" s="194" t="s">
        <v>148</v>
      </c>
      <c r="E367" s="200" t="s">
        <v>1</v>
      </c>
      <c r="F367" s="201" t="s">
        <v>1445</v>
      </c>
      <c r="G367" s="199"/>
      <c r="H367" s="200" t="s">
        <v>1</v>
      </c>
      <c r="I367" s="202"/>
      <c r="J367" s="199"/>
      <c r="K367" s="199"/>
      <c r="L367" s="203"/>
      <c r="M367" s="204"/>
      <c r="N367" s="205"/>
      <c r="O367" s="205"/>
      <c r="P367" s="205"/>
      <c r="Q367" s="205"/>
      <c r="R367" s="205"/>
      <c r="S367" s="205"/>
      <c r="T367" s="206"/>
      <c r="AT367" s="207" t="s">
        <v>148</v>
      </c>
      <c r="AU367" s="207" t="s">
        <v>21</v>
      </c>
      <c r="AV367" s="12" t="s">
        <v>21</v>
      </c>
      <c r="AW367" s="12" t="s">
        <v>35</v>
      </c>
      <c r="AX367" s="12" t="s">
        <v>72</v>
      </c>
      <c r="AY367" s="207" t="s">
        <v>135</v>
      </c>
    </row>
    <row r="368" spans="2:65" s="13" customFormat="1" ht="11.25">
      <c r="B368" s="208"/>
      <c r="C368" s="209"/>
      <c r="D368" s="194" t="s">
        <v>148</v>
      </c>
      <c r="E368" s="210" t="s">
        <v>1</v>
      </c>
      <c r="F368" s="211" t="s">
        <v>1446</v>
      </c>
      <c r="G368" s="209"/>
      <c r="H368" s="212">
        <v>763.34900000000005</v>
      </c>
      <c r="I368" s="213"/>
      <c r="J368" s="209"/>
      <c r="K368" s="209"/>
      <c r="L368" s="214"/>
      <c r="M368" s="215"/>
      <c r="N368" s="216"/>
      <c r="O368" s="216"/>
      <c r="P368" s="216"/>
      <c r="Q368" s="216"/>
      <c r="R368" s="216"/>
      <c r="S368" s="216"/>
      <c r="T368" s="217"/>
      <c r="AT368" s="218" t="s">
        <v>148</v>
      </c>
      <c r="AU368" s="218" t="s">
        <v>21</v>
      </c>
      <c r="AV368" s="13" t="s">
        <v>80</v>
      </c>
      <c r="AW368" s="13" t="s">
        <v>35</v>
      </c>
      <c r="AX368" s="13" t="s">
        <v>72</v>
      </c>
      <c r="AY368" s="218" t="s">
        <v>135</v>
      </c>
    </row>
    <row r="369" spans="2:65" s="15" customFormat="1" ht="11.25">
      <c r="B369" s="230"/>
      <c r="C369" s="231"/>
      <c r="D369" s="194" t="s">
        <v>148</v>
      </c>
      <c r="E369" s="232" t="s">
        <v>1</v>
      </c>
      <c r="F369" s="233" t="s">
        <v>193</v>
      </c>
      <c r="G369" s="231"/>
      <c r="H369" s="234">
        <v>1470.0309999999999</v>
      </c>
      <c r="I369" s="235"/>
      <c r="J369" s="231"/>
      <c r="K369" s="231"/>
      <c r="L369" s="236"/>
      <c r="M369" s="237"/>
      <c r="N369" s="238"/>
      <c r="O369" s="238"/>
      <c r="P369" s="238"/>
      <c r="Q369" s="238"/>
      <c r="R369" s="238"/>
      <c r="S369" s="238"/>
      <c r="T369" s="239"/>
      <c r="AT369" s="240" t="s">
        <v>148</v>
      </c>
      <c r="AU369" s="240" t="s">
        <v>21</v>
      </c>
      <c r="AV369" s="15" t="s">
        <v>142</v>
      </c>
      <c r="AW369" s="15" t="s">
        <v>35</v>
      </c>
      <c r="AX369" s="15" t="s">
        <v>21</v>
      </c>
      <c r="AY369" s="240" t="s">
        <v>135</v>
      </c>
    </row>
    <row r="370" spans="2:65" s="1" customFormat="1" ht="22.5" customHeight="1">
      <c r="B370" s="34"/>
      <c r="C370" s="182" t="s">
        <v>394</v>
      </c>
      <c r="D370" s="182" t="s">
        <v>137</v>
      </c>
      <c r="E370" s="183" t="s">
        <v>1447</v>
      </c>
      <c r="F370" s="184" t="s">
        <v>1448</v>
      </c>
      <c r="G370" s="185" t="s">
        <v>659</v>
      </c>
      <c r="H370" s="186">
        <v>4</v>
      </c>
      <c r="I370" s="187"/>
      <c r="J370" s="188">
        <f>ROUND(I370*H370,2)</f>
        <v>0</v>
      </c>
      <c r="K370" s="184" t="s">
        <v>1224</v>
      </c>
      <c r="L370" s="38"/>
      <c r="M370" s="189" t="s">
        <v>1</v>
      </c>
      <c r="N370" s="190" t="s">
        <v>43</v>
      </c>
      <c r="O370" s="60"/>
      <c r="P370" s="191">
        <f>O370*H370</f>
        <v>0</v>
      </c>
      <c r="Q370" s="191">
        <v>0</v>
      </c>
      <c r="R370" s="191">
        <f>Q370*H370</f>
        <v>0</v>
      </c>
      <c r="S370" s="191">
        <v>0</v>
      </c>
      <c r="T370" s="192">
        <f>S370*H370</f>
        <v>0</v>
      </c>
      <c r="AR370" s="17" t="s">
        <v>1439</v>
      </c>
      <c r="AT370" s="17" t="s">
        <v>137</v>
      </c>
      <c r="AU370" s="17" t="s">
        <v>21</v>
      </c>
      <c r="AY370" s="17" t="s">
        <v>135</v>
      </c>
      <c r="BE370" s="193">
        <f>IF(N370="základní",J370,0)</f>
        <v>0</v>
      </c>
      <c r="BF370" s="193">
        <f>IF(N370="snížená",J370,0)</f>
        <v>0</v>
      </c>
      <c r="BG370" s="193">
        <f>IF(N370="zákl. přenesená",J370,0)</f>
        <v>0</v>
      </c>
      <c r="BH370" s="193">
        <f>IF(N370="sníž. přenesená",J370,0)</f>
        <v>0</v>
      </c>
      <c r="BI370" s="193">
        <f>IF(N370="nulová",J370,0)</f>
        <v>0</v>
      </c>
      <c r="BJ370" s="17" t="s">
        <v>21</v>
      </c>
      <c r="BK370" s="193">
        <f>ROUND(I370*H370,2)</f>
        <v>0</v>
      </c>
      <c r="BL370" s="17" t="s">
        <v>1439</v>
      </c>
      <c r="BM370" s="17" t="s">
        <v>1449</v>
      </c>
    </row>
    <row r="371" spans="2:65" s="1" customFormat="1" ht="29.25">
      <c r="B371" s="34"/>
      <c r="C371" s="35"/>
      <c r="D371" s="194" t="s">
        <v>144</v>
      </c>
      <c r="E371" s="35"/>
      <c r="F371" s="195" t="s">
        <v>1450</v>
      </c>
      <c r="G371" s="35"/>
      <c r="H371" s="35"/>
      <c r="I371" s="112"/>
      <c r="J371" s="35"/>
      <c r="K371" s="35"/>
      <c r="L371" s="38"/>
      <c r="M371" s="196"/>
      <c r="N371" s="60"/>
      <c r="O371" s="60"/>
      <c r="P371" s="60"/>
      <c r="Q371" s="60"/>
      <c r="R371" s="60"/>
      <c r="S371" s="60"/>
      <c r="T371" s="61"/>
      <c r="AT371" s="17" t="s">
        <v>144</v>
      </c>
      <c r="AU371" s="17" t="s">
        <v>21</v>
      </c>
    </row>
    <row r="372" spans="2:65" s="1" customFormat="1" ht="29.25">
      <c r="B372" s="34"/>
      <c r="C372" s="35"/>
      <c r="D372" s="194" t="s">
        <v>146</v>
      </c>
      <c r="E372" s="35"/>
      <c r="F372" s="197" t="s">
        <v>1451</v>
      </c>
      <c r="G372" s="35"/>
      <c r="H372" s="35"/>
      <c r="I372" s="112"/>
      <c r="J372" s="35"/>
      <c r="K372" s="35"/>
      <c r="L372" s="38"/>
      <c r="M372" s="196"/>
      <c r="N372" s="60"/>
      <c r="O372" s="60"/>
      <c r="P372" s="60"/>
      <c r="Q372" s="60"/>
      <c r="R372" s="60"/>
      <c r="S372" s="60"/>
      <c r="T372" s="61"/>
      <c r="AT372" s="17" t="s">
        <v>146</v>
      </c>
      <c r="AU372" s="17" t="s">
        <v>21</v>
      </c>
    </row>
    <row r="373" spans="2:65" s="12" customFormat="1" ht="11.25">
      <c r="B373" s="198"/>
      <c r="C373" s="199"/>
      <c r="D373" s="194" t="s">
        <v>148</v>
      </c>
      <c r="E373" s="200" t="s">
        <v>1</v>
      </c>
      <c r="F373" s="201" t="s">
        <v>1452</v>
      </c>
      <c r="G373" s="199"/>
      <c r="H373" s="200" t="s">
        <v>1</v>
      </c>
      <c r="I373" s="202"/>
      <c r="J373" s="199"/>
      <c r="K373" s="199"/>
      <c r="L373" s="203"/>
      <c r="M373" s="204"/>
      <c r="N373" s="205"/>
      <c r="O373" s="205"/>
      <c r="P373" s="205"/>
      <c r="Q373" s="205"/>
      <c r="R373" s="205"/>
      <c r="S373" s="205"/>
      <c r="T373" s="206"/>
      <c r="AT373" s="207" t="s">
        <v>148</v>
      </c>
      <c r="AU373" s="207" t="s">
        <v>21</v>
      </c>
      <c r="AV373" s="12" t="s">
        <v>21</v>
      </c>
      <c r="AW373" s="12" t="s">
        <v>35</v>
      </c>
      <c r="AX373" s="12" t="s">
        <v>72</v>
      </c>
      <c r="AY373" s="207" t="s">
        <v>135</v>
      </c>
    </row>
    <row r="374" spans="2:65" s="12" customFormat="1" ht="11.25">
      <c r="B374" s="198"/>
      <c r="C374" s="199"/>
      <c r="D374" s="194" t="s">
        <v>148</v>
      </c>
      <c r="E374" s="200" t="s">
        <v>1</v>
      </c>
      <c r="F374" s="201" t="s">
        <v>1453</v>
      </c>
      <c r="G374" s="199"/>
      <c r="H374" s="200" t="s">
        <v>1</v>
      </c>
      <c r="I374" s="202"/>
      <c r="J374" s="199"/>
      <c r="K374" s="199"/>
      <c r="L374" s="203"/>
      <c r="M374" s="204"/>
      <c r="N374" s="205"/>
      <c r="O374" s="205"/>
      <c r="P374" s="205"/>
      <c r="Q374" s="205"/>
      <c r="R374" s="205"/>
      <c r="S374" s="205"/>
      <c r="T374" s="206"/>
      <c r="AT374" s="207" t="s">
        <v>148</v>
      </c>
      <c r="AU374" s="207" t="s">
        <v>21</v>
      </c>
      <c r="AV374" s="12" t="s">
        <v>21</v>
      </c>
      <c r="AW374" s="12" t="s">
        <v>35</v>
      </c>
      <c r="AX374" s="12" t="s">
        <v>72</v>
      </c>
      <c r="AY374" s="207" t="s">
        <v>135</v>
      </c>
    </row>
    <row r="375" spans="2:65" s="13" customFormat="1" ht="11.25">
      <c r="B375" s="208"/>
      <c r="C375" s="209"/>
      <c r="D375" s="194" t="s">
        <v>148</v>
      </c>
      <c r="E375" s="210" t="s">
        <v>1</v>
      </c>
      <c r="F375" s="211" t="s">
        <v>1454</v>
      </c>
      <c r="G375" s="209"/>
      <c r="H375" s="212">
        <v>2</v>
      </c>
      <c r="I375" s="213"/>
      <c r="J375" s="209"/>
      <c r="K375" s="209"/>
      <c r="L375" s="214"/>
      <c r="M375" s="215"/>
      <c r="N375" s="216"/>
      <c r="O375" s="216"/>
      <c r="P375" s="216"/>
      <c r="Q375" s="216"/>
      <c r="R375" s="216"/>
      <c r="S375" s="216"/>
      <c r="T375" s="217"/>
      <c r="AT375" s="218" t="s">
        <v>148</v>
      </c>
      <c r="AU375" s="218" t="s">
        <v>21</v>
      </c>
      <c r="AV375" s="13" t="s">
        <v>80</v>
      </c>
      <c r="AW375" s="13" t="s">
        <v>35</v>
      </c>
      <c r="AX375" s="13" t="s">
        <v>72</v>
      </c>
      <c r="AY375" s="218" t="s">
        <v>135</v>
      </c>
    </row>
    <row r="376" spans="2:65" s="12" customFormat="1" ht="11.25">
      <c r="B376" s="198"/>
      <c r="C376" s="199"/>
      <c r="D376" s="194" t="s">
        <v>148</v>
      </c>
      <c r="E376" s="200" t="s">
        <v>1</v>
      </c>
      <c r="F376" s="201" t="s">
        <v>1455</v>
      </c>
      <c r="G376" s="199"/>
      <c r="H376" s="200" t="s">
        <v>1</v>
      </c>
      <c r="I376" s="202"/>
      <c r="J376" s="199"/>
      <c r="K376" s="199"/>
      <c r="L376" s="203"/>
      <c r="M376" s="204"/>
      <c r="N376" s="205"/>
      <c r="O376" s="205"/>
      <c r="P376" s="205"/>
      <c r="Q376" s="205"/>
      <c r="R376" s="205"/>
      <c r="S376" s="205"/>
      <c r="T376" s="206"/>
      <c r="AT376" s="207" t="s">
        <v>148</v>
      </c>
      <c r="AU376" s="207" t="s">
        <v>21</v>
      </c>
      <c r="AV376" s="12" t="s">
        <v>21</v>
      </c>
      <c r="AW376" s="12" t="s">
        <v>35</v>
      </c>
      <c r="AX376" s="12" t="s">
        <v>72</v>
      </c>
      <c r="AY376" s="207" t="s">
        <v>135</v>
      </c>
    </row>
    <row r="377" spans="2:65" s="13" customFormat="1" ht="11.25">
      <c r="B377" s="208"/>
      <c r="C377" s="209"/>
      <c r="D377" s="194" t="s">
        <v>148</v>
      </c>
      <c r="E377" s="210" t="s">
        <v>1</v>
      </c>
      <c r="F377" s="211" t="s">
        <v>1454</v>
      </c>
      <c r="G377" s="209"/>
      <c r="H377" s="212">
        <v>2</v>
      </c>
      <c r="I377" s="213"/>
      <c r="J377" s="209"/>
      <c r="K377" s="209"/>
      <c r="L377" s="214"/>
      <c r="M377" s="215"/>
      <c r="N377" s="216"/>
      <c r="O377" s="216"/>
      <c r="P377" s="216"/>
      <c r="Q377" s="216"/>
      <c r="R377" s="216"/>
      <c r="S377" s="216"/>
      <c r="T377" s="217"/>
      <c r="AT377" s="218" t="s">
        <v>148</v>
      </c>
      <c r="AU377" s="218" t="s">
        <v>21</v>
      </c>
      <c r="AV377" s="13" t="s">
        <v>80</v>
      </c>
      <c r="AW377" s="13" t="s">
        <v>35</v>
      </c>
      <c r="AX377" s="13" t="s">
        <v>72</v>
      </c>
      <c r="AY377" s="218" t="s">
        <v>135</v>
      </c>
    </row>
    <row r="378" spans="2:65" s="15" customFormat="1" ht="11.25">
      <c r="B378" s="230"/>
      <c r="C378" s="231"/>
      <c r="D378" s="194" t="s">
        <v>148</v>
      </c>
      <c r="E378" s="232" t="s">
        <v>1</v>
      </c>
      <c r="F378" s="233" t="s">
        <v>193</v>
      </c>
      <c r="G378" s="231"/>
      <c r="H378" s="234">
        <v>4</v>
      </c>
      <c r="I378" s="235"/>
      <c r="J378" s="231"/>
      <c r="K378" s="231"/>
      <c r="L378" s="236"/>
      <c r="M378" s="237"/>
      <c r="N378" s="238"/>
      <c r="O378" s="238"/>
      <c r="P378" s="238"/>
      <c r="Q378" s="238"/>
      <c r="R378" s="238"/>
      <c r="S378" s="238"/>
      <c r="T378" s="239"/>
      <c r="AT378" s="240" t="s">
        <v>148</v>
      </c>
      <c r="AU378" s="240" t="s">
        <v>21</v>
      </c>
      <c r="AV378" s="15" t="s">
        <v>142</v>
      </c>
      <c r="AW378" s="15" t="s">
        <v>35</v>
      </c>
      <c r="AX378" s="15" t="s">
        <v>21</v>
      </c>
      <c r="AY378" s="240" t="s">
        <v>135</v>
      </c>
    </row>
    <row r="379" spans="2:65" s="1" customFormat="1" ht="22.5" customHeight="1">
      <c r="B379" s="34"/>
      <c r="C379" s="182" t="s">
        <v>405</v>
      </c>
      <c r="D379" s="182" t="s">
        <v>137</v>
      </c>
      <c r="E379" s="183" t="s">
        <v>1456</v>
      </c>
      <c r="F379" s="184" t="s">
        <v>1457</v>
      </c>
      <c r="G379" s="185" t="s">
        <v>227</v>
      </c>
      <c r="H379" s="186">
        <v>0.11799999999999999</v>
      </c>
      <c r="I379" s="187"/>
      <c r="J379" s="188">
        <f>ROUND(I379*H379,2)</f>
        <v>0</v>
      </c>
      <c r="K379" s="184" t="s">
        <v>1224</v>
      </c>
      <c r="L379" s="38"/>
      <c r="M379" s="189" t="s">
        <v>1</v>
      </c>
      <c r="N379" s="190" t="s">
        <v>43</v>
      </c>
      <c r="O379" s="60"/>
      <c r="P379" s="191">
        <f>O379*H379</f>
        <v>0</v>
      </c>
      <c r="Q379" s="191">
        <v>0</v>
      </c>
      <c r="R379" s="191">
        <f>Q379*H379</f>
        <v>0</v>
      </c>
      <c r="S379" s="191">
        <v>0</v>
      </c>
      <c r="T379" s="192">
        <f>S379*H379</f>
        <v>0</v>
      </c>
      <c r="AR379" s="17" t="s">
        <v>1439</v>
      </c>
      <c r="AT379" s="17" t="s">
        <v>137</v>
      </c>
      <c r="AU379" s="17" t="s">
        <v>21</v>
      </c>
      <c r="AY379" s="17" t="s">
        <v>135</v>
      </c>
      <c r="BE379" s="193">
        <f>IF(N379="základní",J379,0)</f>
        <v>0</v>
      </c>
      <c r="BF379" s="193">
        <f>IF(N379="snížená",J379,0)</f>
        <v>0</v>
      </c>
      <c r="BG379" s="193">
        <f>IF(N379="zákl. přenesená",J379,0)</f>
        <v>0</v>
      </c>
      <c r="BH379" s="193">
        <f>IF(N379="sníž. přenesená",J379,0)</f>
        <v>0</v>
      </c>
      <c r="BI379" s="193">
        <f>IF(N379="nulová",J379,0)</f>
        <v>0</v>
      </c>
      <c r="BJ379" s="17" t="s">
        <v>21</v>
      </c>
      <c r="BK379" s="193">
        <f>ROUND(I379*H379,2)</f>
        <v>0</v>
      </c>
      <c r="BL379" s="17" t="s">
        <v>1439</v>
      </c>
      <c r="BM379" s="17" t="s">
        <v>1458</v>
      </c>
    </row>
    <row r="380" spans="2:65" s="1" customFormat="1" ht="29.25">
      <c r="B380" s="34"/>
      <c r="C380" s="35"/>
      <c r="D380" s="194" t="s">
        <v>144</v>
      </c>
      <c r="E380" s="35"/>
      <c r="F380" s="195" t="s">
        <v>1459</v>
      </c>
      <c r="G380" s="35"/>
      <c r="H380" s="35"/>
      <c r="I380" s="112"/>
      <c r="J380" s="35"/>
      <c r="K380" s="35"/>
      <c r="L380" s="38"/>
      <c r="M380" s="196"/>
      <c r="N380" s="60"/>
      <c r="O380" s="60"/>
      <c r="P380" s="60"/>
      <c r="Q380" s="60"/>
      <c r="R380" s="60"/>
      <c r="S380" s="60"/>
      <c r="T380" s="61"/>
      <c r="AT380" s="17" t="s">
        <v>144</v>
      </c>
      <c r="AU380" s="17" t="s">
        <v>21</v>
      </c>
    </row>
    <row r="381" spans="2:65" s="1" customFormat="1" ht="29.25">
      <c r="B381" s="34"/>
      <c r="C381" s="35"/>
      <c r="D381" s="194" t="s">
        <v>146</v>
      </c>
      <c r="E381" s="35"/>
      <c r="F381" s="197" t="s">
        <v>1460</v>
      </c>
      <c r="G381" s="35"/>
      <c r="H381" s="35"/>
      <c r="I381" s="112"/>
      <c r="J381" s="35"/>
      <c r="K381" s="35"/>
      <c r="L381" s="38"/>
      <c r="M381" s="196"/>
      <c r="N381" s="60"/>
      <c r="O381" s="60"/>
      <c r="P381" s="60"/>
      <c r="Q381" s="60"/>
      <c r="R381" s="60"/>
      <c r="S381" s="60"/>
      <c r="T381" s="61"/>
      <c r="AT381" s="17" t="s">
        <v>146</v>
      </c>
      <c r="AU381" s="17" t="s">
        <v>21</v>
      </c>
    </row>
    <row r="382" spans="2:65" s="12" customFormat="1" ht="11.25">
      <c r="B382" s="198"/>
      <c r="C382" s="199"/>
      <c r="D382" s="194" t="s">
        <v>148</v>
      </c>
      <c r="E382" s="200" t="s">
        <v>1</v>
      </c>
      <c r="F382" s="201" t="s">
        <v>1461</v>
      </c>
      <c r="G382" s="199"/>
      <c r="H382" s="200" t="s">
        <v>1</v>
      </c>
      <c r="I382" s="202"/>
      <c r="J382" s="199"/>
      <c r="K382" s="199"/>
      <c r="L382" s="203"/>
      <c r="M382" s="204"/>
      <c r="N382" s="205"/>
      <c r="O382" s="205"/>
      <c r="P382" s="205"/>
      <c r="Q382" s="205"/>
      <c r="R382" s="205"/>
      <c r="S382" s="205"/>
      <c r="T382" s="206"/>
      <c r="AT382" s="207" t="s">
        <v>148</v>
      </c>
      <c r="AU382" s="207" t="s">
        <v>21</v>
      </c>
      <c r="AV382" s="12" t="s">
        <v>21</v>
      </c>
      <c r="AW382" s="12" t="s">
        <v>35</v>
      </c>
      <c r="AX382" s="12" t="s">
        <v>72</v>
      </c>
      <c r="AY382" s="207" t="s">
        <v>135</v>
      </c>
    </row>
    <row r="383" spans="2:65" s="13" customFormat="1" ht="11.25">
      <c r="B383" s="208"/>
      <c r="C383" s="209"/>
      <c r="D383" s="194" t="s">
        <v>148</v>
      </c>
      <c r="E383" s="210" t="s">
        <v>1</v>
      </c>
      <c r="F383" s="211" t="s">
        <v>1462</v>
      </c>
      <c r="G383" s="209"/>
      <c r="H383" s="212">
        <v>3.2000000000000001E-2</v>
      </c>
      <c r="I383" s="213"/>
      <c r="J383" s="209"/>
      <c r="K383" s="209"/>
      <c r="L383" s="214"/>
      <c r="M383" s="215"/>
      <c r="N383" s="216"/>
      <c r="O383" s="216"/>
      <c r="P383" s="216"/>
      <c r="Q383" s="216"/>
      <c r="R383" s="216"/>
      <c r="S383" s="216"/>
      <c r="T383" s="217"/>
      <c r="AT383" s="218" t="s">
        <v>148</v>
      </c>
      <c r="AU383" s="218" t="s">
        <v>21</v>
      </c>
      <c r="AV383" s="13" t="s">
        <v>80</v>
      </c>
      <c r="AW383" s="13" t="s">
        <v>35</v>
      </c>
      <c r="AX383" s="13" t="s">
        <v>72</v>
      </c>
      <c r="AY383" s="218" t="s">
        <v>135</v>
      </c>
    </row>
    <row r="384" spans="2:65" s="12" customFormat="1" ht="11.25">
      <c r="B384" s="198"/>
      <c r="C384" s="199"/>
      <c r="D384" s="194" t="s">
        <v>148</v>
      </c>
      <c r="E384" s="200" t="s">
        <v>1</v>
      </c>
      <c r="F384" s="201" t="s">
        <v>1463</v>
      </c>
      <c r="G384" s="199"/>
      <c r="H384" s="200" t="s">
        <v>1</v>
      </c>
      <c r="I384" s="202"/>
      <c r="J384" s="199"/>
      <c r="K384" s="199"/>
      <c r="L384" s="203"/>
      <c r="M384" s="204"/>
      <c r="N384" s="205"/>
      <c r="O384" s="205"/>
      <c r="P384" s="205"/>
      <c r="Q384" s="205"/>
      <c r="R384" s="205"/>
      <c r="S384" s="205"/>
      <c r="T384" s="206"/>
      <c r="AT384" s="207" t="s">
        <v>148</v>
      </c>
      <c r="AU384" s="207" t="s">
        <v>21</v>
      </c>
      <c r="AV384" s="12" t="s">
        <v>21</v>
      </c>
      <c r="AW384" s="12" t="s">
        <v>35</v>
      </c>
      <c r="AX384" s="12" t="s">
        <v>72</v>
      </c>
      <c r="AY384" s="207" t="s">
        <v>135</v>
      </c>
    </row>
    <row r="385" spans="2:65" s="13" customFormat="1" ht="11.25">
      <c r="B385" s="208"/>
      <c r="C385" s="209"/>
      <c r="D385" s="194" t="s">
        <v>148</v>
      </c>
      <c r="E385" s="210" t="s">
        <v>1</v>
      </c>
      <c r="F385" s="211" t="s">
        <v>1464</v>
      </c>
      <c r="G385" s="209"/>
      <c r="H385" s="212">
        <v>8.5999999999999993E-2</v>
      </c>
      <c r="I385" s="213"/>
      <c r="J385" s="209"/>
      <c r="K385" s="209"/>
      <c r="L385" s="214"/>
      <c r="M385" s="215"/>
      <c r="N385" s="216"/>
      <c r="O385" s="216"/>
      <c r="P385" s="216"/>
      <c r="Q385" s="216"/>
      <c r="R385" s="216"/>
      <c r="S385" s="216"/>
      <c r="T385" s="217"/>
      <c r="AT385" s="218" t="s">
        <v>148</v>
      </c>
      <c r="AU385" s="218" t="s">
        <v>21</v>
      </c>
      <c r="AV385" s="13" t="s">
        <v>80</v>
      </c>
      <c r="AW385" s="13" t="s">
        <v>35</v>
      </c>
      <c r="AX385" s="13" t="s">
        <v>72</v>
      </c>
      <c r="AY385" s="218" t="s">
        <v>135</v>
      </c>
    </row>
    <row r="386" spans="2:65" s="15" customFormat="1" ht="11.25">
      <c r="B386" s="230"/>
      <c r="C386" s="231"/>
      <c r="D386" s="194" t="s">
        <v>148</v>
      </c>
      <c r="E386" s="232" t="s">
        <v>1</v>
      </c>
      <c r="F386" s="233" t="s">
        <v>193</v>
      </c>
      <c r="G386" s="231"/>
      <c r="H386" s="234">
        <v>0.11799999999999999</v>
      </c>
      <c r="I386" s="235"/>
      <c r="J386" s="231"/>
      <c r="K386" s="231"/>
      <c r="L386" s="236"/>
      <c r="M386" s="237"/>
      <c r="N386" s="238"/>
      <c r="O386" s="238"/>
      <c r="P386" s="238"/>
      <c r="Q386" s="238"/>
      <c r="R386" s="238"/>
      <c r="S386" s="238"/>
      <c r="T386" s="239"/>
      <c r="AT386" s="240" t="s">
        <v>148</v>
      </c>
      <c r="AU386" s="240" t="s">
        <v>21</v>
      </c>
      <c r="AV386" s="15" t="s">
        <v>142</v>
      </c>
      <c r="AW386" s="15" t="s">
        <v>35</v>
      </c>
      <c r="AX386" s="15" t="s">
        <v>21</v>
      </c>
      <c r="AY386" s="240" t="s">
        <v>135</v>
      </c>
    </row>
    <row r="387" spans="2:65" s="1" customFormat="1" ht="22.5" customHeight="1">
      <c r="B387" s="34"/>
      <c r="C387" s="182" t="s">
        <v>414</v>
      </c>
      <c r="D387" s="182" t="s">
        <v>137</v>
      </c>
      <c r="E387" s="183" t="s">
        <v>1465</v>
      </c>
      <c r="F387" s="184" t="s">
        <v>1466</v>
      </c>
      <c r="G387" s="185" t="s">
        <v>227</v>
      </c>
      <c r="H387" s="186">
        <v>706.68200000000002</v>
      </c>
      <c r="I387" s="187"/>
      <c r="J387" s="188">
        <f>ROUND(I387*H387,2)</f>
        <v>0</v>
      </c>
      <c r="K387" s="184" t="s">
        <v>1224</v>
      </c>
      <c r="L387" s="38"/>
      <c r="M387" s="189" t="s">
        <v>1</v>
      </c>
      <c r="N387" s="190" t="s">
        <v>43</v>
      </c>
      <c r="O387" s="60"/>
      <c r="P387" s="191">
        <f>O387*H387</f>
        <v>0</v>
      </c>
      <c r="Q387" s="191">
        <v>0</v>
      </c>
      <c r="R387" s="191">
        <f>Q387*H387</f>
        <v>0</v>
      </c>
      <c r="S387" s="191">
        <v>0</v>
      </c>
      <c r="T387" s="192">
        <f>S387*H387</f>
        <v>0</v>
      </c>
      <c r="AR387" s="17" t="s">
        <v>1439</v>
      </c>
      <c r="AT387" s="17" t="s">
        <v>137</v>
      </c>
      <c r="AU387" s="17" t="s">
        <v>21</v>
      </c>
      <c r="AY387" s="17" t="s">
        <v>135</v>
      </c>
      <c r="BE387" s="193">
        <f>IF(N387="základní",J387,0)</f>
        <v>0</v>
      </c>
      <c r="BF387" s="193">
        <f>IF(N387="snížená",J387,0)</f>
        <v>0</v>
      </c>
      <c r="BG387" s="193">
        <f>IF(N387="zákl. přenesená",J387,0)</f>
        <v>0</v>
      </c>
      <c r="BH387" s="193">
        <f>IF(N387="sníž. přenesená",J387,0)</f>
        <v>0</v>
      </c>
      <c r="BI387" s="193">
        <f>IF(N387="nulová",J387,0)</f>
        <v>0</v>
      </c>
      <c r="BJ387" s="17" t="s">
        <v>21</v>
      </c>
      <c r="BK387" s="193">
        <f>ROUND(I387*H387,2)</f>
        <v>0</v>
      </c>
      <c r="BL387" s="17" t="s">
        <v>1439</v>
      </c>
      <c r="BM387" s="17" t="s">
        <v>1467</v>
      </c>
    </row>
    <row r="388" spans="2:65" s="1" customFormat="1" ht="29.25">
      <c r="B388" s="34"/>
      <c r="C388" s="35"/>
      <c r="D388" s="194" t="s">
        <v>144</v>
      </c>
      <c r="E388" s="35"/>
      <c r="F388" s="195" t="s">
        <v>1468</v>
      </c>
      <c r="G388" s="35"/>
      <c r="H388" s="35"/>
      <c r="I388" s="112"/>
      <c r="J388" s="35"/>
      <c r="K388" s="35"/>
      <c r="L388" s="38"/>
      <c r="M388" s="196"/>
      <c r="N388" s="60"/>
      <c r="O388" s="60"/>
      <c r="P388" s="60"/>
      <c r="Q388" s="60"/>
      <c r="R388" s="60"/>
      <c r="S388" s="60"/>
      <c r="T388" s="61"/>
      <c r="AT388" s="17" t="s">
        <v>144</v>
      </c>
      <c r="AU388" s="17" t="s">
        <v>21</v>
      </c>
    </row>
    <row r="389" spans="2:65" s="1" customFormat="1" ht="29.25">
      <c r="B389" s="34"/>
      <c r="C389" s="35"/>
      <c r="D389" s="194" t="s">
        <v>146</v>
      </c>
      <c r="E389" s="35"/>
      <c r="F389" s="197" t="s">
        <v>1460</v>
      </c>
      <c r="G389" s="35"/>
      <c r="H389" s="35"/>
      <c r="I389" s="112"/>
      <c r="J389" s="35"/>
      <c r="K389" s="35"/>
      <c r="L389" s="38"/>
      <c r="M389" s="196"/>
      <c r="N389" s="60"/>
      <c r="O389" s="60"/>
      <c r="P389" s="60"/>
      <c r="Q389" s="60"/>
      <c r="R389" s="60"/>
      <c r="S389" s="60"/>
      <c r="T389" s="61"/>
      <c r="AT389" s="17" t="s">
        <v>146</v>
      </c>
      <c r="AU389" s="17" t="s">
        <v>21</v>
      </c>
    </row>
    <row r="390" spans="2:65" s="13" customFormat="1" ht="11.25">
      <c r="B390" s="208"/>
      <c r="C390" s="209"/>
      <c r="D390" s="194" t="s">
        <v>148</v>
      </c>
      <c r="E390" s="210" t="s">
        <v>1</v>
      </c>
      <c r="F390" s="211" t="s">
        <v>1469</v>
      </c>
      <c r="G390" s="209"/>
      <c r="H390" s="212">
        <v>706.68200000000002</v>
      </c>
      <c r="I390" s="213"/>
      <c r="J390" s="209"/>
      <c r="K390" s="209"/>
      <c r="L390" s="214"/>
      <c r="M390" s="251"/>
      <c r="N390" s="252"/>
      <c r="O390" s="252"/>
      <c r="P390" s="252"/>
      <c r="Q390" s="252"/>
      <c r="R390" s="252"/>
      <c r="S390" s="252"/>
      <c r="T390" s="253"/>
      <c r="AT390" s="218" t="s">
        <v>148</v>
      </c>
      <c r="AU390" s="218" t="s">
        <v>21</v>
      </c>
      <c r="AV390" s="13" t="s">
        <v>80</v>
      </c>
      <c r="AW390" s="13" t="s">
        <v>35</v>
      </c>
      <c r="AX390" s="13" t="s">
        <v>21</v>
      </c>
      <c r="AY390" s="218" t="s">
        <v>135</v>
      </c>
    </row>
    <row r="391" spans="2:65" s="1" customFormat="1" ht="6.95" customHeight="1">
      <c r="B391" s="46"/>
      <c r="C391" s="47"/>
      <c r="D391" s="47"/>
      <c r="E391" s="47"/>
      <c r="F391" s="47"/>
      <c r="G391" s="47"/>
      <c r="H391" s="47"/>
      <c r="I391" s="134"/>
      <c r="J391" s="47"/>
      <c r="K391" s="47"/>
      <c r="L391" s="38"/>
    </row>
  </sheetData>
  <sheetProtection algorithmName="SHA-512" hashValue="Irl6Jpdz5ZG+MRgLxJRoEENUofsteqr62hRNoWzsF7P1FonwJ1cRKLLta9XNW9IdNDj0RgTBOWGEzm4xhCcaNA==" saltValue="ly3S17b/k7Ov8HlYWXyWUfF0Yv8Y/xuIjmXlIa0j0kxUozrACnUnS+t+Vbn/fw+h79dhyOFPkzSxmGIoQigyrw==" spinCount="100000" sheet="1" objects="1" scenarios="1" formatColumns="0" formatRows="0" autoFilter="0"/>
  <autoFilter ref="C87:K390"/>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94"/>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91</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ht="12" customHeight="1">
      <c r="B8" s="20"/>
      <c r="D8" s="111" t="s">
        <v>99</v>
      </c>
      <c r="L8" s="20"/>
    </row>
    <row r="9" spans="2:46" s="1" customFormat="1" ht="16.5" customHeight="1">
      <c r="B9" s="38"/>
      <c r="E9" s="304" t="s">
        <v>1470</v>
      </c>
      <c r="F9" s="306"/>
      <c r="G9" s="306"/>
      <c r="H9" s="306"/>
      <c r="I9" s="112"/>
      <c r="L9" s="38"/>
    </row>
    <row r="10" spans="2:46" s="1" customFormat="1" ht="12" customHeight="1">
      <c r="B10" s="38"/>
      <c r="D10" s="111" t="s">
        <v>101</v>
      </c>
      <c r="I10" s="112"/>
      <c r="L10" s="38"/>
    </row>
    <row r="11" spans="2:46" s="1" customFormat="1" ht="36.950000000000003" customHeight="1">
      <c r="B11" s="38"/>
      <c r="E11" s="307" t="s">
        <v>1471</v>
      </c>
      <c r="F11" s="306"/>
      <c r="G11" s="306"/>
      <c r="H11" s="306"/>
      <c r="I11" s="112"/>
      <c r="L11" s="38"/>
    </row>
    <row r="12" spans="2:46" s="1" customFormat="1" ht="11.25">
      <c r="B12" s="38"/>
      <c r="I12" s="112"/>
      <c r="L12" s="38"/>
    </row>
    <row r="13" spans="2:46" s="1" customFormat="1" ht="12" customHeight="1">
      <c r="B13" s="38"/>
      <c r="D13" s="111" t="s">
        <v>19</v>
      </c>
      <c r="F13" s="17" t="s">
        <v>1</v>
      </c>
      <c r="I13" s="113" t="s">
        <v>20</v>
      </c>
      <c r="J13" s="17" t="s">
        <v>1</v>
      </c>
      <c r="L13" s="38"/>
    </row>
    <row r="14" spans="2:46" s="1" customFormat="1" ht="12" customHeight="1">
      <c r="B14" s="38"/>
      <c r="D14" s="111" t="s">
        <v>22</v>
      </c>
      <c r="F14" s="17" t="s">
        <v>23</v>
      </c>
      <c r="I14" s="113" t="s">
        <v>24</v>
      </c>
      <c r="J14" s="114" t="str">
        <f>'Rekapitulace zakázky'!AN8</f>
        <v>6. 2. 2019</v>
      </c>
      <c r="L14" s="38"/>
    </row>
    <row r="15" spans="2:46" s="1" customFormat="1" ht="10.9" customHeight="1">
      <c r="B15" s="38"/>
      <c r="I15" s="112"/>
      <c r="L15" s="38"/>
    </row>
    <row r="16" spans="2:46" s="1" customFormat="1" ht="12" customHeight="1">
      <c r="B16" s="38"/>
      <c r="D16" s="111" t="s">
        <v>28</v>
      </c>
      <c r="I16" s="113" t="s">
        <v>29</v>
      </c>
      <c r="J16" s="17" t="str">
        <f>IF('Rekapitulace zakázky'!AN10="","",'Rekapitulace zakázky'!AN10)</f>
        <v/>
      </c>
      <c r="L16" s="38"/>
    </row>
    <row r="17" spans="2:12" s="1" customFormat="1" ht="18" customHeight="1">
      <c r="B17" s="38"/>
      <c r="E17" s="17" t="str">
        <f>IF('Rekapitulace zakázky'!E11="","",'Rekapitulace zakázky'!E11)</f>
        <v>SŽDC, s.o. OŘ Ústí nad Labem</v>
      </c>
      <c r="I17" s="113" t="s">
        <v>31</v>
      </c>
      <c r="J17" s="17" t="str">
        <f>IF('Rekapitulace zakázky'!AN11="","",'Rekapitulace zakázky'!AN11)</f>
        <v/>
      </c>
      <c r="L17" s="38"/>
    </row>
    <row r="18" spans="2:12" s="1" customFormat="1" ht="6.95" customHeight="1">
      <c r="B18" s="38"/>
      <c r="I18" s="112"/>
      <c r="L18" s="38"/>
    </row>
    <row r="19" spans="2:12" s="1" customFormat="1" ht="12" customHeight="1">
      <c r="B19" s="38"/>
      <c r="D19" s="111" t="s">
        <v>32</v>
      </c>
      <c r="I19" s="113" t="s">
        <v>29</v>
      </c>
      <c r="J19" s="30" t="str">
        <f>'Rekapitulace zakázky'!AN13</f>
        <v>Vyplň údaj</v>
      </c>
      <c r="L19" s="38"/>
    </row>
    <row r="20" spans="2:12" s="1" customFormat="1" ht="18" customHeight="1">
      <c r="B20" s="38"/>
      <c r="E20" s="308" t="str">
        <f>'Rekapitulace zakázky'!E14</f>
        <v>Vyplň údaj</v>
      </c>
      <c r="F20" s="309"/>
      <c r="G20" s="309"/>
      <c r="H20" s="309"/>
      <c r="I20" s="113" t="s">
        <v>31</v>
      </c>
      <c r="J20" s="30" t="str">
        <f>'Rekapitulace zakázky'!AN14</f>
        <v>Vyplň údaj</v>
      </c>
      <c r="L20" s="38"/>
    </row>
    <row r="21" spans="2:12" s="1" customFormat="1" ht="6.95" customHeight="1">
      <c r="B21" s="38"/>
      <c r="I21" s="112"/>
      <c r="L21" s="38"/>
    </row>
    <row r="22" spans="2:12" s="1" customFormat="1" ht="12" customHeight="1">
      <c r="B22" s="38"/>
      <c r="D22" s="111" t="s">
        <v>34</v>
      </c>
      <c r="I22" s="113" t="s">
        <v>29</v>
      </c>
      <c r="J22" s="17" t="str">
        <f>IF('Rekapitulace zakázky'!AN16="","",'Rekapitulace zakázky'!AN16)</f>
        <v/>
      </c>
      <c r="L22" s="38"/>
    </row>
    <row r="23" spans="2:12" s="1" customFormat="1" ht="18" customHeight="1">
      <c r="B23" s="38"/>
      <c r="E23" s="17" t="str">
        <f>IF('Rekapitulace zakázky'!E17="","",'Rekapitulace zakázky'!E17)</f>
        <v xml:space="preserve"> </v>
      </c>
      <c r="I23" s="113" t="s">
        <v>31</v>
      </c>
      <c r="J23" s="17" t="str">
        <f>IF('Rekapitulace zakázky'!AN17="","",'Rekapitulace zakázky'!AN17)</f>
        <v/>
      </c>
      <c r="L23" s="38"/>
    </row>
    <row r="24" spans="2:12" s="1" customFormat="1" ht="6.95" customHeight="1">
      <c r="B24" s="38"/>
      <c r="I24" s="112"/>
      <c r="L24" s="38"/>
    </row>
    <row r="25" spans="2:12" s="1" customFormat="1" ht="12" customHeight="1">
      <c r="B25" s="38"/>
      <c r="D25" s="111" t="s">
        <v>36</v>
      </c>
      <c r="I25" s="113" t="s">
        <v>29</v>
      </c>
      <c r="J25" s="17" t="str">
        <f>IF('Rekapitulace zakázky'!AN19="","",'Rekapitulace zakázky'!AN19)</f>
        <v/>
      </c>
      <c r="L25" s="38"/>
    </row>
    <row r="26" spans="2:12" s="1" customFormat="1" ht="18" customHeight="1">
      <c r="B26" s="38"/>
      <c r="E26" s="17" t="str">
        <f>IF('Rekapitulace zakázky'!E20="","",'Rekapitulace zakázky'!E20)</f>
        <v xml:space="preserve"> </v>
      </c>
      <c r="I26" s="113" t="s">
        <v>31</v>
      </c>
      <c r="J26" s="17" t="str">
        <f>IF('Rekapitulace zakázky'!AN20="","",'Rekapitulace zakázky'!AN20)</f>
        <v/>
      </c>
      <c r="L26" s="38"/>
    </row>
    <row r="27" spans="2:12" s="1" customFormat="1" ht="6.95" customHeight="1">
      <c r="B27" s="38"/>
      <c r="I27" s="112"/>
      <c r="L27" s="38"/>
    </row>
    <row r="28" spans="2:12" s="1" customFormat="1" ht="12" customHeight="1">
      <c r="B28" s="38"/>
      <c r="D28" s="111" t="s">
        <v>37</v>
      </c>
      <c r="I28" s="112"/>
      <c r="L28" s="38"/>
    </row>
    <row r="29" spans="2:12" s="7" customFormat="1" ht="16.5" customHeight="1">
      <c r="B29" s="115"/>
      <c r="E29" s="310" t="s">
        <v>1</v>
      </c>
      <c r="F29" s="310"/>
      <c r="G29" s="310"/>
      <c r="H29" s="310"/>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38</v>
      </c>
      <c r="I32" s="112"/>
      <c r="J32" s="119">
        <f>ROUND(J95, 2)</f>
        <v>0</v>
      </c>
      <c r="L32" s="38"/>
    </row>
    <row r="33" spans="2:12" s="1" customFormat="1" ht="6.95" customHeight="1">
      <c r="B33" s="38"/>
      <c r="D33" s="56"/>
      <c r="E33" s="56"/>
      <c r="F33" s="56"/>
      <c r="G33" s="56"/>
      <c r="H33" s="56"/>
      <c r="I33" s="117"/>
      <c r="J33" s="56"/>
      <c r="K33" s="56"/>
      <c r="L33" s="38"/>
    </row>
    <row r="34" spans="2:12" s="1" customFormat="1" ht="14.45" customHeight="1">
      <c r="B34" s="38"/>
      <c r="F34" s="120" t="s">
        <v>40</v>
      </c>
      <c r="I34" s="121" t="s">
        <v>39</v>
      </c>
      <c r="J34" s="120" t="s">
        <v>41</v>
      </c>
      <c r="L34" s="38"/>
    </row>
    <row r="35" spans="2:12" s="1" customFormat="1" ht="14.45" customHeight="1">
      <c r="B35" s="38"/>
      <c r="D35" s="111" t="s">
        <v>42</v>
      </c>
      <c r="E35" s="111" t="s">
        <v>43</v>
      </c>
      <c r="F35" s="122">
        <f>ROUND((SUM(BE95:BE293)),  2)</f>
        <v>0</v>
      </c>
      <c r="I35" s="123">
        <v>0.21</v>
      </c>
      <c r="J35" s="122">
        <f>ROUND(((SUM(BE95:BE293))*I35),  2)</f>
        <v>0</v>
      </c>
      <c r="L35" s="38"/>
    </row>
    <row r="36" spans="2:12" s="1" customFormat="1" ht="14.45" customHeight="1">
      <c r="B36" s="38"/>
      <c r="E36" s="111" t="s">
        <v>44</v>
      </c>
      <c r="F36" s="122">
        <f>ROUND((SUM(BF95:BF293)),  2)</f>
        <v>0</v>
      </c>
      <c r="I36" s="123">
        <v>0.15</v>
      </c>
      <c r="J36" s="122">
        <f>ROUND(((SUM(BF95:BF293))*I36),  2)</f>
        <v>0</v>
      </c>
      <c r="L36" s="38"/>
    </row>
    <row r="37" spans="2:12" s="1" customFormat="1" ht="14.45" hidden="1" customHeight="1">
      <c r="B37" s="38"/>
      <c r="E37" s="111" t="s">
        <v>45</v>
      </c>
      <c r="F37" s="122">
        <f>ROUND((SUM(BG95:BG293)),  2)</f>
        <v>0</v>
      </c>
      <c r="I37" s="123">
        <v>0.21</v>
      </c>
      <c r="J37" s="122">
        <f>0</f>
        <v>0</v>
      </c>
      <c r="L37" s="38"/>
    </row>
    <row r="38" spans="2:12" s="1" customFormat="1" ht="14.45" hidden="1" customHeight="1">
      <c r="B38" s="38"/>
      <c r="E38" s="111" t="s">
        <v>46</v>
      </c>
      <c r="F38" s="122">
        <f>ROUND((SUM(BH95:BH293)),  2)</f>
        <v>0</v>
      </c>
      <c r="I38" s="123">
        <v>0.15</v>
      </c>
      <c r="J38" s="122">
        <f>0</f>
        <v>0</v>
      </c>
      <c r="L38" s="38"/>
    </row>
    <row r="39" spans="2:12" s="1" customFormat="1" ht="14.45" hidden="1" customHeight="1">
      <c r="B39" s="38"/>
      <c r="E39" s="111" t="s">
        <v>47</v>
      </c>
      <c r="F39" s="122">
        <f>ROUND((SUM(BI95:BI293)),  2)</f>
        <v>0</v>
      </c>
      <c r="I39" s="123">
        <v>0</v>
      </c>
      <c r="J39" s="122">
        <f>0</f>
        <v>0</v>
      </c>
      <c r="L39" s="38"/>
    </row>
    <row r="40" spans="2:12" s="1" customFormat="1" ht="6.95" customHeight="1">
      <c r="B40" s="38"/>
      <c r="I40" s="112"/>
      <c r="L40" s="38"/>
    </row>
    <row r="41" spans="2:12" s="1" customFormat="1" ht="25.35" customHeight="1">
      <c r="B41" s="38"/>
      <c r="C41" s="124"/>
      <c r="D41" s="125" t="s">
        <v>48</v>
      </c>
      <c r="E41" s="126"/>
      <c r="F41" s="126"/>
      <c r="G41" s="127" t="s">
        <v>49</v>
      </c>
      <c r="H41" s="128" t="s">
        <v>50</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3" t="s">
        <v>103</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9" t="s">
        <v>16</v>
      </c>
      <c r="D49" s="35"/>
      <c r="E49" s="35"/>
      <c r="F49" s="35"/>
      <c r="G49" s="35"/>
      <c r="H49" s="35"/>
      <c r="I49" s="112"/>
      <c r="J49" s="35"/>
      <c r="K49" s="35"/>
      <c r="L49" s="38"/>
    </row>
    <row r="50" spans="2:47" s="1" customFormat="1" ht="16.5" customHeight="1">
      <c r="B50" s="34"/>
      <c r="C50" s="35"/>
      <c r="D50" s="35"/>
      <c r="E50" s="311" t="str">
        <f>E7</f>
        <v>Oprava mostů v km 0,931 a v km 3,040 v úseku Ústí n.L. Střekov - Ústí n.L. západ</v>
      </c>
      <c r="F50" s="312"/>
      <c r="G50" s="312"/>
      <c r="H50" s="312"/>
      <c r="I50" s="112"/>
      <c r="J50" s="35"/>
      <c r="K50" s="35"/>
      <c r="L50" s="38"/>
    </row>
    <row r="51" spans="2:47" ht="12" customHeight="1">
      <c r="B51" s="21"/>
      <c r="C51" s="29" t="s">
        <v>99</v>
      </c>
      <c r="D51" s="22"/>
      <c r="E51" s="22"/>
      <c r="F51" s="22"/>
      <c r="G51" s="22"/>
      <c r="H51" s="22"/>
      <c r="J51" s="22"/>
      <c r="K51" s="22"/>
      <c r="L51" s="20"/>
    </row>
    <row r="52" spans="2:47" s="1" customFormat="1" ht="16.5" customHeight="1">
      <c r="B52" s="34"/>
      <c r="C52" s="35"/>
      <c r="D52" s="35"/>
      <c r="E52" s="311" t="s">
        <v>1470</v>
      </c>
      <c r="F52" s="278"/>
      <c r="G52" s="278"/>
      <c r="H52" s="278"/>
      <c r="I52" s="112"/>
      <c r="J52" s="35"/>
      <c r="K52" s="35"/>
      <c r="L52" s="38"/>
    </row>
    <row r="53" spans="2:47" s="1" customFormat="1" ht="12" customHeight="1">
      <c r="B53" s="34"/>
      <c r="C53" s="29" t="s">
        <v>101</v>
      </c>
      <c r="D53" s="35"/>
      <c r="E53" s="35"/>
      <c r="F53" s="35"/>
      <c r="G53" s="35"/>
      <c r="H53" s="35"/>
      <c r="I53" s="112"/>
      <c r="J53" s="35"/>
      <c r="K53" s="35"/>
      <c r="L53" s="38"/>
    </row>
    <row r="54" spans="2:47" s="1" customFormat="1" ht="16.5" customHeight="1">
      <c r="B54" s="34"/>
      <c r="C54" s="35"/>
      <c r="D54" s="35"/>
      <c r="E54" s="279" t="str">
        <f>E11</f>
        <v>001 - km 3,040 - most</v>
      </c>
      <c r="F54" s="278"/>
      <c r="G54" s="278"/>
      <c r="H54" s="278"/>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9" t="s">
        <v>22</v>
      </c>
      <c r="D56" s="35"/>
      <c r="E56" s="35"/>
      <c r="F56" s="27" t="str">
        <f>F14</f>
        <v xml:space="preserve"> </v>
      </c>
      <c r="G56" s="35"/>
      <c r="H56" s="35"/>
      <c r="I56" s="113" t="s">
        <v>24</v>
      </c>
      <c r="J56" s="55" t="str">
        <f>IF(J14="","",J14)</f>
        <v>6. 2. 2019</v>
      </c>
      <c r="K56" s="35"/>
      <c r="L56" s="38"/>
    </row>
    <row r="57" spans="2:47" s="1" customFormat="1" ht="6.95" customHeight="1">
      <c r="B57" s="34"/>
      <c r="C57" s="35"/>
      <c r="D57" s="35"/>
      <c r="E57" s="35"/>
      <c r="F57" s="35"/>
      <c r="G57" s="35"/>
      <c r="H57" s="35"/>
      <c r="I57" s="112"/>
      <c r="J57" s="35"/>
      <c r="K57" s="35"/>
      <c r="L57" s="38"/>
    </row>
    <row r="58" spans="2:47" s="1" customFormat="1" ht="13.7" customHeight="1">
      <c r="B58" s="34"/>
      <c r="C58" s="29" t="s">
        <v>28</v>
      </c>
      <c r="D58" s="35"/>
      <c r="E58" s="35"/>
      <c r="F58" s="27" t="str">
        <f>E17</f>
        <v>SŽDC, s.o. OŘ Ústí nad Labem</v>
      </c>
      <c r="G58" s="35"/>
      <c r="H58" s="35"/>
      <c r="I58" s="113" t="s">
        <v>34</v>
      </c>
      <c r="J58" s="32" t="str">
        <f>E23</f>
        <v xml:space="preserve"> </v>
      </c>
      <c r="K58" s="35"/>
      <c r="L58" s="38"/>
    </row>
    <row r="59" spans="2:47" s="1" customFormat="1" ht="13.7" customHeight="1">
      <c r="B59" s="34"/>
      <c r="C59" s="29" t="s">
        <v>32</v>
      </c>
      <c r="D59" s="35"/>
      <c r="E59" s="35"/>
      <c r="F59" s="27" t="str">
        <f>IF(E20="","",E20)</f>
        <v>Vyplň údaj</v>
      </c>
      <c r="G59" s="35"/>
      <c r="H59" s="35"/>
      <c r="I59" s="113" t="s">
        <v>36</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104</v>
      </c>
      <c r="D61" s="139"/>
      <c r="E61" s="139"/>
      <c r="F61" s="139"/>
      <c r="G61" s="139"/>
      <c r="H61" s="139"/>
      <c r="I61" s="140"/>
      <c r="J61" s="141" t="s">
        <v>105</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106</v>
      </c>
      <c r="D63" s="35"/>
      <c r="E63" s="35"/>
      <c r="F63" s="35"/>
      <c r="G63" s="35"/>
      <c r="H63" s="35"/>
      <c r="I63" s="112"/>
      <c r="J63" s="73">
        <f>J95</f>
        <v>0</v>
      </c>
      <c r="K63" s="35"/>
      <c r="L63" s="38"/>
      <c r="AU63" s="17" t="s">
        <v>107</v>
      </c>
    </row>
    <row r="64" spans="2:47" s="8" customFormat="1" ht="24.95" customHeight="1">
      <c r="B64" s="143"/>
      <c r="C64" s="144"/>
      <c r="D64" s="145" t="s">
        <v>108</v>
      </c>
      <c r="E64" s="146"/>
      <c r="F64" s="146"/>
      <c r="G64" s="146"/>
      <c r="H64" s="146"/>
      <c r="I64" s="147"/>
      <c r="J64" s="148">
        <f>J96</f>
        <v>0</v>
      </c>
      <c r="K64" s="144"/>
      <c r="L64" s="149"/>
    </row>
    <row r="65" spans="2:12" s="9" customFormat="1" ht="19.899999999999999" customHeight="1">
      <c r="B65" s="150"/>
      <c r="C65" s="94"/>
      <c r="D65" s="151" t="s">
        <v>109</v>
      </c>
      <c r="E65" s="152"/>
      <c r="F65" s="152"/>
      <c r="G65" s="152"/>
      <c r="H65" s="152"/>
      <c r="I65" s="153"/>
      <c r="J65" s="154">
        <f>J97</f>
        <v>0</v>
      </c>
      <c r="K65" s="94"/>
      <c r="L65" s="155"/>
    </row>
    <row r="66" spans="2:12" s="9" customFormat="1" ht="19.899999999999999" customHeight="1">
      <c r="B66" s="150"/>
      <c r="C66" s="94"/>
      <c r="D66" s="151" t="s">
        <v>112</v>
      </c>
      <c r="E66" s="152"/>
      <c r="F66" s="152"/>
      <c r="G66" s="152"/>
      <c r="H66" s="152"/>
      <c r="I66" s="153"/>
      <c r="J66" s="154">
        <f>J103</f>
        <v>0</v>
      </c>
      <c r="K66" s="94"/>
      <c r="L66" s="155"/>
    </row>
    <row r="67" spans="2:12" s="9" customFormat="1" ht="19.899999999999999" customHeight="1">
      <c r="B67" s="150"/>
      <c r="C67" s="94"/>
      <c r="D67" s="151" t="s">
        <v>1472</v>
      </c>
      <c r="E67" s="152"/>
      <c r="F67" s="152"/>
      <c r="G67" s="152"/>
      <c r="H67" s="152"/>
      <c r="I67" s="153"/>
      <c r="J67" s="154">
        <f>J137</f>
        <v>0</v>
      </c>
      <c r="K67" s="94"/>
      <c r="L67" s="155"/>
    </row>
    <row r="68" spans="2:12" s="9" customFormat="1" ht="19.899999999999999" customHeight="1">
      <c r="B68" s="150"/>
      <c r="C68" s="94"/>
      <c r="D68" s="151" t="s">
        <v>114</v>
      </c>
      <c r="E68" s="152"/>
      <c r="F68" s="152"/>
      <c r="G68" s="152"/>
      <c r="H68" s="152"/>
      <c r="I68" s="153"/>
      <c r="J68" s="154">
        <f>J166</f>
        <v>0</v>
      </c>
      <c r="K68" s="94"/>
      <c r="L68" s="155"/>
    </row>
    <row r="69" spans="2:12" s="9" customFormat="1" ht="19.899999999999999" customHeight="1">
      <c r="B69" s="150"/>
      <c r="C69" s="94"/>
      <c r="D69" s="151" t="s">
        <v>115</v>
      </c>
      <c r="E69" s="152"/>
      <c r="F69" s="152"/>
      <c r="G69" s="152"/>
      <c r="H69" s="152"/>
      <c r="I69" s="153"/>
      <c r="J69" s="154">
        <f>J229</f>
        <v>0</v>
      </c>
      <c r="K69" s="94"/>
      <c r="L69" s="155"/>
    </row>
    <row r="70" spans="2:12" s="9" customFormat="1" ht="19.899999999999999" customHeight="1">
      <c r="B70" s="150"/>
      <c r="C70" s="94"/>
      <c r="D70" s="151" t="s">
        <v>116</v>
      </c>
      <c r="E70" s="152"/>
      <c r="F70" s="152"/>
      <c r="G70" s="152"/>
      <c r="H70" s="152"/>
      <c r="I70" s="153"/>
      <c r="J70" s="154">
        <f>J268</f>
        <v>0</v>
      </c>
      <c r="K70" s="94"/>
      <c r="L70" s="155"/>
    </row>
    <row r="71" spans="2:12" s="8" customFormat="1" ht="24.95" customHeight="1">
      <c r="B71" s="143"/>
      <c r="C71" s="144"/>
      <c r="D71" s="145" t="s">
        <v>117</v>
      </c>
      <c r="E71" s="146"/>
      <c r="F71" s="146"/>
      <c r="G71" s="146"/>
      <c r="H71" s="146"/>
      <c r="I71" s="147"/>
      <c r="J71" s="148">
        <f>J276</f>
        <v>0</v>
      </c>
      <c r="K71" s="144"/>
      <c r="L71" s="149"/>
    </row>
    <row r="72" spans="2:12" s="9" customFormat="1" ht="19.899999999999999" customHeight="1">
      <c r="B72" s="150"/>
      <c r="C72" s="94"/>
      <c r="D72" s="151" t="s">
        <v>1473</v>
      </c>
      <c r="E72" s="152"/>
      <c r="F72" s="152"/>
      <c r="G72" s="152"/>
      <c r="H72" s="152"/>
      <c r="I72" s="153"/>
      <c r="J72" s="154">
        <f>J277</f>
        <v>0</v>
      </c>
      <c r="K72" s="94"/>
      <c r="L72" s="155"/>
    </row>
    <row r="73" spans="2:12" s="9" customFormat="1" ht="19.899999999999999" customHeight="1">
      <c r="B73" s="150"/>
      <c r="C73" s="94"/>
      <c r="D73" s="151" t="s">
        <v>119</v>
      </c>
      <c r="E73" s="152"/>
      <c r="F73" s="152"/>
      <c r="G73" s="152"/>
      <c r="H73" s="152"/>
      <c r="I73" s="153"/>
      <c r="J73" s="154">
        <f>J289</f>
        <v>0</v>
      </c>
      <c r="K73" s="94"/>
      <c r="L73" s="155"/>
    </row>
    <row r="74" spans="2:12" s="1" customFormat="1" ht="21.75" customHeight="1">
      <c r="B74" s="34"/>
      <c r="C74" s="35"/>
      <c r="D74" s="35"/>
      <c r="E74" s="35"/>
      <c r="F74" s="35"/>
      <c r="G74" s="35"/>
      <c r="H74" s="35"/>
      <c r="I74" s="112"/>
      <c r="J74" s="35"/>
      <c r="K74" s="35"/>
      <c r="L74" s="38"/>
    </row>
    <row r="75" spans="2:12" s="1" customFormat="1" ht="6.95" customHeight="1">
      <c r="B75" s="46"/>
      <c r="C75" s="47"/>
      <c r="D75" s="47"/>
      <c r="E75" s="47"/>
      <c r="F75" s="47"/>
      <c r="G75" s="47"/>
      <c r="H75" s="47"/>
      <c r="I75" s="134"/>
      <c r="J75" s="47"/>
      <c r="K75" s="47"/>
      <c r="L75" s="38"/>
    </row>
    <row r="79" spans="2:12" s="1" customFormat="1" ht="6.95" customHeight="1">
      <c r="B79" s="48"/>
      <c r="C79" s="49"/>
      <c r="D79" s="49"/>
      <c r="E79" s="49"/>
      <c r="F79" s="49"/>
      <c r="G79" s="49"/>
      <c r="H79" s="49"/>
      <c r="I79" s="137"/>
      <c r="J79" s="49"/>
      <c r="K79" s="49"/>
      <c r="L79" s="38"/>
    </row>
    <row r="80" spans="2:12" s="1" customFormat="1" ht="24.95" customHeight="1">
      <c r="B80" s="34"/>
      <c r="C80" s="23" t="s">
        <v>120</v>
      </c>
      <c r="D80" s="35"/>
      <c r="E80" s="35"/>
      <c r="F80" s="35"/>
      <c r="G80" s="35"/>
      <c r="H80" s="35"/>
      <c r="I80" s="112"/>
      <c r="J80" s="35"/>
      <c r="K80" s="35"/>
      <c r="L80" s="38"/>
    </row>
    <row r="81" spans="2:63" s="1" customFormat="1" ht="6.95" customHeight="1">
      <c r="B81" s="34"/>
      <c r="C81" s="35"/>
      <c r="D81" s="35"/>
      <c r="E81" s="35"/>
      <c r="F81" s="35"/>
      <c r="G81" s="35"/>
      <c r="H81" s="35"/>
      <c r="I81" s="112"/>
      <c r="J81" s="35"/>
      <c r="K81" s="35"/>
      <c r="L81" s="38"/>
    </row>
    <row r="82" spans="2:63" s="1" customFormat="1" ht="12" customHeight="1">
      <c r="B82" s="34"/>
      <c r="C82" s="29" t="s">
        <v>16</v>
      </c>
      <c r="D82" s="35"/>
      <c r="E82" s="35"/>
      <c r="F82" s="35"/>
      <c r="G82" s="35"/>
      <c r="H82" s="35"/>
      <c r="I82" s="112"/>
      <c r="J82" s="35"/>
      <c r="K82" s="35"/>
      <c r="L82" s="38"/>
    </row>
    <row r="83" spans="2:63" s="1" customFormat="1" ht="16.5" customHeight="1">
      <c r="B83" s="34"/>
      <c r="C83" s="35"/>
      <c r="D83" s="35"/>
      <c r="E83" s="311" t="str">
        <f>E7</f>
        <v>Oprava mostů v km 0,931 a v km 3,040 v úseku Ústí n.L. Střekov - Ústí n.L. západ</v>
      </c>
      <c r="F83" s="312"/>
      <c r="G83" s="312"/>
      <c r="H83" s="312"/>
      <c r="I83" s="112"/>
      <c r="J83" s="35"/>
      <c r="K83" s="35"/>
      <c r="L83" s="38"/>
    </row>
    <row r="84" spans="2:63" ht="12" customHeight="1">
      <c r="B84" s="21"/>
      <c r="C84" s="29" t="s">
        <v>99</v>
      </c>
      <c r="D84" s="22"/>
      <c r="E84" s="22"/>
      <c r="F84" s="22"/>
      <c r="G84" s="22"/>
      <c r="H84" s="22"/>
      <c r="J84" s="22"/>
      <c r="K84" s="22"/>
      <c r="L84" s="20"/>
    </row>
    <row r="85" spans="2:63" s="1" customFormat="1" ht="16.5" customHeight="1">
      <c r="B85" s="34"/>
      <c r="C85" s="35"/>
      <c r="D85" s="35"/>
      <c r="E85" s="311" t="s">
        <v>1470</v>
      </c>
      <c r="F85" s="278"/>
      <c r="G85" s="278"/>
      <c r="H85" s="278"/>
      <c r="I85" s="112"/>
      <c r="J85" s="35"/>
      <c r="K85" s="35"/>
      <c r="L85" s="38"/>
    </row>
    <row r="86" spans="2:63" s="1" customFormat="1" ht="12" customHeight="1">
      <c r="B86" s="34"/>
      <c r="C86" s="29" t="s">
        <v>101</v>
      </c>
      <c r="D86" s="35"/>
      <c r="E86" s="35"/>
      <c r="F86" s="35"/>
      <c r="G86" s="35"/>
      <c r="H86" s="35"/>
      <c r="I86" s="112"/>
      <c r="J86" s="35"/>
      <c r="K86" s="35"/>
      <c r="L86" s="38"/>
    </row>
    <row r="87" spans="2:63" s="1" customFormat="1" ht="16.5" customHeight="1">
      <c r="B87" s="34"/>
      <c r="C87" s="35"/>
      <c r="D87" s="35"/>
      <c r="E87" s="279" t="str">
        <f>E11</f>
        <v>001 - km 3,040 - most</v>
      </c>
      <c r="F87" s="278"/>
      <c r="G87" s="278"/>
      <c r="H87" s="278"/>
      <c r="I87" s="112"/>
      <c r="J87" s="35"/>
      <c r="K87" s="35"/>
      <c r="L87" s="38"/>
    </row>
    <row r="88" spans="2:63" s="1" customFormat="1" ht="6.95" customHeight="1">
      <c r="B88" s="34"/>
      <c r="C88" s="35"/>
      <c r="D88" s="35"/>
      <c r="E88" s="35"/>
      <c r="F88" s="35"/>
      <c r="G88" s="35"/>
      <c r="H88" s="35"/>
      <c r="I88" s="112"/>
      <c r="J88" s="35"/>
      <c r="K88" s="35"/>
      <c r="L88" s="38"/>
    </row>
    <row r="89" spans="2:63" s="1" customFormat="1" ht="12" customHeight="1">
      <c r="B89" s="34"/>
      <c r="C89" s="29" t="s">
        <v>22</v>
      </c>
      <c r="D89" s="35"/>
      <c r="E89" s="35"/>
      <c r="F89" s="27" t="str">
        <f>F14</f>
        <v xml:space="preserve"> </v>
      </c>
      <c r="G89" s="35"/>
      <c r="H89" s="35"/>
      <c r="I89" s="113" t="s">
        <v>24</v>
      </c>
      <c r="J89" s="55" t="str">
        <f>IF(J14="","",J14)</f>
        <v>6. 2. 2019</v>
      </c>
      <c r="K89" s="35"/>
      <c r="L89" s="38"/>
    </row>
    <row r="90" spans="2:63" s="1" customFormat="1" ht="6.95" customHeight="1">
      <c r="B90" s="34"/>
      <c r="C90" s="35"/>
      <c r="D90" s="35"/>
      <c r="E90" s="35"/>
      <c r="F90" s="35"/>
      <c r="G90" s="35"/>
      <c r="H90" s="35"/>
      <c r="I90" s="112"/>
      <c r="J90" s="35"/>
      <c r="K90" s="35"/>
      <c r="L90" s="38"/>
    </row>
    <row r="91" spans="2:63" s="1" customFormat="1" ht="13.7" customHeight="1">
      <c r="B91" s="34"/>
      <c r="C91" s="29" t="s">
        <v>28</v>
      </c>
      <c r="D91" s="35"/>
      <c r="E91" s="35"/>
      <c r="F91" s="27" t="str">
        <f>E17</f>
        <v>SŽDC, s.o. OŘ Ústí nad Labem</v>
      </c>
      <c r="G91" s="35"/>
      <c r="H91" s="35"/>
      <c r="I91" s="113" t="s">
        <v>34</v>
      </c>
      <c r="J91" s="32" t="str">
        <f>E23</f>
        <v xml:space="preserve"> </v>
      </c>
      <c r="K91" s="35"/>
      <c r="L91" s="38"/>
    </row>
    <row r="92" spans="2:63" s="1" customFormat="1" ht="13.7" customHeight="1">
      <c r="B92" s="34"/>
      <c r="C92" s="29" t="s">
        <v>32</v>
      </c>
      <c r="D92" s="35"/>
      <c r="E92" s="35"/>
      <c r="F92" s="27" t="str">
        <f>IF(E20="","",E20)</f>
        <v>Vyplň údaj</v>
      </c>
      <c r="G92" s="35"/>
      <c r="H92" s="35"/>
      <c r="I92" s="113" t="s">
        <v>36</v>
      </c>
      <c r="J92" s="32" t="str">
        <f>E26</f>
        <v xml:space="preserve"> </v>
      </c>
      <c r="K92" s="35"/>
      <c r="L92" s="38"/>
    </row>
    <row r="93" spans="2:63" s="1" customFormat="1" ht="10.35" customHeight="1">
      <c r="B93" s="34"/>
      <c r="C93" s="35"/>
      <c r="D93" s="35"/>
      <c r="E93" s="35"/>
      <c r="F93" s="35"/>
      <c r="G93" s="35"/>
      <c r="H93" s="35"/>
      <c r="I93" s="112"/>
      <c r="J93" s="35"/>
      <c r="K93" s="35"/>
      <c r="L93" s="38"/>
    </row>
    <row r="94" spans="2:63" s="10" customFormat="1" ht="29.25" customHeight="1">
      <c r="B94" s="156"/>
      <c r="C94" s="157" t="s">
        <v>121</v>
      </c>
      <c r="D94" s="158" t="s">
        <v>57</v>
      </c>
      <c r="E94" s="158" t="s">
        <v>53</v>
      </c>
      <c r="F94" s="158" t="s">
        <v>54</v>
      </c>
      <c r="G94" s="158" t="s">
        <v>122</v>
      </c>
      <c r="H94" s="158" t="s">
        <v>123</v>
      </c>
      <c r="I94" s="159" t="s">
        <v>124</v>
      </c>
      <c r="J94" s="158" t="s">
        <v>105</v>
      </c>
      <c r="K94" s="160" t="s">
        <v>125</v>
      </c>
      <c r="L94" s="161"/>
      <c r="M94" s="64" t="s">
        <v>1</v>
      </c>
      <c r="N94" s="65" t="s">
        <v>42</v>
      </c>
      <c r="O94" s="65" t="s">
        <v>126</v>
      </c>
      <c r="P94" s="65" t="s">
        <v>127</v>
      </c>
      <c r="Q94" s="65" t="s">
        <v>128</v>
      </c>
      <c r="R94" s="65" t="s">
        <v>129</v>
      </c>
      <c r="S94" s="65" t="s">
        <v>130</v>
      </c>
      <c r="T94" s="66" t="s">
        <v>131</v>
      </c>
    </row>
    <row r="95" spans="2:63" s="1" customFormat="1" ht="22.9" customHeight="1">
      <c r="B95" s="34"/>
      <c r="C95" s="71" t="s">
        <v>132</v>
      </c>
      <c r="D95" s="35"/>
      <c r="E95" s="35"/>
      <c r="F95" s="35"/>
      <c r="G95" s="35"/>
      <c r="H95" s="35"/>
      <c r="I95" s="112"/>
      <c r="J95" s="162">
        <f>BK95</f>
        <v>0</v>
      </c>
      <c r="K95" s="35"/>
      <c r="L95" s="38"/>
      <c r="M95" s="67"/>
      <c r="N95" s="68"/>
      <c r="O95" s="68"/>
      <c r="P95" s="163">
        <f>P96+P276</f>
        <v>0</v>
      </c>
      <c r="Q95" s="68"/>
      <c r="R95" s="163">
        <f>R96+R276</f>
        <v>15.970401071399998</v>
      </c>
      <c r="S95" s="68"/>
      <c r="T95" s="164">
        <f>T96+T276</f>
        <v>25.225200000000001</v>
      </c>
      <c r="AT95" s="17" t="s">
        <v>71</v>
      </c>
      <c r="AU95" s="17" t="s">
        <v>107</v>
      </c>
      <c r="BK95" s="165">
        <f>BK96+BK276</f>
        <v>0</v>
      </c>
    </row>
    <row r="96" spans="2:63" s="11" customFormat="1" ht="25.9" customHeight="1">
      <c r="B96" s="166"/>
      <c r="C96" s="167"/>
      <c r="D96" s="168" t="s">
        <v>71</v>
      </c>
      <c r="E96" s="169" t="s">
        <v>133</v>
      </c>
      <c r="F96" s="169" t="s">
        <v>134</v>
      </c>
      <c r="G96" s="167"/>
      <c r="H96" s="167"/>
      <c r="I96" s="170"/>
      <c r="J96" s="171">
        <f>BK96</f>
        <v>0</v>
      </c>
      <c r="K96" s="167"/>
      <c r="L96" s="172"/>
      <c r="M96" s="173"/>
      <c r="N96" s="174"/>
      <c r="O96" s="174"/>
      <c r="P96" s="175">
        <f>P97+P103+P137+P166+P229+P268</f>
        <v>0</v>
      </c>
      <c r="Q96" s="174"/>
      <c r="R96" s="175">
        <f>R97+R103+R137+R166+R229+R268</f>
        <v>15.487914671399999</v>
      </c>
      <c r="S96" s="174"/>
      <c r="T96" s="176">
        <f>T97+T103+T137+T166+T229+T268</f>
        <v>25.225200000000001</v>
      </c>
      <c r="AR96" s="177" t="s">
        <v>21</v>
      </c>
      <c r="AT96" s="178" t="s">
        <v>71</v>
      </c>
      <c r="AU96" s="178" t="s">
        <v>72</v>
      </c>
      <c r="AY96" s="177" t="s">
        <v>135</v>
      </c>
      <c r="BK96" s="179">
        <f>BK97+BK103+BK137+BK166+BK229+BK268</f>
        <v>0</v>
      </c>
    </row>
    <row r="97" spans="2:65" s="11" customFormat="1" ht="22.9" customHeight="1">
      <c r="B97" s="166"/>
      <c r="C97" s="167"/>
      <c r="D97" s="168" t="s">
        <v>71</v>
      </c>
      <c r="E97" s="180" t="s">
        <v>21</v>
      </c>
      <c r="F97" s="180" t="s">
        <v>136</v>
      </c>
      <c r="G97" s="167"/>
      <c r="H97" s="167"/>
      <c r="I97" s="170"/>
      <c r="J97" s="181">
        <f>BK97</f>
        <v>0</v>
      </c>
      <c r="K97" s="167"/>
      <c r="L97" s="172"/>
      <c r="M97" s="173"/>
      <c r="N97" s="174"/>
      <c r="O97" s="174"/>
      <c r="P97" s="175">
        <f>SUM(P98:P102)</f>
        <v>0</v>
      </c>
      <c r="Q97" s="174"/>
      <c r="R97" s="175">
        <f>SUM(R98:R102)</f>
        <v>0</v>
      </c>
      <c r="S97" s="174"/>
      <c r="T97" s="176">
        <f>SUM(T98:T102)</f>
        <v>0</v>
      </c>
      <c r="AR97" s="177" t="s">
        <v>21</v>
      </c>
      <c r="AT97" s="178" t="s">
        <v>71</v>
      </c>
      <c r="AU97" s="178" t="s">
        <v>21</v>
      </c>
      <c r="AY97" s="177" t="s">
        <v>135</v>
      </c>
      <c r="BK97" s="179">
        <f>SUM(BK98:BK102)</f>
        <v>0</v>
      </c>
    </row>
    <row r="98" spans="2:65" s="1" customFormat="1" ht="16.5" customHeight="1">
      <c r="B98" s="34"/>
      <c r="C98" s="182" t="s">
        <v>21</v>
      </c>
      <c r="D98" s="182" t="s">
        <v>137</v>
      </c>
      <c r="E98" s="183" t="s">
        <v>225</v>
      </c>
      <c r="F98" s="184" t="s">
        <v>226</v>
      </c>
      <c r="G98" s="185" t="s">
        <v>227</v>
      </c>
      <c r="H98" s="186">
        <v>4.7889999999999997</v>
      </c>
      <c r="I98" s="187"/>
      <c r="J98" s="188">
        <f>ROUND(I98*H98,2)</f>
        <v>0</v>
      </c>
      <c r="K98" s="184" t="s">
        <v>141</v>
      </c>
      <c r="L98" s="38"/>
      <c r="M98" s="189" t="s">
        <v>1</v>
      </c>
      <c r="N98" s="190" t="s">
        <v>43</v>
      </c>
      <c r="O98" s="60"/>
      <c r="P98" s="191">
        <f>O98*H98</f>
        <v>0</v>
      </c>
      <c r="Q98" s="191">
        <v>0</v>
      </c>
      <c r="R98" s="191">
        <f>Q98*H98</f>
        <v>0</v>
      </c>
      <c r="S98" s="191">
        <v>0</v>
      </c>
      <c r="T98" s="192">
        <f>S98*H98</f>
        <v>0</v>
      </c>
      <c r="AR98" s="17" t="s">
        <v>142</v>
      </c>
      <c r="AT98" s="17" t="s">
        <v>137</v>
      </c>
      <c r="AU98" s="17" t="s">
        <v>80</v>
      </c>
      <c r="AY98" s="17" t="s">
        <v>135</v>
      </c>
      <c r="BE98" s="193">
        <f>IF(N98="základní",J98,0)</f>
        <v>0</v>
      </c>
      <c r="BF98" s="193">
        <f>IF(N98="snížená",J98,0)</f>
        <v>0</v>
      </c>
      <c r="BG98" s="193">
        <f>IF(N98="zákl. přenesená",J98,0)</f>
        <v>0</v>
      </c>
      <c r="BH98" s="193">
        <f>IF(N98="sníž. přenesená",J98,0)</f>
        <v>0</v>
      </c>
      <c r="BI98" s="193">
        <f>IF(N98="nulová",J98,0)</f>
        <v>0</v>
      </c>
      <c r="BJ98" s="17" t="s">
        <v>21</v>
      </c>
      <c r="BK98" s="193">
        <f>ROUND(I98*H98,2)</f>
        <v>0</v>
      </c>
      <c r="BL98" s="17" t="s">
        <v>142</v>
      </c>
      <c r="BM98" s="17" t="s">
        <v>1474</v>
      </c>
    </row>
    <row r="99" spans="2:65" s="1" customFormat="1" ht="19.5">
      <c r="B99" s="34"/>
      <c r="C99" s="35"/>
      <c r="D99" s="194" t="s">
        <v>144</v>
      </c>
      <c r="E99" s="35"/>
      <c r="F99" s="195" t="s">
        <v>229</v>
      </c>
      <c r="G99" s="35"/>
      <c r="H99" s="35"/>
      <c r="I99" s="112"/>
      <c r="J99" s="35"/>
      <c r="K99" s="35"/>
      <c r="L99" s="38"/>
      <c r="M99" s="196"/>
      <c r="N99" s="60"/>
      <c r="O99" s="60"/>
      <c r="P99" s="60"/>
      <c r="Q99" s="60"/>
      <c r="R99" s="60"/>
      <c r="S99" s="60"/>
      <c r="T99" s="61"/>
      <c r="AT99" s="17" t="s">
        <v>144</v>
      </c>
      <c r="AU99" s="17" t="s">
        <v>80</v>
      </c>
    </row>
    <row r="100" spans="2:65" s="1" customFormat="1" ht="19.5">
      <c r="B100" s="34"/>
      <c r="C100" s="35"/>
      <c r="D100" s="194" t="s">
        <v>214</v>
      </c>
      <c r="E100" s="35"/>
      <c r="F100" s="197" t="s">
        <v>1475</v>
      </c>
      <c r="G100" s="35"/>
      <c r="H100" s="35"/>
      <c r="I100" s="112"/>
      <c r="J100" s="35"/>
      <c r="K100" s="35"/>
      <c r="L100" s="38"/>
      <c r="M100" s="196"/>
      <c r="N100" s="60"/>
      <c r="O100" s="60"/>
      <c r="P100" s="60"/>
      <c r="Q100" s="60"/>
      <c r="R100" s="60"/>
      <c r="S100" s="60"/>
      <c r="T100" s="61"/>
      <c r="AT100" s="17" t="s">
        <v>214</v>
      </c>
      <c r="AU100" s="17" t="s">
        <v>80</v>
      </c>
    </row>
    <row r="101" spans="2:65" s="12" customFormat="1" ht="11.25">
      <c r="B101" s="198"/>
      <c r="C101" s="199"/>
      <c r="D101" s="194" t="s">
        <v>148</v>
      </c>
      <c r="E101" s="200" t="s">
        <v>1</v>
      </c>
      <c r="F101" s="201" t="s">
        <v>1476</v>
      </c>
      <c r="G101" s="199"/>
      <c r="H101" s="200" t="s">
        <v>1</v>
      </c>
      <c r="I101" s="202"/>
      <c r="J101" s="199"/>
      <c r="K101" s="199"/>
      <c r="L101" s="203"/>
      <c r="M101" s="204"/>
      <c r="N101" s="205"/>
      <c r="O101" s="205"/>
      <c r="P101" s="205"/>
      <c r="Q101" s="205"/>
      <c r="R101" s="205"/>
      <c r="S101" s="205"/>
      <c r="T101" s="206"/>
      <c r="AT101" s="207" t="s">
        <v>148</v>
      </c>
      <c r="AU101" s="207" t="s">
        <v>80</v>
      </c>
      <c r="AV101" s="12" t="s">
        <v>21</v>
      </c>
      <c r="AW101" s="12" t="s">
        <v>35</v>
      </c>
      <c r="AX101" s="12" t="s">
        <v>72</v>
      </c>
      <c r="AY101" s="207" t="s">
        <v>135</v>
      </c>
    </row>
    <row r="102" spans="2:65" s="13" customFormat="1" ht="11.25">
      <c r="B102" s="208"/>
      <c r="C102" s="209"/>
      <c r="D102" s="194" t="s">
        <v>148</v>
      </c>
      <c r="E102" s="210" t="s">
        <v>1</v>
      </c>
      <c r="F102" s="211" t="s">
        <v>1477</v>
      </c>
      <c r="G102" s="209"/>
      <c r="H102" s="212">
        <v>4.7889999999999997</v>
      </c>
      <c r="I102" s="213"/>
      <c r="J102" s="209"/>
      <c r="K102" s="209"/>
      <c r="L102" s="214"/>
      <c r="M102" s="215"/>
      <c r="N102" s="216"/>
      <c r="O102" s="216"/>
      <c r="P102" s="216"/>
      <c r="Q102" s="216"/>
      <c r="R102" s="216"/>
      <c r="S102" s="216"/>
      <c r="T102" s="217"/>
      <c r="AT102" s="218" t="s">
        <v>148</v>
      </c>
      <c r="AU102" s="218" t="s">
        <v>80</v>
      </c>
      <c r="AV102" s="13" t="s">
        <v>80</v>
      </c>
      <c r="AW102" s="13" t="s">
        <v>35</v>
      </c>
      <c r="AX102" s="13" t="s">
        <v>21</v>
      </c>
      <c r="AY102" s="218" t="s">
        <v>135</v>
      </c>
    </row>
    <row r="103" spans="2:65" s="11" customFormat="1" ht="22.9" customHeight="1">
      <c r="B103" s="166"/>
      <c r="C103" s="167"/>
      <c r="D103" s="168" t="s">
        <v>71</v>
      </c>
      <c r="E103" s="180" t="s">
        <v>142</v>
      </c>
      <c r="F103" s="180" t="s">
        <v>413</v>
      </c>
      <c r="G103" s="167"/>
      <c r="H103" s="167"/>
      <c r="I103" s="170"/>
      <c r="J103" s="181">
        <f>BK103</f>
        <v>0</v>
      </c>
      <c r="K103" s="167"/>
      <c r="L103" s="172"/>
      <c r="M103" s="173"/>
      <c r="N103" s="174"/>
      <c r="O103" s="174"/>
      <c r="P103" s="175">
        <f>SUM(P104:P136)</f>
        <v>0</v>
      </c>
      <c r="Q103" s="174"/>
      <c r="R103" s="175">
        <f>SUM(R104:R136)</f>
        <v>1.1829173213999999</v>
      </c>
      <c r="S103" s="174"/>
      <c r="T103" s="176">
        <f>SUM(T104:T136)</f>
        <v>4.4981999999999998</v>
      </c>
      <c r="AR103" s="177" t="s">
        <v>21</v>
      </c>
      <c r="AT103" s="178" t="s">
        <v>71</v>
      </c>
      <c r="AU103" s="178" t="s">
        <v>21</v>
      </c>
      <c r="AY103" s="177" t="s">
        <v>135</v>
      </c>
      <c r="BK103" s="179">
        <f>SUM(BK104:BK136)</f>
        <v>0</v>
      </c>
    </row>
    <row r="104" spans="2:65" s="1" customFormat="1" ht="16.5" customHeight="1">
      <c r="B104" s="34"/>
      <c r="C104" s="182" t="s">
        <v>80</v>
      </c>
      <c r="D104" s="182" t="s">
        <v>137</v>
      </c>
      <c r="E104" s="183" t="s">
        <v>1478</v>
      </c>
      <c r="F104" s="184" t="s">
        <v>1479</v>
      </c>
      <c r="G104" s="185" t="s">
        <v>140</v>
      </c>
      <c r="H104" s="186">
        <v>74.97</v>
      </c>
      <c r="I104" s="187"/>
      <c r="J104" s="188">
        <f>ROUND(I104*H104,2)</f>
        <v>0</v>
      </c>
      <c r="K104" s="184" t="s">
        <v>141</v>
      </c>
      <c r="L104" s="38"/>
      <c r="M104" s="189" t="s">
        <v>1</v>
      </c>
      <c r="N104" s="190" t="s">
        <v>43</v>
      </c>
      <c r="O104" s="60"/>
      <c r="P104" s="191">
        <f>O104*H104</f>
        <v>0</v>
      </c>
      <c r="Q104" s="191">
        <v>6.0411999999999998E-4</v>
      </c>
      <c r="R104" s="191">
        <f>Q104*H104</f>
        <v>4.5290876399999999E-2</v>
      </c>
      <c r="S104" s="191">
        <v>0</v>
      </c>
      <c r="T104" s="192">
        <f>S104*H104</f>
        <v>0</v>
      </c>
      <c r="AR104" s="17" t="s">
        <v>142</v>
      </c>
      <c r="AT104" s="17" t="s">
        <v>137</v>
      </c>
      <c r="AU104" s="17" t="s">
        <v>80</v>
      </c>
      <c r="AY104" s="17" t="s">
        <v>135</v>
      </c>
      <c r="BE104" s="193">
        <f>IF(N104="základní",J104,0)</f>
        <v>0</v>
      </c>
      <c r="BF104" s="193">
        <f>IF(N104="snížená",J104,0)</f>
        <v>0</v>
      </c>
      <c r="BG104" s="193">
        <f>IF(N104="zákl. přenesená",J104,0)</f>
        <v>0</v>
      </c>
      <c r="BH104" s="193">
        <f>IF(N104="sníž. přenesená",J104,0)</f>
        <v>0</v>
      </c>
      <c r="BI104" s="193">
        <f>IF(N104="nulová",J104,0)</f>
        <v>0</v>
      </c>
      <c r="BJ104" s="17" t="s">
        <v>21</v>
      </c>
      <c r="BK104" s="193">
        <f>ROUND(I104*H104,2)</f>
        <v>0</v>
      </c>
      <c r="BL104" s="17" t="s">
        <v>142</v>
      </c>
      <c r="BM104" s="17" t="s">
        <v>1480</v>
      </c>
    </row>
    <row r="105" spans="2:65" s="1" customFormat="1" ht="11.25">
      <c r="B105" s="34"/>
      <c r="C105" s="35"/>
      <c r="D105" s="194" t="s">
        <v>144</v>
      </c>
      <c r="E105" s="35"/>
      <c r="F105" s="195" t="s">
        <v>1481</v>
      </c>
      <c r="G105" s="35"/>
      <c r="H105" s="35"/>
      <c r="I105" s="112"/>
      <c r="J105" s="35"/>
      <c r="K105" s="35"/>
      <c r="L105" s="38"/>
      <c r="M105" s="196"/>
      <c r="N105" s="60"/>
      <c r="O105" s="60"/>
      <c r="P105" s="60"/>
      <c r="Q105" s="60"/>
      <c r="R105" s="60"/>
      <c r="S105" s="60"/>
      <c r="T105" s="61"/>
      <c r="AT105" s="17" t="s">
        <v>144</v>
      </c>
      <c r="AU105" s="17" t="s">
        <v>80</v>
      </c>
    </row>
    <row r="106" spans="2:65" s="1" customFormat="1" ht="68.25">
      <c r="B106" s="34"/>
      <c r="C106" s="35"/>
      <c r="D106" s="194" t="s">
        <v>146</v>
      </c>
      <c r="E106" s="35"/>
      <c r="F106" s="197" t="s">
        <v>1482</v>
      </c>
      <c r="G106" s="35"/>
      <c r="H106" s="35"/>
      <c r="I106" s="112"/>
      <c r="J106" s="35"/>
      <c r="K106" s="35"/>
      <c r="L106" s="38"/>
      <c r="M106" s="196"/>
      <c r="N106" s="60"/>
      <c r="O106" s="60"/>
      <c r="P106" s="60"/>
      <c r="Q106" s="60"/>
      <c r="R106" s="60"/>
      <c r="S106" s="60"/>
      <c r="T106" s="61"/>
      <c r="AT106" s="17" t="s">
        <v>146</v>
      </c>
      <c r="AU106" s="17" t="s">
        <v>80</v>
      </c>
    </row>
    <row r="107" spans="2:65" s="1" customFormat="1" ht="19.5">
      <c r="B107" s="34"/>
      <c r="C107" s="35"/>
      <c r="D107" s="194" t="s">
        <v>214</v>
      </c>
      <c r="E107" s="35"/>
      <c r="F107" s="197" t="s">
        <v>1483</v>
      </c>
      <c r="G107" s="35"/>
      <c r="H107" s="35"/>
      <c r="I107" s="112"/>
      <c r="J107" s="35"/>
      <c r="K107" s="35"/>
      <c r="L107" s="38"/>
      <c r="M107" s="196"/>
      <c r="N107" s="60"/>
      <c r="O107" s="60"/>
      <c r="P107" s="60"/>
      <c r="Q107" s="60"/>
      <c r="R107" s="60"/>
      <c r="S107" s="60"/>
      <c r="T107" s="61"/>
      <c r="AT107" s="17" t="s">
        <v>214</v>
      </c>
      <c r="AU107" s="17" t="s">
        <v>80</v>
      </c>
    </row>
    <row r="108" spans="2:65" s="12" customFormat="1" ht="11.25">
      <c r="B108" s="198"/>
      <c r="C108" s="199"/>
      <c r="D108" s="194" t="s">
        <v>148</v>
      </c>
      <c r="E108" s="200" t="s">
        <v>1</v>
      </c>
      <c r="F108" s="201" t="s">
        <v>1484</v>
      </c>
      <c r="G108" s="199"/>
      <c r="H108" s="200" t="s">
        <v>1</v>
      </c>
      <c r="I108" s="202"/>
      <c r="J108" s="199"/>
      <c r="K108" s="199"/>
      <c r="L108" s="203"/>
      <c r="M108" s="204"/>
      <c r="N108" s="205"/>
      <c r="O108" s="205"/>
      <c r="P108" s="205"/>
      <c r="Q108" s="205"/>
      <c r="R108" s="205"/>
      <c r="S108" s="205"/>
      <c r="T108" s="206"/>
      <c r="AT108" s="207" t="s">
        <v>148</v>
      </c>
      <c r="AU108" s="207" t="s">
        <v>80</v>
      </c>
      <c r="AV108" s="12" t="s">
        <v>21</v>
      </c>
      <c r="AW108" s="12" t="s">
        <v>35</v>
      </c>
      <c r="AX108" s="12" t="s">
        <v>72</v>
      </c>
      <c r="AY108" s="207" t="s">
        <v>135</v>
      </c>
    </row>
    <row r="109" spans="2:65" s="13" customFormat="1" ht="11.25">
      <c r="B109" s="208"/>
      <c r="C109" s="209"/>
      <c r="D109" s="194" t="s">
        <v>148</v>
      </c>
      <c r="E109" s="210" t="s">
        <v>1</v>
      </c>
      <c r="F109" s="211" t="s">
        <v>1485</v>
      </c>
      <c r="G109" s="209"/>
      <c r="H109" s="212">
        <v>41.31</v>
      </c>
      <c r="I109" s="213"/>
      <c r="J109" s="209"/>
      <c r="K109" s="209"/>
      <c r="L109" s="214"/>
      <c r="M109" s="215"/>
      <c r="N109" s="216"/>
      <c r="O109" s="216"/>
      <c r="P109" s="216"/>
      <c r="Q109" s="216"/>
      <c r="R109" s="216"/>
      <c r="S109" s="216"/>
      <c r="T109" s="217"/>
      <c r="AT109" s="218" t="s">
        <v>148</v>
      </c>
      <c r="AU109" s="218" t="s">
        <v>80</v>
      </c>
      <c r="AV109" s="13" t="s">
        <v>80</v>
      </c>
      <c r="AW109" s="13" t="s">
        <v>35</v>
      </c>
      <c r="AX109" s="13" t="s">
        <v>72</v>
      </c>
      <c r="AY109" s="218" t="s">
        <v>135</v>
      </c>
    </row>
    <row r="110" spans="2:65" s="12" customFormat="1" ht="11.25">
      <c r="B110" s="198"/>
      <c r="C110" s="199"/>
      <c r="D110" s="194" t="s">
        <v>148</v>
      </c>
      <c r="E110" s="200" t="s">
        <v>1</v>
      </c>
      <c r="F110" s="201" t="s">
        <v>1486</v>
      </c>
      <c r="G110" s="199"/>
      <c r="H110" s="200" t="s">
        <v>1</v>
      </c>
      <c r="I110" s="202"/>
      <c r="J110" s="199"/>
      <c r="K110" s="199"/>
      <c r="L110" s="203"/>
      <c r="M110" s="204"/>
      <c r="N110" s="205"/>
      <c r="O110" s="205"/>
      <c r="P110" s="205"/>
      <c r="Q110" s="205"/>
      <c r="R110" s="205"/>
      <c r="S110" s="205"/>
      <c r="T110" s="206"/>
      <c r="AT110" s="207" t="s">
        <v>148</v>
      </c>
      <c r="AU110" s="207" t="s">
        <v>80</v>
      </c>
      <c r="AV110" s="12" t="s">
        <v>21</v>
      </c>
      <c r="AW110" s="12" t="s">
        <v>35</v>
      </c>
      <c r="AX110" s="12" t="s">
        <v>72</v>
      </c>
      <c r="AY110" s="207" t="s">
        <v>135</v>
      </c>
    </row>
    <row r="111" spans="2:65" s="13" customFormat="1" ht="11.25">
      <c r="B111" s="208"/>
      <c r="C111" s="209"/>
      <c r="D111" s="194" t="s">
        <v>148</v>
      </c>
      <c r="E111" s="210" t="s">
        <v>1</v>
      </c>
      <c r="F111" s="211" t="s">
        <v>1487</v>
      </c>
      <c r="G111" s="209"/>
      <c r="H111" s="212">
        <v>33.659999999999997</v>
      </c>
      <c r="I111" s="213"/>
      <c r="J111" s="209"/>
      <c r="K111" s="209"/>
      <c r="L111" s="214"/>
      <c r="M111" s="215"/>
      <c r="N111" s="216"/>
      <c r="O111" s="216"/>
      <c r="P111" s="216"/>
      <c r="Q111" s="216"/>
      <c r="R111" s="216"/>
      <c r="S111" s="216"/>
      <c r="T111" s="217"/>
      <c r="AT111" s="218" t="s">
        <v>148</v>
      </c>
      <c r="AU111" s="218" t="s">
        <v>80</v>
      </c>
      <c r="AV111" s="13" t="s">
        <v>80</v>
      </c>
      <c r="AW111" s="13" t="s">
        <v>35</v>
      </c>
      <c r="AX111" s="13" t="s">
        <v>72</v>
      </c>
      <c r="AY111" s="218" t="s">
        <v>135</v>
      </c>
    </row>
    <row r="112" spans="2:65" s="15" customFormat="1" ht="11.25">
      <c r="B112" s="230"/>
      <c r="C112" s="231"/>
      <c r="D112" s="194" t="s">
        <v>148</v>
      </c>
      <c r="E112" s="232" t="s">
        <v>1</v>
      </c>
      <c r="F112" s="233" t="s">
        <v>193</v>
      </c>
      <c r="G112" s="231"/>
      <c r="H112" s="234">
        <v>74.97</v>
      </c>
      <c r="I112" s="235"/>
      <c r="J112" s="231"/>
      <c r="K112" s="231"/>
      <c r="L112" s="236"/>
      <c r="M112" s="237"/>
      <c r="N112" s="238"/>
      <c r="O112" s="238"/>
      <c r="P112" s="238"/>
      <c r="Q112" s="238"/>
      <c r="R112" s="238"/>
      <c r="S112" s="238"/>
      <c r="T112" s="239"/>
      <c r="AT112" s="240" t="s">
        <v>148</v>
      </c>
      <c r="AU112" s="240" t="s">
        <v>80</v>
      </c>
      <c r="AV112" s="15" t="s">
        <v>142</v>
      </c>
      <c r="AW112" s="15" t="s">
        <v>35</v>
      </c>
      <c r="AX112" s="15" t="s">
        <v>21</v>
      </c>
      <c r="AY112" s="240" t="s">
        <v>135</v>
      </c>
    </row>
    <row r="113" spans="2:65" s="1" customFormat="1" ht="16.5" customHeight="1">
      <c r="B113" s="34"/>
      <c r="C113" s="182" t="s">
        <v>153</v>
      </c>
      <c r="D113" s="182" t="s">
        <v>137</v>
      </c>
      <c r="E113" s="183" t="s">
        <v>415</v>
      </c>
      <c r="F113" s="184" t="s">
        <v>416</v>
      </c>
      <c r="G113" s="185" t="s">
        <v>140</v>
      </c>
      <c r="H113" s="186">
        <v>74.97</v>
      </c>
      <c r="I113" s="187"/>
      <c r="J113" s="188">
        <f>ROUND(I113*H113,2)</f>
        <v>0</v>
      </c>
      <c r="K113" s="184" t="s">
        <v>141</v>
      </c>
      <c r="L113" s="38"/>
      <c r="M113" s="189" t="s">
        <v>1</v>
      </c>
      <c r="N113" s="190" t="s">
        <v>43</v>
      </c>
      <c r="O113" s="60"/>
      <c r="P113" s="191">
        <f>O113*H113</f>
        <v>0</v>
      </c>
      <c r="Q113" s="191">
        <v>3.6850000000000001E-4</v>
      </c>
      <c r="R113" s="191">
        <f>Q113*H113</f>
        <v>2.7626444999999999E-2</v>
      </c>
      <c r="S113" s="191">
        <v>0.06</v>
      </c>
      <c r="T113" s="192">
        <f>S113*H113</f>
        <v>4.4981999999999998</v>
      </c>
      <c r="AR113" s="17" t="s">
        <v>142</v>
      </c>
      <c r="AT113" s="17" t="s">
        <v>137</v>
      </c>
      <c r="AU113" s="17" t="s">
        <v>80</v>
      </c>
      <c r="AY113" s="17" t="s">
        <v>135</v>
      </c>
      <c r="BE113" s="193">
        <f>IF(N113="základní",J113,0)</f>
        <v>0</v>
      </c>
      <c r="BF113" s="193">
        <f>IF(N113="snížená",J113,0)</f>
        <v>0</v>
      </c>
      <c r="BG113" s="193">
        <f>IF(N113="zákl. přenesená",J113,0)</f>
        <v>0</v>
      </c>
      <c r="BH113" s="193">
        <f>IF(N113="sníž. přenesená",J113,0)</f>
        <v>0</v>
      </c>
      <c r="BI113" s="193">
        <f>IF(N113="nulová",J113,0)</f>
        <v>0</v>
      </c>
      <c r="BJ113" s="17" t="s">
        <v>21</v>
      </c>
      <c r="BK113" s="193">
        <f>ROUND(I113*H113,2)</f>
        <v>0</v>
      </c>
      <c r="BL113" s="17" t="s">
        <v>142</v>
      </c>
      <c r="BM113" s="17" t="s">
        <v>1488</v>
      </c>
    </row>
    <row r="114" spans="2:65" s="1" customFormat="1" ht="11.25">
      <c r="B114" s="34"/>
      <c r="C114" s="35"/>
      <c r="D114" s="194" t="s">
        <v>144</v>
      </c>
      <c r="E114" s="35"/>
      <c r="F114" s="195" t="s">
        <v>418</v>
      </c>
      <c r="G114" s="35"/>
      <c r="H114" s="35"/>
      <c r="I114" s="112"/>
      <c r="J114" s="35"/>
      <c r="K114" s="35"/>
      <c r="L114" s="38"/>
      <c r="M114" s="196"/>
      <c r="N114" s="60"/>
      <c r="O114" s="60"/>
      <c r="P114" s="60"/>
      <c r="Q114" s="60"/>
      <c r="R114" s="60"/>
      <c r="S114" s="60"/>
      <c r="T114" s="61"/>
      <c r="AT114" s="17" t="s">
        <v>144</v>
      </c>
      <c r="AU114" s="17" t="s">
        <v>80</v>
      </c>
    </row>
    <row r="115" spans="2:65" s="12" customFormat="1" ht="11.25">
      <c r="B115" s="198"/>
      <c r="C115" s="199"/>
      <c r="D115" s="194" t="s">
        <v>148</v>
      </c>
      <c r="E115" s="200" t="s">
        <v>1</v>
      </c>
      <c r="F115" s="201" t="s">
        <v>1484</v>
      </c>
      <c r="G115" s="199"/>
      <c r="H115" s="200" t="s">
        <v>1</v>
      </c>
      <c r="I115" s="202"/>
      <c r="J115" s="199"/>
      <c r="K115" s="199"/>
      <c r="L115" s="203"/>
      <c r="M115" s="204"/>
      <c r="N115" s="205"/>
      <c r="O115" s="205"/>
      <c r="P115" s="205"/>
      <c r="Q115" s="205"/>
      <c r="R115" s="205"/>
      <c r="S115" s="205"/>
      <c r="T115" s="206"/>
      <c r="AT115" s="207" t="s">
        <v>148</v>
      </c>
      <c r="AU115" s="207" t="s">
        <v>80</v>
      </c>
      <c r="AV115" s="12" t="s">
        <v>21</v>
      </c>
      <c r="AW115" s="12" t="s">
        <v>35</v>
      </c>
      <c r="AX115" s="12" t="s">
        <v>72</v>
      </c>
      <c r="AY115" s="207" t="s">
        <v>135</v>
      </c>
    </row>
    <row r="116" spans="2:65" s="13" customFormat="1" ht="11.25">
      <c r="B116" s="208"/>
      <c r="C116" s="209"/>
      <c r="D116" s="194" t="s">
        <v>148</v>
      </c>
      <c r="E116" s="210" t="s">
        <v>1</v>
      </c>
      <c r="F116" s="211" t="s">
        <v>1485</v>
      </c>
      <c r="G116" s="209"/>
      <c r="H116" s="212">
        <v>41.31</v>
      </c>
      <c r="I116" s="213"/>
      <c r="J116" s="209"/>
      <c r="K116" s="209"/>
      <c r="L116" s="214"/>
      <c r="M116" s="215"/>
      <c r="N116" s="216"/>
      <c r="O116" s="216"/>
      <c r="P116" s="216"/>
      <c r="Q116" s="216"/>
      <c r="R116" s="216"/>
      <c r="S116" s="216"/>
      <c r="T116" s="217"/>
      <c r="AT116" s="218" t="s">
        <v>148</v>
      </c>
      <c r="AU116" s="218" t="s">
        <v>80</v>
      </c>
      <c r="AV116" s="13" t="s">
        <v>80</v>
      </c>
      <c r="AW116" s="13" t="s">
        <v>35</v>
      </c>
      <c r="AX116" s="13" t="s">
        <v>72</v>
      </c>
      <c r="AY116" s="218" t="s">
        <v>135</v>
      </c>
    </row>
    <row r="117" spans="2:65" s="12" customFormat="1" ht="11.25">
      <c r="B117" s="198"/>
      <c r="C117" s="199"/>
      <c r="D117" s="194" t="s">
        <v>148</v>
      </c>
      <c r="E117" s="200" t="s">
        <v>1</v>
      </c>
      <c r="F117" s="201" t="s">
        <v>1486</v>
      </c>
      <c r="G117" s="199"/>
      <c r="H117" s="200" t="s">
        <v>1</v>
      </c>
      <c r="I117" s="202"/>
      <c r="J117" s="199"/>
      <c r="K117" s="199"/>
      <c r="L117" s="203"/>
      <c r="M117" s="204"/>
      <c r="N117" s="205"/>
      <c r="O117" s="205"/>
      <c r="P117" s="205"/>
      <c r="Q117" s="205"/>
      <c r="R117" s="205"/>
      <c r="S117" s="205"/>
      <c r="T117" s="206"/>
      <c r="AT117" s="207" t="s">
        <v>148</v>
      </c>
      <c r="AU117" s="207" t="s">
        <v>80</v>
      </c>
      <c r="AV117" s="12" t="s">
        <v>21</v>
      </c>
      <c r="AW117" s="12" t="s">
        <v>35</v>
      </c>
      <c r="AX117" s="12" t="s">
        <v>72</v>
      </c>
      <c r="AY117" s="207" t="s">
        <v>135</v>
      </c>
    </row>
    <row r="118" spans="2:65" s="13" customFormat="1" ht="11.25">
      <c r="B118" s="208"/>
      <c r="C118" s="209"/>
      <c r="D118" s="194" t="s">
        <v>148</v>
      </c>
      <c r="E118" s="210" t="s">
        <v>1</v>
      </c>
      <c r="F118" s="211" t="s">
        <v>1487</v>
      </c>
      <c r="G118" s="209"/>
      <c r="H118" s="212">
        <v>33.659999999999997</v>
      </c>
      <c r="I118" s="213"/>
      <c r="J118" s="209"/>
      <c r="K118" s="209"/>
      <c r="L118" s="214"/>
      <c r="M118" s="215"/>
      <c r="N118" s="216"/>
      <c r="O118" s="216"/>
      <c r="P118" s="216"/>
      <c r="Q118" s="216"/>
      <c r="R118" s="216"/>
      <c r="S118" s="216"/>
      <c r="T118" s="217"/>
      <c r="AT118" s="218" t="s">
        <v>148</v>
      </c>
      <c r="AU118" s="218" t="s">
        <v>80</v>
      </c>
      <c r="AV118" s="13" t="s">
        <v>80</v>
      </c>
      <c r="AW118" s="13" t="s">
        <v>35</v>
      </c>
      <c r="AX118" s="13" t="s">
        <v>72</v>
      </c>
      <c r="AY118" s="218" t="s">
        <v>135</v>
      </c>
    </row>
    <row r="119" spans="2:65" s="15" customFormat="1" ht="11.25">
      <c r="B119" s="230"/>
      <c r="C119" s="231"/>
      <c r="D119" s="194" t="s">
        <v>148</v>
      </c>
      <c r="E119" s="232" t="s">
        <v>1</v>
      </c>
      <c r="F119" s="233" t="s">
        <v>193</v>
      </c>
      <c r="G119" s="231"/>
      <c r="H119" s="234">
        <v>74.97</v>
      </c>
      <c r="I119" s="235"/>
      <c r="J119" s="231"/>
      <c r="K119" s="231"/>
      <c r="L119" s="236"/>
      <c r="M119" s="237"/>
      <c r="N119" s="238"/>
      <c r="O119" s="238"/>
      <c r="P119" s="238"/>
      <c r="Q119" s="238"/>
      <c r="R119" s="238"/>
      <c r="S119" s="238"/>
      <c r="T119" s="239"/>
      <c r="AT119" s="240" t="s">
        <v>148</v>
      </c>
      <c r="AU119" s="240" t="s">
        <v>80</v>
      </c>
      <c r="AV119" s="15" t="s">
        <v>142</v>
      </c>
      <c r="AW119" s="15" t="s">
        <v>35</v>
      </c>
      <c r="AX119" s="15" t="s">
        <v>21</v>
      </c>
      <c r="AY119" s="240" t="s">
        <v>135</v>
      </c>
    </row>
    <row r="120" spans="2:65" s="1" customFormat="1" ht="16.5" customHeight="1">
      <c r="B120" s="34"/>
      <c r="C120" s="182" t="s">
        <v>142</v>
      </c>
      <c r="D120" s="182" t="s">
        <v>137</v>
      </c>
      <c r="E120" s="183" t="s">
        <v>422</v>
      </c>
      <c r="F120" s="184" t="s">
        <v>423</v>
      </c>
      <c r="G120" s="185" t="s">
        <v>424</v>
      </c>
      <c r="H120" s="186">
        <v>1000</v>
      </c>
      <c r="I120" s="187"/>
      <c r="J120" s="188">
        <f>ROUND(I120*H120,2)</f>
        <v>0</v>
      </c>
      <c r="K120" s="184" t="s">
        <v>141</v>
      </c>
      <c r="L120" s="38"/>
      <c r="M120" s="189" t="s">
        <v>1</v>
      </c>
      <c r="N120" s="190" t="s">
        <v>43</v>
      </c>
      <c r="O120" s="60"/>
      <c r="P120" s="191">
        <f>O120*H120</f>
        <v>0</v>
      </c>
      <c r="Q120" s="191">
        <v>0</v>
      </c>
      <c r="R120" s="191">
        <f>Q120*H120</f>
        <v>0</v>
      </c>
      <c r="S120" s="191">
        <v>0</v>
      </c>
      <c r="T120" s="192">
        <f>S120*H120</f>
        <v>0</v>
      </c>
      <c r="AR120" s="17" t="s">
        <v>142</v>
      </c>
      <c r="AT120" s="17" t="s">
        <v>137</v>
      </c>
      <c r="AU120" s="17" t="s">
        <v>80</v>
      </c>
      <c r="AY120" s="17" t="s">
        <v>135</v>
      </c>
      <c r="BE120" s="193">
        <f>IF(N120="základní",J120,0)</f>
        <v>0</v>
      </c>
      <c r="BF120" s="193">
        <f>IF(N120="snížená",J120,0)</f>
        <v>0</v>
      </c>
      <c r="BG120" s="193">
        <f>IF(N120="zákl. přenesená",J120,0)</f>
        <v>0</v>
      </c>
      <c r="BH120" s="193">
        <f>IF(N120="sníž. přenesená",J120,0)</f>
        <v>0</v>
      </c>
      <c r="BI120" s="193">
        <f>IF(N120="nulová",J120,0)</f>
        <v>0</v>
      </c>
      <c r="BJ120" s="17" t="s">
        <v>21</v>
      </c>
      <c r="BK120" s="193">
        <f>ROUND(I120*H120,2)</f>
        <v>0</v>
      </c>
      <c r="BL120" s="17" t="s">
        <v>142</v>
      </c>
      <c r="BM120" s="17" t="s">
        <v>1489</v>
      </c>
    </row>
    <row r="121" spans="2:65" s="1" customFormat="1" ht="29.25">
      <c r="B121" s="34"/>
      <c r="C121" s="35"/>
      <c r="D121" s="194" t="s">
        <v>144</v>
      </c>
      <c r="E121" s="35"/>
      <c r="F121" s="195" t="s">
        <v>426</v>
      </c>
      <c r="G121" s="35"/>
      <c r="H121" s="35"/>
      <c r="I121" s="112"/>
      <c r="J121" s="35"/>
      <c r="K121" s="35"/>
      <c r="L121" s="38"/>
      <c r="M121" s="196"/>
      <c r="N121" s="60"/>
      <c r="O121" s="60"/>
      <c r="P121" s="60"/>
      <c r="Q121" s="60"/>
      <c r="R121" s="60"/>
      <c r="S121" s="60"/>
      <c r="T121" s="61"/>
      <c r="AT121" s="17" t="s">
        <v>144</v>
      </c>
      <c r="AU121" s="17" t="s">
        <v>80</v>
      </c>
    </row>
    <row r="122" spans="2:65" s="1" customFormat="1" ht="78">
      <c r="B122" s="34"/>
      <c r="C122" s="35"/>
      <c r="D122" s="194" t="s">
        <v>146</v>
      </c>
      <c r="E122" s="35"/>
      <c r="F122" s="197" t="s">
        <v>427</v>
      </c>
      <c r="G122" s="35"/>
      <c r="H122" s="35"/>
      <c r="I122" s="112"/>
      <c r="J122" s="35"/>
      <c r="K122" s="35"/>
      <c r="L122" s="38"/>
      <c r="M122" s="196"/>
      <c r="N122" s="60"/>
      <c r="O122" s="60"/>
      <c r="P122" s="60"/>
      <c r="Q122" s="60"/>
      <c r="R122" s="60"/>
      <c r="S122" s="60"/>
      <c r="T122" s="61"/>
      <c r="AT122" s="17" t="s">
        <v>146</v>
      </c>
      <c r="AU122" s="17" t="s">
        <v>80</v>
      </c>
    </row>
    <row r="123" spans="2:65" s="1" customFormat="1" ht="19.5">
      <c r="B123" s="34"/>
      <c r="C123" s="35"/>
      <c r="D123" s="194" t="s">
        <v>214</v>
      </c>
      <c r="E123" s="35"/>
      <c r="F123" s="197" t="s">
        <v>1490</v>
      </c>
      <c r="G123" s="35"/>
      <c r="H123" s="35"/>
      <c r="I123" s="112"/>
      <c r="J123" s="35"/>
      <c r="K123" s="35"/>
      <c r="L123" s="38"/>
      <c r="M123" s="196"/>
      <c r="N123" s="60"/>
      <c r="O123" s="60"/>
      <c r="P123" s="60"/>
      <c r="Q123" s="60"/>
      <c r="R123" s="60"/>
      <c r="S123" s="60"/>
      <c r="T123" s="61"/>
      <c r="AT123" s="17" t="s">
        <v>214</v>
      </c>
      <c r="AU123" s="17" t="s">
        <v>80</v>
      </c>
    </row>
    <row r="124" spans="2:65" s="1" customFormat="1" ht="16.5" customHeight="1">
      <c r="B124" s="34"/>
      <c r="C124" s="182" t="s">
        <v>178</v>
      </c>
      <c r="D124" s="182" t="s">
        <v>137</v>
      </c>
      <c r="E124" s="183" t="s">
        <v>492</v>
      </c>
      <c r="F124" s="184" t="s">
        <v>493</v>
      </c>
      <c r="G124" s="185" t="s">
        <v>424</v>
      </c>
      <c r="H124" s="186">
        <v>1500</v>
      </c>
      <c r="I124" s="187"/>
      <c r="J124" s="188">
        <f>ROUND(I124*H124,2)</f>
        <v>0</v>
      </c>
      <c r="K124" s="184" t="s">
        <v>141</v>
      </c>
      <c r="L124" s="38"/>
      <c r="M124" s="189" t="s">
        <v>1</v>
      </c>
      <c r="N124" s="190" t="s">
        <v>43</v>
      </c>
      <c r="O124" s="60"/>
      <c r="P124" s="191">
        <f>O124*H124</f>
        <v>0</v>
      </c>
      <c r="Q124" s="191">
        <v>0</v>
      </c>
      <c r="R124" s="191">
        <f>Q124*H124</f>
        <v>0</v>
      </c>
      <c r="S124" s="191">
        <v>0</v>
      </c>
      <c r="T124" s="192">
        <f>S124*H124</f>
        <v>0</v>
      </c>
      <c r="AR124" s="17" t="s">
        <v>142</v>
      </c>
      <c r="AT124" s="17" t="s">
        <v>137</v>
      </c>
      <c r="AU124" s="17" t="s">
        <v>80</v>
      </c>
      <c r="AY124" s="17" t="s">
        <v>135</v>
      </c>
      <c r="BE124" s="193">
        <f>IF(N124="základní",J124,0)</f>
        <v>0</v>
      </c>
      <c r="BF124" s="193">
        <f>IF(N124="snížená",J124,0)</f>
        <v>0</v>
      </c>
      <c r="BG124" s="193">
        <f>IF(N124="zákl. přenesená",J124,0)</f>
        <v>0</v>
      </c>
      <c r="BH124" s="193">
        <f>IF(N124="sníž. přenesená",J124,0)</f>
        <v>0</v>
      </c>
      <c r="BI124" s="193">
        <f>IF(N124="nulová",J124,0)</f>
        <v>0</v>
      </c>
      <c r="BJ124" s="17" t="s">
        <v>21</v>
      </c>
      <c r="BK124" s="193">
        <f>ROUND(I124*H124,2)</f>
        <v>0</v>
      </c>
      <c r="BL124" s="17" t="s">
        <v>142</v>
      </c>
      <c r="BM124" s="17" t="s">
        <v>1491</v>
      </c>
    </row>
    <row r="125" spans="2:65" s="1" customFormat="1" ht="29.25">
      <c r="B125" s="34"/>
      <c r="C125" s="35"/>
      <c r="D125" s="194" t="s">
        <v>144</v>
      </c>
      <c r="E125" s="35"/>
      <c r="F125" s="195" t="s">
        <v>495</v>
      </c>
      <c r="G125" s="35"/>
      <c r="H125" s="35"/>
      <c r="I125" s="112"/>
      <c r="J125" s="35"/>
      <c r="K125" s="35"/>
      <c r="L125" s="38"/>
      <c r="M125" s="196"/>
      <c r="N125" s="60"/>
      <c r="O125" s="60"/>
      <c r="P125" s="60"/>
      <c r="Q125" s="60"/>
      <c r="R125" s="60"/>
      <c r="S125" s="60"/>
      <c r="T125" s="61"/>
      <c r="AT125" s="17" t="s">
        <v>144</v>
      </c>
      <c r="AU125" s="17" t="s">
        <v>80</v>
      </c>
    </row>
    <row r="126" spans="2:65" s="1" customFormat="1" ht="78">
      <c r="B126" s="34"/>
      <c r="C126" s="35"/>
      <c r="D126" s="194" t="s">
        <v>146</v>
      </c>
      <c r="E126" s="35"/>
      <c r="F126" s="197" t="s">
        <v>427</v>
      </c>
      <c r="G126" s="35"/>
      <c r="H126" s="35"/>
      <c r="I126" s="112"/>
      <c r="J126" s="35"/>
      <c r="K126" s="35"/>
      <c r="L126" s="38"/>
      <c r="M126" s="196"/>
      <c r="N126" s="60"/>
      <c r="O126" s="60"/>
      <c r="P126" s="60"/>
      <c r="Q126" s="60"/>
      <c r="R126" s="60"/>
      <c r="S126" s="60"/>
      <c r="T126" s="61"/>
      <c r="AT126" s="17" t="s">
        <v>146</v>
      </c>
      <c r="AU126" s="17" t="s">
        <v>80</v>
      </c>
    </row>
    <row r="127" spans="2:65" s="1" customFormat="1" ht="19.5">
      <c r="B127" s="34"/>
      <c r="C127" s="35"/>
      <c r="D127" s="194" t="s">
        <v>214</v>
      </c>
      <c r="E127" s="35"/>
      <c r="F127" s="197" t="s">
        <v>1490</v>
      </c>
      <c r="G127" s="35"/>
      <c r="H127" s="35"/>
      <c r="I127" s="112"/>
      <c r="J127" s="35"/>
      <c r="K127" s="35"/>
      <c r="L127" s="38"/>
      <c r="M127" s="196"/>
      <c r="N127" s="60"/>
      <c r="O127" s="60"/>
      <c r="P127" s="60"/>
      <c r="Q127" s="60"/>
      <c r="R127" s="60"/>
      <c r="S127" s="60"/>
      <c r="T127" s="61"/>
      <c r="AT127" s="17" t="s">
        <v>214</v>
      </c>
      <c r="AU127" s="17" t="s">
        <v>80</v>
      </c>
    </row>
    <row r="128" spans="2:65" s="1" customFormat="1" ht="16.5" customHeight="1">
      <c r="B128" s="34"/>
      <c r="C128" s="241" t="s">
        <v>194</v>
      </c>
      <c r="D128" s="241" t="s">
        <v>284</v>
      </c>
      <c r="E128" s="242" t="s">
        <v>1492</v>
      </c>
      <c r="F128" s="243" t="s">
        <v>1213</v>
      </c>
      <c r="G128" s="244" t="s">
        <v>227</v>
      </c>
      <c r="H128" s="245">
        <v>0.5</v>
      </c>
      <c r="I128" s="246"/>
      <c r="J128" s="247">
        <f>ROUND(I128*H128,2)</f>
        <v>0</v>
      </c>
      <c r="K128" s="243" t="s">
        <v>141</v>
      </c>
      <c r="L128" s="248"/>
      <c r="M128" s="249" t="s">
        <v>1</v>
      </c>
      <c r="N128" s="250" t="s">
        <v>43</v>
      </c>
      <c r="O128" s="60"/>
      <c r="P128" s="191">
        <f>O128*H128</f>
        <v>0</v>
      </c>
      <c r="Q128" s="191">
        <v>1</v>
      </c>
      <c r="R128" s="191">
        <f>Q128*H128</f>
        <v>0.5</v>
      </c>
      <c r="S128" s="191">
        <v>0</v>
      </c>
      <c r="T128" s="192">
        <f>S128*H128</f>
        <v>0</v>
      </c>
      <c r="AR128" s="17" t="s">
        <v>208</v>
      </c>
      <c r="AT128" s="17" t="s">
        <v>284</v>
      </c>
      <c r="AU128" s="17" t="s">
        <v>80</v>
      </c>
      <c r="AY128" s="17" t="s">
        <v>135</v>
      </c>
      <c r="BE128" s="193">
        <f>IF(N128="základní",J128,0)</f>
        <v>0</v>
      </c>
      <c r="BF128" s="193">
        <f>IF(N128="snížená",J128,0)</f>
        <v>0</v>
      </c>
      <c r="BG128" s="193">
        <f>IF(N128="zákl. přenesená",J128,0)</f>
        <v>0</v>
      </c>
      <c r="BH128" s="193">
        <f>IF(N128="sníž. přenesená",J128,0)</f>
        <v>0</v>
      </c>
      <c r="BI128" s="193">
        <f>IF(N128="nulová",J128,0)</f>
        <v>0</v>
      </c>
      <c r="BJ128" s="17" t="s">
        <v>21</v>
      </c>
      <c r="BK128" s="193">
        <f>ROUND(I128*H128,2)</f>
        <v>0</v>
      </c>
      <c r="BL128" s="17" t="s">
        <v>142</v>
      </c>
      <c r="BM128" s="17" t="s">
        <v>1493</v>
      </c>
    </row>
    <row r="129" spans="2:65" s="1" customFormat="1" ht="11.25">
      <c r="B129" s="34"/>
      <c r="C129" s="35"/>
      <c r="D129" s="194" t="s">
        <v>144</v>
      </c>
      <c r="E129" s="35"/>
      <c r="F129" s="195" t="s">
        <v>1213</v>
      </c>
      <c r="G129" s="35"/>
      <c r="H129" s="35"/>
      <c r="I129" s="112"/>
      <c r="J129" s="35"/>
      <c r="K129" s="35"/>
      <c r="L129" s="38"/>
      <c r="M129" s="196"/>
      <c r="N129" s="60"/>
      <c r="O129" s="60"/>
      <c r="P129" s="60"/>
      <c r="Q129" s="60"/>
      <c r="R129" s="60"/>
      <c r="S129" s="60"/>
      <c r="T129" s="61"/>
      <c r="AT129" s="17" t="s">
        <v>144</v>
      </c>
      <c r="AU129" s="17" t="s">
        <v>80</v>
      </c>
    </row>
    <row r="130" spans="2:65" s="1" customFormat="1" ht="19.5">
      <c r="B130" s="34"/>
      <c r="C130" s="35"/>
      <c r="D130" s="194" t="s">
        <v>214</v>
      </c>
      <c r="E130" s="35"/>
      <c r="F130" s="197" t="s">
        <v>1215</v>
      </c>
      <c r="G130" s="35"/>
      <c r="H130" s="35"/>
      <c r="I130" s="112"/>
      <c r="J130" s="35"/>
      <c r="K130" s="35"/>
      <c r="L130" s="38"/>
      <c r="M130" s="196"/>
      <c r="N130" s="60"/>
      <c r="O130" s="60"/>
      <c r="P130" s="60"/>
      <c r="Q130" s="60"/>
      <c r="R130" s="60"/>
      <c r="S130" s="60"/>
      <c r="T130" s="61"/>
      <c r="AT130" s="17" t="s">
        <v>214</v>
      </c>
      <c r="AU130" s="17" t="s">
        <v>80</v>
      </c>
    </row>
    <row r="131" spans="2:65" s="1" customFormat="1" ht="16.5" customHeight="1">
      <c r="B131" s="34"/>
      <c r="C131" s="241" t="s">
        <v>200</v>
      </c>
      <c r="D131" s="241" t="s">
        <v>284</v>
      </c>
      <c r="E131" s="242" t="s">
        <v>1494</v>
      </c>
      <c r="F131" s="243" t="s">
        <v>1495</v>
      </c>
      <c r="G131" s="244" t="s">
        <v>227</v>
      </c>
      <c r="H131" s="245">
        <v>0.5</v>
      </c>
      <c r="I131" s="246"/>
      <c r="J131" s="247">
        <f>ROUND(I131*H131,2)</f>
        <v>0</v>
      </c>
      <c r="K131" s="243" t="s">
        <v>141</v>
      </c>
      <c r="L131" s="248"/>
      <c r="M131" s="249" t="s">
        <v>1</v>
      </c>
      <c r="N131" s="250" t="s">
        <v>43</v>
      </c>
      <c r="O131" s="60"/>
      <c r="P131" s="191">
        <f>O131*H131</f>
        <v>0</v>
      </c>
      <c r="Q131" s="191">
        <v>1</v>
      </c>
      <c r="R131" s="191">
        <f>Q131*H131</f>
        <v>0.5</v>
      </c>
      <c r="S131" s="191">
        <v>0</v>
      </c>
      <c r="T131" s="192">
        <f>S131*H131</f>
        <v>0</v>
      </c>
      <c r="AR131" s="17" t="s">
        <v>208</v>
      </c>
      <c r="AT131" s="17" t="s">
        <v>284</v>
      </c>
      <c r="AU131" s="17" t="s">
        <v>80</v>
      </c>
      <c r="AY131" s="17" t="s">
        <v>135</v>
      </c>
      <c r="BE131" s="193">
        <f>IF(N131="základní",J131,0)</f>
        <v>0</v>
      </c>
      <c r="BF131" s="193">
        <f>IF(N131="snížená",J131,0)</f>
        <v>0</v>
      </c>
      <c r="BG131" s="193">
        <f>IF(N131="zákl. přenesená",J131,0)</f>
        <v>0</v>
      </c>
      <c r="BH131" s="193">
        <f>IF(N131="sníž. přenesená",J131,0)</f>
        <v>0</v>
      </c>
      <c r="BI131" s="193">
        <f>IF(N131="nulová",J131,0)</f>
        <v>0</v>
      </c>
      <c r="BJ131" s="17" t="s">
        <v>21</v>
      </c>
      <c r="BK131" s="193">
        <f>ROUND(I131*H131,2)</f>
        <v>0</v>
      </c>
      <c r="BL131" s="17" t="s">
        <v>142</v>
      </c>
      <c r="BM131" s="17" t="s">
        <v>1496</v>
      </c>
    </row>
    <row r="132" spans="2:65" s="1" customFormat="1" ht="11.25">
      <c r="B132" s="34"/>
      <c r="C132" s="35"/>
      <c r="D132" s="194" t="s">
        <v>144</v>
      </c>
      <c r="E132" s="35"/>
      <c r="F132" s="195" t="s">
        <v>1495</v>
      </c>
      <c r="G132" s="35"/>
      <c r="H132" s="35"/>
      <c r="I132" s="112"/>
      <c r="J132" s="35"/>
      <c r="K132" s="35"/>
      <c r="L132" s="38"/>
      <c r="M132" s="196"/>
      <c r="N132" s="60"/>
      <c r="O132" s="60"/>
      <c r="P132" s="60"/>
      <c r="Q132" s="60"/>
      <c r="R132" s="60"/>
      <c r="S132" s="60"/>
      <c r="T132" s="61"/>
      <c r="AT132" s="17" t="s">
        <v>144</v>
      </c>
      <c r="AU132" s="17" t="s">
        <v>80</v>
      </c>
    </row>
    <row r="133" spans="2:65" s="1" customFormat="1" ht="19.5">
      <c r="B133" s="34"/>
      <c r="C133" s="35"/>
      <c r="D133" s="194" t="s">
        <v>214</v>
      </c>
      <c r="E133" s="35"/>
      <c r="F133" s="197" t="s">
        <v>1497</v>
      </c>
      <c r="G133" s="35"/>
      <c r="H133" s="35"/>
      <c r="I133" s="112"/>
      <c r="J133" s="35"/>
      <c r="K133" s="35"/>
      <c r="L133" s="38"/>
      <c r="M133" s="196"/>
      <c r="N133" s="60"/>
      <c r="O133" s="60"/>
      <c r="P133" s="60"/>
      <c r="Q133" s="60"/>
      <c r="R133" s="60"/>
      <c r="S133" s="60"/>
      <c r="T133" s="61"/>
      <c r="AT133" s="17" t="s">
        <v>214</v>
      </c>
      <c r="AU133" s="17" t="s">
        <v>80</v>
      </c>
    </row>
    <row r="134" spans="2:65" s="1" customFormat="1" ht="16.5" customHeight="1">
      <c r="B134" s="34"/>
      <c r="C134" s="241" t="s">
        <v>208</v>
      </c>
      <c r="D134" s="241" t="s">
        <v>284</v>
      </c>
      <c r="E134" s="242" t="s">
        <v>1498</v>
      </c>
      <c r="F134" s="243" t="s">
        <v>1499</v>
      </c>
      <c r="G134" s="244" t="s">
        <v>659</v>
      </c>
      <c r="H134" s="245">
        <v>200</v>
      </c>
      <c r="I134" s="246"/>
      <c r="J134" s="247">
        <f>ROUND(I134*H134,2)</f>
        <v>0</v>
      </c>
      <c r="K134" s="243" t="s">
        <v>1</v>
      </c>
      <c r="L134" s="248"/>
      <c r="M134" s="249" t="s">
        <v>1</v>
      </c>
      <c r="N134" s="250" t="s">
        <v>43</v>
      </c>
      <c r="O134" s="60"/>
      <c r="P134" s="191">
        <f>O134*H134</f>
        <v>0</v>
      </c>
      <c r="Q134" s="191">
        <v>5.5000000000000003E-4</v>
      </c>
      <c r="R134" s="191">
        <f>Q134*H134</f>
        <v>0.11</v>
      </c>
      <c r="S134" s="191">
        <v>0</v>
      </c>
      <c r="T134" s="192">
        <f>S134*H134</f>
        <v>0</v>
      </c>
      <c r="AR134" s="17" t="s">
        <v>208</v>
      </c>
      <c r="AT134" s="17" t="s">
        <v>284</v>
      </c>
      <c r="AU134" s="17" t="s">
        <v>80</v>
      </c>
      <c r="AY134" s="17" t="s">
        <v>135</v>
      </c>
      <c r="BE134" s="193">
        <f>IF(N134="základní",J134,0)</f>
        <v>0</v>
      </c>
      <c r="BF134" s="193">
        <f>IF(N134="snížená",J134,0)</f>
        <v>0</v>
      </c>
      <c r="BG134" s="193">
        <f>IF(N134="zákl. přenesená",J134,0)</f>
        <v>0</v>
      </c>
      <c r="BH134" s="193">
        <f>IF(N134="sníž. přenesená",J134,0)</f>
        <v>0</v>
      </c>
      <c r="BI134" s="193">
        <f>IF(N134="nulová",J134,0)</f>
        <v>0</v>
      </c>
      <c r="BJ134" s="17" t="s">
        <v>21</v>
      </c>
      <c r="BK134" s="193">
        <f>ROUND(I134*H134,2)</f>
        <v>0</v>
      </c>
      <c r="BL134" s="17" t="s">
        <v>142</v>
      </c>
      <c r="BM134" s="17" t="s">
        <v>1500</v>
      </c>
    </row>
    <row r="135" spans="2:65" s="1" customFormat="1" ht="11.25">
      <c r="B135" s="34"/>
      <c r="C135" s="35"/>
      <c r="D135" s="194" t="s">
        <v>144</v>
      </c>
      <c r="E135" s="35"/>
      <c r="F135" s="195" t="s">
        <v>1501</v>
      </c>
      <c r="G135" s="35"/>
      <c r="H135" s="35"/>
      <c r="I135" s="112"/>
      <c r="J135" s="35"/>
      <c r="K135" s="35"/>
      <c r="L135" s="38"/>
      <c r="M135" s="196"/>
      <c r="N135" s="60"/>
      <c r="O135" s="60"/>
      <c r="P135" s="60"/>
      <c r="Q135" s="60"/>
      <c r="R135" s="60"/>
      <c r="S135" s="60"/>
      <c r="T135" s="61"/>
      <c r="AT135" s="17" t="s">
        <v>144</v>
      </c>
      <c r="AU135" s="17" t="s">
        <v>80</v>
      </c>
    </row>
    <row r="136" spans="2:65" s="1" customFormat="1" ht="19.5">
      <c r="B136" s="34"/>
      <c r="C136" s="35"/>
      <c r="D136" s="194" t="s">
        <v>214</v>
      </c>
      <c r="E136" s="35"/>
      <c r="F136" s="197" t="s">
        <v>1502</v>
      </c>
      <c r="G136" s="35"/>
      <c r="H136" s="35"/>
      <c r="I136" s="112"/>
      <c r="J136" s="35"/>
      <c r="K136" s="35"/>
      <c r="L136" s="38"/>
      <c r="M136" s="196"/>
      <c r="N136" s="60"/>
      <c r="O136" s="60"/>
      <c r="P136" s="60"/>
      <c r="Q136" s="60"/>
      <c r="R136" s="60"/>
      <c r="S136" s="60"/>
      <c r="T136" s="61"/>
      <c r="AT136" s="17" t="s">
        <v>214</v>
      </c>
      <c r="AU136" s="17" t="s">
        <v>80</v>
      </c>
    </row>
    <row r="137" spans="2:65" s="11" customFormat="1" ht="22.9" customHeight="1">
      <c r="B137" s="166"/>
      <c r="C137" s="167"/>
      <c r="D137" s="168" t="s">
        <v>71</v>
      </c>
      <c r="E137" s="180" t="s">
        <v>178</v>
      </c>
      <c r="F137" s="180" t="s">
        <v>1503</v>
      </c>
      <c r="G137" s="167"/>
      <c r="H137" s="167"/>
      <c r="I137" s="170"/>
      <c r="J137" s="181">
        <f>BK137</f>
        <v>0</v>
      </c>
      <c r="K137" s="167"/>
      <c r="L137" s="172"/>
      <c r="M137" s="173"/>
      <c r="N137" s="174"/>
      <c r="O137" s="174"/>
      <c r="P137" s="175">
        <f>SUM(P138:P165)</f>
        <v>0</v>
      </c>
      <c r="Q137" s="174"/>
      <c r="R137" s="175">
        <f>SUM(R138:R165)</f>
        <v>11.338047349999998</v>
      </c>
      <c r="S137" s="174"/>
      <c r="T137" s="176">
        <f>SUM(T138:T165)</f>
        <v>15.438000000000002</v>
      </c>
      <c r="AR137" s="177" t="s">
        <v>21</v>
      </c>
      <c r="AT137" s="178" t="s">
        <v>71</v>
      </c>
      <c r="AU137" s="178" t="s">
        <v>21</v>
      </c>
      <c r="AY137" s="177" t="s">
        <v>135</v>
      </c>
      <c r="BK137" s="179">
        <f>SUM(BK138:BK165)</f>
        <v>0</v>
      </c>
    </row>
    <row r="138" spans="2:65" s="1" customFormat="1" ht="16.5" customHeight="1">
      <c r="B138" s="34"/>
      <c r="C138" s="182" t="s">
        <v>219</v>
      </c>
      <c r="D138" s="182" t="s">
        <v>137</v>
      </c>
      <c r="E138" s="183" t="s">
        <v>1504</v>
      </c>
      <c r="F138" s="184" t="s">
        <v>1505</v>
      </c>
      <c r="G138" s="185" t="s">
        <v>659</v>
      </c>
      <c r="H138" s="186">
        <v>182</v>
      </c>
      <c r="I138" s="187"/>
      <c r="J138" s="188">
        <f>ROUND(I138*H138,2)</f>
        <v>0</v>
      </c>
      <c r="K138" s="184" t="s">
        <v>141</v>
      </c>
      <c r="L138" s="38"/>
      <c r="M138" s="189" t="s">
        <v>1</v>
      </c>
      <c r="N138" s="190" t="s">
        <v>43</v>
      </c>
      <c r="O138" s="60"/>
      <c r="P138" s="191">
        <f>O138*H138</f>
        <v>0</v>
      </c>
      <c r="Q138" s="191">
        <v>0</v>
      </c>
      <c r="R138" s="191">
        <f>Q138*H138</f>
        <v>0</v>
      </c>
      <c r="S138" s="191">
        <v>0</v>
      </c>
      <c r="T138" s="192">
        <f>S138*H138</f>
        <v>0</v>
      </c>
      <c r="AR138" s="17" t="s">
        <v>142</v>
      </c>
      <c r="AT138" s="17" t="s">
        <v>137</v>
      </c>
      <c r="AU138" s="17" t="s">
        <v>80</v>
      </c>
      <c r="AY138" s="17" t="s">
        <v>135</v>
      </c>
      <c r="BE138" s="193">
        <f>IF(N138="základní",J138,0)</f>
        <v>0</v>
      </c>
      <c r="BF138" s="193">
        <f>IF(N138="snížená",J138,0)</f>
        <v>0</v>
      </c>
      <c r="BG138" s="193">
        <f>IF(N138="zákl. přenesená",J138,0)</f>
        <v>0</v>
      </c>
      <c r="BH138" s="193">
        <f>IF(N138="sníž. přenesená",J138,0)</f>
        <v>0</v>
      </c>
      <c r="BI138" s="193">
        <f>IF(N138="nulová",J138,0)</f>
        <v>0</v>
      </c>
      <c r="BJ138" s="17" t="s">
        <v>21</v>
      </c>
      <c r="BK138" s="193">
        <f>ROUND(I138*H138,2)</f>
        <v>0</v>
      </c>
      <c r="BL138" s="17" t="s">
        <v>142</v>
      </c>
      <c r="BM138" s="17" t="s">
        <v>1506</v>
      </c>
    </row>
    <row r="139" spans="2:65" s="1" customFormat="1" ht="11.25">
      <c r="B139" s="34"/>
      <c r="C139" s="35"/>
      <c r="D139" s="194" t="s">
        <v>144</v>
      </c>
      <c r="E139" s="35"/>
      <c r="F139" s="195" t="s">
        <v>1507</v>
      </c>
      <c r="G139" s="35"/>
      <c r="H139" s="35"/>
      <c r="I139" s="112"/>
      <c r="J139" s="35"/>
      <c r="K139" s="35"/>
      <c r="L139" s="38"/>
      <c r="M139" s="196"/>
      <c r="N139" s="60"/>
      <c r="O139" s="60"/>
      <c r="P139" s="60"/>
      <c r="Q139" s="60"/>
      <c r="R139" s="60"/>
      <c r="S139" s="60"/>
      <c r="T139" s="61"/>
      <c r="AT139" s="17" t="s">
        <v>144</v>
      </c>
      <c r="AU139" s="17" t="s">
        <v>80</v>
      </c>
    </row>
    <row r="140" spans="2:65" s="1" customFormat="1" ht="39">
      <c r="B140" s="34"/>
      <c r="C140" s="35"/>
      <c r="D140" s="194" t="s">
        <v>146</v>
      </c>
      <c r="E140" s="35"/>
      <c r="F140" s="197" t="s">
        <v>1508</v>
      </c>
      <c r="G140" s="35"/>
      <c r="H140" s="35"/>
      <c r="I140" s="112"/>
      <c r="J140" s="35"/>
      <c r="K140" s="35"/>
      <c r="L140" s="38"/>
      <c r="M140" s="196"/>
      <c r="N140" s="60"/>
      <c r="O140" s="60"/>
      <c r="P140" s="60"/>
      <c r="Q140" s="60"/>
      <c r="R140" s="60"/>
      <c r="S140" s="60"/>
      <c r="T140" s="61"/>
      <c r="AT140" s="17" t="s">
        <v>146</v>
      </c>
      <c r="AU140" s="17" t="s">
        <v>80</v>
      </c>
    </row>
    <row r="141" spans="2:65" s="13" customFormat="1" ht="11.25">
      <c r="B141" s="208"/>
      <c r="C141" s="209"/>
      <c r="D141" s="194" t="s">
        <v>148</v>
      </c>
      <c r="E141" s="210" t="s">
        <v>1</v>
      </c>
      <c r="F141" s="211" t="s">
        <v>1509</v>
      </c>
      <c r="G141" s="209"/>
      <c r="H141" s="212">
        <v>182</v>
      </c>
      <c r="I141" s="213"/>
      <c r="J141" s="209"/>
      <c r="K141" s="209"/>
      <c r="L141" s="214"/>
      <c r="M141" s="215"/>
      <c r="N141" s="216"/>
      <c r="O141" s="216"/>
      <c r="P141" s="216"/>
      <c r="Q141" s="216"/>
      <c r="R141" s="216"/>
      <c r="S141" s="216"/>
      <c r="T141" s="217"/>
      <c r="AT141" s="218" t="s">
        <v>148</v>
      </c>
      <c r="AU141" s="218" t="s">
        <v>80</v>
      </c>
      <c r="AV141" s="13" t="s">
        <v>80</v>
      </c>
      <c r="AW141" s="13" t="s">
        <v>35</v>
      </c>
      <c r="AX141" s="13" t="s">
        <v>21</v>
      </c>
      <c r="AY141" s="218" t="s">
        <v>135</v>
      </c>
    </row>
    <row r="142" spans="2:65" s="1" customFormat="1" ht="16.5" customHeight="1">
      <c r="B142" s="34"/>
      <c r="C142" s="182" t="s">
        <v>26</v>
      </c>
      <c r="D142" s="182" t="s">
        <v>137</v>
      </c>
      <c r="E142" s="183" t="s">
        <v>1510</v>
      </c>
      <c r="F142" s="184" t="s">
        <v>1511</v>
      </c>
      <c r="G142" s="185" t="s">
        <v>659</v>
      </c>
      <c r="H142" s="186">
        <v>91</v>
      </c>
      <c r="I142" s="187"/>
      <c r="J142" s="188">
        <f>ROUND(I142*H142,2)</f>
        <v>0</v>
      </c>
      <c r="K142" s="184" t="s">
        <v>141</v>
      </c>
      <c r="L142" s="38"/>
      <c r="M142" s="189" t="s">
        <v>1</v>
      </c>
      <c r="N142" s="190" t="s">
        <v>43</v>
      </c>
      <c r="O142" s="60"/>
      <c r="P142" s="191">
        <f>O142*H142</f>
        <v>0</v>
      </c>
      <c r="Q142" s="191">
        <v>5.8299999999999997E-4</v>
      </c>
      <c r="R142" s="191">
        <f>Q142*H142</f>
        <v>5.3052999999999996E-2</v>
      </c>
      <c r="S142" s="191">
        <v>0.16600000000000001</v>
      </c>
      <c r="T142" s="192">
        <f>S142*H142</f>
        <v>15.106000000000002</v>
      </c>
      <c r="AR142" s="17" t="s">
        <v>142</v>
      </c>
      <c r="AT142" s="17" t="s">
        <v>137</v>
      </c>
      <c r="AU142" s="17" t="s">
        <v>80</v>
      </c>
      <c r="AY142" s="17" t="s">
        <v>135</v>
      </c>
      <c r="BE142" s="193">
        <f>IF(N142="základní",J142,0)</f>
        <v>0</v>
      </c>
      <c r="BF142" s="193">
        <f>IF(N142="snížená",J142,0)</f>
        <v>0</v>
      </c>
      <c r="BG142" s="193">
        <f>IF(N142="zákl. přenesená",J142,0)</f>
        <v>0</v>
      </c>
      <c r="BH142" s="193">
        <f>IF(N142="sníž. přenesená",J142,0)</f>
        <v>0</v>
      </c>
      <c r="BI142" s="193">
        <f>IF(N142="nulová",J142,0)</f>
        <v>0</v>
      </c>
      <c r="BJ142" s="17" t="s">
        <v>21</v>
      </c>
      <c r="BK142" s="193">
        <f>ROUND(I142*H142,2)</f>
        <v>0</v>
      </c>
      <c r="BL142" s="17" t="s">
        <v>142</v>
      </c>
      <c r="BM142" s="17" t="s">
        <v>1512</v>
      </c>
    </row>
    <row r="143" spans="2:65" s="1" customFormat="1" ht="11.25">
      <c r="B143" s="34"/>
      <c r="C143" s="35"/>
      <c r="D143" s="194" t="s">
        <v>144</v>
      </c>
      <c r="E143" s="35"/>
      <c r="F143" s="195" t="s">
        <v>1513</v>
      </c>
      <c r="G143" s="35"/>
      <c r="H143" s="35"/>
      <c r="I143" s="112"/>
      <c r="J143" s="35"/>
      <c r="K143" s="35"/>
      <c r="L143" s="38"/>
      <c r="M143" s="196"/>
      <c r="N143" s="60"/>
      <c r="O143" s="60"/>
      <c r="P143" s="60"/>
      <c r="Q143" s="60"/>
      <c r="R143" s="60"/>
      <c r="S143" s="60"/>
      <c r="T143" s="61"/>
      <c r="AT143" s="17" t="s">
        <v>144</v>
      </c>
      <c r="AU143" s="17" t="s">
        <v>80</v>
      </c>
    </row>
    <row r="144" spans="2:65" s="13" customFormat="1" ht="11.25">
      <c r="B144" s="208"/>
      <c r="C144" s="209"/>
      <c r="D144" s="194" t="s">
        <v>148</v>
      </c>
      <c r="E144" s="210" t="s">
        <v>1</v>
      </c>
      <c r="F144" s="211" t="s">
        <v>1514</v>
      </c>
      <c r="G144" s="209"/>
      <c r="H144" s="212">
        <v>91</v>
      </c>
      <c r="I144" s="213"/>
      <c r="J144" s="209"/>
      <c r="K144" s="209"/>
      <c r="L144" s="214"/>
      <c r="M144" s="215"/>
      <c r="N144" s="216"/>
      <c r="O144" s="216"/>
      <c r="P144" s="216"/>
      <c r="Q144" s="216"/>
      <c r="R144" s="216"/>
      <c r="S144" s="216"/>
      <c r="T144" s="217"/>
      <c r="AT144" s="218" t="s">
        <v>148</v>
      </c>
      <c r="AU144" s="218" t="s">
        <v>80</v>
      </c>
      <c r="AV144" s="13" t="s">
        <v>80</v>
      </c>
      <c r="AW144" s="13" t="s">
        <v>35</v>
      </c>
      <c r="AX144" s="13" t="s">
        <v>21</v>
      </c>
      <c r="AY144" s="218" t="s">
        <v>135</v>
      </c>
    </row>
    <row r="145" spans="2:65" s="1" customFormat="1" ht="16.5" customHeight="1">
      <c r="B145" s="34"/>
      <c r="C145" s="182" t="s">
        <v>243</v>
      </c>
      <c r="D145" s="182" t="s">
        <v>137</v>
      </c>
      <c r="E145" s="183" t="s">
        <v>1515</v>
      </c>
      <c r="F145" s="184" t="s">
        <v>1516</v>
      </c>
      <c r="G145" s="185" t="s">
        <v>659</v>
      </c>
      <c r="H145" s="186">
        <v>91</v>
      </c>
      <c r="I145" s="187"/>
      <c r="J145" s="188">
        <f>ROUND(I145*H145,2)</f>
        <v>0</v>
      </c>
      <c r="K145" s="184" t="s">
        <v>141</v>
      </c>
      <c r="L145" s="38"/>
      <c r="M145" s="189" t="s">
        <v>1</v>
      </c>
      <c r="N145" s="190" t="s">
        <v>43</v>
      </c>
      <c r="O145" s="60"/>
      <c r="P145" s="191">
        <f>O145*H145</f>
        <v>0</v>
      </c>
      <c r="Q145" s="191">
        <v>2.1120000000000002E-3</v>
      </c>
      <c r="R145" s="191">
        <f>Q145*H145</f>
        <v>0.192192</v>
      </c>
      <c r="S145" s="191">
        <v>0</v>
      </c>
      <c r="T145" s="192">
        <f>S145*H145</f>
        <v>0</v>
      </c>
      <c r="AR145" s="17" t="s">
        <v>142</v>
      </c>
      <c r="AT145" s="17" t="s">
        <v>137</v>
      </c>
      <c r="AU145" s="17" t="s">
        <v>80</v>
      </c>
      <c r="AY145" s="17" t="s">
        <v>135</v>
      </c>
      <c r="BE145" s="193">
        <f>IF(N145="základní",J145,0)</f>
        <v>0</v>
      </c>
      <c r="BF145" s="193">
        <f>IF(N145="snížená",J145,0)</f>
        <v>0</v>
      </c>
      <c r="BG145" s="193">
        <f>IF(N145="zákl. přenesená",J145,0)</f>
        <v>0</v>
      </c>
      <c r="BH145" s="193">
        <f>IF(N145="sníž. přenesená",J145,0)</f>
        <v>0</v>
      </c>
      <c r="BI145" s="193">
        <f>IF(N145="nulová",J145,0)</f>
        <v>0</v>
      </c>
      <c r="BJ145" s="17" t="s">
        <v>21</v>
      </c>
      <c r="BK145" s="193">
        <f>ROUND(I145*H145,2)</f>
        <v>0</v>
      </c>
      <c r="BL145" s="17" t="s">
        <v>142</v>
      </c>
      <c r="BM145" s="17" t="s">
        <v>1517</v>
      </c>
    </row>
    <row r="146" spans="2:65" s="1" customFormat="1" ht="11.25">
      <c r="B146" s="34"/>
      <c r="C146" s="35"/>
      <c r="D146" s="194" t="s">
        <v>144</v>
      </c>
      <c r="E146" s="35"/>
      <c r="F146" s="195" t="s">
        <v>1518</v>
      </c>
      <c r="G146" s="35"/>
      <c r="H146" s="35"/>
      <c r="I146" s="112"/>
      <c r="J146" s="35"/>
      <c r="K146" s="35"/>
      <c r="L146" s="38"/>
      <c r="M146" s="196"/>
      <c r="N146" s="60"/>
      <c r="O146" s="60"/>
      <c r="P146" s="60"/>
      <c r="Q146" s="60"/>
      <c r="R146" s="60"/>
      <c r="S146" s="60"/>
      <c r="T146" s="61"/>
      <c r="AT146" s="17" t="s">
        <v>144</v>
      </c>
      <c r="AU146" s="17" t="s">
        <v>80</v>
      </c>
    </row>
    <row r="147" spans="2:65" s="1" customFormat="1" ht="78">
      <c r="B147" s="34"/>
      <c r="C147" s="35"/>
      <c r="D147" s="194" t="s">
        <v>146</v>
      </c>
      <c r="E147" s="35"/>
      <c r="F147" s="197" t="s">
        <v>1519</v>
      </c>
      <c r="G147" s="35"/>
      <c r="H147" s="35"/>
      <c r="I147" s="112"/>
      <c r="J147" s="35"/>
      <c r="K147" s="35"/>
      <c r="L147" s="38"/>
      <c r="M147" s="196"/>
      <c r="N147" s="60"/>
      <c r="O147" s="60"/>
      <c r="P147" s="60"/>
      <c r="Q147" s="60"/>
      <c r="R147" s="60"/>
      <c r="S147" s="60"/>
      <c r="T147" s="61"/>
      <c r="AT147" s="17" t="s">
        <v>146</v>
      </c>
      <c r="AU147" s="17" t="s">
        <v>80</v>
      </c>
    </row>
    <row r="148" spans="2:65" s="13" customFormat="1" ht="11.25">
      <c r="B148" s="208"/>
      <c r="C148" s="209"/>
      <c r="D148" s="194" t="s">
        <v>148</v>
      </c>
      <c r="E148" s="210" t="s">
        <v>1</v>
      </c>
      <c r="F148" s="211" t="s">
        <v>1514</v>
      </c>
      <c r="G148" s="209"/>
      <c r="H148" s="212">
        <v>91</v>
      </c>
      <c r="I148" s="213"/>
      <c r="J148" s="209"/>
      <c r="K148" s="209"/>
      <c r="L148" s="214"/>
      <c r="M148" s="215"/>
      <c r="N148" s="216"/>
      <c r="O148" s="216"/>
      <c r="P148" s="216"/>
      <c r="Q148" s="216"/>
      <c r="R148" s="216"/>
      <c r="S148" s="216"/>
      <c r="T148" s="217"/>
      <c r="AT148" s="218" t="s">
        <v>148</v>
      </c>
      <c r="AU148" s="218" t="s">
        <v>80</v>
      </c>
      <c r="AV148" s="13" t="s">
        <v>80</v>
      </c>
      <c r="AW148" s="13" t="s">
        <v>35</v>
      </c>
      <c r="AX148" s="13" t="s">
        <v>21</v>
      </c>
      <c r="AY148" s="218" t="s">
        <v>135</v>
      </c>
    </row>
    <row r="149" spans="2:65" s="1" customFormat="1" ht="16.5" customHeight="1">
      <c r="B149" s="34"/>
      <c r="C149" s="182" t="s">
        <v>251</v>
      </c>
      <c r="D149" s="182" t="s">
        <v>137</v>
      </c>
      <c r="E149" s="183" t="s">
        <v>1520</v>
      </c>
      <c r="F149" s="184" t="s">
        <v>1521</v>
      </c>
      <c r="G149" s="185" t="s">
        <v>659</v>
      </c>
      <c r="H149" s="186">
        <v>91</v>
      </c>
      <c r="I149" s="187"/>
      <c r="J149" s="188">
        <f>ROUND(I149*H149,2)</f>
        <v>0</v>
      </c>
      <c r="K149" s="184" t="s">
        <v>141</v>
      </c>
      <c r="L149" s="38"/>
      <c r="M149" s="189" t="s">
        <v>1</v>
      </c>
      <c r="N149" s="190" t="s">
        <v>43</v>
      </c>
      <c r="O149" s="60"/>
      <c r="P149" s="191">
        <f>O149*H149</f>
        <v>0</v>
      </c>
      <c r="Q149" s="191">
        <v>2.6556499999999999E-3</v>
      </c>
      <c r="R149" s="191">
        <f>Q149*H149</f>
        <v>0.24166414999999999</v>
      </c>
      <c r="S149" s="191">
        <v>0</v>
      </c>
      <c r="T149" s="192">
        <f>S149*H149</f>
        <v>0</v>
      </c>
      <c r="AR149" s="17" t="s">
        <v>142</v>
      </c>
      <c r="AT149" s="17" t="s">
        <v>137</v>
      </c>
      <c r="AU149" s="17" t="s">
        <v>80</v>
      </c>
      <c r="AY149" s="17" t="s">
        <v>135</v>
      </c>
      <c r="BE149" s="193">
        <f>IF(N149="základní",J149,0)</f>
        <v>0</v>
      </c>
      <c r="BF149" s="193">
        <f>IF(N149="snížená",J149,0)</f>
        <v>0</v>
      </c>
      <c r="BG149" s="193">
        <f>IF(N149="zákl. přenesená",J149,0)</f>
        <v>0</v>
      </c>
      <c r="BH149" s="193">
        <f>IF(N149="sníž. přenesená",J149,0)</f>
        <v>0</v>
      </c>
      <c r="BI149" s="193">
        <f>IF(N149="nulová",J149,0)</f>
        <v>0</v>
      </c>
      <c r="BJ149" s="17" t="s">
        <v>21</v>
      </c>
      <c r="BK149" s="193">
        <f>ROUND(I149*H149,2)</f>
        <v>0</v>
      </c>
      <c r="BL149" s="17" t="s">
        <v>142</v>
      </c>
      <c r="BM149" s="17" t="s">
        <v>1522</v>
      </c>
    </row>
    <row r="150" spans="2:65" s="1" customFormat="1" ht="11.25">
      <c r="B150" s="34"/>
      <c r="C150" s="35"/>
      <c r="D150" s="194" t="s">
        <v>144</v>
      </c>
      <c r="E150" s="35"/>
      <c r="F150" s="195" t="s">
        <v>1523</v>
      </c>
      <c r="G150" s="35"/>
      <c r="H150" s="35"/>
      <c r="I150" s="112"/>
      <c r="J150" s="35"/>
      <c r="K150" s="35"/>
      <c r="L150" s="38"/>
      <c r="M150" s="196"/>
      <c r="N150" s="60"/>
      <c r="O150" s="60"/>
      <c r="P150" s="60"/>
      <c r="Q150" s="60"/>
      <c r="R150" s="60"/>
      <c r="S150" s="60"/>
      <c r="T150" s="61"/>
      <c r="AT150" s="17" t="s">
        <v>144</v>
      </c>
      <c r="AU150" s="17" t="s">
        <v>80</v>
      </c>
    </row>
    <row r="151" spans="2:65" s="1" customFormat="1" ht="78">
      <c r="B151" s="34"/>
      <c r="C151" s="35"/>
      <c r="D151" s="194" t="s">
        <v>146</v>
      </c>
      <c r="E151" s="35"/>
      <c r="F151" s="197" t="s">
        <v>1519</v>
      </c>
      <c r="G151" s="35"/>
      <c r="H151" s="35"/>
      <c r="I151" s="112"/>
      <c r="J151" s="35"/>
      <c r="K151" s="35"/>
      <c r="L151" s="38"/>
      <c r="M151" s="196"/>
      <c r="N151" s="60"/>
      <c r="O151" s="60"/>
      <c r="P151" s="60"/>
      <c r="Q151" s="60"/>
      <c r="R151" s="60"/>
      <c r="S151" s="60"/>
      <c r="T151" s="61"/>
      <c r="AT151" s="17" t="s">
        <v>146</v>
      </c>
      <c r="AU151" s="17" t="s">
        <v>80</v>
      </c>
    </row>
    <row r="152" spans="2:65" s="13" customFormat="1" ht="11.25">
      <c r="B152" s="208"/>
      <c r="C152" s="209"/>
      <c r="D152" s="194" t="s">
        <v>148</v>
      </c>
      <c r="E152" s="210" t="s">
        <v>1</v>
      </c>
      <c r="F152" s="211" t="s">
        <v>1514</v>
      </c>
      <c r="G152" s="209"/>
      <c r="H152" s="212">
        <v>91</v>
      </c>
      <c r="I152" s="213"/>
      <c r="J152" s="209"/>
      <c r="K152" s="209"/>
      <c r="L152" s="214"/>
      <c r="M152" s="215"/>
      <c r="N152" s="216"/>
      <c r="O152" s="216"/>
      <c r="P152" s="216"/>
      <c r="Q152" s="216"/>
      <c r="R152" s="216"/>
      <c r="S152" s="216"/>
      <c r="T152" s="217"/>
      <c r="AT152" s="218" t="s">
        <v>148</v>
      </c>
      <c r="AU152" s="218" t="s">
        <v>80</v>
      </c>
      <c r="AV152" s="13" t="s">
        <v>80</v>
      </c>
      <c r="AW152" s="13" t="s">
        <v>35</v>
      </c>
      <c r="AX152" s="13" t="s">
        <v>21</v>
      </c>
      <c r="AY152" s="218" t="s">
        <v>135</v>
      </c>
    </row>
    <row r="153" spans="2:65" s="1" customFormat="1" ht="16.5" customHeight="1">
      <c r="B153" s="34"/>
      <c r="C153" s="182" t="s">
        <v>257</v>
      </c>
      <c r="D153" s="182" t="s">
        <v>137</v>
      </c>
      <c r="E153" s="183" t="s">
        <v>1524</v>
      </c>
      <c r="F153" s="184" t="s">
        <v>1525</v>
      </c>
      <c r="G153" s="185" t="s">
        <v>659</v>
      </c>
      <c r="H153" s="186">
        <v>2</v>
      </c>
      <c r="I153" s="187"/>
      <c r="J153" s="188">
        <f>ROUND(I153*H153,2)</f>
        <v>0</v>
      </c>
      <c r="K153" s="184" t="s">
        <v>141</v>
      </c>
      <c r="L153" s="38"/>
      <c r="M153" s="189" t="s">
        <v>1</v>
      </c>
      <c r="N153" s="190" t="s">
        <v>43</v>
      </c>
      <c r="O153" s="60"/>
      <c r="P153" s="191">
        <f>O153*H153</f>
        <v>0</v>
      </c>
      <c r="Q153" s="191">
        <v>2.124E-3</v>
      </c>
      <c r="R153" s="191">
        <f>Q153*H153</f>
        <v>4.248E-3</v>
      </c>
      <c r="S153" s="191">
        <v>0</v>
      </c>
      <c r="T153" s="192">
        <f>S153*H153</f>
        <v>0</v>
      </c>
      <c r="AR153" s="17" t="s">
        <v>142</v>
      </c>
      <c r="AT153" s="17" t="s">
        <v>137</v>
      </c>
      <c r="AU153" s="17" t="s">
        <v>80</v>
      </c>
      <c r="AY153" s="17" t="s">
        <v>135</v>
      </c>
      <c r="BE153" s="193">
        <f>IF(N153="základní",J153,0)</f>
        <v>0</v>
      </c>
      <c r="BF153" s="193">
        <f>IF(N153="snížená",J153,0)</f>
        <v>0</v>
      </c>
      <c r="BG153" s="193">
        <f>IF(N153="zákl. přenesená",J153,0)</f>
        <v>0</v>
      </c>
      <c r="BH153" s="193">
        <f>IF(N153="sníž. přenesená",J153,0)</f>
        <v>0</v>
      </c>
      <c r="BI153" s="193">
        <f>IF(N153="nulová",J153,0)</f>
        <v>0</v>
      </c>
      <c r="BJ153" s="17" t="s">
        <v>21</v>
      </c>
      <c r="BK153" s="193">
        <f>ROUND(I153*H153,2)</f>
        <v>0</v>
      </c>
      <c r="BL153" s="17" t="s">
        <v>142</v>
      </c>
      <c r="BM153" s="17" t="s">
        <v>1526</v>
      </c>
    </row>
    <row r="154" spans="2:65" s="1" customFormat="1" ht="11.25">
      <c r="B154" s="34"/>
      <c r="C154" s="35"/>
      <c r="D154" s="194" t="s">
        <v>144</v>
      </c>
      <c r="E154" s="35"/>
      <c r="F154" s="195" t="s">
        <v>1527</v>
      </c>
      <c r="G154" s="35"/>
      <c r="H154" s="35"/>
      <c r="I154" s="112"/>
      <c r="J154" s="35"/>
      <c r="K154" s="35"/>
      <c r="L154" s="38"/>
      <c r="M154" s="196"/>
      <c r="N154" s="60"/>
      <c r="O154" s="60"/>
      <c r="P154" s="60"/>
      <c r="Q154" s="60"/>
      <c r="R154" s="60"/>
      <c r="S154" s="60"/>
      <c r="T154" s="61"/>
      <c r="AT154" s="17" t="s">
        <v>144</v>
      </c>
      <c r="AU154" s="17" t="s">
        <v>80</v>
      </c>
    </row>
    <row r="155" spans="2:65" s="1" customFormat="1" ht="48.75">
      <c r="B155" s="34"/>
      <c r="C155" s="35"/>
      <c r="D155" s="194" t="s">
        <v>146</v>
      </c>
      <c r="E155" s="35"/>
      <c r="F155" s="197" t="s">
        <v>1528</v>
      </c>
      <c r="G155" s="35"/>
      <c r="H155" s="35"/>
      <c r="I155" s="112"/>
      <c r="J155" s="35"/>
      <c r="K155" s="35"/>
      <c r="L155" s="38"/>
      <c r="M155" s="196"/>
      <c r="N155" s="60"/>
      <c r="O155" s="60"/>
      <c r="P155" s="60"/>
      <c r="Q155" s="60"/>
      <c r="R155" s="60"/>
      <c r="S155" s="60"/>
      <c r="T155" s="61"/>
      <c r="AT155" s="17" t="s">
        <v>146</v>
      </c>
      <c r="AU155" s="17" t="s">
        <v>80</v>
      </c>
    </row>
    <row r="156" spans="2:65" s="1" customFormat="1" ht="16.5" customHeight="1">
      <c r="B156" s="34"/>
      <c r="C156" s="182" t="s">
        <v>264</v>
      </c>
      <c r="D156" s="182" t="s">
        <v>137</v>
      </c>
      <c r="E156" s="183" t="s">
        <v>1529</v>
      </c>
      <c r="F156" s="184" t="s">
        <v>1530</v>
      </c>
      <c r="G156" s="185" t="s">
        <v>659</v>
      </c>
      <c r="H156" s="186">
        <v>2</v>
      </c>
      <c r="I156" s="187"/>
      <c r="J156" s="188">
        <f>ROUND(I156*H156,2)</f>
        <v>0</v>
      </c>
      <c r="K156" s="184" t="s">
        <v>141</v>
      </c>
      <c r="L156" s="38"/>
      <c r="M156" s="189" t="s">
        <v>1</v>
      </c>
      <c r="N156" s="190" t="s">
        <v>43</v>
      </c>
      <c r="O156" s="60"/>
      <c r="P156" s="191">
        <f>O156*H156</f>
        <v>0</v>
      </c>
      <c r="Q156" s="191">
        <v>4.7451000000000004E-3</v>
      </c>
      <c r="R156" s="191">
        <f>Q156*H156</f>
        <v>9.4902000000000007E-3</v>
      </c>
      <c r="S156" s="191">
        <v>0</v>
      </c>
      <c r="T156" s="192">
        <f>S156*H156</f>
        <v>0</v>
      </c>
      <c r="AR156" s="17" t="s">
        <v>142</v>
      </c>
      <c r="AT156" s="17" t="s">
        <v>137</v>
      </c>
      <c r="AU156" s="17" t="s">
        <v>80</v>
      </c>
      <c r="AY156" s="17" t="s">
        <v>135</v>
      </c>
      <c r="BE156" s="193">
        <f>IF(N156="základní",J156,0)</f>
        <v>0</v>
      </c>
      <c r="BF156" s="193">
        <f>IF(N156="snížená",J156,0)</f>
        <v>0</v>
      </c>
      <c r="BG156" s="193">
        <f>IF(N156="zákl. přenesená",J156,0)</f>
        <v>0</v>
      </c>
      <c r="BH156" s="193">
        <f>IF(N156="sníž. přenesená",J156,0)</f>
        <v>0</v>
      </c>
      <c r="BI156" s="193">
        <f>IF(N156="nulová",J156,0)</f>
        <v>0</v>
      </c>
      <c r="BJ156" s="17" t="s">
        <v>21</v>
      </c>
      <c r="BK156" s="193">
        <f>ROUND(I156*H156,2)</f>
        <v>0</v>
      </c>
      <c r="BL156" s="17" t="s">
        <v>142</v>
      </c>
      <c r="BM156" s="17" t="s">
        <v>1531</v>
      </c>
    </row>
    <row r="157" spans="2:65" s="1" customFormat="1" ht="11.25">
      <c r="B157" s="34"/>
      <c r="C157" s="35"/>
      <c r="D157" s="194" t="s">
        <v>144</v>
      </c>
      <c r="E157" s="35"/>
      <c r="F157" s="195" t="s">
        <v>1532</v>
      </c>
      <c r="G157" s="35"/>
      <c r="H157" s="35"/>
      <c r="I157" s="112"/>
      <c r="J157" s="35"/>
      <c r="K157" s="35"/>
      <c r="L157" s="38"/>
      <c r="M157" s="196"/>
      <c r="N157" s="60"/>
      <c r="O157" s="60"/>
      <c r="P157" s="60"/>
      <c r="Q157" s="60"/>
      <c r="R157" s="60"/>
      <c r="S157" s="60"/>
      <c r="T157" s="61"/>
      <c r="AT157" s="17" t="s">
        <v>144</v>
      </c>
      <c r="AU157" s="17" t="s">
        <v>80</v>
      </c>
    </row>
    <row r="158" spans="2:65" s="1" customFormat="1" ht="48.75">
      <c r="B158" s="34"/>
      <c r="C158" s="35"/>
      <c r="D158" s="194" t="s">
        <v>146</v>
      </c>
      <c r="E158" s="35"/>
      <c r="F158" s="197" t="s">
        <v>1528</v>
      </c>
      <c r="G158" s="35"/>
      <c r="H158" s="35"/>
      <c r="I158" s="112"/>
      <c r="J158" s="35"/>
      <c r="K158" s="35"/>
      <c r="L158" s="38"/>
      <c r="M158" s="196"/>
      <c r="N158" s="60"/>
      <c r="O158" s="60"/>
      <c r="P158" s="60"/>
      <c r="Q158" s="60"/>
      <c r="R158" s="60"/>
      <c r="S158" s="60"/>
      <c r="T158" s="61"/>
      <c r="AT158" s="17" t="s">
        <v>146</v>
      </c>
      <c r="AU158" s="17" t="s">
        <v>80</v>
      </c>
    </row>
    <row r="159" spans="2:65" s="1" customFormat="1" ht="16.5" customHeight="1">
      <c r="B159" s="34"/>
      <c r="C159" s="241" t="s">
        <v>8</v>
      </c>
      <c r="D159" s="241" t="s">
        <v>284</v>
      </c>
      <c r="E159" s="242" t="s">
        <v>1533</v>
      </c>
      <c r="F159" s="243" t="s">
        <v>1534</v>
      </c>
      <c r="G159" s="244" t="s">
        <v>157</v>
      </c>
      <c r="H159" s="245">
        <v>13.295999999999999</v>
      </c>
      <c r="I159" s="246"/>
      <c r="J159" s="247">
        <f>ROUND(I159*H159,2)</f>
        <v>0</v>
      </c>
      <c r="K159" s="243" t="s">
        <v>141</v>
      </c>
      <c r="L159" s="248"/>
      <c r="M159" s="249" t="s">
        <v>1</v>
      </c>
      <c r="N159" s="250" t="s">
        <v>43</v>
      </c>
      <c r="O159" s="60"/>
      <c r="P159" s="191">
        <f>O159*H159</f>
        <v>0</v>
      </c>
      <c r="Q159" s="191">
        <v>0.81499999999999995</v>
      </c>
      <c r="R159" s="191">
        <f>Q159*H159</f>
        <v>10.836239999999998</v>
      </c>
      <c r="S159" s="191">
        <v>0</v>
      </c>
      <c r="T159" s="192">
        <f>S159*H159</f>
        <v>0</v>
      </c>
      <c r="AR159" s="17" t="s">
        <v>208</v>
      </c>
      <c r="AT159" s="17" t="s">
        <v>284</v>
      </c>
      <c r="AU159" s="17" t="s">
        <v>80</v>
      </c>
      <c r="AY159" s="17" t="s">
        <v>135</v>
      </c>
      <c r="BE159" s="193">
        <f>IF(N159="základní",J159,0)</f>
        <v>0</v>
      </c>
      <c r="BF159" s="193">
        <f>IF(N159="snížená",J159,0)</f>
        <v>0</v>
      </c>
      <c r="BG159" s="193">
        <f>IF(N159="zákl. přenesená",J159,0)</f>
        <v>0</v>
      </c>
      <c r="BH159" s="193">
        <f>IF(N159="sníž. přenesená",J159,0)</f>
        <v>0</v>
      </c>
      <c r="BI159" s="193">
        <f>IF(N159="nulová",J159,0)</f>
        <v>0</v>
      </c>
      <c r="BJ159" s="17" t="s">
        <v>21</v>
      </c>
      <c r="BK159" s="193">
        <f>ROUND(I159*H159,2)</f>
        <v>0</v>
      </c>
      <c r="BL159" s="17" t="s">
        <v>142</v>
      </c>
      <c r="BM159" s="17" t="s">
        <v>1535</v>
      </c>
    </row>
    <row r="160" spans="2:65" s="1" customFormat="1" ht="11.25">
      <c r="B160" s="34"/>
      <c r="C160" s="35"/>
      <c r="D160" s="194" t="s">
        <v>144</v>
      </c>
      <c r="E160" s="35"/>
      <c r="F160" s="195" t="s">
        <v>1534</v>
      </c>
      <c r="G160" s="35"/>
      <c r="H160" s="35"/>
      <c r="I160" s="112"/>
      <c r="J160" s="35"/>
      <c r="K160" s="35"/>
      <c r="L160" s="38"/>
      <c r="M160" s="196"/>
      <c r="N160" s="60"/>
      <c r="O160" s="60"/>
      <c r="P160" s="60"/>
      <c r="Q160" s="60"/>
      <c r="R160" s="60"/>
      <c r="S160" s="60"/>
      <c r="T160" s="61"/>
      <c r="AT160" s="17" t="s">
        <v>144</v>
      </c>
      <c r="AU160" s="17" t="s">
        <v>80</v>
      </c>
    </row>
    <row r="161" spans="2:65" s="13" customFormat="1" ht="11.25">
      <c r="B161" s="208"/>
      <c r="C161" s="209"/>
      <c r="D161" s="194" t="s">
        <v>148</v>
      </c>
      <c r="E161" s="210" t="s">
        <v>1</v>
      </c>
      <c r="F161" s="211" t="s">
        <v>1536</v>
      </c>
      <c r="G161" s="209"/>
      <c r="H161" s="212">
        <v>13.103999999999999</v>
      </c>
      <c r="I161" s="213"/>
      <c r="J161" s="209"/>
      <c r="K161" s="209"/>
      <c r="L161" s="214"/>
      <c r="M161" s="215"/>
      <c r="N161" s="216"/>
      <c r="O161" s="216"/>
      <c r="P161" s="216"/>
      <c r="Q161" s="216"/>
      <c r="R161" s="216"/>
      <c r="S161" s="216"/>
      <c r="T161" s="217"/>
      <c r="AT161" s="218" t="s">
        <v>148</v>
      </c>
      <c r="AU161" s="218" t="s">
        <v>80</v>
      </c>
      <c r="AV161" s="13" t="s">
        <v>80</v>
      </c>
      <c r="AW161" s="13" t="s">
        <v>35</v>
      </c>
      <c r="AX161" s="13" t="s">
        <v>72</v>
      </c>
      <c r="AY161" s="218" t="s">
        <v>135</v>
      </c>
    </row>
    <row r="162" spans="2:65" s="13" customFormat="1" ht="11.25">
      <c r="B162" s="208"/>
      <c r="C162" s="209"/>
      <c r="D162" s="194" t="s">
        <v>148</v>
      </c>
      <c r="E162" s="210" t="s">
        <v>1</v>
      </c>
      <c r="F162" s="211" t="s">
        <v>1537</v>
      </c>
      <c r="G162" s="209"/>
      <c r="H162" s="212">
        <v>0.192</v>
      </c>
      <c r="I162" s="213"/>
      <c r="J162" s="209"/>
      <c r="K162" s="209"/>
      <c r="L162" s="214"/>
      <c r="M162" s="215"/>
      <c r="N162" s="216"/>
      <c r="O162" s="216"/>
      <c r="P162" s="216"/>
      <c r="Q162" s="216"/>
      <c r="R162" s="216"/>
      <c r="S162" s="216"/>
      <c r="T162" s="217"/>
      <c r="AT162" s="218" t="s">
        <v>148</v>
      </c>
      <c r="AU162" s="218" t="s">
        <v>80</v>
      </c>
      <c r="AV162" s="13" t="s">
        <v>80</v>
      </c>
      <c r="AW162" s="13" t="s">
        <v>35</v>
      </c>
      <c r="AX162" s="13" t="s">
        <v>72</v>
      </c>
      <c r="AY162" s="218" t="s">
        <v>135</v>
      </c>
    </row>
    <row r="163" spans="2:65" s="15" customFormat="1" ht="11.25">
      <c r="B163" s="230"/>
      <c r="C163" s="231"/>
      <c r="D163" s="194" t="s">
        <v>148</v>
      </c>
      <c r="E163" s="232" t="s">
        <v>1</v>
      </c>
      <c r="F163" s="233" t="s">
        <v>193</v>
      </c>
      <c r="G163" s="231"/>
      <c r="H163" s="234">
        <v>13.295999999999999</v>
      </c>
      <c r="I163" s="235"/>
      <c r="J163" s="231"/>
      <c r="K163" s="231"/>
      <c r="L163" s="236"/>
      <c r="M163" s="237"/>
      <c r="N163" s="238"/>
      <c r="O163" s="238"/>
      <c r="P163" s="238"/>
      <c r="Q163" s="238"/>
      <c r="R163" s="238"/>
      <c r="S163" s="238"/>
      <c r="T163" s="239"/>
      <c r="AT163" s="240" t="s">
        <v>148</v>
      </c>
      <c r="AU163" s="240" t="s">
        <v>80</v>
      </c>
      <c r="AV163" s="15" t="s">
        <v>142</v>
      </c>
      <c r="AW163" s="15" t="s">
        <v>35</v>
      </c>
      <c r="AX163" s="15" t="s">
        <v>21</v>
      </c>
      <c r="AY163" s="240" t="s">
        <v>135</v>
      </c>
    </row>
    <row r="164" spans="2:65" s="1" customFormat="1" ht="16.5" customHeight="1">
      <c r="B164" s="34"/>
      <c r="C164" s="182" t="s">
        <v>283</v>
      </c>
      <c r="D164" s="182" t="s">
        <v>137</v>
      </c>
      <c r="E164" s="183" t="s">
        <v>1538</v>
      </c>
      <c r="F164" s="184" t="s">
        <v>1539</v>
      </c>
      <c r="G164" s="185" t="s">
        <v>659</v>
      </c>
      <c r="H164" s="186">
        <v>2</v>
      </c>
      <c r="I164" s="187"/>
      <c r="J164" s="188">
        <f>ROUND(I164*H164,2)</f>
        <v>0</v>
      </c>
      <c r="K164" s="184" t="s">
        <v>141</v>
      </c>
      <c r="L164" s="38"/>
      <c r="M164" s="189" t="s">
        <v>1</v>
      </c>
      <c r="N164" s="190" t="s">
        <v>43</v>
      </c>
      <c r="O164" s="60"/>
      <c r="P164" s="191">
        <f>O164*H164</f>
        <v>0</v>
      </c>
      <c r="Q164" s="191">
        <v>5.8E-4</v>
      </c>
      <c r="R164" s="191">
        <f>Q164*H164</f>
        <v>1.16E-3</v>
      </c>
      <c r="S164" s="191">
        <v>0.16600000000000001</v>
      </c>
      <c r="T164" s="192">
        <f>S164*H164</f>
        <v>0.33200000000000002</v>
      </c>
      <c r="AR164" s="17" t="s">
        <v>142</v>
      </c>
      <c r="AT164" s="17" t="s">
        <v>137</v>
      </c>
      <c r="AU164" s="17" t="s">
        <v>80</v>
      </c>
      <c r="AY164" s="17" t="s">
        <v>135</v>
      </c>
      <c r="BE164" s="193">
        <f>IF(N164="základní",J164,0)</f>
        <v>0</v>
      </c>
      <c r="BF164" s="193">
        <f>IF(N164="snížená",J164,0)</f>
        <v>0</v>
      </c>
      <c r="BG164" s="193">
        <f>IF(N164="zákl. přenesená",J164,0)</f>
        <v>0</v>
      </c>
      <c r="BH164" s="193">
        <f>IF(N164="sníž. přenesená",J164,0)</f>
        <v>0</v>
      </c>
      <c r="BI164" s="193">
        <f>IF(N164="nulová",J164,0)</f>
        <v>0</v>
      </c>
      <c r="BJ164" s="17" t="s">
        <v>21</v>
      </c>
      <c r="BK164" s="193">
        <f>ROUND(I164*H164,2)</f>
        <v>0</v>
      </c>
      <c r="BL164" s="17" t="s">
        <v>142</v>
      </c>
      <c r="BM164" s="17" t="s">
        <v>1540</v>
      </c>
    </row>
    <row r="165" spans="2:65" s="1" customFormat="1" ht="11.25">
      <c r="B165" s="34"/>
      <c r="C165" s="35"/>
      <c r="D165" s="194" t="s">
        <v>144</v>
      </c>
      <c r="E165" s="35"/>
      <c r="F165" s="195" t="s">
        <v>1541</v>
      </c>
      <c r="G165" s="35"/>
      <c r="H165" s="35"/>
      <c r="I165" s="112"/>
      <c r="J165" s="35"/>
      <c r="K165" s="35"/>
      <c r="L165" s="38"/>
      <c r="M165" s="196"/>
      <c r="N165" s="60"/>
      <c r="O165" s="60"/>
      <c r="P165" s="60"/>
      <c r="Q165" s="60"/>
      <c r="R165" s="60"/>
      <c r="S165" s="60"/>
      <c r="T165" s="61"/>
      <c r="AT165" s="17" t="s">
        <v>144</v>
      </c>
      <c r="AU165" s="17" t="s">
        <v>80</v>
      </c>
    </row>
    <row r="166" spans="2:65" s="11" customFormat="1" ht="22.9" customHeight="1">
      <c r="B166" s="166"/>
      <c r="C166" s="167"/>
      <c r="D166" s="168" t="s">
        <v>71</v>
      </c>
      <c r="E166" s="180" t="s">
        <v>219</v>
      </c>
      <c r="F166" s="180" t="s">
        <v>576</v>
      </c>
      <c r="G166" s="167"/>
      <c r="H166" s="167"/>
      <c r="I166" s="170"/>
      <c r="J166" s="181">
        <f>BK166</f>
        <v>0</v>
      </c>
      <c r="K166" s="167"/>
      <c r="L166" s="172"/>
      <c r="M166" s="173"/>
      <c r="N166" s="174"/>
      <c r="O166" s="174"/>
      <c r="P166" s="175">
        <f>SUM(P167:P228)</f>
        <v>0</v>
      </c>
      <c r="Q166" s="174"/>
      <c r="R166" s="175">
        <f>SUM(R167:R228)</f>
        <v>2.9669500000000002</v>
      </c>
      <c r="S166" s="174"/>
      <c r="T166" s="176">
        <f>SUM(T167:T228)</f>
        <v>5.2889999999999997</v>
      </c>
      <c r="AR166" s="177" t="s">
        <v>21</v>
      </c>
      <c r="AT166" s="178" t="s">
        <v>71</v>
      </c>
      <c r="AU166" s="178" t="s">
        <v>21</v>
      </c>
      <c r="AY166" s="177" t="s">
        <v>135</v>
      </c>
      <c r="BK166" s="179">
        <f>SUM(BK167:BK228)</f>
        <v>0</v>
      </c>
    </row>
    <row r="167" spans="2:65" s="1" customFormat="1" ht="16.5" customHeight="1">
      <c r="B167" s="34"/>
      <c r="C167" s="182" t="s">
        <v>289</v>
      </c>
      <c r="D167" s="182" t="s">
        <v>137</v>
      </c>
      <c r="E167" s="183" t="s">
        <v>1542</v>
      </c>
      <c r="F167" s="184" t="s">
        <v>1543</v>
      </c>
      <c r="G167" s="185" t="s">
        <v>140</v>
      </c>
      <c r="H167" s="186">
        <v>396.7</v>
      </c>
      <c r="I167" s="187"/>
      <c r="J167" s="188">
        <f>ROUND(I167*H167,2)</f>
        <v>0</v>
      </c>
      <c r="K167" s="184" t="s">
        <v>1</v>
      </c>
      <c r="L167" s="38"/>
      <c r="M167" s="189" t="s">
        <v>1</v>
      </c>
      <c r="N167" s="190" t="s">
        <v>43</v>
      </c>
      <c r="O167" s="60"/>
      <c r="P167" s="191">
        <f>O167*H167</f>
        <v>0</v>
      </c>
      <c r="Q167" s="191">
        <v>0</v>
      </c>
      <c r="R167" s="191">
        <f>Q167*H167</f>
        <v>0</v>
      </c>
      <c r="S167" s="191">
        <v>0</v>
      </c>
      <c r="T167" s="192">
        <f>S167*H167</f>
        <v>0</v>
      </c>
      <c r="AR167" s="17" t="s">
        <v>142</v>
      </c>
      <c r="AT167" s="17" t="s">
        <v>137</v>
      </c>
      <c r="AU167" s="17" t="s">
        <v>80</v>
      </c>
      <c r="AY167" s="17" t="s">
        <v>135</v>
      </c>
      <c r="BE167" s="193">
        <f>IF(N167="základní",J167,0)</f>
        <v>0</v>
      </c>
      <c r="BF167" s="193">
        <f>IF(N167="snížená",J167,0)</f>
        <v>0</v>
      </c>
      <c r="BG167" s="193">
        <f>IF(N167="zákl. přenesená",J167,0)</f>
        <v>0</v>
      </c>
      <c r="BH167" s="193">
        <f>IF(N167="sníž. přenesená",J167,0)</f>
        <v>0</v>
      </c>
      <c r="BI167" s="193">
        <f>IF(N167="nulová",J167,0)</f>
        <v>0</v>
      </c>
      <c r="BJ167" s="17" t="s">
        <v>21</v>
      </c>
      <c r="BK167" s="193">
        <f>ROUND(I167*H167,2)</f>
        <v>0</v>
      </c>
      <c r="BL167" s="17" t="s">
        <v>142</v>
      </c>
      <c r="BM167" s="17" t="s">
        <v>1544</v>
      </c>
    </row>
    <row r="168" spans="2:65" s="1" customFormat="1" ht="11.25">
      <c r="B168" s="34"/>
      <c r="C168" s="35"/>
      <c r="D168" s="194" t="s">
        <v>144</v>
      </c>
      <c r="E168" s="35"/>
      <c r="F168" s="195" t="s">
        <v>1543</v>
      </c>
      <c r="G168" s="35"/>
      <c r="H168" s="35"/>
      <c r="I168" s="112"/>
      <c r="J168" s="35"/>
      <c r="K168" s="35"/>
      <c r="L168" s="38"/>
      <c r="M168" s="196"/>
      <c r="N168" s="60"/>
      <c r="O168" s="60"/>
      <c r="P168" s="60"/>
      <c r="Q168" s="60"/>
      <c r="R168" s="60"/>
      <c r="S168" s="60"/>
      <c r="T168" s="61"/>
      <c r="AT168" s="17" t="s">
        <v>144</v>
      </c>
      <c r="AU168" s="17" t="s">
        <v>80</v>
      </c>
    </row>
    <row r="169" spans="2:65" s="1" customFormat="1" ht="19.5">
      <c r="B169" s="34"/>
      <c r="C169" s="35"/>
      <c r="D169" s="194" t="s">
        <v>214</v>
      </c>
      <c r="E169" s="35"/>
      <c r="F169" s="197" t="s">
        <v>1545</v>
      </c>
      <c r="G169" s="35"/>
      <c r="H169" s="35"/>
      <c r="I169" s="112"/>
      <c r="J169" s="35"/>
      <c r="K169" s="35"/>
      <c r="L169" s="38"/>
      <c r="M169" s="196"/>
      <c r="N169" s="60"/>
      <c r="O169" s="60"/>
      <c r="P169" s="60"/>
      <c r="Q169" s="60"/>
      <c r="R169" s="60"/>
      <c r="S169" s="60"/>
      <c r="T169" s="61"/>
      <c r="AT169" s="17" t="s">
        <v>214</v>
      </c>
      <c r="AU169" s="17" t="s">
        <v>80</v>
      </c>
    </row>
    <row r="170" spans="2:65" s="12" customFormat="1" ht="11.25">
      <c r="B170" s="198"/>
      <c r="C170" s="199"/>
      <c r="D170" s="194" t="s">
        <v>148</v>
      </c>
      <c r="E170" s="200" t="s">
        <v>1</v>
      </c>
      <c r="F170" s="201" t="s">
        <v>1546</v>
      </c>
      <c r="G170" s="199"/>
      <c r="H170" s="200" t="s">
        <v>1</v>
      </c>
      <c r="I170" s="202"/>
      <c r="J170" s="199"/>
      <c r="K170" s="199"/>
      <c r="L170" s="203"/>
      <c r="M170" s="204"/>
      <c r="N170" s="205"/>
      <c r="O170" s="205"/>
      <c r="P170" s="205"/>
      <c r="Q170" s="205"/>
      <c r="R170" s="205"/>
      <c r="S170" s="205"/>
      <c r="T170" s="206"/>
      <c r="AT170" s="207" t="s">
        <v>148</v>
      </c>
      <c r="AU170" s="207" t="s">
        <v>80</v>
      </c>
      <c r="AV170" s="12" t="s">
        <v>21</v>
      </c>
      <c r="AW170" s="12" t="s">
        <v>35</v>
      </c>
      <c r="AX170" s="12" t="s">
        <v>72</v>
      </c>
      <c r="AY170" s="207" t="s">
        <v>135</v>
      </c>
    </row>
    <row r="171" spans="2:65" s="13" customFormat="1" ht="11.25">
      <c r="B171" s="208"/>
      <c r="C171" s="209"/>
      <c r="D171" s="194" t="s">
        <v>148</v>
      </c>
      <c r="E171" s="210" t="s">
        <v>1</v>
      </c>
      <c r="F171" s="211" t="s">
        <v>1547</v>
      </c>
      <c r="G171" s="209"/>
      <c r="H171" s="212">
        <v>47.25</v>
      </c>
      <c r="I171" s="213"/>
      <c r="J171" s="209"/>
      <c r="K171" s="209"/>
      <c r="L171" s="214"/>
      <c r="M171" s="215"/>
      <c r="N171" s="216"/>
      <c r="O171" s="216"/>
      <c r="P171" s="216"/>
      <c r="Q171" s="216"/>
      <c r="R171" s="216"/>
      <c r="S171" s="216"/>
      <c r="T171" s="217"/>
      <c r="AT171" s="218" t="s">
        <v>148</v>
      </c>
      <c r="AU171" s="218" t="s">
        <v>80</v>
      </c>
      <c r="AV171" s="13" t="s">
        <v>80</v>
      </c>
      <c r="AW171" s="13" t="s">
        <v>35</v>
      </c>
      <c r="AX171" s="13" t="s">
        <v>72</v>
      </c>
      <c r="AY171" s="218" t="s">
        <v>135</v>
      </c>
    </row>
    <row r="172" spans="2:65" s="13" customFormat="1" ht="11.25">
      <c r="B172" s="208"/>
      <c r="C172" s="209"/>
      <c r="D172" s="194" t="s">
        <v>148</v>
      </c>
      <c r="E172" s="210" t="s">
        <v>1</v>
      </c>
      <c r="F172" s="211" t="s">
        <v>1548</v>
      </c>
      <c r="G172" s="209"/>
      <c r="H172" s="212">
        <v>63</v>
      </c>
      <c r="I172" s="213"/>
      <c r="J172" s="209"/>
      <c r="K172" s="209"/>
      <c r="L172" s="214"/>
      <c r="M172" s="215"/>
      <c r="N172" s="216"/>
      <c r="O172" s="216"/>
      <c r="P172" s="216"/>
      <c r="Q172" s="216"/>
      <c r="R172" s="216"/>
      <c r="S172" s="216"/>
      <c r="T172" s="217"/>
      <c r="AT172" s="218" t="s">
        <v>148</v>
      </c>
      <c r="AU172" s="218" t="s">
        <v>80</v>
      </c>
      <c r="AV172" s="13" t="s">
        <v>80</v>
      </c>
      <c r="AW172" s="13" t="s">
        <v>35</v>
      </c>
      <c r="AX172" s="13" t="s">
        <v>72</v>
      </c>
      <c r="AY172" s="218" t="s">
        <v>135</v>
      </c>
    </row>
    <row r="173" spans="2:65" s="12" customFormat="1" ht="11.25">
      <c r="B173" s="198"/>
      <c r="C173" s="199"/>
      <c r="D173" s="194" t="s">
        <v>148</v>
      </c>
      <c r="E173" s="200" t="s">
        <v>1</v>
      </c>
      <c r="F173" s="201" t="s">
        <v>1549</v>
      </c>
      <c r="G173" s="199"/>
      <c r="H173" s="200" t="s">
        <v>1</v>
      </c>
      <c r="I173" s="202"/>
      <c r="J173" s="199"/>
      <c r="K173" s="199"/>
      <c r="L173" s="203"/>
      <c r="M173" s="204"/>
      <c r="N173" s="205"/>
      <c r="O173" s="205"/>
      <c r="P173" s="205"/>
      <c r="Q173" s="205"/>
      <c r="R173" s="205"/>
      <c r="S173" s="205"/>
      <c r="T173" s="206"/>
      <c r="AT173" s="207" t="s">
        <v>148</v>
      </c>
      <c r="AU173" s="207" t="s">
        <v>80</v>
      </c>
      <c r="AV173" s="12" t="s">
        <v>21</v>
      </c>
      <c r="AW173" s="12" t="s">
        <v>35</v>
      </c>
      <c r="AX173" s="12" t="s">
        <v>72</v>
      </c>
      <c r="AY173" s="207" t="s">
        <v>135</v>
      </c>
    </row>
    <row r="174" spans="2:65" s="13" customFormat="1" ht="11.25">
      <c r="B174" s="208"/>
      <c r="C174" s="209"/>
      <c r="D174" s="194" t="s">
        <v>148</v>
      </c>
      <c r="E174" s="210" t="s">
        <v>1</v>
      </c>
      <c r="F174" s="211" t="s">
        <v>1550</v>
      </c>
      <c r="G174" s="209"/>
      <c r="H174" s="212">
        <v>151.65</v>
      </c>
      <c r="I174" s="213"/>
      <c r="J174" s="209"/>
      <c r="K174" s="209"/>
      <c r="L174" s="214"/>
      <c r="M174" s="215"/>
      <c r="N174" s="216"/>
      <c r="O174" s="216"/>
      <c r="P174" s="216"/>
      <c r="Q174" s="216"/>
      <c r="R174" s="216"/>
      <c r="S174" s="216"/>
      <c r="T174" s="217"/>
      <c r="AT174" s="218" t="s">
        <v>148</v>
      </c>
      <c r="AU174" s="218" t="s">
        <v>80</v>
      </c>
      <c r="AV174" s="13" t="s">
        <v>80</v>
      </c>
      <c r="AW174" s="13" t="s">
        <v>35</v>
      </c>
      <c r="AX174" s="13" t="s">
        <v>72</v>
      </c>
      <c r="AY174" s="218" t="s">
        <v>135</v>
      </c>
    </row>
    <row r="175" spans="2:65" s="13" customFormat="1" ht="11.25">
      <c r="B175" s="208"/>
      <c r="C175" s="209"/>
      <c r="D175" s="194" t="s">
        <v>148</v>
      </c>
      <c r="E175" s="210" t="s">
        <v>1</v>
      </c>
      <c r="F175" s="211" t="s">
        <v>1551</v>
      </c>
      <c r="G175" s="209"/>
      <c r="H175" s="212">
        <v>134.80000000000001</v>
      </c>
      <c r="I175" s="213"/>
      <c r="J175" s="209"/>
      <c r="K175" s="209"/>
      <c r="L175" s="214"/>
      <c r="M175" s="215"/>
      <c r="N175" s="216"/>
      <c r="O175" s="216"/>
      <c r="P175" s="216"/>
      <c r="Q175" s="216"/>
      <c r="R175" s="216"/>
      <c r="S175" s="216"/>
      <c r="T175" s="217"/>
      <c r="AT175" s="218" t="s">
        <v>148</v>
      </c>
      <c r="AU175" s="218" t="s">
        <v>80</v>
      </c>
      <c r="AV175" s="13" t="s">
        <v>80</v>
      </c>
      <c r="AW175" s="13" t="s">
        <v>35</v>
      </c>
      <c r="AX175" s="13" t="s">
        <v>72</v>
      </c>
      <c r="AY175" s="218" t="s">
        <v>135</v>
      </c>
    </row>
    <row r="176" spans="2:65" s="15" customFormat="1" ht="11.25">
      <c r="B176" s="230"/>
      <c r="C176" s="231"/>
      <c r="D176" s="194" t="s">
        <v>148</v>
      </c>
      <c r="E176" s="232" t="s">
        <v>1</v>
      </c>
      <c r="F176" s="233" t="s">
        <v>193</v>
      </c>
      <c r="G176" s="231"/>
      <c r="H176" s="234">
        <v>396.7</v>
      </c>
      <c r="I176" s="235"/>
      <c r="J176" s="231"/>
      <c r="K176" s="231"/>
      <c r="L176" s="236"/>
      <c r="M176" s="237"/>
      <c r="N176" s="238"/>
      <c r="O176" s="238"/>
      <c r="P176" s="238"/>
      <c r="Q176" s="238"/>
      <c r="R176" s="238"/>
      <c r="S176" s="238"/>
      <c r="T176" s="239"/>
      <c r="AT176" s="240" t="s">
        <v>148</v>
      </c>
      <c r="AU176" s="240" t="s">
        <v>80</v>
      </c>
      <c r="AV176" s="15" t="s">
        <v>142</v>
      </c>
      <c r="AW176" s="15" t="s">
        <v>35</v>
      </c>
      <c r="AX176" s="15" t="s">
        <v>21</v>
      </c>
      <c r="AY176" s="240" t="s">
        <v>135</v>
      </c>
    </row>
    <row r="177" spans="2:65" s="1" customFormat="1" ht="16.5" customHeight="1">
      <c r="B177" s="34"/>
      <c r="C177" s="182" t="s">
        <v>296</v>
      </c>
      <c r="D177" s="182" t="s">
        <v>137</v>
      </c>
      <c r="E177" s="183" t="s">
        <v>1552</v>
      </c>
      <c r="F177" s="184" t="s">
        <v>1553</v>
      </c>
      <c r="G177" s="185" t="s">
        <v>157</v>
      </c>
      <c r="H177" s="186">
        <v>2.105</v>
      </c>
      <c r="I177" s="187"/>
      <c r="J177" s="188">
        <f>ROUND(I177*H177,2)</f>
        <v>0</v>
      </c>
      <c r="K177" s="184" t="s">
        <v>141</v>
      </c>
      <c r="L177" s="38"/>
      <c r="M177" s="189" t="s">
        <v>1</v>
      </c>
      <c r="N177" s="190" t="s">
        <v>43</v>
      </c>
      <c r="O177" s="60"/>
      <c r="P177" s="191">
        <f>O177*H177</f>
        <v>0</v>
      </c>
      <c r="Q177" s="191">
        <v>0</v>
      </c>
      <c r="R177" s="191">
        <f>Q177*H177</f>
        <v>0</v>
      </c>
      <c r="S177" s="191">
        <v>1.8</v>
      </c>
      <c r="T177" s="192">
        <f>S177*H177</f>
        <v>3.7890000000000001</v>
      </c>
      <c r="AR177" s="17" t="s">
        <v>142</v>
      </c>
      <c r="AT177" s="17" t="s">
        <v>137</v>
      </c>
      <c r="AU177" s="17" t="s">
        <v>80</v>
      </c>
      <c r="AY177" s="17" t="s">
        <v>135</v>
      </c>
      <c r="BE177" s="193">
        <f>IF(N177="základní",J177,0)</f>
        <v>0</v>
      </c>
      <c r="BF177" s="193">
        <f>IF(N177="snížená",J177,0)</f>
        <v>0</v>
      </c>
      <c r="BG177" s="193">
        <f>IF(N177="zákl. přenesená",J177,0)</f>
        <v>0</v>
      </c>
      <c r="BH177" s="193">
        <f>IF(N177="sníž. přenesená",J177,0)</f>
        <v>0</v>
      </c>
      <c r="BI177" s="193">
        <f>IF(N177="nulová",J177,0)</f>
        <v>0</v>
      </c>
      <c r="BJ177" s="17" t="s">
        <v>21</v>
      </c>
      <c r="BK177" s="193">
        <f>ROUND(I177*H177,2)</f>
        <v>0</v>
      </c>
      <c r="BL177" s="17" t="s">
        <v>142</v>
      </c>
      <c r="BM177" s="17" t="s">
        <v>1554</v>
      </c>
    </row>
    <row r="178" spans="2:65" s="1" customFormat="1" ht="11.25">
      <c r="B178" s="34"/>
      <c r="C178" s="35"/>
      <c r="D178" s="194" t="s">
        <v>144</v>
      </c>
      <c r="E178" s="35"/>
      <c r="F178" s="195" t="s">
        <v>1553</v>
      </c>
      <c r="G178" s="35"/>
      <c r="H178" s="35"/>
      <c r="I178" s="112"/>
      <c r="J178" s="35"/>
      <c r="K178" s="35"/>
      <c r="L178" s="38"/>
      <c r="M178" s="196"/>
      <c r="N178" s="60"/>
      <c r="O178" s="60"/>
      <c r="P178" s="60"/>
      <c r="Q178" s="60"/>
      <c r="R178" s="60"/>
      <c r="S178" s="60"/>
      <c r="T178" s="61"/>
      <c r="AT178" s="17" t="s">
        <v>144</v>
      </c>
      <c r="AU178" s="17" t="s">
        <v>80</v>
      </c>
    </row>
    <row r="179" spans="2:65" s="1" customFormat="1" ht="29.25">
      <c r="B179" s="34"/>
      <c r="C179" s="35"/>
      <c r="D179" s="194" t="s">
        <v>214</v>
      </c>
      <c r="E179" s="35"/>
      <c r="F179" s="197" t="s">
        <v>1555</v>
      </c>
      <c r="G179" s="35"/>
      <c r="H179" s="35"/>
      <c r="I179" s="112"/>
      <c r="J179" s="35"/>
      <c r="K179" s="35"/>
      <c r="L179" s="38"/>
      <c r="M179" s="196"/>
      <c r="N179" s="60"/>
      <c r="O179" s="60"/>
      <c r="P179" s="60"/>
      <c r="Q179" s="60"/>
      <c r="R179" s="60"/>
      <c r="S179" s="60"/>
      <c r="T179" s="61"/>
      <c r="AT179" s="17" t="s">
        <v>214</v>
      </c>
      <c r="AU179" s="17" t="s">
        <v>80</v>
      </c>
    </row>
    <row r="180" spans="2:65" s="13" customFormat="1" ht="11.25">
      <c r="B180" s="208"/>
      <c r="C180" s="209"/>
      <c r="D180" s="194" t="s">
        <v>148</v>
      </c>
      <c r="E180" s="210" t="s">
        <v>1</v>
      </c>
      <c r="F180" s="211" t="s">
        <v>1556</v>
      </c>
      <c r="G180" s="209"/>
      <c r="H180" s="212">
        <v>0.63</v>
      </c>
      <c r="I180" s="213"/>
      <c r="J180" s="209"/>
      <c r="K180" s="209"/>
      <c r="L180" s="214"/>
      <c r="M180" s="215"/>
      <c r="N180" s="216"/>
      <c r="O180" s="216"/>
      <c r="P180" s="216"/>
      <c r="Q180" s="216"/>
      <c r="R180" s="216"/>
      <c r="S180" s="216"/>
      <c r="T180" s="217"/>
      <c r="AT180" s="218" t="s">
        <v>148</v>
      </c>
      <c r="AU180" s="218" t="s">
        <v>80</v>
      </c>
      <c r="AV180" s="13" t="s">
        <v>80</v>
      </c>
      <c r="AW180" s="13" t="s">
        <v>35</v>
      </c>
      <c r="AX180" s="13" t="s">
        <v>72</v>
      </c>
      <c r="AY180" s="218" t="s">
        <v>135</v>
      </c>
    </row>
    <row r="181" spans="2:65" s="13" customFormat="1" ht="11.25">
      <c r="B181" s="208"/>
      <c r="C181" s="209"/>
      <c r="D181" s="194" t="s">
        <v>148</v>
      </c>
      <c r="E181" s="210" t="s">
        <v>1</v>
      </c>
      <c r="F181" s="211" t="s">
        <v>1557</v>
      </c>
      <c r="G181" s="209"/>
      <c r="H181" s="212">
        <v>0.97499999999999998</v>
      </c>
      <c r="I181" s="213"/>
      <c r="J181" s="209"/>
      <c r="K181" s="209"/>
      <c r="L181" s="214"/>
      <c r="M181" s="215"/>
      <c r="N181" s="216"/>
      <c r="O181" s="216"/>
      <c r="P181" s="216"/>
      <c r="Q181" s="216"/>
      <c r="R181" s="216"/>
      <c r="S181" s="216"/>
      <c r="T181" s="217"/>
      <c r="AT181" s="218" t="s">
        <v>148</v>
      </c>
      <c r="AU181" s="218" t="s">
        <v>80</v>
      </c>
      <c r="AV181" s="13" t="s">
        <v>80</v>
      </c>
      <c r="AW181" s="13" t="s">
        <v>35</v>
      </c>
      <c r="AX181" s="13" t="s">
        <v>72</v>
      </c>
      <c r="AY181" s="218" t="s">
        <v>135</v>
      </c>
    </row>
    <row r="182" spans="2:65" s="13" customFormat="1" ht="11.25">
      <c r="B182" s="208"/>
      <c r="C182" s="209"/>
      <c r="D182" s="194" t="s">
        <v>148</v>
      </c>
      <c r="E182" s="210" t="s">
        <v>1</v>
      </c>
      <c r="F182" s="211" t="s">
        <v>1558</v>
      </c>
      <c r="G182" s="209"/>
      <c r="H182" s="212">
        <v>0.5</v>
      </c>
      <c r="I182" s="213"/>
      <c r="J182" s="209"/>
      <c r="K182" s="209"/>
      <c r="L182" s="214"/>
      <c r="M182" s="215"/>
      <c r="N182" s="216"/>
      <c r="O182" s="216"/>
      <c r="P182" s="216"/>
      <c r="Q182" s="216"/>
      <c r="R182" s="216"/>
      <c r="S182" s="216"/>
      <c r="T182" s="217"/>
      <c r="AT182" s="218" t="s">
        <v>148</v>
      </c>
      <c r="AU182" s="218" t="s">
        <v>80</v>
      </c>
      <c r="AV182" s="13" t="s">
        <v>80</v>
      </c>
      <c r="AW182" s="13" t="s">
        <v>35</v>
      </c>
      <c r="AX182" s="13" t="s">
        <v>72</v>
      </c>
      <c r="AY182" s="218" t="s">
        <v>135</v>
      </c>
    </row>
    <row r="183" spans="2:65" s="15" customFormat="1" ht="11.25">
      <c r="B183" s="230"/>
      <c r="C183" s="231"/>
      <c r="D183" s="194" t="s">
        <v>148</v>
      </c>
      <c r="E183" s="232" t="s">
        <v>1</v>
      </c>
      <c r="F183" s="233" t="s">
        <v>193</v>
      </c>
      <c r="G183" s="231"/>
      <c r="H183" s="234">
        <v>2.105</v>
      </c>
      <c r="I183" s="235"/>
      <c r="J183" s="231"/>
      <c r="K183" s="231"/>
      <c r="L183" s="236"/>
      <c r="M183" s="237"/>
      <c r="N183" s="238"/>
      <c r="O183" s="238"/>
      <c r="P183" s="238"/>
      <c r="Q183" s="238"/>
      <c r="R183" s="238"/>
      <c r="S183" s="238"/>
      <c r="T183" s="239"/>
      <c r="AT183" s="240" t="s">
        <v>148</v>
      </c>
      <c r="AU183" s="240" t="s">
        <v>80</v>
      </c>
      <c r="AV183" s="15" t="s">
        <v>142</v>
      </c>
      <c r="AW183" s="15" t="s">
        <v>35</v>
      </c>
      <c r="AX183" s="15" t="s">
        <v>21</v>
      </c>
      <c r="AY183" s="240" t="s">
        <v>135</v>
      </c>
    </row>
    <row r="184" spans="2:65" s="1" customFormat="1" ht="16.5" customHeight="1">
      <c r="B184" s="34"/>
      <c r="C184" s="182" t="s">
        <v>305</v>
      </c>
      <c r="D184" s="182" t="s">
        <v>137</v>
      </c>
      <c r="E184" s="183" t="s">
        <v>1559</v>
      </c>
      <c r="F184" s="184" t="s">
        <v>1560</v>
      </c>
      <c r="G184" s="185" t="s">
        <v>1561</v>
      </c>
      <c r="H184" s="186">
        <v>2</v>
      </c>
      <c r="I184" s="187"/>
      <c r="J184" s="188">
        <f>ROUND(I184*H184,2)</f>
        <v>0</v>
      </c>
      <c r="K184" s="184" t="s">
        <v>141</v>
      </c>
      <c r="L184" s="38"/>
      <c r="M184" s="189" t="s">
        <v>1</v>
      </c>
      <c r="N184" s="190" t="s">
        <v>43</v>
      </c>
      <c r="O184" s="60"/>
      <c r="P184" s="191">
        <f>O184*H184</f>
        <v>0</v>
      </c>
      <c r="Q184" s="191">
        <v>2.9500000000000001E-4</v>
      </c>
      <c r="R184" s="191">
        <f>Q184*H184</f>
        <v>5.9000000000000003E-4</v>
      </c>
      <c r="S184" s="191">
        <v>0</v>
      </c>
      <c r="T184" s="192">
        <f>S184*H184</f>
        <v>0</v>
      </c>
      <c r="AR184" s="17" t="s">
        <v>142</v>
      </c>
      <c r="AT184" s="17" t="s">
        <v>137</v>
      </c>
      <c r="AU184" s="17" t="s">
        <v>80</v>
      </c>
      <c r="AY184" s="17" t="s">
        <v>135</v>
      </c>
      <c r="BE184" s="193">
        <f>IF(N184="základní",J184,0)</f>
        <v>0</v>
      </c>
      <c r="BF184" s="193">
        <f>IF(N184="snížená",J184,0)</f>
        <v>0</v>
      </c>
      <c r="BG184" s="193">
        <f>IF(N184="zákl. přenesená",J184,0)</f>
        <v>0</v>
      </c>
      <c r="BH184" s="193">
        <f>IF(N184="sníž. přenesená",J184,0)</f>
        <v>0</v>
      </c>
      <c r="BI184" s="193">
        <f>IF(N184="nulová",J184,0)</f>
        <v>0</v>
      </c>
      <c r="BJ184" s="17" t="s">
        <v>21</v>
      </c>
      <c r="BK184" s="193">
        <f>ROUND(I184*H184,2)</f>
        <v>0</v>
      </c>
      <c r="BL184" s="17" t="s">
        <v>142</v>
      </c>
      <c r="BM184" s="17" t="s">
        <v>1562</v>
      </c>
    </row>
    <row r="185" spans="2:65" s="1" customFormat="1" ht="11.25">
      <c r="B185" s="34"/>
      <c r="C185" s="35"/>
      <c r="D185" s="194" t="s">
        <v>144</v>
      </c>
      <c r="E185" s="35"/>
      <c r="F185" s="195" t="s">
        <v>1563</v>
      </c>
      <c r="G185" s="35"/>
      <c r="H185" s="35"/>
      <c r="I185" s="112"/>
      <c r="J185" s="35"/>
      <c r="K185" s="35"/>
      <c r="L185" s="38"/>
      <c r="M185" s="196"/>
      <c r="N185" s="60"/>
      <c r="O185" s="60"/>
      <c r="P185" s="60"/>
      <c r="Q185" s="60"/>
      <c r="R185" s="60"/>
      <c r="S185" s="60"/>
      <c r="T185" s="61"/>
      <c r="AT185" s="17" t="s">
        <v>144</v>
      </c>
      <c r="AU185" s="17" t="s">
        <v>80</v>
      </c>
    </row>
    <row r="186" spans="2:65" s="1" customFormat="1" ht="39">
      <c r="B186" s="34"/>
      <c r="C186" s="35"/>
      <c r="D186" s="194" t="s">
        <v>146</v>
      </c>
      <c r="E186" s="35"/>
      <c r="F186" s="197" t="s">
        <v>1564</v>
      </c>
      <c r="G186" s="35"/>
      <c r="H186" s="35"/>
      <c r="I186" s="112"/>
      <c r="J186" s="35"/>
      <c r="K186" s="35"/>
      <c r="L186" s="38"/>
      <c r="M186" s="196"/>
      <c r="N186" s="60"/>
      <c r="O186" s="60"/>
      <c r="P186" s="60"/>
      <c r="Q186" s="60"/>
      <c r="R186" s="60"/>
      <c r="S186" s="60"/>
      <c r="T186" s="61"/>
      <c r="AT186" s="17" t="s">
        <v>146</v>
      </c>
      <c r="AU186" s="17" t="s">
        <v>80</v>
      </c>
    </row>
    <row r="187" spans="2:65" s="1" customFormat="1" ht="19.5">
      <c r="B187" s="34"/>
      <c r="C187" s="35"/>
      <c r="D187" s="194" t="s">
        <v>214</v>
      </c>
      <c r="E187" s="35"/>
      <c r="F187" s="197" t="s">
        <v>1565</v>
      </c>
      <c r="G187" s="35"/>
      <c r="H187" s="35"/>
      <c r="I187" s="112"/>
      <c r="J187" s="35"/>
      <c r="K187" s="35"/>
      <c r="L187" s="38"/>
      <c r="M187" s="196"/>
      <c r="N187" s="60"/>
      <c r="O187" s="60"/>
      <c r="P187" s="60"/>
      <c r="Q187" s="60"/>
      <c r="R187" s="60"/>
      <c r="S187" s="60"/>
      <c r="T187" s="61"/>
      <c r="AT187" s="17" t="s">
        <v>214</v>
      </c>
      <c r="AU187" s="17" t="s">
        <v>80</v>
      </c>
    </row>
    <row r="188" spans="2:65" s="1" customFormat="1" ht="16.5" customHeight="1">
      <c r="B188" s="34"/>
      <c r="C188" s="182" t="s">
        <v>313</v>
      </c>
      <c r="D188" s="182" t="s">
        <v>137</v>
      </c>
      <c r="E188" s="183" t="s">
        <v>1566</v>
      </c>
      <c r="F188" s="184" t="s">
        <v>1567</v>
      </c>
      <c r="G188" s="185" t="s">
        <v>659</v>
      </c>
      <c r="H188" s="186">
        <v>11</v>
      </c>
      <c r="I188" s="187"/>
      <c r="J188" s="188">
        <f>ROUND(I188*H188,2)</f>
        <v>0</v>
      </c>
      <c r="K188" s="184" t="s">
        <v>141</v>
      </c>
      <c r="L188" s="38"/>
      <c r="M188" s="189" t="s">
        <v>1</v>
      </c>
      <c r="N188" s="190" t="s">
        <v>43</v>
      </c>
      <c r="O188" s="60"/>
      <c r="P188" s="191">
        <f>O188*H188</f>
        <v>0</v>
      </c>
      <c r="Q188" s="191">
        <v>6.0000000000000002E-5</v>
      </c>
      <c r="R188" s="191">
        <f>Q188*H188</f>
        <v>6.6E-4</v>
      </c>
      <c r="S188" s="191">
        <v>0</v>
      </c>
      <c r="T188" s="192">
        <f>S188*H188</f>
        <v>0</v>
      </c>
      <c r="AR188" s="17" t="s">
        <v>142</v>
      </c>
      <c r="AT188" s="17" t="s">
        <v>137</v>
      </c>
      <c r="AU188" s="17" t="s">
        <v>80</v>
      </c>
      <c r="AY188" s="17" t="s">
        <v>135</v>
      </c>
      <c r="BE188" s="193">
        <f>IF(N188="základní",J188,0)</f>
        <v>0</v>
      </c>
      <c r="BF188" s="193">
        <f>IF(N188="snížená",J188,0)</f>
        <v>0</v>
      </c>
      <c r="BG188" s="193">
        <f>IF(N188="zákl. přenesená",J188,0)</f>
        <v>0</v>
      </c>
      <c r="BH188" s="193">
        <f>IF(N188="sníž. přenesená",J188,0)</f>
        <v>0</v>
      </c>
      <c r="BI188" s="193">
        <f>IF(N188="nulová",J188,0)</f>
        <v>0</v>
      </c>
      <c r="BJ188" s="17" t="s">
        <v>21</v>
      </c>
      <c r="BK188" s="193">
        <f>ROUND(I188*H188,2)</f>
        <v>0</v>
      </c>
      <c r="BL188" s="17" t="s">
        <v>142</v>
      </c>
      <c r="BM188" s="17" t="s">
        <v>1568</v>
      </c>
    </row>
    <row r="189" spans="2:65" s="1" customFormat="1" ht="11.25">
      <c r="B189" s="34"/>
      <c r="C189" s="35"/>
      <c r="D189" s="194" t="s">
        <v>144</v>
      </c>
      <c r="E189" s="35"/>
      <c r="F189" s="195" t="s">
        <v>1569</v>
      </c>
      <c r="G189" s="35"/>
      <c r="H189" s="35"/>
      <c r="I189" s="112"/>
      <c r="J189" s="35"/>
      <c r="K189" s="35"/>
      <c r="L189" s="38"/>
      <c r="M189" s="196"/>
      <c r="N189" s="60"/>
      <c r="O189" s="60"/>
      <c r="P189" s="60"/>
      <c r="Q189" s="60"/>
      <c r="R189" s="60"/>
      <c r="S189" s="60"/>
      <c r="T189" s="61"/>
      <c r="AT189" s="17" t="s">
        <v>144</v>
      </c>
      <c r="AU189" s="17" t="s">
        <v>80</v>
      </c>
    </row>
    <row r="190" spans="2:65" s="1" customFormat="1" ht="39">
      <c r="B190" s="34"/>
      <c r="C190" s="35"/>
      <c r="D190" s="194" t="s">
        <v>146</v>
      </c>
      <c r="E190" s="35"/>
      <c r="F190" s="197" t="s">
        <v>1564</v>
      </c>
      <c r="G190" s="35"/>
      <c r="H190" s="35"/>
      <c r="I190" s="112"/>
      <c r="J190" s="35"/>
      <c r="K190" s="35"/>
      <c r="L190" s="38"/>
      <c r="M190" s="196"/>
      <c r="N190" s="60"/>
      <c r="O190" s="60"/>
      <c r="P190" s="60"/>
      <c r="Q190" s="60"/>
      <c r="R190" s="60"/>
      <c r="S190" s="60"/>
      <c r="T190" s="61"/>
      <c r="AT190" s="17" t="s">
        <v>146</v>
      </c>
      <c r="AU190" s="17" t="s">
        <v>80</v>
      </c>
    </row>
    <row r="191" spans="2:65" s="12" customFormat="1" ht="11.25">
      <c r="B191" s="198"/>
      <c r="C191" s="199"/>
      <c r="D191" s="194" t="s">
        <v>148</v>
      </c>
      <c r="E191" s="200" t="s">
        <v>1</v>
      </c>
      <c r="F191" s="201" t="s">
        <v>1570</v>
      </c>
      <c r="G191" s="199"/>
      <c r="H191" s="200" t="s">
        <v>1</v>
      </c>
      <c r="I191" s="202"/>
      <c r="J191" s="199"/>
      <c r="K191" s="199"/>
      <c r="L191" s="203"/>
      <c r="M191" s="204"/>
      <c r="N191" s="205"/>
      <c r="O191" s="205"/>
      <c r="P191" s="205"/>
      <c r="Q191" s="205"/>
      <c r="R191" s="205"/>
      <c r="S191" s="205"/>
      <c r="T191" s="206"/>
      <c r="AT191" s="207" t="s">
        <v>148</v>
      </c>
      <c r="AU191" s="207" t="s">
        <v>80</v>
      </c>
      <c r="AV191" s="12" t="s">
        <v>21</v>
      </c>
      <c r="AW191" s="12" t="s">
        <v>35</v>
      </c>
      <c r="AX191" s="12" t="s">
        <v>72</v>
      </c>
      <c r="AY191" s="207" t="s">
        <v>135</v>
      </c>
    </row>
    <row r="192" spans="2:65" s="13" customFormat="1" ht="11.25">
      <c r="B192" s="208"/>
      <c r="C192" s="209"/>
      <c r="D192" s="194" t="s">
        <v>148</v>
      </c>
      <c r="E192" s="210" t="s">
        <v>1</v>
      </c>
      <c r="F192" s="211" t="s">
        <v>1571</v>
      </c>
      <c r="G192" s="209"/>
      <c r="H192" s="212">
        <v>8</v>
      </c>
      <c r="I192" s="213"/>
      <c r="J192" s="209"/>
      <c r="K192" s="209"/>
      <c r="L192" s="214"/>
      <c r="M192" s="215"/>
      <c r="N192" s="216"/>
      <c r="O192" s="216"/>
      <c r="P192" s="216"/>
      <c r="Q192" s="216"/>
      <c r="R192" s="216"/>
      <c r="S192" s="216"/>
      <c r="T192" s="217"/>
      <c r="AT192" s="218" t="s">
        <v>148</v>
      </c>
      <c r="AU192" s="218" t="s">
        <v>80</v>
      </c>
      <c r="AV192" s="13" t="s">
        <v>80</v>
      </c>
      <c r="AW192" s="13" t="s">
        <v>35</v>
      </c>
      <c r="AX192" s="13" t="s">
        <v>72</v>
      </c>
      <c r="AY192" s="218" t="s">
        <v>135</v>
      </c>
    </row>
    <row r="193" spans="2:65" s="12" customFormat="1" ht="11.25">
      <c r="B193" s="198"/>
      <c r="C193" s="199"/>
      <c r="D193" s="194" t="s">
        <v>148</v>
      </c>
      <c r="E193" s="200" t="s">
        <v>1</v>
      </c>
      <c r="F193" s="201" t="s">
        <v>1572</v>
      </c>
      <c r="G193" s="199"/>
      <c r="H193" s="200" t="s">
        <v>1</v>
      </c>
      <c r="I193" s="202"/>
      <c r="J193" s="199"/>
      <c r="K193" s="199"/>
      <c r="L193" s="203"/>
      <c r="M193" s="204"/>
      <c r="N193" s="205"/>
      <c r="O193" s="205"/>
      <c r="P193" s="205"/>
      <c r="Q193" s="205"/>
      <c r="R193" s="205"/>
      <c r="S193" s="205"/>
      <c r="T193" s="206"/>
      <c r="AT193" s="207" t="s">
        <v>148</v>
      </c>
      <c r="AU193" s="207" t="s">
        <v>80</v>
      </c>
      <c r="AV193" s="12" t="s">
        <v>21</v>
      </c>
      <c r="AW193" s="12" t="s">
        <v>35</v>
      </c>
      <c r="AX193" s="12" t="s">
        <v>72</v>
      </c>
      <c r="AY193" s="207" t="s">
        <v>135</v>
      </c>
    </row>
    <row r="194" spans="2:65" s="13" customFormat="1" ht="11.25">
      <c r="B194" s="208"/>
      <c r="C194" s="209"/>
      <c r="D194" s="194" t="s">
        <v>148</v>
      </c>
      <c r="E194" s="210" t="s">
        <v>1</v>
      </c>
      <c r="F194" s="211" t="s">
        <v>153</v>
      </c>
      <c r="G194" s="209"/>
      <c r="H194" s="212">
        <v>3</v>
      </c>
      <c r="I194" s="213"/>
      <c r="J194" s="209"/>
      <c r="K194" s="209"/>
      <c r="L194" s="214"/>
      <c r="M194" s="215"/>
      <c r="N194" s="216"/>
      <c r="O194" s="216"/>
      <c r="P194" s="216"/>
      <c r="Q194" s="216"/>
      <c r="R194" s="216"/>
      <c r="S194" s="216"/>
      <c r="T194" s="217"/>
      <c r="AT194" s="218" t="s">
        <v>148</v>
      </c>
      <c r="AU194" s="218" t="s">
        <v>80</v>
      </c>
      <c r="AV194" s="13" t="s">
        <v>80</v>
      </c>
      <c r="AW194" s="13" t="s">
        <v>35</v>
      </c>
      <c r="AX194" s="13" t="s">
        <v>72</v>
      </c>
      <c r="AY194" s="218" t="s">
        <v>135</v>
      </c>
    </row>
    <row r="195" spans="2:65" s="15" customFormat="1" ht="11.25">
      <c r="B195" s="230"/>
      <c r="C195" s="231"/>
      <c r="D195" s="194" t="s">
        <v>148</v>
      </c>
      <c r="E195" s="232" t="s">
        <v>1</v>
      </c>
      <c r="F195" s="233" t="s">
        <v>193</v>
      </c>
      <c r="G195" s="231"/>
      <c r="H195" s="234">
        <v>11</v>
      </c>
      <c r="I195" s="235"/>
      <c r="J195" s="231"/>
      <c r="K195" s="231"/>
      <c r="L195" s="236"/>
      <c r="M195" s="237"/>
      <c r="N195" s="238"/>
      <c r="O195" s="238"/>
      <c r="P195" s="238"/>
      <c r="Q195" s="238"/>
      <c r="R195" s="238"/>
      <c r="S195" s="238"/>
      <c r="T195" s="239"/>
      <c r="AT195" s="240" t="s">
        <v>148</v>
      </c>
      <c r="AU195" s="240" t="s">
        <v>80</v>
      </c>
      <c r="AV195" s="15" t="s">
        <v>142</v>
      </c>
      <c r="AW195" s="15" t="s">
        <v>35</v>
      </c>
      <c r="AX195" s="15" t="s">
        <v>21</v>
      </c>
      <c r="AY195" s="240" t="s">
        <v>135</v>
      </c>
    </row>
    <row r="196" spans="2:65" s="1" customFormat="1" ht="16.5" customHeight="1">
      <c r="B196" s="34"/>
      <c r="C196" s="182" t="s">
        <v>7</v>
      </c>
      <c r="D196" s="182" t="s">
        <v>137</v>
      </c>
      <c r="E196" s="183" t="s">
        <v>1573</v>
      </c>
      <c r="F196" s="184" t="s">
        <v>1574</v>
      </c>
      <c r="G196" s="185" t="s">
        <v>659</v>
      </c>
      <c r="H196" s="186">
        <v>8</v>
      </c>
      <c r="I196" s="187"/>
      <c r="J196" s="188">
        <f>ROUND(I196*H196,2)</f>
        <v>0</v>
      </c>
      <c r="K196" s="184" t="s">
        <v>141</v>
      </c>
      <c r="L196" s="38"/>
      <c r="M196" s="189" t="s">
        <v>1</v>
      </c>
      <c r="N196" s="190" t="s">
        <v>43</v>
      </c>
      <c r="O196" s="60"/>
      <c r="P196" s="191">
        <f>O196*H196</f>
        <v>0</v>
      </c>
      <c r="Q196" s="191">
        <v>0.36965999999999999</v>
      </c>
      <c r="R196" s="191">
        <f>Q196*H196</f>
        <v>2.9572799999999999</v>
      </c>
      <c r="S196" s="191">
        <v>0</v>
      </c>
      <c r="T196" s="192">
        <f>S196*H196</f>
        <v>0</v>
      </c>
      <c r="AR196" s="17" t="s">
        <v>142</v>
      </c>
      <c r="AT196" s="17" t="s">
        <v>137</v>
      </c>
      <c r="AU196" s="17" t="s">
        <v>80</v>
      </c>
      <c r="AY196" s="17" t="s">
        <v>135</v>
      </c>
      <c r="BE196" s="193">
        <f>IF(N196="základní",J196,0)</f>
        <v>0</v>
      </c>
      <c r="BF196" s="193">
        <f>IF(N196="snížená",J196,0)</f>
        <v>0</v>
      </c>
      <c r="BG196" s="193">
        <f>IF(N196="zákl. přenesená",J196,0)</f>
        <v>0</v>
      </c>
      <c r="BH196" s="193">
        <f>IF(N196="sníž. přenesená",J196,0)</f>
        <v>0</v>
      </c>
      <c r="BI196" s="193">
        <f>IF(N196="nulová",J196,0)</f>
        <v>0</v>
      </c>
      <c r="BJ196" s="17" t="s">
        <v>21</v>
      </c>
      <c r="BK196" s="193">
        <f>ROUND(I196*H196,2)</f>
        <v>0</v>
      </c>
      <c r="BL196" s="17" t="s">
        <v>142</v>
      </c>
      <c r="BM196" s="17" t="s">
        <v>1575</v>
      </c>
    </row>
    <row r="197" spans="2:65" s="1" customFormat="1" ht="11.25">
      <c r="B197" s="34"/>
      <c r="C197" s="35"/>
      <c r="D197" s="194" t="s">
        <v>144</v>
      </c>
      <c r="E197" s="35"/>
      <c r="F197" s="195" t="s">
        <v>1576</v>
      </c>
      <c r="G197" s="35"/>
      <c r="H197" s="35"/>
      <c r="I197" s="112"/>
      <c r="J197" s="35"/>
      <c r="K197" s="35"/>
      <c r="L197" s="38"/>
      <c r="M197" s="196"/>
      <c r="N197" s="60"/>
      <c r="O197" s="60"/>
      <c r="P197" s="60"/>
      <c r="Q197" s="60"/>
      <c r="R197" s="60"/>
      <c r="S197" s="60"/>
      <c r="T197" s="61"/>
      <c r="AT197" s="17" t="s">
        <v>144</v>
      </c>
      <c r="AU197" s="17" t="s">
        <v>80</v>
      </c>
    </row>
    <row r="198" spans="2:65" s="1" customFormat="1" ht="39">
      <c r="B198" s="34"/>
      <c r="C198" s="35"/>
      <c r="D198" s="194" t="s">
        <v>146</v>
      </c>
      <c r="E198" s="35"/>
      <c r="F198" s="197" t="s">
        <v>1564</v>
      </c>
      <c r="G198" s="35"/>
      <c r="H198" s="35"/>
      <c r="I198" s="112"/>
      <c r="J198" s="35"/>
      <c r="K198" s="35"/>
      <c r="L198" s="38"/>
      <c r="M198" s="196"/>
      <c r="N198" s="60"/>
      <c r="O198" s="60"/>
      <c r="P198" s="60"/>
      <c r="Q198" s="60"/>
      <c r="R198" s="60"/>
      <c r="S198" s="60"/>
      <c r="T198" s="61"/>
      <c r="AT198" s="17" t="s">
        <v>146</v>
      </c>
      <c r="AU198" s="17" t="s">
        <v>80</v>
      </c>
    </row>
    <row r="199" spans="2:65" s="1" customFormat="1" ht="16.5" customHeight="1">
      <c r="B199" s="34"/>
      <c r="C199" s="182" t="s">
        <v>325</v>
      </c>
      <c r="D199" s="182" t="s">
        <v>137</v>
      </c>
      <c r="E199" s="183" t="s">
        <v>1577</v>
      </c>
      <c r="F199" s="184" t="s">
        <v>1578</v>
      </c>
      <c r="G199" s="185" t="s">
        <v>140</v>
      </c>
      <c r="H199" s="186">
        <v>198.9</v>
      </c>
      <c r="I199" s="187"/>
      <c r="J199" s="188">
        <f>ROUND(I199*H199,2)</f>
        <v>0</v>
      </c>
      <c r="K199" s="184" t="s">
        <v>141</v>
      </c>
      <c r="L199" s="38"/>
      <c r="M199" s="189" t="s">
        <v>1</v>
      </c>
      <c r="N199" s="190" t="s">
        <v>43</v>
      </c>
      <c r="O199" s="60"/>
      <c r="P199" s="191">
        <f>O199*H199</f>
        <v>0</v>
      </c>
      <c r="Q199" s="191">
        <v>0</v>
      </c>
      <c r="R199" s="191">
        <f>Q199*H199</f>
        <v>0</v>
      </c>
      <c r="S199" s="191">
        <v>0</v>
      </c>
      <c r="T199" s="192">
        <f>S199*H199</f>
        <v>0</v>
      </c>
      <c r="AR199" s="17" t="s">
        <v>142</v>
      </c>
      <c r="AT199" s="17" t="s">
        <v>137</v>
      </c>
      <c r="AU199" s="17" t="s">
        <v>80</v>
      </c>
      <c r="AY199" s="17" t="s">
        <v>135</v>
      </c>
      <c r="BE199" s="193">
        <f>IF(N199="základní",J199,0)</f>
        <v>0</v>
      </c>
      <c r="BF199" s="193">
        <f>IF(N199="snížená",J199,0)</f>
        <v>0</v>
      </c>
      <c r="BG199" s="193">
        <f>IF(N199="zákl. přenesená",J199,0)</f>
        <v>0</v>
      </c>
      <c r="BH199" s="193">
        <f>IF(N199="sníž. přenesená",J199,0)</f>
        <v>0</v>
      </c>
      <c r="BI199" s="193">
        <f>IF(N199="nulová",J199,0)</f>
        <v>0</v>
      </c>
      <c r="BJ199" s="17" t="s">
        <v>21</v>
      </c>
      <c r="BK199" s="193">
        <f>ROUND(I199*H199,2)</f>
        <v>0</v>
      </c>
      <c r="BL199" s="17" t="s">
        <v>142</v>
      </c>
      <c r="BM199" s="17" t="s">
        <v>1579</v>
      </c>
    </row>
    <row r="200" spans="2:65" s="1" customFormat="1" ht="19.5">
      <c r="B200" s="34"/>
      <c r="C200" s="35"/>
      <c r="D200" s="194" t="s">
        <v>144</v>
      </c>
      <c r="E200" s="35"/>
      <c r="F200" s="195" t="s">
        <v>1580</v>
      </c>
      <c r="G200" s="35"/>
      <c r="H200" s="35"/>
      <c r="I200" s="112"/>
      <c r="J200" s="35"/>
      <c r="K200" s="35"/>
      <c r="L200" s="38"/>
      <c r="M200" s="196"/>
      <c r="N200" s="60"/>
      <c r="O200" s="60"/>
      <c r="P200" s="60"/>
      <c r="Q200" s="60"/>
      <c r="R200" s="60"/>
      <c r="S200" s="60"/>
      <c r="T200" s="61"/>
      <c r="AT200" s="17" t="s">
        <v>144</v>
      </c>
      <c r="AU200" s="17" t="s">
        <v>80</v>
      </c>
    </row>
    <row r="201" spans="2:65" s="1" customFormat="1" ht="39">
      <c r="B201" s="34"/>
      <c r="C201" s="35"/>
      <c r="D201" s="194" t="s">
        <v>146</v>
      </c>
      <c r="E201" s="35"/>
      <c r="F201" s="197" t="s">
        <v>788</v>
      </c>
      <c r="G201" s="35"/>
      <c r="H201" s="35"/>
      <c r="I201" s="112"/>
      <c r="J201" s="35"/>
      <c r="K201" s="35"/>
      <c r="L201" s="38"/>
      <c r="M201" s="196"/>
      <c r="N201" s="60"/>
      <c r="O201" s="60"/>
      <c r="P201" s="60"/>
      <c r="Q201" s="60"/>
      <c r="R201" s="60"/>
      <c r="S201" s="60"/>
      <c r="T201" s="61"/>
      <c r="AT201" s="17" t="s">
        <v>146</v>
      </c>
      <c r="AU201" s="17" t="s">
        <v>80</v>
      </c>
    </row>
    <row r="202" spans="2:65" s="12" customFormat="1" ht="11.25">
      <c r="B202" s="198"/>
      <c r="C202" s="199"/>
      <c r="D202" s="194" t="s">
        <v>148</v>
      </c>
      <c r="E202" s="200" t="s">
        <v>1</v>
      </c>
      <c r="F202" s="201" t="s">
        <v>1546</v>
      </c>
      <c r="G202" s="199"/>
      <c r="H202" s="200" t="s">
        <v>1</v>
      </c>
      <c r="I202" s="202"/>
      <c r="J202" s="199"/>
      <c r="K202" s="199"/>
      <c r="L202" s="203"/>
      <c r="M202" s="204"/>
      <c r="N202" s="205"/>
      <c r="O202" s="205"/>
      <c r="P202" s="205"/>
      <c r="Q202" s="205"/>
      <c r="R202" s="205"/>
      <c r="S202" s="205"/>
      <c r="T202" s="206"/>
      <c r="AT202" s="207" t="s">
        <v>148</v>
      </c>
      <c r="AU202" s="207" t="s">
        <v>80</v>
      </c>
      <c r="AV202" s="12" t="s">
        <v>21</v>
      </c>
      <c r="AW202" s="12" t="s">
        <v>35</v>
      </c>
      <c r="AX202" s="12" t="s">
        <v>72</v>
      </c>
      <c r="AY202" s="207" t="s">
        <v>135</v>
      </c>
    </row>
    <row r="203" spans="2:65" s="13" customFormat="1" ht="11.25">
      <c r="B203" s="208"/>
      <c r="C203" s="209"/>
      <c r="D203" s="194" t="s">
        <v>148</v>
      </c>
      <c r="E203" s="210" t="s">
        <v>1</v>
      </c>
      <c r="F203" s="211" t="s">
        <v>1547</v>
      </c>
      <c r="G203" s="209"/>
      <c r="H203" s="212">
        <v>47.25</v>
      </c>
      <c r="I203" s="213"/>
      <c r="J203" s="209"/>
      <c r="K203" s="209"/>
      <c r="L203" s="214"/>
      <c r="M203" s="215"/>
      <c r="N203" s="216"/>
      <c r="O203" s="216"/>
      <c r="P203" s="216"/>
      <c r="Q203" s="216"/>
      <c r="R203" s="216"/>
      <c r="S203" s="216"/>
      <c r="T203" s="217"/>
      <c r="AT203" s="218" t="s">
        <v>148</v>
      </c>
      <c r="AU203" s="218" t="s">
        <v>80</v>
      </c>
      <c r="AV203" s="13" t="s">
        <v>80</v>
      </c>
      <c r="AW203" s="13" t="s">
        <v>35</v>
      </c>
      <c r="AX203" s="13" t="s">
        <v>72</v>
      </c>
      <c r="AY203" s="218" t="s">
        <v>135</v>
      </c>
    </row>
    <row r="204" spans="2:65" s="12" customFormat="1" ht="11.25">
      <c r="B204" s="198"/>
      <c r="C204" s="199"/>
      <c r="D204" s="194" t="s">
        <v>148</v>
      </c>
      <c r="E204" s="200" t="s">
        <v>1</v>
      </c>
      <c r="F204" s="201" t="s">
        <v>1549</v>
      </c>
      <c r="G204" s="199"/>
      <c r="H204" s="200" t="s">
        <v>1</v>
      </c>
      <c r="I204" s="202"/>
      <c r="J204" s="199"/>
      <c r="K204" s="199"/>
      <c r="L204" s="203"/>
      <c r="M204" s="204"/>
      <c r="N204" s="205"/>
      <c r="O204" s="205"/>
      <c r="P204" s="205"/>
      <c r="Q204" s="205"/>
      <c r="R204" s="205"/>
      <c r="S204" s="205"/>
      <c r="T204" s="206"/>
      <c r="AT204" s="207" t="s">
        <v>148</v>
      </c>
      <c r="AU204" s="207" t="s">
        <v>80</v>
      </c>
      <c r="AV204" s="12" t="s">
        <v>21</v>
      </c>
      <c r="AW204" s="12" t="s">
        <v>35</v>
      </c>
      <c r="AX204" s="12" t="s">
        <v>72</v>
      </c>
      <c r="AY204" s="207" t="s">
        <v>135</v>
      </c>
    </row>
    <row r="205" spans="2:65" s="13" customFormat="1" ht="11.25">
      <c r="B205" s="208"/>
      <c r="C205" s="209"/>
      <c r="D205" s="194" t="s">
        <v>148</v>
      </c>
      <c r="E205" s="210" t="s">
        <v>1</v>
      </c>
      <c r="F205" s="211" t="s">
        <v>1550</v>
      </c>
      <c r="G205" s="209"/>
      <c r="H205" s="212">
        <v>151.65</v>
      </c>
      <c r="I205" s="213"/>
      <c r="J205" s="209"/>
      <c r="K205" s="209"/>
      <c r="L205" s="214"/>
      <c r="M205" s="215"/>
      <c r="N205" s="216"/>
      <c r="O205" s="216"/>
      <c r="P205" s="216"/>
      <c r="Q205" s="216"/>
      <c r="R205" s="216"/>
      <c r="S205" s="216"/>
      <c r="T205" s="217"/>
      <c r="AT205" s="218" t="s">
        <v>148</v>
      </c>
      <c r="AU205" s="218" t="s">
        <v>80</v>
      </c>
      <c r="AV205" s="13" t="s">
        <v>80</v>
      </c>
      <c r="AW205" s="13" t="s">
        <v>35</v>
      </c>
      <c r="AX205" s="13" t="s">
        <v>72</v>
      </c>
      <c r="AY205" s="218" t="s">
        <v>135</v>
      </c>
    </row>
    <row r="206" spans="2:65" s="15" customFormat="1" ht="11.25">
      <c r="B206" s="230"/>
      <c r="C206" s="231"/>
      <c r="D206" s="194" t="s">
        <v>148</v>
      </c>
      <c r="E206" s="232" t="s">
        <v>1</v>
      </c>
      <c r="F206" s="233" t="s">
        <v>193</v>
      </c>
      <c r="G206" s="231"/>
      <c r="H206" s="234">
        <v>198.9</v>
      </c>
      <c r="I206" s="235"/>
      <c r="J206" s="231"/>
      <c r="K206" s="231"/>
      <c r="L206" s="236"/>
      <c r="M206" s="237"/>
      <c r="N206" s="238"/>
      <c r="O206" s="238"/>
      <c r="P206" s="238"/>
      <c r="Q206" s="238"/>
      <c r="R206" s="238"/>
      <c r="S206" s="238"/>
      <c r="T206" s="239"/>
      <c r="AT206" s="240" t="s">
        <v>148</v>
      </c>
      <c r="AU206" s="240" t="s">
        <v>80</v>
      </c>
      <c r="AV206" s="15" t="s">
        <v>142</v>
      </c>
      <c r="AW206" s="15" t="s">
        <v>35</v>
      </c>
      <c r="AX206" s="15" t="s">
        <v>21</v>
      </c>
      <c r="AY206" s="240" t="s">
        <v>135</v>
      </c>
    </row>
    <row r="207" spans="2:65" s="1" customFormat="1" ht="16.5" customHeight="1">
      <c r="B207" s="34"/>
      <c r="C207" s="182" t="s">
        <v>334</v>
      </c>
      <c r="D207" s="182" t="s">
        <v>137</v>
      </c>
      <c r="E207" s="183" t="s">
        <v>1581</v>
      </c>
      <c r="F207" s="184" t="s">
        <v>1582</v>
      </c>
      <c r="G207" s="185" t="s">
        <v>140</v>
      </c>
      <c r="H207" s="186">
        <v>5967</v>
      </c>
      <c r="I207" s="187"/>
      <c r="J207" s="188">
        <f>ROUND(I207*H207,2)</f>
        <v>0</v>
      </c>
      <c r="K207" s="184" t="s">
        <v>141</v>
      </c>
      <c r="L207" s="38"/>
      <c r="M207" s="189" t="s">
        <v>1</v>
      </c>
      <c r="N207" s="190" t="s">
        <v>43</v>
      </c>
      <c r="O207" s="60"/>
      <c r="P207" s="191">
        <f>O207*H207</f>
        <v>0</v>
      </c>
      <c r="Q207" s="191">
        <v>0</v>
      </c>
      <c r="R207" s="191">
        <f>Q207*H207</f>
        <v>0</v>
      </c>
      <c r="S207" s="191">
        <v>0</v>
      </c>
      <c r="T207" s="192">
        <f>S207*H207</f>
        <v>0</v>
      </c>
      <c r="AR207" s="17" t="s">
        <v>142</v>
      </c>
      <c r="AT207" s="17" t="s">
        <v>137</v>
      </c>
      <c r="AU207" s="17" t="s">
        <v>80</v>
      </c>
      <c r="AY207" s="17" t="s">
        <v>135</v>
      </c>
      <c r="BE207" s="193">
        <f>IF(N207="základní",J207,0)</f>
        <v>0</v>
      </c>
      <c r="BF207" s="193">
        <f>IF(N207="snížená",J207,0)</f>
        <v>0</v>
      </c>
      <c r="BG207" s="193">
        <f>IF(N207="zákl. přenesená",J207,0)</f>
        <v>0</v>
      </c>
      <c r="BH207" s="193">
        <f>IF(N207="sníž. přenesená",J207,0)</f>
        <v>0</v>
      </c>
      <c r="BI207" s="193">
        <f>IF(N207="nulová",J207,0)</f>
        <v>0</v>
      </c>
      <c r="BJ207" s="17" t="s">
        <v>21</v>
      </c>
      <c r="BK207" s="193">
        <f>ROUND(I207*H207,2)</f>
        <v>0</v>
      </c>
      <c r="BL207" s="17" t="s">
        <v>142</v>
      </c>
      <c r="BM207" s="17" t="s">
        <v>1583</v>
      </c>
    </row>
    <row r="208" spans="2:65" s="1" customFormat="1" ht="19.5">
      <c r="B208" s="34"/>
      <c r="C208" s="35"/>
      <c r="D208" s="194" t="s">
        <v>144</v>
      </c>
      <c r="E208" s="35"/>
      <c r="F208" s="195" t="s">
        <v>1584</v>
      </c>
      <c r="G208" s="35"/>
      <c r="H208" s="35"/>
      <c r="I208" s="112"/>
      <c r="J208" s="35"/>
      <c r="K208" s="35"/>
      <c r="L208" s="38"/>
      <c r="M208" s="196"/>
      <c r="N208" s="60"/>
      <c r="O208" s="60"/>
      <c r="P208" s="60"/>
      <c r="Q208" s="60"/>
      <c r="R208" s="60"/>
      <c r="S208" s="60"/>
      <c r="T208" s="61"/>
      <c r="AT208" s="17" t="s">
        <v>144</v>
      </c>
      <c r="AU208" s="17" t="s">
        <v>80</v>
      </c>
    </row>
    <row r="209" spans="2:65" s="1" customFormat="1" ht="39">
      <c r="B209" s="34"/>
      <c r="C209" s="35"/>
      <c r="D209" s="194" t="s">
        <v>146</v>
      </c>
      <c r="E209" s="35"/>
      <c r="F209" s="197" t="s">
        <v>788</v>
      </c>
      <c r="G209" s="35"/>
      <c r="H209" s="35"/>
      <c r="I209" s="112"/>
      <c r="J209" s="35"/>
      <c r="K209" s="35"/>
      <c r="L209" s="38"/>
      <c r="M209" s="196"/>
      <c r="N209" s="60"/>
      <c r="O209" s="60"/>
      <c r="P209" s="60"/>
      <c r="Q209" s="60"/>
      <c r="R209" s="60"/>
      <c r="S209" s="60"/>
      <c r="T209" s="61"/>
      <c r="AT209" s="17" t="s">
        <v>146</v>
      </c>
      <c r="AU209" s="17" t="s">
        <v>80</v>
      </c>
    </row>
    <row r="210" spans="2:65" s="13" customFormat="1" ht="11.25">
      <c r="B210" s="208"/>
      <c r="C210" s="209"/>
      <c r="D210" s="194" t="s">
        <v>148</v>
      </c>
      <c r="E210" s="210" t="s">
        <v>1</v>
      </c>
      <c r="F210" s="211" t="s">
        <v>1585</v>
      </c>
      <c r="G210" s="209"/>
      <c r="H210" s="212">
        <v>5967</v>
      </c>
      <c r="I210" s="213"/>
      <c r="J210" s="209"/>
      <c r="K210" s="209"/>
      <c r="L210" s="214"/>
      <c r="M210" s="215"/>
      <c r="N210" s="216"/>
      <c r="O210" s="216"/>
      <c r="P210" s="216"/>
      <c r="Q210" s="216"/>
      <c r="R210" s="216"/>
      <c r="S210" s="216"/>
      <c r="T210" s="217"/>
      <c r="AT210" s="218" t="s">
        <v>148</v>
      </c>
      <c r="AU210" s="218" t="s">
        <v>80</v>
      </c>
      <c r="AV210" s="13" t="s">
        <v>80</v>
      </c>
      <c r="AW210" s="13" t="s">
        <v>35</v>
      </c>
      <c r="AX210" s="13" t="s">
        <v>21</v>
      </c>
      <c r="AY210" s="218" t="s">
        <v>135</v>
      </c>
    </row>
    <row r="211" spans="2:65" s="1" customFormat="1" ht="16.5" customHeight="1">
      <c r="B211" s="34"/>
      <c r="C211" s="182" t="s">
        <v>342</v>
      </c>
      <c r="D211" s="182" t="s">
        <v>137</v>
      </c>
      <c r="E211" s="183" t="s">
        <v>1586</v>
      </c>
      <c r="F211" s="184" t="s">
        <v>1587</v>
      </c>
      <c r="G211" s="185" t="s">
        <v>140</v>
      </c>
      <c r="H211" s="186">
        <v>198.9</v>
      </c>
      <c r="I211" s="187"/>
      <c r="J211" s="188">
        <f>ROUND(I211*H211,2)</f>
        <v>0</v>
      </c>
      <c r="K211" s="184" t="s">
        <v>141</v>
      </c>
      <c r="L211" s="38"/>
      <c r="M211" s="189" t="s">
        <v>1</v>
      </c>
      <c r="N211" s="190" t="s">
        <v>43</v>
      </c>
      <c r="O211" s="60"/>
      <c r="P211" s="191">
        <f>O211*H211</f>
        <v>0</v>
      </c>
      <c r="Q211" s="191">
        <v>0</v>
      </c>
      <c r="R211" s="191">
        <f>Q211*H211</f>
        <v>0</v>
      </c>
      <c r="S211" s="191">
        <v>0</v>
      </c>
      <c r="T211" s="192">
        <f>S211*H211</f>
        <v>0</v>
      </c>
      <c r="AR211" s="17" t="s">
        <v>142</v>
      </c>
      <c r="AT211" s="17" t="s">
        <v>137</v>
      </c>
      <c r="AU211" s="17" t="s">
        <v>80</v>
      </c>
      <c r="AY211" s="17" t="s">
        <v>135</v>
      </c>
      <c r="BE211" s="193">
        <f>IF(N211="základní",J211,0)</f>
        <v>0</v>
      </c>
      <c r="BF211" s="193">
        <f>IF(N211="snížená",J211,0)</f>
        <v>0</v>
      </c>
      <c r="BG211" s="193">
        <f>IF(N211="zákl. přenesená",J211,0)</f>
        <v>0</v>
      </c>
      <c r="BH211" s="193">
        <f>IF(N211="sníž. přenesená",J211,0)</f>
        <v>0</v>
      </c>
      <c r="BI211" s="193">
        <f>IF(N211="nulová",J211,0)</f>
        <v>0</v>
      </c>
      <c r="BJ211" s="17" t="s">
        <v>21</v>
      </c>
      <c r="BK211" s="193">
        <f>ROUND(I211*H211,2)</f>
        <v>0</v>
      </c>
      <c r="BL211" s="17" t="s">
        <v>142</v>
      </c>
      <c r="BM211" s="17" t="s">
        <v>1588</v>
      </c>
    </row>
    <row r="212" spans="2:65" s="1" customFormat="1" ht="19.5">
      <c r="B212" s="34"/>
      <c r="C212" s="35"/>
      <c r="D212" s="194" t="s">
        <v>144</v>
      </c>
      <c r="E212" s="35"/>
      <c r="F212" s="195" t="s">
        <v>1589</v>
      </c>
      <c r="G212" s="35"/>
      <c r="H212" s="35"/>
      <c r="I212" s="112"/>
      <c r="J212" s="35"/>
      <c r="K212" s="35"/>
      <c r="L212" s="38"/>
      <c r="M212" s="196"/>
      <c r="N212" s="60"/>
      <c r="O212" s="60"/>
      <c r="P212" s="60"/>
      <c r="Q212" s="60"/>
      <c r="R212" s="60"/>
      <c r="S212" s="60"/>
      <c r="T212" s="61"/>
      <c r="AT212" s="17" t="s">
        <v>144</v>
      </c>
      <c r="AU212" s="17" t="s">
        <v>80</v>
      </c>
    </row>
    <row r="213" spans="2:65" s="1" customFormat="1" ht="29.25">
      <c r="B213" s="34"/>
      <c r="C213" s="35"/>
      <c r="D213" s="194" t="s">
        <v>146</v>
      </c>
      <c r="E213" s="35"/>
      <c r="F213" s="197" t="s">
        <v>803</v>
      </c>
      <c r="G213" s="35"/>
      <c r="H213" s="35"/>
      <c r="I213" s="112"/>
      <c r="J213" s="35"/>
      <c r="K213" s="35"/>
      <c r="L213" s="38"/>
      <c r="M213" s="196"/>
      <c r="N213" s="60"/>
      <c r="O213" s="60"/>
      <c r="P213" s="60"/>
      <c r="Q213" s="60"/>
      <c r="R213" s="60"/>
      <c r="S213" s="60"/>
      <c r="T213" s="61"/>
      <c r="AT213" s="17" t="s">
        <v>146</v>
      </c>
      <c r="AU213" s="17" t="s">
        <v>80</v>
      </c>
    </row>
    <row r="214" spans="2:65" s="12" customFormat="1" ht="11.25">
      <c r="B214" s="198"/>
      <c r="C214" s="199"/>
      <c r="D214" s="194" t="s">
        <v>148</v>
      </c>
      <c r="E214" s="200" t="s">
        <v>1</v>
      </c>
      <c r="F214" s="201" t="s">
        <v>1546</v>
      </c>
      <c r="G214" s="199"/>
      <c r="H214" s="200" t="s">
        <v>1</v>
      </c>
      <c r="I214" s="202"/>
      <c r="J214" s="199"/>
      <c r="K214" s="199"/>
      <c r="L214" s="203"/>
      <c r="M214" s="204"/>
      <c r="N214" s="205"/>
      <c r="O214" s="205"/>
      <c r="P214" s="205"/>
      <c r="Q214" s="205"/>
      <c r="R214" s="205"/>
      <c r="S214" s="205"/>
      <c r="T214" s="206"/>
      <c r="AT214" s="207" t="s">
        <v>148</v>
      </c>
      <c r="AU214" s="207" t="s">
        <v>80</v>
      </c>
      <c r="AV214" s="12" t="s">
        <v>21</v>
      </c>
      <c r="AW214" s="12" t="s">
        <v>35</v>
      </c>
      <c r="AX214" s="12" t="s">
        <v>72</v>
      </c>
      <c r="AY214" s="207" t="s">
        <v>135</v>
      </c>
    </row>
    <row r="215" spans="2:65" s="13" customFormat="1" ht="11.25">
      <c r="B215" s="208"/>
      <c r="C215" s="209"/>
      <c r="D215" s="194" t="s">
        <v>148</v>
      </c>
      <c r="E215" s="210" t="s">
        <v>1</v>
      </c>
      <c r="F215" s="211" t="s">
        <v>1547</v>
      </c>
      <c r="G215" s="209"/>
      <c r="H215" s="212">
        <v>47.25</v>
      </c>
      <c r="I215" s="213"/>
      <c r="J215" s="209"/>
      <c r="K215" s="209"/>
      <c r="L215" s="214"/>
      <c r="M215" s="215"/>
      <c r="N215" s="216"/>
      <c r="O215" s="216"/>
      <c r="P215" s="216"/>
      <c r="Q215" s="216"/>
      <c r="R215" s="216"/>
      <c r="S215" s="216"/>
      <c r="T215" s="217"/>
      <c r="AT215" s="218" t="s">
        <v>148</v>
      </c>
      <c r="AU215" s="218" t="s">
        <v>80</v>
      </c>
      <c r="AV215" s="13" t="s">
        <v>80</v>
      </c>
      <c r="AW215" s="13" t="s">
        <v>35</v>
      </c>
      <c r="AX215" s="13" t="s">
        <v>72</v>
      </c>
      <c r="AY215" s="218" t="s">
        <v>135</v>
      </c>
    </row>
    <row r="216" spans="2:65" s="12" customFormat="1" ht="11.25">
      <c r="B216" s="198"/>
      <c r="C216" s="199"/>
      <c r="D216" s="194" t="s">
        <v>148</v>
      </c>
      <c r="E216" s="200" t="s">
        <v>1</v>
      </c>
      <c r="F216" s="201" t="s">
        <v>1549</v>
      </c>
      <c r="G216" s="199"/>
      <c r="H216" s="200" t="s">
        <v>1</v>
      </c>
      <c r="I216" s="202"/>
      <c r="J216" s="199"/>
      <c r="K216" s="199"/>
      <c r="L216" s="203"/>
      <c r="M216" s="204"/>
      <c r="N216" s="205"/>
      <c r="O216" s="205"/>
      <c r="P216" s="205"/>
      <c r="Q216" s="205"/>
      <c r="R216" s="205"/>
      <c r="S216" s="205"/>
      <c r="T216" s="206"/>
      <c r="AT216" s="207" t="s">
        <v>148</v>
      </c>
      <c r="AU216" s="207" t="s">
        <v>80</v>
      </c>
      <c r="AV216" s="12" t="s">
        <v>21</v>
      </c>
      <c r="AW216" s="12" t="s">
        <v>35</v>
      </c>
      <c r="AX216" s="12" t="s">
        <v>72</v>
      </c>
      <c r="AY216" s="207" t="s">
        <v>135</v>
      </c>
    </row>
    <row r="217" spans="2:65" s="13" customFormat="1" ht="11.25">
      <c r="B217" s="208"/>
      <c r="C217" s="209"/>
      <c r="D217" s="194" t="s">
        <v>148</v>
      </c>
      <c r="E217" s="210" t="s">
        <v>1</v>
      </c>
      <c r="F217" s="211" t="s">
        <v>1550</v>
      </c>
      <c r="G217" s="209"/>
      <c r="H217" s="212">
        <v>151.65</v>
      </c>
      <c r="I217" s="213"/>
      <c r="J217" s="209"/>
      <c r="K217" s="209"/>
      <c r="L217" s="214"/>
      <c r="M217" s="215"/>
      <c r="N217" s="216"/>
      <c r="O217" s="216"/>
      <c r="P217" s="216"/>
      <c r="Q217" s="216"/>
      <c r="R217" s="216"/>
      <c r="S217" s="216"/>
      <c r="T217" s="217"/>
      <c r="AT217" s="218" t="s">
        <v>148</v>
      </c>
      <c r="AU217" s="218" t="s">
        <v>80</v>
      </c>
      <c r="AV217" s="13" t="s">
        <v>80</v>
      </c>
      <c r="AW217" s="13" t="s">
        <v>35</v>
      </c>
      <c r="AX217" s="13" t="s">
        <v>72</v>
      </c>
      <c r="AY217" s="218" t="s">
        <v>135</v>
      </c>
    </row>
    <row r="218" spans="2:65" s="15" customFormat="1" ht="11.25">
      <c r="B218" s="230"/>
      <c r="C218" s="231"/>
      <c r="D218" s="194" t="s">
        <v>148</v>
      </c>
      <c r="E218" s="232" t="s">
        <v>1</v>
      </c>
      <c r="F218" s="233" t="s">
        <v>193</v>
      </c>
      <c r="G218" s="231"/>
      <c r="H218" s="234">
        <v>198.9</v>
      </c>
      <c r="I218" s="235"/>
      <c r="J218" s="231"/>
      <c r="K218" s="231"/>
      <c r="L218" s="236"/>
      <c r="M218" s="237"/>
      <c r="N218" s="238"/>
      <c r="O218" s="238"/>
      <c r="P218" s="238"/>
      <c r="Q218" s="238"/>
      <c r="R218" s="238"/>
      <c r="S218" s="238"/>
      <c r="T218" s="239"/>
      <c r="AT218" s="240" t="s">
        <v>148</v>
      </c>
      <c r="AU218" s="240" t="s">
        <v>80</v>
      </c>
      <c r="AV218" s="15" t="s">
        <v>142</v>
      </c>
      <c r="AW218" s="15" t="s">
        <v>35</v>
      </c>
      <c r="AX218" s="15" t="s">
        <v>21</v>
      </c>
      <c r="AY218" s="240" t="s">
        <v>135</v>
      </c>
    </row>
    <row r="219" spans="2:65" s="1" customFormat="1" ht="16.5" customHeight="1">
      <c r="B219" s="34"/>
      <c r="C219" s="182" t="s">
        <v>355</v>
      </c>
      <c r="D219" s="182" t="s">
        <v>137</v>
      </c>
      <c r="E219" s="183" t="s">
        <v>844</v>
      </c>
      <c r="F219" s="184" t="s">
        <v>845</v>
      </c>
      <c r="G219" s="185" t="s">
        <v>424</v>
      </c>
      <c r="H219" s="186">
        <v>500</v>
      </c>
      <c r="I219" s="187"/>
      <c r="J219" s="188">
        <f>ROUND(I219*H219,2)</f>
        <v>0</v>
      </c>
      <c r="K219" s="184" t="s">
        <v>141</v>
      </c>
      <c r="L219" s="38"/>
      <c r="M219" s="189" t="s">
        <v>1</v>
      </c>
      <c r="N219" s="190" t="s">
        <v>43</v>
      </c>
      <c r="O219" s="60"/>
      <c r="P219" s="191">
        <f>O219*H219</f>
        <v>0</v>
      </c>
      <c r="Q219" s="191">
        <v>0</v>
      </c>
      <c r="R219" s="191">
        <f>Q219*H219</f>
        <v>0</v>
      </c>
      <c r="S219" s="191">
        <v>1E-3</v>
      </c>
      <c r="T219" s="192">
        <f>S219*H219</f>
        <v>0.5</v>
      </c>
      <c r="AR219" s="17" t="s">
        <v>142</v>
      </c>
      <c r="AT219" s="17" t="s">
        <v>137</v>
      </c>
      <c r="AU219" s="17" t="s">
        <v>80</v>
      </c>
      <c r="AY219" s="17" t="s">
        <v>135</v>
      </c>
      <c r="BE219" s="193">
        <f>IF(N219="základní",J219,0)</f>
        <v>0</v>
      </c>
      <c r="BF219" s="193">
        <f>IF(N219="snížená",J219,0)</f>
        <v>0</v>
      </c>
      <c r="BG219" s="193">
        <f>IF(N219="zákl. přenesená",J219,0)</f>
        <v>0</v>
      </c>
      <c r="BH219" s="193">
        <f>IF(N219="sníž. přenesená",J219,0)</f>
        <v>0</v>
      </c>
      <c r="BI219" s="193">
        <f>IF(N219="nulová",J219,0)</f>
        <v>0</v>
      </c>
      <c r="BJ219" s="17" t="s">
        <v>21</v>
      </c>
      <c r="BK219" s="193">
        <f>ROUND(I219*H219,2)</f>
        <v>0</v>
      </c>
      <c r="BL219" s="17" t="s">
        <v>142</v>
      </c>
      <c r="BM219" s="17" t="s">
        <v>1590</v>
      </c>
    </row>
    <row r="220" spans="2:65" s="1" customFormat="1" ht="29.25">
      <c r="B220" s="34"/>
      <c r="C220" s="35"/>
      <c r="D220" s="194" t="s">
        <v>144</v>
      </c>
      <c r="E220" s="35"/>
      <c r="F220" s="195" t="s">
        <v>847</v>
      </c>
      <c r="G220" s="35"/>
      <c r="H220" s="35"/>
      <c r="I220" s="112"/>
      <c r="J220" s="35"/>
      <c r="K220" s="35"/>
      <c r="L220" s="38"/>
      <c r="M220" s="196"/>
      <c r="N220" s="60"/>
      <c r="O220" s="60"/>
      <c r="P220" s="60"/>
      <c r="Q220" s="60"/>
      <c r="R220" s="60"/>
      <c r="S220" s="60"/>
      <c r="T220" s="61"/>
      <c r="AT220" s="17" t="s">
        <v>144</v>
      </c>
      <c r="AU220" s="17" t="s">
        <v>80</v>
      </c>
    </row>
    <row r="221" spans="2:65" s="1" customFormat="1" ht="29.25">
      <c r="B221" s="34"/>
      <c r="C221" s="35"/>
      <c r="D221" s="194" t="s">
        <v>214</v>
      </c>
      <c r="E221" s="35"/>
      <c r="F221" s="197" t="s">
        <v>1591</v>
      </c>
      <c r="G221" s="35"/>
      <c r="H221" s="35"/>
      <c r="I221" s="112"/>
      <c r="J221" s="35"/>
      <c r="K221" s="35"/>
      <c r="L221" s="38"/>
      <c r="M221" s="196"/>
      <c r="N221" s="60"/>
      <c r="O221" s="60"/>
      <c r="P221" s="60"/>
      <c r="Q221" s="60"/>
      <c r="R221" s="60"/>
      <c r="S221" s="60"/>
      <c r="T221" s="61"/>
      <c r="AT221" s="17" t="s">
        <v>214</v>
      </c>
      <c r="AU221" s="17" t="s">
        <v>80</v>
      </c>
    </row>
    <row r="222" spans="2:65" s="1" customFormat="1" ht="16.5" customHeight="1">
      <c r="B222" s="34"/>
      <c r="C222" s="182" t="s">
        <v>368</v>
      </c>
      <c r="D222" s="182" t="s">
        <v>137</v>
      </c>
      <c r="E222" s="183" t="s">
        <v>1592</v>
      </c>
      <c r="F222" s="184" t="s">
        <v>1593</v>
      </c>
      <c r="G222" s="185" t="s">
        <v>424</v>
      </c>
      <c r="H222" s="186">
        <v>1000</v>
      </c>
      <c r="I222" s="187"/>
      <c r="J222" s="188">
        <f>ROUND(I222*H222,2)</f>
        <v>0</v>
      </c>
      <c r="K222" s="184" t="s">
        <v>141</v>
      </c>
      <c r="L222" s="38"/>
      <c r="M222" s="189" t="s">
        <v>1</v>
      </c>
      <c r="N222" s="190" t="s">
        <v>43</v>
      </c>
      <c r="O222" s="60"/>
      <c r="P222" s="191">
        <f>O222*H222</f>
        <v>0</v>
      </c>
      <c r="Q222" s="191">
        <v>0</v>
      </c>
      <c r="R222" s="191">
        <f>Q222*H222</f>
        <v>0</v>
      </c>
      <c r="S222" s="191">
        <v>1E-3</v>
      </c>
      <c r="T222" s="192">
        <f>S222*H222</f>
        <v>1</v>
      </c>
      <c r="AR222" s="17" t="s">
        <v>142</v>
      </c>
      <c r="AT222" s="17" t="s">
        <v>137</v>
      </c>
      <c r="AU222" s="17" t="s">
        <v>80</v>
      </c>
      <c r="AY222" s="17" t="s">
        <v>135</v>
      </c>
      <c r="BE222" s="193">
        <f>IF(N222="základní",J222,0)</f>
        <v>0</v>
      </c>
      <c r="BF222" s="193">
        <f>IF(N222="snížená",J222,0)</f>
        <v>0</v>
      </c>
      <c r="BG222" s="193">
        <f>IF(N222="zákl. přenesená",J222,0)</f>
        <v>0</v>
      </c>
      <c r="BH222" s="193">
        <f>IF(N222="sníž. přenesená",J222,0)</f>
        <v>0</v>
      </c>
      <c r="BI222" s="193">
        <f>IF(N222="nulová",J222,0)</f>
        <v>0</v>
      </c>
      <c r="BJ222" s="17" t="s">
        <v>21</v>
      </c>
      <c r="BK222" s="193">
        <f>ROUND(I222*H222,2)</f>
        <v>0</v>
      </c>
      <c r="BL222" s="17" t="s">
        <v>142</v>
      </c>
      <c r="BM222" s="17" t="s">
        <v>1594</v>
      </c>
    </row>
    <row r="223" spans="2:65" s="1" customFormat="1" ht="19.5">
      <c r="B223" s="34"/>
      <c r="C223" s="35"/>
      <c r="D223" s="194" t="s">
        <v>144</v>
      </c>
      <c r="E223" s="35"/>
      <c r="F223" s="195" t="s">
        <v>1595</v>
      </c>
      <c r="G223" s="35"/>
      <c r="H223" s="35"/>
      <c r="I223" s="112"/>
      <c r="J223" s="35"/>
      <c r="K223" s="35"/>
      <c r="L223" s="38"/>
      <c r="M223" s="196"/>
      <c r="N223" s="60"/>
      <c r="O223" s="60"/>
      <c r="P223" s="60"/>
      <c r="Q223" s="60"/>
      <c r="R223" s="60"/>
      <c r="S223" s="60"/>
      <c r="T223" s="61"/>
      <c r="AT223" s="17" t="s">
        <v>144</v>
      </c>
      <c r="AU223" s="17" t="s">
        <v>80</v>
      </c>
    </row>
    <row r="224" spans="2:65" s="1" customFormat="1" ht="29.25">
      <c r="B224" s="34"/>
      <c r="C224" s="35"/>
      <c r="D224" s="194" t="s">
        <v>214</v>
      </c>
      <c r="E224" s="35"/>
      <c r="F224" s="197" t="s">
        <v>1591</v>
      </c>
      <c r="G224" s="35"/>
      <c r="H224" s="35"/>
      <c r="I224" s="112"/>
      <c r="J224" s="35"/>
      <c r="K224" s="35"/>
      <c r="L224" s="38"/>
      <c r="M224" s="196"/>
      <c r="N224" s="60"/>
      <c r="O224" s="60"/>
      <c r="P224" s="60"/>
      <c r="Q224" s="60"/>
      <c r="R224" s="60"/>
      <c r="S224" s="60"/>
      <c r="T224" s="61"/>
      <c r="AT224" s="17" t="s">
        <v>214</v>
      </c>
      <c r="AU224" s="17" t="s">
        <v>80</v>
      </c>
    </row>
    <row r="225" spans="2:65" s="1" customFormat="1" ht="16.5" customHeight="1">
      <c r="B225" s="34"/>
      <c r="C225" s="182" t="s">
        <v>375</v>
      </c>
      <c r="D225" s="182" t="s">
        <v>137</v>
      </c>
      <c r="E225" s="183" t="s">
        <v>1596</v>
      </c>
      <c r="F225" s="184" t="s">
        <v>1597</v>
      </c>
      <c r="G225" s="185" t="s">
        <v>172</v>
      </c>
      <c r="H225" s="186">
        <v>2</v>
      </c>
      <c r="I225" s="187"/>
      <c r="J225" s="188">
        <f>ROUND(I225*H225,2)</f>
        <v>0</v>
      </c>
      <c r="K225" s="184" t="s">
        <v>141</v>
      </c>
      <c r="L225" s="38"/>
      <c r="M225" s="189" t="s">
        <v>1</v>
      </c>
      <c r="N225" s="190" t="s">
        <v>43</v>
      </c>
      <c r="O225" s="60"/>
      <c r="P225" s="191">
        <f>O225*H225</f>
        <v>0</v>
      </c>
      <c r="Q225" s="191">
        <v>4.2100000000000002E-3</v>
      </c>
      <c r="R225" s="191">
        <f>Q225*H225</f>
        <v>8.4200000000000004E-3</v>
      </c>
      <c r="S225" s="191">
        <v>0</v>
      </c>
      <c r="T225" s="192">
        <f>S225*H225</f>
        <v>0</v>
      </c>
      <c r="AR225" s="17" t="s">
        <v>142</v>
      </c>
      <c r="AT225" s="17" t="s">
        <v>137</v>
      </c>
      <c r="AU225" s="17" t="s">
        <v>80</v>
      </c>
      <c r="AY225" s="17" t="s">
        <v>135</v>
      </c>
      <c r="BE225" s="193">
        <f>IF(N225="základní",J225,0)</f>
        <v>0</v>
      </c>
      <c r="BF225" s="193">
        <f>IF(N225="snížená",J225,0)</f>
        <v>0</v>
      </c>
      <c r="BG225" s="193">
        <f>IF(N225="zákl. přenesená",J225,0)</f>
        <v>0</v>
      </c>
      <c r="BH225" s="193">
        <f>IF(N225="sníž. přenesená",J225,0)</f>
        <v>0</v>
      </c>
      <c r="BI225" s="193">
        <f>IF(N225="nulová",J225,0)</f>
        <v>0</v>
      </c>
      <c r="BJ225" s="17" t="s">
        <v>21</v>
      </c>
      <c r="BK225" s="193">
        <f>ROUND(I225*H225,2)</f>
        <v>0</v>
      </c>
      <c r="BL225" s="17" t="s">
        <v>142</v>
      </c>
      <c r="BM225" s="17" t="s">
        <v>1598</v>
      </c>
    </row>
    <row r="226" spans="2:65" s="1" customFormat="1" ht="19.5">
      <c r="B226" s="34"/>
      <c r="C226" s="35"/>
      <c r="D226" s="194" t="s">
        <v>144</v>
      </c>
      <c r="E226" s="35"/>
      <c r="F226" s="195" t="s">
        <v>1599</v>
      </c>
      <c r="G226" s="35"/>
      <c r="H226" s="35"/>
      <c r="I226" s="112"/>
      <c r="J226" s="35"/>
      <c r="K226" s="35"/>
      <c r="L226" s="38"/>
      <c r="M226" s="196"/>
      <c r="N226" s="60"/>
      <c r="O226" s="60"/>
      <c r="P226" s="60"/>
      <c r="Q226" s="60"/>
      <c r="R226" s="60"/>
      <c r="S226" s="60"/>
      <c r="T226" s="61"/>
      <c r="AT226" s="17" t="s">
        <v>144</v>
      </c>
      <c r="AU226" s="17" t="s">
        <v>80</v>
      </c>
    </row>
    <row r="227" spans="2:65" s="1" customFormat="1" ht="68.25">
      <c r="B227" s="34"/>
      <c r="C227" s="35"/>
      <c r="D227" s="194" t="s">
        <v>146</v>
      </c>
      <c r="E227" s="35"/>
      <c r="F227" s="197" t="s">
        <v>1600</v>
      </c>
      <c r="G227" s="35"/>
      <c r="H227" s="35"/>
      <c r="I227" s="112"/>
      <c r="J227" s="35"/>
      <c r="K227" s="35"/>
      <c r="L227" s="38"/>
      <c r="M227" s="196"/>
      <c r="N227" s="60"/>
      <c r="O227" s="60"/>
      <c r="P227" s="60"/>
      <c r="Q227" s="60"/>
      <c r="R227" s="60"/>
      <c r="S227" s="60"/>
      <c r="T227" s="61"/>
      <c r="AT227" s="17" t="s">
        <v>146</v>
      </c>
      <c r="AU227" s="17" t="s">
        <v>80</v>
      </c>
    </row>
    <row r="228" spans="2:65" s="1" customFormat="1" ht="29.25">
      <c r="B228" s="34"/>
      <c r="C228" s="35"/>
      <c r="D228" s="194" t="s">
        <v>214</v>
      </c>
      <c r="E228" s="35"/>
      <c r="F228" s="197" t="s">
        <v>1601</v>
      </c>
      <c r="G228" s="35"/>
      <c r="H228" s="35"/>
      <c r="I228" s="112"/>
      <c r="J228" s="35"/>
      <c r="K228" s="35"/>
      <c r="L228" s="38"/>
      <c r="M228" s="196"/>
      <c r="N228" s="60"/>
      <c r="O228" s="60"/>
      <c r="P228" s="60"/>
      <c r="Q228" s="60"/>
      <c r="R228" s="60"/>
      <c r="S228" s="60"/>
      <c r="T228" s="61"/>
      <c r="AT228" s="17" t="s">
        <v>214</v>
      </c>
      <c r="AU228" s="17" t="s">
        <v>80</v>
      </c>
    </row>
    <row r="229" spans="2:65" s="11" customFormat="1" ht="22.9" customHeight="1">
      <c r="B229" s="166"/>
      <c r="C229" s="167"/>
      <c r="D229" s="168" t="s">
        <v>71</v>
      </c>
      <c r="E229" s="180" t="s">
        <v>1048</v>
      </c>
      <c r="F229" s="180" t="s">
        <v>1049</v>
      </c>
      <c r="G229" s="167"/>
      <c r="H229" s="167"/>
      <c r="I229" s="170"/>
      <c r="J229" s="181">
        <f>BK229</f>
        <v>0</v>
      </c>
      <c r="K229" s="167"/>
      <c r="L229" s="172"/>
      <c r="M229" s="173"/>
      <c r="N229" s="174"/>
      <c r="O229" s="174"/>
      <c r="P229" s="175">
        <f>SUM(P230:P267)</f>
        <v>0</v>
      </c>
      <c r="Q229" s="174"/>
      <c r="R229" s="175">
        <f>SUM(R230:R267)</f>
        <v>0</v>
      </c>
      <c r="S229" s="174"/>
      <c r="T229" s="176">
        <f>SUM(T230:T267)</f>
        <v>0</v>
      </c>
      <c r="AR229" s="177" t="s">
        <v>21</v>
      </c>
      <c r="AT229" s="178" t="s">
        <v>71</v>
      </c>
      <c r="AU229" s="178" t="s">
        <v>21</v>
      </c>
      <c r="AY229" s="177" t="s">
        <v>135</v>
      </c>
      <c r="BK229" s="179">
        <f>SUM(BK230:BK267)</f>
        <v>0</v>
      </c>
    </row>
    <row r="230" spans="2:65" s="1" customFormat="1" ht="16.5" customHeight="1">
      <c r="B230" s="34"/>
      <c r="C230" s="182" t="s">
        <v>384</v>
      </c>
      <c r="D230" s="182" t="s">
        <v>137</v>
      </c>
      <c r="E230" s="183" t="s">
        <v>1087</v>
      </c>
      <c r="F230" s="184" t="s">
        <v>1088</v>
      </c>
      <c r="G230" s="185" t="s">
        <v>227</v>
      </c>
      <c r="H230" s="186">
        <v>3.7890000000000001</v>
      </c>
      <c r="I230" s="187"/>
      <c r="J230" s="188">
        <f>ROUND(I230*H230,2)</f>
        <v>0</v>
      </c>
      <c r="K230" s="184" t="s">
        <v>141</v>
      </c>
      <c r="L230" s="38"/>
      <c r="M230" s="189" t="s">
        <v>1</v>
      </c>
      <c r="N230" s="190" t="s">
        <v>43</v>
      </c>
      <c r="O230" s="60"/>
      <c r="P230" s="191">
        <f>O230*H230</f>
        <v>0</v>
      </c>
      <c r="Q230" s="191">
        <v>0</v>
      </c>
      <c r="R230" s="191">
        <f>Q230*H230</f>
        <v>0</v>
      </c>
      <c r="S230" s="191">
        <v>0</v>
      </c>
      <c r="T230" s="192">
        <f>S230*H230</f>
        <v>0</v>
      </c>
      <c r="AR230" s="17" t="s">
        <v>142</v>
      </c>
      <c r="AT230" s="17" t="s">
        <v>137</v>
      </c>
      <c r="AU230" s="17" t="s">
        <v>80</v>
      </c>
      <c r="AY230" s="17" t="s">
        <v>135</v>
      </c>
      <c r="BE230" s="193">
        <f>IF(N230="základní",J230,0)</f>
        <v>0</v>
      </c>
      <c r="BF230" s="193">
        <f>IF(N230="snížená",J230,0)</f>
        <v>0</v>
      </c>
      <c r="BG230" s="193">
        <f>IF(N230="zákl. přenesená",J230,0)</f>
        <v>0</v>
      </c>
      <c r="BH230" s="193">
        <f>IF(N230="sníž. přenesená",J230,0)</f>
        <v>0</v>
      </c>
      <c r="BI230" s="193">
        <f>IF(N230="nulová",J230,0)</f>
        <v>0</v>
      </c>
      <c r="BJ230" s="17" t="s">
        <v>21</v>
      </c>
      <c r="BK230" s="193">
        <f>ROUND(I230*H230,2)</f>
        <v>0</v>
      </c>
      <c r="BL230" s="17" t="s">
        <v>142</v>
      </c>
      <c r="BM230" s="17" t="s">
        <v>1602</v>
      </c>
    </row>
    <row r="231" spans="2:65" s="1" customFormat="1" ht="11.25">
      <c r="B231" s="34"/>
      <c r="C231" s="35"/>
      <c r="D231" s="194" t="s">
        <v>144</v>
      </c>
      <c r="E231" s="35"/>
      <c r="F231" s="195" t="s">
        <v>1090</v>
      </c>
      <c r="G231" s="35"/>
      <c r="H231" s="35"/>
      <c r="I231" s="112"/>
      <c r="J231" s="35"/>
      <c r="K231" s="35"/>
      <c r="L231" s="38"/>
      <c r="M231" s="196"/>
      <c r="N231" s="60"/>
      <c r="O231" s="60"/>
      <c r="P231" s="60"/>
      <c r="Q231" s="60"/>
      <c r="R231" s="60"/>
      <c r="S231" s="60"/>
      <c r="T231" s="61"/>
      <c r="AT231" s="17" t="s">
        <v>144</v>
      </c>
      <c r="AU231" s="17" t="s">
        <v>80</v>
      </c>
    </row>
    <row r="232" spans="2:65" s="1" customFormat="1" ht="39">
      <c r="B232" s="34"/>
      <c r="C232" s="35"/>
      <c r="D232" s="194" t="s">
        <v>146</v>
      </c>
      <c r="E232" s="35"/>
      <c r="F232" s="197" t="s">
        <v>1091</v>
      </c>
      <c r="G232" s="35"/>
      <c r="H232" s="35"/>
      <c r="I232" s="112"/>
      <c r="J232" s="35"/>
      <c r="K232" s="35"/>
      <c r="L232" s="38"/>
      <c r="M232" s="196"/>
      <c r="N232" s="60"/>
      <c r="O232" s="60"/>
      <c r="P232" s="60"/>
      <c r="Q232" s="60"/>
      <c r="R232" s="60"/>
      <c r="S232" s="60"/>
      <c r="T232" s="61"/>
      <c r="AT232" s="17" t="s">
        <v>146</v>
      </c>
      <c r="AU232" s="17" t="s">
        <v>80</v>
      </c>
    </row>
    <row r="233" spans="2:65" s="1" customFormat="1" ht="19.5">
      <c r="B233" s="34"/>
      <c r="C233" s="35"/>
      <c r="D233" s="194" t="s">
        <v>214</v>
      </c>
      <c r="E233" s="35"/>
      <c r="F233" s="197" t="s">
        <v>1603</v>
      </c>
      <c r="G233" s="35"/>
      <c r="H233" s="35"/>
      <c r="I233" s="112"/>
      <c r="J233" s="35"/>
      <c r="K233" s="35"/>
      <c r="L233" s="38"/>
      <c r="M233" s="196"/>
      <c r="N233" s="60"/>
      <c r="O233" s="60"/>
      <c r="P233" s="60"/>
      <c r="Q233" s="60"/>
      <c r="R233" s="60"/>
      <c r="S233" s="60"/>
      <c r="T233" s="61"/>
      <c r="AT233" s="17" t="s">
        <v>214</v>
      </c>
      <c r="AU233" s="17" t="s">
        <v>80</v>
      </c>
    </row>
    <row r="234" spans="2:65" s="13" customFormat="1" ht="11.25">
      <c r="B234" s="208"/>
      <c r="C234" s="209"/>
      <c r="D234" s="194" t="s">
        <v>148</v>
      </c>
      <c r="E234" s="210" t="s">
        <v>1</v>
      </c>
      <c r="F234" s="211" t="s">
        <v>1604</v>
      </c>
      <c r="G234" s="209"/>
      <c r="H234" s="212">
        <v>3.7890000000000001</v>
      </c>
      <c r="I234" s="213"/>
      <c r="J234" s="209"/>
      <c r="K234" s="209"/>
      <c r="L234" s="214"/>
      <c r="M234" s="215"/>
      <c r="N234" s="216"/>
      <c r="O234" s="216"/>
      <c r="P234" s="216"/>
      <c r="Q234" s="216"/>
      <c r="R234" s="216"/>
      <c r="S234" s="216"/>
      <c r="T234" s="217"/>
      <c r="AT234" s="218" t="s">
        <v>148</v>
      </c>
      <c r="AU234" s="218" t="s">
        <v>80</v>
      </c>
      <c r="AV234" s="13" t="s">
        <v>80</v>
      </c>
      <c r="AW234" s="13" t="s">
        <v>35</v>
      </c>
      <c r="AX234" s="13" t="s">
        <v>21</v>
      </c>
      <c r="AY234" s="218" t="s">
        <v>135</v>
      </c>
    </row>
    <row r="235" spans="2:65" s="1" customFormat="1" ht="16.5" customHeight="1">
      <c r="B235" s="34"/>
      <c r="C235" s="182" t="s">
        <v>394</v>
      </c>
      <c r="D235" s="182" t="s">
        <v>137</v>
      </c>
      <c r="E235" s="183" t="s">
        <v>1101</v>
      </c>
      <c r="F235" s="184" t="s">
        <v>1102</v>
      </c>
      <c r="G235" s="185" t="s">
        <v>227</v>
      </c>
      <c r="H235" s="186">
        <v>30.312000000000001</v>
      </c>
      <c r="I235" s="187"/>
      <c r="J235" s="188">
        <f>ROUND(I235*H235,2)</f>
        <v>0</v>
      </c>
      <c r="K235" s="184" t="s">
        <v>141</v>
      </c>
      <c r="L235" s="38"/>
      <c r="M235" s="189" t="s">
        <v>1</v>
      </c>
      <c r="N235" s="190" t="s">
        <v>43</v>
      </c>
      <c r="O235" s="60"/>
      <c r="P235" s="191">
        <f>O235*H235</f>
        <v>0</v>
      </c>
      <c r="Q235" s="191">
        <v>0</v>
      </c>
      <c r="R235" s="191">
        <f>Q235*H235</f>
        <v>0</v>
      </c>
      <c r="S235" s="191">
        <v>0</v>
      </c>
      <c r="T235" s="192">
        <f>S235*H235</f>
        <v>0</v>
      </c>
      <c r="AR235" s="17" t="s">
        <v>142</v>
      </c>
      <c r="AT235" s="17" t="s">
        <v>137</v>
      </c>
      <c r="AU235" s="17" t="s">
        <v>80</v>
      </c>
      <c r="AY235" s="17" t="s">
        <v>135</v>
      </c>
      <c r="BE235" s="193">
        <f>IF(N235="základní",J235,0)</f>
        <v>0</v>
      </c>
      <c r="BF235" s="193">
        <f>IF(N235="snížená",J235,0)</f>
        <v>0</v>
      </c>
      <c r="BG235" s="193">
        <f>IF(N235="zákl. přenesená",J235,0)</f>
        <v>0</v>
      </c>
      <c r="BH235" s="193">
        <f>IF(N235="sníž. přenesená",J235,0)</f>
        <v>0</v>
      </c>
      <c r="BI235" s="193">
        <f>IF(N235="nulová",J235,0)</f>
        <v>0</v>
      </c>
      <c r="BJ235" s="17" t="s">
        <v>21</v>
      </c>
      <c r="BK235" s="193">
        <f>ROUND(I235*H235,2)</f>
        <v>0</v>
      </c>
      <c r="BL235" s="17" t="s">
        <v>142</v>
      </c>
      <c r="BM235" s="17" t="s">
        <v>1605</v>
      </c>
    </row>
    <row r="236" spans="2:65" s="1" customFormat="1" ht="19.5">
      <c r="B236" s="34"/>
      <c r="C236" s="35"/>
      <c r="D236" s="194" t="s">
        <v>144</v>
      </c>
      <c r="E236" s="35"/>
      <c r="F236" s="195" t="s">
        <v>1104</v>
      </c>
      <c r="G236" s="35"/>
      <c r="H236" s="35"/>
      <c r="I236" s="112"/>
      <c r="J236" s="35"/>
      <c r="K236" s="35"/>
      <c r="L236" s="38"/>
      <c r="M236" s="196"/>
      <c r="N236" s="60"/>
      <c r="O236" s="60"/>
      <c r="P236" s="60"/>
      <c r="Q236" s="60"/>
      <c r="R236" s="60"/>
      <c r="S236" s="60"/>
      <c r="T236" s="61"/>
      <c r="AT236" s="17" t="s">
        <v>144</v>
      </c>
      <c r="AU236" s="17" t="s">
        <v>80</v>
      </c>
    </row>
    <row r="237" spans="2:65" s="1" customFormat="1" ht="39">
      <c r="B237" s="34"/>
      <c r="C237" s="35"/>
      <c r="D237" s="194" t="s">
        <v>146</v>
      </c>
      <c r="E237" s="35"/>
      <c r="F237" s="197" t="s">
        <v>1091</v>
      </c>
      <c r="G237" s="35"/>
      <c r="H237" s="35"/>
      <c r="I237" s="112"/>
      <c r="J237" s="35"/>
      <c r="K237" s="35"/>
      <c r="L237" s="38"/>
      <c r="M237" s="196"/>
      <c r="N237" s="60"/>
      <c r="O237" s="60"/>
      <c r="P237" s="60"/>
      <c r="Q237" s="60"/>
      <c r="R237" s="60"/>
      <c r="S237" s="60"/>
      <c r="T237" s="61"/>
      <c r="AT237" s="17" t="s">
        <v>146</v>
      </c>
      <c r="AU237" s="17" t="s">
        <v>80</v>
      </c>
    </row>
    <row r="238" spans="2:65" s="1" customFormat="1" ht="39">
      <c r="B238" s="34"/>
      <c r="C238" s="35"/>
      <c r="D238" s="194" t="s">
        <v>214</v>
      </c>
      <c r="E238" s="35"/>
      <c r="F238" s="197" t="s">
        <v>1606</v>
      </c>
      <c r="G238" s="35"/>
      <c r="H238" s="35"/>
      <c r="I238" s="112"/>
      <c r="J238" s="35"/>
      <c r="K238" s="35"/>
      <c r="L238" s="38"/>
      <c r="M238" s="196"/>
      <c r="N238" s="60"/>
      <c r="O238" s="60"/>
      <c r="P238" s="60"/>
      <c r="Q238" s="60"/>
      <c r="R238" s="60"/>
      <c r="S238" s="60"/>
      <c r="T238" s="61"/>
      <c r="AT238" s="17" t="s">
        <v>214</v>
      </c>
      <c r="AU238" s="17" t="s">
        <v>80</v>
      </c>
    </row>
    <row r="239" spans="2:65" s="13" customFormat="1" ht="11.25">
      <c r="B239" s="208"/>
      <c r="C239" s="209"/>
      <c r="D239" s="194" t="s">
        <v>148</v>
      </c>
      <c r="E239" s="210" t="s">
        <v>1</v>
      </c>
      <c r="F239" s="211" t="s">
        <v>1607</v>
      </c>
      <c r="G239" s="209"/>
      <c r="H239" s="212">
        <v>30.312000000000001</v>
      </c>
      <c r="I239" s="213"/>
      <c r="J239" s="209"/>
      <c r="K239" s="209"/>
      <c r="L239" s="214"/>
      <c r="M239" s="215"/>
      <c r="N239" s="216"/>
      <c r="O239" s="216"/>
      <c r="P239" s="216"/>
      <c r="Q239" s="216"/>
      <c r="R239" s="216"/>
      <c r="S239" s="216"/>
      <c r="T239" s="217"/>
      <c r="AT239" s="218" t="s">
        <v>148</v>
      </c>
      <c r="AU239" s="218" t="s">
        <v>80</v>
      </c>
      <c r="AV239" s="13" t="s">
        <v>80</v>
      </c>
      <c r="AW239" s="13" t="s">
        <v>35</v>
      </c>
      <c r="AX239" s="13" t="s">
        <v>21</v>
      </c>
      <c r="AY239" s="218" t="s">
        <v>135</v>
      </c>
    </row>
    <row r="240" spans="2:65" s="1" customFormat="1" ht="16.5" customHeight="1">
      <c r="B240" s="34"/>
      <c r="C240" s="182" t="s">
        <v>405</v>
      </c>
      <c r="D240" s="182" t="s">
        <v>137</v>
      </c>
      <c r="E240" s="183" t="s">
        <v>1107</v>
      </c>
      <c r="F240" s="184" t="s">
        <v>1108</v>
      </c>
      <c r="G240" s="185" t="s">
        <v>227</v>
      </c>
      <c r="H240" s="186">
        <v>1</v>
      </c>
      <c r="I240" s="187"/>
      <c r="J240" s="188">
        <f>ROUND(I240*H240,2)</f>
        <v>0</v>
      </c>
      <c r="K240" s="184" t="s">
        <v>141</v>
      </c>
      <c r="L240" s="38"/>
      <c r="M240" s="189" t="s">
        <v>1</v>
      </c>
      <c r="N240" s="190" t="s">
        <v>43</v>
      </c>
      <c r="O240" s="60"/>
      <c r="P240" s="191">
        <f>O240*H240</f>
        <v>0</v>
      </c>
      <c r="Q240" s="191">
        <v>0</v>
      </c>
      <c r="R240" s="191">
        <f>Q240*H240</f>
        <v>0</v>
      </c>
      <c r="S240" s="191">
        <v>0</v>
      </c>
      <c r="T240" s="192">
        <f>S240*H240</f>
        <v>0</v>
      </c>
      <c r="AR240" s="17" t="s">
        <v>142</v>
      </c>
      <c r="AT240" s="17" t="s">
        <v>137</v>
      </c>
      <c r="AU240" s="17" t="s">
        <v>80</v>
      </c>
      <c r="AY240" s="17" t="s">
        <v>135</v>
      </c>
      <c r="BE240" s="193">
        <f>IF(N240="základní",J240,0)</f>
        <v>0</v>
      </c>
      <c r="BF240" s="193">
        <f>IF(N240="snížená",J240,0)</f>
        <v>0</v>
      </c>
      <c r="BG240" s="193">
        <f>IF(N240="zákl. přenesená",J240,0)</f>
        <v>0</v>
      </c>
      <c r="BH240" s="193">
        <f>IF(N240="sníž. přenesená",J240,0)</f>
        <v>0</v>
      </c>
      <c r="BI240" s="193">
        <f>IF(N240="nulová",J240,0)</f>
        <v>0</v>
      </c>
      <c r="BJ240" s="17" t="s">
        <v>21</v>
      </c>
      <c r="BK240" s="193">
        <f>ROUND(I240*H240,2)</f>
        <v>0</v>
      </c>
      <c r="BL240" s="17" t="s">
        <v>142</v>
      </c>
      <c r="BM240" s="17" t="s">
        <v>1608</v>
      </c>
    </row>
    <row r="241" spans="2:65" s="1" customFormat="1" ht="19.5">
      <c r="B241" s="34"/>
      <c r="C241" s="35"/>
      <c r="D241" s="194" t="s">
        <v>144</v>
      </c>
      <c r="E241" s="35"/>
      <c r="F241" s="195" t="s">
        <v>1110</v>
      </c>
      <c r="G241" s="35"/>
      <c r="H241" s="35"/>
      <c r="I241" s="112"/>
      <c r="J241" s="35"/>
      <c r="K241" s="35"/>
      <c r="L241" s="38"/>
      <c r="M241" s="196"/>
      <c r="N241" s="60"/>
      <c r="O241" s="60"/>
      <c r="P241" s="60"/>
      <c r="Q241" s="60"/>
      <c r="R241" s="60"/>
      <c r="S241" s="60"/>
      <c r="T241" s="61"/>
      <c r="AT241" s="17" t="s">
        <v>144</v>
      </c>
      <c r="AU241" s="17" t="s">
        <v>80</v>
      </c>
    </row>
    <row r="242" spans="2:65" s="1" customFormat="1" ht="39">
      <c r="B242" s="34"/>
      <c r="C242" s="35"/>
      <c r="D242" s="194" t="s">
        <v>146</v>
      </c>
      <c r="E242" s="35"/>
      <c r="F242" s="197" t="s">
        <v>1091</v>
      </c>
      <c r="G242" s="35"/>
      <c r="H242" s="35"/>
      <c r="I242" s="112"/>
      <c r="J242" s="35"/>
      <c r="K242" s="35"/>
      <c r="L242" s="38"/>
      <c r="M242" s="196"/>
      <c r="N242" s="60"/>
      <c r="O242" s="60"/>
      <c r="P242" s="60"/>
      <c r="Q242" s="60"/>
      <c r="R242" s="60"/>
      <c r="S242" s="60"/>
      <c r="T242" s="61"/>
      <c r="AT242" s="17" t="s">
        <v>146</v>
      </c>
      <c r="AU242" s="17" t="s">
        <v>80</v>
      </c>
    </row>
    <row r="243" spans="2:65" s="12" customFormat="1" ht="11.25">
      <c r="B243" s="198"/>
      <c r="C243" s="199"/>
      <c r="D243" s="194" t="s">
        <v>148</v>
      </c>
      <c r="E243" s="200" t="s">
        <v>1</v>
      </c>
      <c r="F243" s="201" t="s">
        <v>1609</v>
      </c>
      <c r="G243" s="199"/>
      <c r="H243" s="200" t="s">
        <v>1</v>
      </c>
      <c r="I243" s="202"/>
      <c r="J243" s="199"/>
      <c r="K243" s="199"/>
      <c r="L243" s="203"/>
      <c r="M243" s="204"/>
      <c r="N243" s="205"/>
      <c r="O243" s="205"/>
      <c r="P243" s="205"/>
      <c r="Q243" s="205"/>
      <c r="R243" s="205"/>
      <c r="S243" s="205"/>
      <c r="T243" s="206"/>
      <c r="AT243" s="207" t="s">
        <v>148</v>
      </c>
      <c r="AU243" s="207" t="s">
        <v>80</v>
      </c>
      <c r="AV243" s="12" t="s">
        <v>21</v>
      </c>
      <c r="AW243" s="12" t="s">
        <v>35</v>
      </c>
      <c r="AX243" s="12" t="s">
        <v>72</v>
      </c>
      <c r="AY243" s="207" t="s">
        <v>135</v>
      </c>
    </row>
    <row r="244" spans="2:65" s="13" customFormat="1" ht="11.25">
      <c r="B244" s="208"/>
      <c r="C244" s="209"/>
      <c r="D244" s="194" t="s">
        <v>148</v>
      </c>
      <c r="E244" s="210" t="s">
        <v>1</v>
      </c>
      <c r="F244" s="211" t="s">
        <v>21</v>
      </c>
      <c r="G244" s="209"/>
      <c r="H244" s="212">
        <v>1</v>
      </c>
      <c r="I244" s="213"/>
      <c r="J244" s="209"/>
      <c r="K244" s="209"/>
      <c r="L244" s="214"/>
      <c r="M244" s="215"/>
      <c r="N244" s="216"/>
      <c r="O244" s="216"/>
      <c r="P244" s="216"/>
      <c r="Q244" s="216"/>
      <c r="R244" s="216"/>
      <c r="S244" s="216"/>
      <c r="T244" s="217"/>
      <c r="AT244" s="218" t="s">
        <v>148</v>
      </c>
      <c r="AU244" s="218" t="s">
        <v>80</v>
      </c>
      <c r="AV244" s="13" t="s">
        <v>80</v>
      </c>
      <c r="AW244" s="13" t="s">
        <v>35</v>
      </c>
      <c r="AX244" s="13" t="s">
        <v>21</v>
      </c>
      <c r="AY244" s="218" t="s">
        <v>135</v>
      </c>
    </row>
    <row r="245" spans="2:65" s="1" customFormat="1" ht="16.5" customHeight="1">
      <c r="B245" s="34"/>
      <c r="C245" s="182" t="s">
        <v>414</v>
      </c>
      <c r="D245" s="182" t="s">
        <v>137</v>
      </c>
      <c r="E245" s="183" t="s">
        <v>1114</v>
      </c>
      <c r="F245" s="184" t="s">
        <v>1115</v>
      </c>
      <c r="G245" s="185" t="s">
        <v>227</v>
      </c>
      <c r="H245" s="186">
        <v>8</v>
      </c>
      <c r="I245" s="187"/>
      <c r="J245" s="188">
        <f>ROUND(I245*H245,2)</f>
        <v>0</v>
      </c>
      <c r="K245" s="184" t="s">
        <v>141</v>
      </c>
      <c r="L245" s="38"/>
      <c r="M245" s="189" t="s">
        <v>1</v>
      </c>
      <c r="N245" s="190" t="s">
        <v>43</v>
      </c>
      <c r="O245" s="60"/>
      <c r="P245" s="191">
        <f>O245*H245</f>
        <v>0</v>
      </c>
      <c r="Q245" s="191">
        <v>0</v>
      </c>
      <c r="R245" s="191">
        <f>Q245*H245</f>
        <v>0</v>
      </c>
      <c r="S245" s="191">
        <v>0</v>
      </c>
      <c r="T245" s="192">
        <f>S245*H245</f>
        <v>0</v>
      </c>
      <c r="AR245" s="17" t="s">
        <v>142</v>
      </c>
      <c r="AT245" s="17" t="s">
        <v>137</v>
      </c>
      <c r="AU245" s="17" t="s">
        <v>80</v>
      </c>
      <c r="AY245" s="17" t="s">
        <v>135</v>
      </c>
      <c r="BE245" s="193">
        <f>IF(N245="základní",J245,0)</f>
        <v>0</v>
      </c>
      <c r="BF245" s="193">
        <f>IF(N245="snížená",J245,0)</f>
        <v>0</v>
      </c>
      <c r="BG245" s="193">
        <f>IF(N245="zákl. přenesená",J245,0)</f>
        <v>0</v>
      </c>
      <c r="BH245" s="193">
        <f>IF(N245="sníž. přenesená",J245,0)</f>
        <v>0</v>
      </c>
      <c r="BI245" s="193">
        <f>IF(N245="nulová",J245,0)</f>
        <v>0</v>
      </c>
      <c r="BJ245" s="17" t="s">
        <v>21</v>
      </c>
      <c r="BK245" s="193">
        <f>ROUND(I245*H245,2)</f>
        <v>0</v>
      </c>
      <c r="BL245" s="17" t="s">
        <v>142</v>
      </c>
      <c r="BM245" s="17" t="s">
        <v>1610</v>
      </c>
    </row>
    <row r="246" spans="2:65" s="1" customFormat="1" ht="19.5">
      <c r="B246" s="34"/>
      <c r="C246" s="35"/>
      <c r="D246" s="194" t="s">
        <v>144</v>
      </c>
      <c r="E246" s="35"/>
      <c r="F246" s="195" t="s">
        <v>1117</v>
      </c>
      <c r="G246" s="35"/>
      <c r="H246" s="35"/>
      <c r="I246" s="112"/>
      <c r="J246" s="35"/>
      <c r="K246" s="35"/>
      <c r="L246" s="38"/>
      <c r="M246" s="196"/>
      <c r="N246" s="60"/>
      <c r="O246" s="60"/>
      <c r="P246" s="60"/>
      <c r="Q246" s="60"/>
      <c r="R246" s="60"/>
      <c r="S246" s="60"/>
      <c r="T246" s="61"/>
      <c r="AT246" s="17" t="s">
        <v>144</v>
      </c>
      <c r="AU246" s="17" t="s">
        <v>80</v>
      </c>
    </row>
    <row r="247" spans="2:65" s="1" customFormat="1" ht="39">
      <c r="B247" s="34"/>
      <c r="C247" s="35"/>
      <c r="D247" s="194" t="s">
        <v>146</v>
      </c>
      <c r="E247" s="35"/>
      <c r="F247" s="197" t="s">
        <v>1091</v>
      </c>
      <c r="G247" s="35"/>
      <c r="H247" s="35"/>
      <c r="I247" s="112"/>
      <c r="J247" s="35"/>
      <c r="K247" s="35"/>
      <c r="L247" s="38"/>
      <c r="M247" s="196"/>
      <c r="N247" s="60"/>
      <c r="O247" s="60"/>
      <c r="P247" s="60"/>
      <c r="Q247" s="60"/>
      <c r="R247" s="60"/>
      <c r="S247" s="60"/>
      <c r="T247" s="61"/>
      <c r="AT247" s="17" t="s">
        <v>146</v>
      </c>
      <c r="AU247" s="17" t="s">
        <v>80</v>
      </c>
    </row>
    <row r="248" spans="2:65" s="1" customFormat="1" ht="19.5">
      <c r="B248" s="34"/>
      <c r="C248" s="35"/>
      <c r="D248" s="194" t="s">
        <v>214</v>
      </c>
      <c r="E248" s="35"/>
      <c r="F248" s="197" t="s">
        <v>1118</v>
      </c>
      <c r="G248" s="35"/>
      <c r="H248" s="35"/>
      <c r="I248" s="112"/>
      <c r="J248" s="35"/>
      <c r="K248" s="35"/>
      <c r="L248" s="38"/>
      <c r="M248" s="196"/>
      <c r="N248" s="60"/>
      <c r="O248" s="60"/>
      <c r="P248" s="60"/>
      <c r="Q248" s="60"/>
      <c r="R248" s="60"/>
      <c r="S248" s="60"/>
      <c r="T248" s="61"/>
      <c r="AT248" s="17" t="s">
        <v>214</v>
      </c>
      <c r="AU248" s="17" t="s">
        <v>80</v>
      </c>
    </row>
    <row r="249" spans="2:65" s="13" customFormat="1" ht="11.25">
      <c r="B249" s="208"/>
      <c r="C249" s="209"/>
      <c r="D249" s="194" t="s">
        <v>148</v>
      </c>
      <c r="E249" s="210" t="s">
        <v>1</v>
      </c>
      <c r="F249" s="211" t="s">
        <v>1611</v>
      </c>
      <c r="G249" s="209"/>
      <c r="H249" s="212">
        <v>8</v>
      </c>
      <c r="I249" s="213"/>
      <c r="J249" s="209"/>
      <c r="K249" s="209"/>
      <c r="L249" s="214"/>
      <c r="M249" s="215"/>
      <c r="N249" s="216"/>
      <c r="O249" s="216"/>
      <c r="P249" s="216"/>
      <c r="Q249" s="216"/>
      <c r="R249" s="216"/>
      <c r="S249" s="216"/>
      <c r="T249" s="217"/>
      <c r="AT249" s="218" t="s">
        <v>148</v>
      </c>
      <c r="AU249" s="218" t="s">
        <v>80</v>
      </c>
      <c r="AV249" s="13" t="s">
        <v>80</v>
      </c>
      <c r="AW249" s="13" t="s">
        <v>35</v>
      </c>
      <c r="AX249" s="13" t="s">
        <v>72</v>
      </c>
      <c r="AY249" s="218" t="s">
        <v>135</v>
      </c>
    </row>
    <row r="250" spans="2:65" s="15" customFormat="1" ht="11.25">
      <c r="B250" s="230"/>
      <c r="C250" s="231"/>
      <c r="D250" s="194" t="s">
        <v>148</v>
      </c>
      <c r="E250" s="232" t="s">
        <v>1</v>
      </c>
      <c r="F250" s="233" t="s">
        <v>193</v>
      </c>
      <c r="G250" s="231"/>
      <c r="H250" s="234">
        <v>8</v>
      </c>
      <c r="I250" s="235"/>
      <c r="J250" s="231"/>
      <c r="K250" s="231"/>
      <c r="L250" s="236"/>
      <c r="M250" s="237"/>
      <c r="N250" s="238"/>
      <c r="O250" s="238"/>
      <c r="P250" s="238"/>
      <c r="Q250" s="238"/>
      <c r="R250" s="238"/>
      <c r="S250" s="238"/>
      <c r="T250" s="239"/>
      <c r="AT250" s="240" t="s">
        <v>148</v>
      </c>
      <c r="AU250" s="240" t="s">
        <v>80</v>
      </c>
      <c r="AV250" s="15" t="s">
        <v>142</v>
      </c>
      <c r="AW250" s="15" t="s">
        <v>35</v>
      </c>
      <c r="AX250" s="15" t="s">
        <v>21</v>
      </c>
      <c r="AY250" s="240" t="s">
        <v>135</v>
      </c>
    </row>
    <row r="251" spans="2:65" s="1" customFormat="1" ht="16.5" customHeight="1">
      <c r="B251" s="34"/>
      <c r="C251" s="182" t="s">
        <v>421</v>
      </c>
      <c r="D251" s="182" t="s">
        <v>137</v>
      </c>
      <c r="E251" s="183" t="s">
        <v>1121</v>
      </c>
      <c r="F251" s="184" t="s">
        <v>1122</v>
      </c>
      <c r="G251" s="185" t="s">
        <v>227</v>
      </c>
      <c r="H251" s="186">
        <v>7.5780000000000003</v>
      </c>
      <c r="I251" s="187"/>
      <c r="J251" s="188">
        <f>ROUND(I251*H251,2)</f>
        <v>0</v>
      </c>
      <c r="K251" s="184" t="s">
        <v>141</v>
      </c>
      <c r="L251" s="38"/>
      <c r="M251" s="189" t="s">
        <v>1</v>
      </c>
      <c r="N251" s="190" t="s">
        <v>43</v>
      </c>
      <c r="O251" s="60"/>
      <c r="P251" s="191">
        <f>O251*H251</f>
        <v>0</v>
      </c>
      <c r="Q251" s="191">
        <v>0</v>
      </c>
      <c r="R251" s="191">
        <f>Q251*H251</f>
        <v>0</v>
      </c>
      <c r="S251" s="191">
        <v>0</v>
      </c>
      <c r="T251" s="192">
        <f>S251*H251</f>
        <v>0</v>
      </c>
      <c r="AR251" s="17" t="s">
        <v>142</v>
      </c>
      <c r="AT251" s="17" t="s">
        <v>137</v>
      </c>
      <c r="AU251" s="17" t="s">
        <v>80</v>
      </c>
      <c r="AY251" s="17" t="s">
        <v>135</v>
      </c>
      <c r="BE251" s="193">
        <f>IF(N251="základní",J251,0)</f>
        <v>0</v>
      </c>
      <c r="BF251" s="193">
        <f>IF(N251="snížená",J251,0)</f>
        <v>0</v>
      </c>
      <c r="BG251" s="193">
        <f>IF(N251="zákl. přenesená",J251,0)</f>
        <v>0</v>
      </c>
      <c r="BH251" s="193">
        <f>IF(N251="sníž. přenesená",J251,0)</f>
        <v>0</v>
      </c>
      <c r="BI251" s="193">
        <f>IF(N251="nulová",J251,0)</f>
        <v>0</v>
      </c>
      <c r="BJ251" s="17" t="s">
        <v>21</v>
      </c>
      <c r="BK251" s="193">
        <f>ROUND(I251*H251,2)</f>
        <v>0</v>
      </c>
      <c r="BL251" s="17" t="s">
        <v>142</v>
      </c>
      <c r="BM251" s="17" t="s">
        <v>1612</v>
      </c>
    </row>
    <row r="252" spans="2:65" s="1" customFormat="1" ht="11.25">
      <c r="B252" s="34"/>
      <c r="C252" s="35"/>
      <c r="D252" s="194" t="s">
        <v>144</v>
      </c>
      <c r="E252" s="35"/>
      <c r="F252" s="195" t="s">
        <v>1124</v>
      </c>
      <c r="G252" s="35"/>
      <c r="H252" s="35"/>
      <c r="I252" s="112"/>
      <c r="J252" s="35"/>
      <c r="K252" s="35"/>
      <c r="L252" s="38"/>
      <c r="M252" s="196"/>
      <c r="N252" s="60"/>
      <c r="O252" s="60"/>
      <c r="P252" s="60"/>
      <c r="Q252" s="60"/>
      <c r="R252" s="60"/>
      <c r="S252" s="60"/>
      <c r="T252" s="61"/>
      <c r="AT252" s="17" t="s">
        <v>144</v>
      </c>
      <c r="AU252" s="17" t="s">
        <v>80</v>
      </c>
    </row>
    <row r="253" spans="2:65" s="1" customFormat="1" ht="19.5">
      <c r="B253" s="34"/>
      <c r="C253" s="35"/>
      <c r="D253" s="194" t="s">
        <v>214</v>
      </c>
      <c r="E253" s="35"/>
      <c r="F253" s="197" t="s">
        <v>1603</v>
      </c>
      <c r="G253" s="35"/>
      <c r="H253" s="35"/>
      <c r="I253" s="112"/>
      <c r="J253" s="35"/>
      <c r="K253" s="35"/>
      <c r="L253" s="38"/>
      <c r="M253" s="196"/>
      <c r="N253" s="60"/>
      <c r="O253" s="60"/>
      <c r="P253" s="60"/>
      <c r="Q253" s="60"/>
      <c r="R253" s="60"/>
      <c r="S253" s="60"/>
      <c r="T253" s="61"/>
      <c r="AT253" s="17" t="s">
        <v>214</v>
      </c>
      <c r="AU253" s="17" t="s">
        <v>80</v>
      </c>
    </row>
    <row r="254" spans="2:65" s="12" customFormat="1" ht="11.25">
      <c r="B254" s="198"/>
      <c r="C254" s="199"/>
      <c r="D254" s="194" t="s">
        <v>148</v>
      </c>
      <c r="E254" s="200" t="s">
        <v>1</v>
      </c>
      <c r="F254" s="201" t="s">
        <v>1613</v>
      </c>
      <c r="G254" s="199"/>
      <c r="H254" s="200" t="s">
        <v>1</v>
      </c>
      <c r="I254" s="202"/>
      <c r="J254" s="199"/>
      <c r="K254" s="199"/>
      <c r="L254" s="203"/>
      <c r="M254" s="204"/>
      <c r="N254" s="205"/>
      <c r="O254" s="205"/>
      <c r="P254" s="205"/>
      <c r="Q254" s="205"/>
      <c r="R254" s="205"/>
      <c r="S254" s="205"/>
      <c r="T254" s="206"/>
      <c r="AT254" s="207" t="s">
        <v>148</v>
      </c>
      <c r="AU254" s="207" t="s">
        <v>80</v>
      </c>
      <c r="AV254" s="12" t="s">
        <v>21</v>
      </c>
      <c r="AW254" s="12" t="s">
        <v>35</v>
      </c>
      <c r="AX254" s="12" t="s">
        <v>72</v>
      </c>
      <c r="AY254" s="207" t="s">
        <v>135</v>
      </c>
    </row>
    <row r="255" spans="2:65" s="13" customFormat="1" ht="11.25">
      <c r="B255" s="208"/>
      <c r="C255" s="209"/>
      <c r="D255" s="194" t="s">
        <v>148</v>
      </c>
      <c r="E255" s="210" t="s">
        <v>1</v>
      </c>
      <c r="F255" s="211" t="s">
        <v>1614</v>
      </c>
      <c r="G255" s="209"/>
      <c r="H255" s="212">
        <v>7.5780000000000003</v>
      </c>
      <c r="I255" s="213"/>
      <c r="J255" s="209"/>
      <c r="K255" s="209"/>
      <c r="L255" s="214"/>
      <c r="M255" s="215"/>
      <c r="N255" s="216"/>
      <c r="O255" s="216"/>
      <c r="P255" s="216"/>
      <c r="Q255" s="216"/>
      <c r="R255" s="216"/>
      <c r="S255" s="216"/>
      <c r="T255" s="217"/>
      <c r="AT255" s="218" t="s">
        <v>148</v>
      </c>
      <c r="AU255" s="218" t="s">
        <v>80</v>
      </c>
      <c r="AV255" s="13" t="s">
        <v>80</v>
      </c>
      <c r="AW255" s="13" t="s">
        <v>35</v>
      </c>
      <c r="AX255" s="13" t="s">
        <v>21</v>
      </c>
      <c r="AY255" s="218" t="s">
        <v>135</v>
      </c>
    </row>
    <row r="256" spans="2:65" s="1" customFormat="1" ht="16.5" customHeight="1">
      <c r="B256" s="34"/>
      <c r="C256" s="182" t="s">
        <v>430</v>
      </c>
      <c r="D256" s="182" t="s">
        <v>137</v>
      </c>
      <c r="E256" s="183" t="s">
        <v>1128</v>
      </c>
      <c r="F256" s="184" t="s">
        <v>1129</v>
      </c>
      <c r="G256" s="185" t="s">
        <v>227</v>
      </c>
      <c r="H256" s="186">
        <v>1</v>
      </c>
      <c r="I256" s="187"/>
      <c r="J256" s="188">
        <f>ROUND(I256*H256,2)</f>
        <v>0</v>
      </c>
      <c r="K256" s="184" t="s">
        <v>141</v>
      </c>
      <c r="L256" s="38"/>
      <c r="M256" s="189" t="s">
        <v>1</v>
      </c>
      <c r="N256" s="190" t="s">
        <v>43</v>
      </c>
      <c r="O256" s="60"/>
      <c r="P256" s="191">
        <f>O256*H256</f>
        <v>0</v>
      </c>
      <c r="Q256" s="191">
        <v>0</v>
      </c>
      <c r="R256" s="191">
        <f>Q256*H256</f>
        <v>0</v>
      </c>
      <c r="S256" s="191">
        <v>0</v>
      </c>
      <c r="T256" s="192">
        <f>S256*H256</f>
        <v>0</v>
      </c>
      <c r="AR256" s="17" t="s">
        <v>142</v>
      </c>
      <c r="AT256" s="17" t="s">
        <v>137</v>
      </c>
      <c r="AU256" s="17" t="s">
        <v>80</v>
      </c>
      <c r="AY256" s="17" t="s">
        <v>135</v>
      </c>
      <c r="BE256" s="193">
        <f>IF(N256="základní",J256,0)</f>
        <v>0</v>
      </c>
      <c r="BF256" s="193">
        <f>IF(N256="snížená",J256,0)</f>
        <v>0</v>
      </c>
      <c r="BG256" s="193">
        <f>IF(N256="zákl. přenesená",J256,0)</f>
        <v>0</v>
      </c>
      <c r="BH256" s="193">
        <f>IF(N256="sníž. přenesená",J256,0)</f>
        <v>0</v>
      </c>
      <c r="BI256" s="193">
        <f>IF(N256="nulová",J256,0)</f>
        <v>0</v>
      </c>
      <c r="BJ256" s="17" t="s">
        <v>21</v>
      </c>
      <c r="BK256" s="193">
        <f>ROUND(I256*H256,2)</f>
        <v>0</v>
      </c>
      <c r="BL256" s="17" t="s">
        <v>142</v>
      </c>
      <c r="BM256" s="17" t="s">
        <v>1615</v>
      </c>
    </row>
    <row r="257" spans="2:65" s="1" customFormat="1" ht="11.25">
      <c r="B257" s="34"/>
      <c r="C257" s="35"/>
      <c r="D257" s="194" t="s">
        <v>144</v>
      </c>
      <c r="E257" s="35"/>
      <c r="F257" s="195" t="s">
        <v>1131</v>
      </c>
      <c r="G257" s="35"/>
      <c r="H257" s="35"/>
      <c r="I257" s="112"/>
      <c r="J257" s="35"/>
      <c r="K257" s="35"/>
      <c r="L257" s="38"/>
      <c r="M257" s="196"/>
      <c r="N257" s="60"/>
      <c r="O257" s="60"/>
      <c r="P257" s="60"/>
      <c r="Q257" s="60"/>
      <c r="R257" s="60"/>
      <c r="S257" s="60"/>
      <c r="T257" s="61"/>
      <c r="AT257" s="17" t="s">
        <v>144</v>
      </c>
      <c r="AU257" s="17" t="s">
        <v>80</v>
      </c>
    </row>
    <row r="258" spans="2:65" s="12" customFormat="1" ht="11.25">
      <c r="B258" s="198"/>
      <c r="C258" s="199"/>
      <c r="D258" s="194" t="s">
        <v>148</v>
      </c>
      <c r="E258" s="200" t="s">
        <v>1</v>
      </c>
      <c r="F258" s="201" t="s">
        <v>1609</v>
      </c>
      <c r="G258" s="199"/>
      <c r="H258" s="200" t="s">
        <v>1</v>
      </c>
      <c r="I258" s="202"/>
      <c r="J258" s="199"/>
      <c r="K258" s="199"/>
      <c r="L258" s="203"/>
      <c r="M258" s="204"/>
      <c r="N258" s="205"/>
      <c r="O258" s="205"/>
      <c r="P258" s="205"/>
      <c r="Q258" s="205"/>
      <c r="R258" s="205"/>
      <c r="S258" s="205"/>
      <c r="T258" s="206"/>
      <c r="AT258" s="207" t="s">
        <v>148</v>
      </c>
      <c r="AU258" s="207" t="s">
        <v>80</v>
      </c>
      <c r="AV258" s="12" t="s">
        <v>21</v>
      </c>
      <c r="AW258" s="12" t="s">
        <v>35</v>
      </c>
      <c r="AX258" s="12" t="s">
        <v>72</v>
      </c>
      <c r="AY258" s="207" t="s">
        <v>135</v>
      </c>
    </row>
    <row r="259" spans="2:65" s="13" customFormat="1" ht="11.25">
      <c r="B259" s="208"/>
      <c r="C259" s="209"/>
      <c r="D259" s="194" t="s">
        <v>148</v>
      </c>
      <c r="E259" s="210" t="s">
        <v>1</v>
      </c>
      <c r="F259" s="211" t="s">
        <v>21</v>
      </c>
      <c r="G259" s="209"/>
      <c r="H259" s="212">
        <v>1</v>
      </c>
      <c r="I259" s="213"/>
      <c r="J259" s="209"/>
      <c r="K259" s="209"/>
      <c r="L259" s="214"/>
      <c r="M259" s="215"/>
      <c r="N259" s="216"/>
      <c r="O259" s="216"/>
      <c r="P259" s="216"/>
      <c r="Q259" s="216"/>
      <c r="R259" s="216"/>
      <c r="S259" s="216"/>
      <c r="T259" s="217"/>
      <c r="AT259" s="218" t="s">
        <v>148</v>
      </c>
      <c r="AU259" s="218" t="s">
        <v>80</v>
      </c>
      <c r="AV259" s="13" t="s">
        <v>80</v>
      </c>
      <c r="AW259" s="13" t="s">
        <v>35</v>
      </c>
      <c r="AX259" s="13" t="s">
        <v>21</v>
      </c>
      <c r="AY259" s="218" t="s">
        <v>135</v>
      </c>
    </row>
    <row r="260" spans="2:65" s="1" customFormat="1" ht="16.5" customHeight="1">
      <c r="B260" s="34"/>
      <c r="C260" s="182" t="s">
        <v>437</v>
      </c>
      <c r="D260" s="182" t="s">
        <v>137</v>
      </c>
      <c r="E260" s="183" t="s">
        <v>1616</v>
      </c>
      <c r="F260" s="184" t="s">
        <v>1617</v>
      </c>
      <c r="G260" s="185" t="s">
        <v>659</v>
      </c>
      <c r="H260" s="186">
        <v>93</v>
      </c>
      <c r="I260" s="187"/>
      <c r="J260" s="188">
        <f>ROUND(I260*H260,2)</f>
        <v>0</v>
      </c>
      <c r="K260" s="184" t="s">
        <v>141</v>
      </c>
      <c r="L260" s="38"/>
      <c r="M260" s="189" t="s">
        <v>1</v>
      </c>
      <c r="N260" s="190" t="s">
        <v>43</v>
      </c>
      <c r="O260" s="60"/>
      <c r="P260" s="191">
        <f>O260*H260</f>
        <v>0</v>
      </c>
      <c r="Q260" s="191">
        <v>0</v>
      </c>
      <c r="R260" s="191">
        <f>Q260*H260</f>
        <v>0</v>
      </c>
      <c r="S260" s="191">
        <v>0</v>
      </c>
      <c r="T260" s="192">
        <f>S260*H260</f>
        <v>0</v>
      </c>
      <c r="AR260" s="17" t="s">
        <v>142</v>
      </c>
      <c r="AT260" s="17" t="s">
        <v>137</v>
      </c>
      <c r="AU260" s="17" t="s">
        <v>80</v>
      </c>
      <c r="AY260" s="17" t="s">
        <v>135</v>
      </c>
      <c r="BE260" s="193">
        <f>IF(N260="základní",J260,0)</f>
        <v>0</v>
      </c>
      <c r="BF260" s="193">
        <f>IF(N260="snížená",J260,0)</f>
        <v>0</v>
      </c>
      <c r="BG260" s="193">
        <f>IF(N260="zákl. přenesená",J260,0)</f>
        <v>0</v>
      </c>
      <c r="BH260" s="193">
        <f>IF(N260="sníž. přenesená",J260,0)</f>
        <v>0</v>
      </c>
      <c r="BI260" s="193">
        <f>IF(N260="nulová",J260,0)</f>
        <v>0</v>
      </c>
      <c r="BJ260" s="17" t="s">
        <v>21</v>
      </c>
      <c r="BK260" s="193">
        <f>ROUND(I260*H260,2)</f>
        <v>0</v>
      </c>
      <c r="BL260" s="17" t="s">
        <v>142</v>
      </c>
      <c r="BM260" s="17" t="s">
        <v>1618</v>
      </c>
    </row>
    <row r="261" spans="2:65" s="1" customFormat="1" ht="11.25">
      <c r="B261" s="34"/>
      <c r="C261" s="35"/>
      <c r="D261" s="194" t="s">
        <v>144</v>
      </c>
      <c r="E261" s="35"/>
      <c r="F261" s="195" t="s">
        <v>1619</v>
      </c>
      <c r="G261" s="35"/>
      <c r="H261" s="35"/>
      <c r="I261" s="112"/>
      <c r="J261" s="35"/>
      <c r="K261" s="35"/>
      <c r="L261" s="38"/>
      <c r="M261" s="196"/>
      <c r="N261" s="60"/>
      <c r="O261" s="60"/>
      <c r="P261" s="60"/>
      <c r="Q261" s="60"/>
      <c r="R261" s="60"/>
      <c r="S261" s="60"/>
      <c r="T261" s="61"/>
      <c r="AT261" s="17" t="s">
        <v>144</v>
      </c>
      <c r="AU261" s="17" t="s">
        <v>80</v>
      </c>
    </row>
    <row r="262" spans="2:65" s="1" customFormat="1" ht="29.25">
      <c r="B262" s="34"/>
      <c r="C262" s="35"/>
      <c r="D262" s="194" t="s">
        <v>146</v>
      </c>
      <c r="E262" s="35"/>
      <c r="F262" s="197" t="s">
        <v>1620</v>
      </c>
      <c r="G262" s="35"/>
      <c r="H262" s="35"/>
      <c r="I262" s="112"/>
      <c r="J262" s="35"/>
      <c r="K262" s="35"/>
      <c r="L262" s="38"/>
      <c r="M262" s="196"/>
      <c r="N262" s="60"/>
      <c r="O262" s="60"/>
      <c r="P262" s="60"/>
      <c r="Q262" s="60"/>
      <c r="R262" s="60"/>
      <c r="S262" s="60"/>
      <c r="T262" s="61"/>
      <c r="AT262" s="17" t="s">
        <v>146</v>
      </c>
      <c r="AU262" s="17" t="s">
        <v>80</v>
      </c>
    </row>
    <row r="263" spans="2:65" s="13" customFormat="1" ht="11.25">
      <c r="B263" s="208"/>
      <c r="C263" s="209"/>
      <c r="D263" s="194" t="s">
        <v>148</v>
      </c>
      <c r="E263" s="210" t="s">
        <v>1</v>
      </c>
      <c r="F263" s="211" t="s">
        <v>1621</v>
      </c>
      <c r="G263" s="209"/>
      <c r="H263" s="212">
        <v>93</v>
      </c>
      <c r="I263" s="213"/>
      <c r="J263" s="209"/>
      <c r="K263" s="209"/>
      <c r="L263" s="214"/>
      <c r="M263" s="215"/>
      <c r="N263" s="216"/>
      <c r="O263" s="216"/>
      <c r="P263" s="216"/>
      <c r="Q263" s="216"/>
      <c r="R263" s="216"/>
      <c r="S263" s="216"/>
      <c r="T263" s="217"/>
      <c r="AT263" s="218" t="s">
        <v>148</v>
      </c>
      <c r="AU263" s="218" t="s">
        <v>80</v>
      </c>
      <c r="AV263" s="13" t="s">
        <v>80</v>
      </c>
      <c r="AW263" s="13" t="s">
        <v>35</v>
      </c>
      <c r="AX263" s="13" t="s">
        <v>21</v>
      </c>
      <c r="AY263" s="218" t="s">
        <v>135</v>
      </c>
    </row>
    <row r="264" spans="2:65" s="1" customFormat="1" ht="16.5" customHeight="1">
      <c r="B264" s="34"/>
      <c r="C264" s="182" t="s">
        <v>444</v>
      </c>
      <c r="D264" s="182" t="s">
        <v>137</v>
      </c>
      <c r="E264" s="183" t="s">
        <v>1622</v>
      </c>
      <c r="F264" s="184" t="s">
        <v>1623</v>
      </c>
      <c r="G264" s="185" t="s">
        <v>227</v>
      </c>
      <c r="H264" s="186">
        <v>3.7890000000000001</v>
      </c>
      <c r="I264" s="187"/>
      <c r="J264" s="188">
        <f>ROUND(I264*H264,2)</f>
        <v>0</v>
      </c>
      <c r="K264" s="184" t="s">
        <v>141</v>
      </c>
      <c r="L264" s="38"/>
      <c r="M264" s="189" t="s">
        <v>1</v>
      </c>
      <c r="N264" s="190" t="s">
        <v>43</v>
      </c>
      <c r="O264" s="60"/>
      <c r="P264" s="191">
        <f>O264*H264</f>
        <v>0</v>
      </c>
      <c r="Q264" s="191">
        <v>0</v>
      </c>
      <c r="R264" s="191">
        <f>Q264*H264</f>
        <v>0</v>
      </c>
      <c r="S264" s="191">
        <v>0</v>
      </c>
      <c r="T264" s="192">
        <f>S264*H264</f>
        <v>0</v>
      </c>
      <c r="AR264" s="17" t="s">
        <v>142</v>
      </c>
      <c r="AT264" s="17" t="s">
        <v>137</v>
      </c>
      <c r="AU264" s="17" t="s">
        <v>80</v>
      </c>
      <c r="AY264" s="17" t="s">
        <v>135</v>
      </c>
      <c r="BE264" s="193">
        <f>IF(N264="základní",J264,0)</f>
        <v>0</v>
      </c>
      <c r="BF264" s="193">
        <f>IF(N264="snížená",J264,0)</f>
        <v>0</v>
      </c>
      <c r="BG264" s="193">
        <f>IF(N264="zákl. přenesená",J264,0)</f>
        <v>0</v>
      </c>
      <c r="BH264" s="193">
        <f>IF(N264="sníž. přenesená",J264,0)</f>
        <v>0</v>
      </c>
      <c r="BI264" s="193">
        <f>IF(N264="nulová",J264,0)</f>
        <v>0</v>
      </c>
      <c r="BJ264" s="17" t="s">
        <v>21</v>
      </c>
      <c r="BK264" s="193">
        <f>ROUND(I264*H264,2)</f>
        <v>0</v>
      </c>
      <c r="BL264" s="17" t="s">
        <v>142</v>
      </c>
      <c r="BM264" s="17" t="s">
        <v>1624</v>
      </c>
    </row>
    <row r="265" spans="2:65" s="1" customFormat="1" ht="11.25">
      <c r="B265" s="34"/>
      <c r="C265" s="35"/>
      <c r="D265" s="194" t="s">
        <v>144</v>
      </c>
      <c r="E265" s="35"/>
      <c r="F265" s="195" t="s">
        <v>268</v>
      </c>
      <c r="G265" s="35"/>
      <c r="H265" s="35"/>
      <c r="I265" s="112"/>
      <c r="J265" s="35"/>
      <c r="K265" s="35"/>
      <c r="L265" s="38"/>
      <c r="M265" s="196"/>
      <c r="N265" s="60"/>
      <c r="O265" s="60"/>
      <c r="P265" s="60"/>
      <c r="Q265" s="60"/>
      <c r="R265" s="60"/>
      <c r="S265" s="60"/>
      <c r="T265" s="61"/>
      <c r="AT265" s="17" t="s">
        <v>144</v>
      </c>
      <c r="AU265" s="17" t="s">
        <v>80</v>
      </c>
    </row>
    <row r="266" spans="2:65" s="1" customFormat="1" ht="39">
      <c r="B266" s="34"/>
      <c r="C266" s="35"/>
      <c r="D266" s="194" t="s">
        <v>146</v>
      </c>
      <c r="E266" s="35"/>
      <c r="F266" s="197" t="s">
        <v>1055</v>
      </c>
      <c r="G266" s="35"/>
      <c r="H266" s="35"/>
      <c r="I266" s="112"/>
      <c r="J266" s="35"/>
      <c r="K266" s="35"/>
      <c r="L266" s="38"/>
      <c r="M266" s="196"/>
      <c r="N266" s="60"/>
      <c r="O266" s="60"/>
      <c r="P266" s="60"/>
      <c r="Q266" s="60"/>
      <c r="R266" s="60"/>
      <c r="S266" s="60"/>
      <c r="T266" s="61"/>
      <c r="AT266" s="17" t="s">
        <v>146</v>
      </c>
      <c r="AU266" s="17" t="s">
        <v>80</v>
      </c>
    </row>
    <row r="267" spans="2:65" s="1" customFormat="1" ht="19.5">
      <c r="B267" s="34"/>
      <c r="C267" s="35"/>
      <c r="D267" s="194" t="s">
        <v>214</v>
      </c>
      <c r="E267" s="35"/>
      <c r="F267" s="197" t="s">
        <v>1603</v>
      </c>
      <c r="G267" s="35"/>
      <c r="H267" s="35"/>
      <c r="I267" s="112"/>
      <c r="J267" s="35"/>
      <c r="K267" s="35"/>
      <c r="L267" s="38"/>
      <c r="M267" s="196"/>
      <c r="N267" s="60"/>
      <c r="O267" s="60"/>
      <c r="P267" s="60"/>
      <c r="Q267" s="60"/>
      <c r="R267" s="60"/>
      <c r="S267" s="60"/>
      <c r="T267" s="61"/>
      <c r="AT267" s="17" t="s">
        <v>214</v>
      </c>
      <c r="AU267" s="17" t="s">
        <v>80</v>
      </c>
    </row>
    <row r="268" spans="2:65" s="11" customFormat="1" ht="22.9" customHeight="1">
      <c r="B268" s="166"/>
      <c r="C268" s="167"/>
      <c r="D268" s="168" t="s">
        <v>71</v>
      </c>
      <c r="E268" s="180" t="s">
        <v>1151</v>
      </c>
      <c r="F268" s="180" t="s">
        <v>1152</v>
      </c>
      <c r="G268" s="167"/>
      <c r="H268" s="167"/>
      <c r="I268" s="170"/>
      <c r="J268" s="181">
        <f>BK268</f>
        <v>0</v>
      </c>
      <c r="K268" s="167"/>
      <c r="L268" s="172"/>
      <c r="M268" s="173"/>
      <c r="N268" s="174"/>
      <c r="O268" s="174"/>
      <c r="P268" s="175">
        <f>SUM(P269:P275)</f>
        <v>0</v>
      </c>
      <c r="Q268" s="174"/>
      <c r="R268" s="175">
        <f>SUM(R269:R275)</f>
        <v>0</v>
      </c>
      <c r="S268" s="174"/>
      <c r="T268" s="176">
        <f>SUM(T269:T275)</f>
        <v>0</v>
      </c>
      <c r="AR268" s="177" t="s">
        <v>21</v>
      </c>
      <c r="AT268" s="178" t="s">
        <v>71</v>
      </c>
      <c r="AU268" s="178" t="s">
        <v>21</v>
      </c>
      <c r="AY268" s="177" t="s">
        <v>135</v>
      </c>
      <c r="BK268" s="179">
        <f>SUM(BK269:BK275)</f>
        <v>0</v>
      </c>
    </row>
    <row r="269" spans="2:65" s="1" customFormat="1" ht="16.5" customHeight="1">
      <c r="B269" s="34"/>
      <c r="C269" s="182" t="s">
        <v>451</v>
      </c>
      <c r="D269" s="182" t="s">
        <v>137</v>
      </c>
      <c r="E269" s="183" t="s">
        <v>1154</v>
      </c>
      <c r="F269" s="184" t="s">
        <v>1155</v>
      </c>
      <c r="G269" s="185" t="s">
        <v>227</v>
      </c>
      <c r="H269" s="186">
        <v>15.97</v>
      </c>
      <c r="I269" s="187"/>
      <c r="J269" s="188">
        <f>ROUND(I269*H269,2)</f>
        <v>0</v>
      </c>
      <c r="K269" s="184" t="s">
        <v>141</v>
      </c>
      <c r="L269" s="38"/>
      <c r="M269" s="189" t="s">
        <v>1</v>
      </c>
      <c r="N269" s="190" t="s">
        <v>43</v>
      </c>
      <c r="O269" s="60"/>
      <c r="P269" s="191">
        <f>O269*H269</f>
        <v>0</v>
      </c>
      <c r="Q269" s="191">
        <v>0</v>
      </c>
      <c r="R269" s="191">
        <f>Q269*H269</f>
        <v>0</v>
      </c>
      <c r="S269" s="191">
        <v>0</v>
      </c>
      <c r="T269" s="192">
        <f>S269*H269</f>
        <v>0</v>
      </c>
      <c r="AR269" s="17" t="s">
        <v>142</v>
      </c>
      <c r="AT269" s="17" t="s">
        <v>137</v>
      </c>
      <c r="AU269" s="17" t="s">
        <v>80</v>
      </c>
      <c r="AY269" s="17" t="s">
        <v>135</v>
      </c>
      <c r="BE269" s="193">
        <f>IF(N269="základní",J269,0)</f>
        <v>0</v>
      </c>
      <c r="BF269" s="193">
        <f>IF(N269="snížená",J269,0)</f>
        <v>0</v>
      </c>
      <c r="BG269" s="193">
        <f>IF(N269="zákl. přenesená",J269,0)</f>
        <v>0</v>
      </c>
      <c r="BH269" s="193">
        <f>IF(N269="sníž. přenesená",J269,0)</f>
        <v>0</v>
      </c>
      <c r="BI269" s="193">
        <f>IF(N269="nulová",J269,0)</f>
        <v>0</v>
      </c>
      <c r="BJ269" s="17" t="s">
        <v>21</v>
      </c>
      <c r="BK269" s="193">
        <f>ROUND(I269*H269,2)</f>
        <v>0</v>
      </c>
      <c r="BL269" s="17" t="s">
        <v>142</v>
      </c>
      <c r="BM269" s="17" t="s">
        <v>1625</v>
      </c>
    </row>
    <row r="270" spans="2:65" s="1" customFormat="1" ht="19.5">
      <c r="B270" s="34"/>
      <c r="C270" s="35"/>
      <c r="D270" s="194" t="s">
        <v>144</v>
      </c>
      <c r="E270" s="35"/>
      <c r="F270" s="195" t="s">
        <v>1157</v>
      </c>
      <c r="G270" s="35"/>
      <c r="H270" s="35"/>
      <c r="I270" s="112"/>
      <c r="J270" s="35"/>
      <c r="K270" s="35"/>
      <c r="L270" s="38"/>
      <c r="M270" s="196"/>
      <c r="N270" s="60"/>
      <c r="O270" s="60"/>
      <c r="P270" s="60"/>
      <c r="Q270" s="60"/>
      <c r="R270" s="60"/>
      <c r="S270" s="60"/>
      <c r="T270" s="61"/>
      <c r="AT270" s="17" t="s">
        <v>144</v>
      </c>
      <c r="AU270" s="17" t="s">
        <v>80</v>
      </c>
    </row>
    <row r="271" spans="2:65" s="1" customFormat="1" ht="48.75">
      <c r="B271" s="34"/>
      <c r="C271" s="35"/>
      <c r="D271" s="194" t="s">
        <v>146</v>
      </c>
      <c r="E271" s="35"/>
      <c r="F271" s="197" t="s">
        <v>1158</v>
      </c>
      <c r="G271" s="35"/>
      <c r="H271" s="35"/>
      <c r="I271" s="112"/>
      <c r="J271" s="35"/>
      <c r="K271" s="35"/>
      <c r="L271" s="38"/>
      <c r="M271" s="196"/>
      <c r="N271" s="60"/>
      <c r="O271" s="60"/>
      <c r="P271" s="60"/>
      <c r="Q271" s="60"/>
      <c r="R271" s="60"/>
      <c r="S271" s="60"/>
      <c r="T271" s="61"/>
      <c r="AT271" s="17" t="s">
        <v>146</v>
      </c>
      <c r="AU271" s="17" t="s">
        <v>80</v>
      </c>
    </row>
    <row r="272" spans="2:65" s="1" customFormat="1" ht="16.5" customHeight="1">
      <c r="B272" s="34"/>
      <c r="C272" s="182" t="s">
        <v>457</v>
      </c>
      <c r="D272" s="182" t="s">
        <v>137</v>
      </c>
      <c r="E272" s="183" t="s">
        <v>1160</v>
      </c>
      <c r="F272" s="184" t="s">
        <v>1161</v>
      </c>
      <c r="G272" s="185" t="s">
        <v>227</v>
      </c>
      <c r="H272" s="186">
        <v>15.97</v>
      </c>
      <c r="I272" s="187"/>
      <c r="J272" s="188">
        <f>ROUND(I272*H272,2)</f>
        <v>0</v>
      </c>
      <c r="K272" s="184" t="s">
        <v>141</v>
      </c>
      <c r="L272" s="38"/>
      <c r="M272" s="189" t="s">
        <v>1</v>
      </c>
      <c r="N272" s="190" t="s">
        <v>43</v>
      </c>
      <c r="O272" s="60"/>
      <c r="P272" s="191">
        <f>O272*H272</f>
        <v>0</v>
      </c>
      <c r="Q272" s="191">
        <v>0</v>
      </c>
      <c r="R272" s="191">
        <f>Q272*H272</f>
        <v>0</v>
      </c>
      <c r="S272" s="191">
        <v>0</v>
      </c>
      <c r="T272" s="192">
        <f>S272*H272</f>
        <v>0</v>
      </c>
      <c r="AR272" s="17" t="s">
        <v>142</v>
      </c>
      <c r="AT272" s="17" t="s">
        <v>137</v>
      </c>
      <c r="AU272" s="17" t="s">
        <v>80</v>
      </c>
      <c r="AY272" s="17" t="s">
        <v>135</v>
      </c>
      <c r="BE272" s="193">
        <f>IF(N272="základní",J272,0)</f>
        <v>0</v>
      </c>
      <c r="BF272" s="193">
        <f>IF(N272="snížená",J272,0)</f>
        <v>0</v>
      </c>
      <c r="BG272" s="193">
        <f>IF(N272="zákl. přenesená",J272,0)</f>
        <v>0</v>
      </c>
      <c r="BH272" s="193">
        <f>IF(N272="sníž. přenesená",J272,0)</f>
        <v>0</v>
      </c>
      <c r="BI272" s="193">
        <f>IF(N272="nulová",J272,0)</f>
        <v>0</v>
      </c>
      <c r="BJ272" s="17" t="s">
        <v>21</v>
      </c>
      <c r="BK272" s="193">
        <f>ROUND(I272*H272,2)</f>
        <v>0</v>
      </c>
      <c r="BL272" s="17" t="s">
        <v>142</v>
      </c>
      <c r="BM272" s="17" t="s">
        <v>1626</v>
      </c>
    </row>
    <row r="273" spans="2:65" s="1" customFormat="1" ht="19.5">
      <c r="B273" s="34"/>
      <c r="C273" s="35"/>
      <c r="D273" s="194" t="s">
        <v>144</v>
      </c>
      <c r="E273" s="35"/>
      <c r="F273" s="195" t="s">
        <v>1163</v>
      </c>
      <c r="G273" s="35"/>
      <c r="H273" s="35"/>
      <c r="I273" s="112"/>
      <c r="J273" s="35"/>
      <c r="K273" s="35"/>
      <c r="L273" s="38"/>
      <c r="M273" s="196"/>
      <c r="N273" s="60"/>
      <c r="O273" s="60"/>
      <c r="P273" s="60"/>
      <c r="Q273" s="60"/>
      <c r="R273" s="60"/>
      <c r="S273" s="60"/>
      <c r="T273" s="61"/>
      <c r="AT273" s="17" t="s">
        <v>144</v>
      </c>
      <c r="AU273" s="17" t="s">
        <v>80</v>
      </c>
    </row>
    <row r="274" spans="2:65" s="1" customFormat="1" ht="48.75">
      <c r="B274" s="34"/>
      <c r="C274" s="35"/>
      <c r="D274" s="194" t="s">
        <v>146</v>
      </c>
      <c r="E274" s="35"/>
      <c r="F274" s="197" t="s">
        <v>1158</v>
      </c>
      <c r="G274" s="35"/>
      <c r="H274" s="35"/>
      <c r="I274" s="112"/>
      <c r="J274" s="35"/>
      <c r="K274" s="35"/>
      <c r="L274" s="38"/>
      <c r="M274" s="196"/>
      <c r="N274" s="60"/>
      <c r="O274" s="60"/>
      <c r="P274" s="60"/>
      <c r="Q274" s="60"/>
      <c r="R274" s="60"/>
      <c r="S274" s="60"/>
      <c r="T274" s="61"/>
      <c r="AT274" s="17" t="s">
        <v>146</v>
      </c>
      <c r="AU274" s="17" t="s">
        <v>80</v>
      </c>
    </row>
    <row r="275" spans="2:65" s="1" customFormat="1" ht="29.25">
      <c r="B275" s="34"/>
      <c r="C275" s="35"/>
      <c r="D275" s="194" t="s">
        <v>214</v>
      </c>
      <c r="E275" s="35"/>
      <c r="F275" s="197" t="s">
        <v>1627</v>
      </c>
      <c r="G275" s="35"/>
      <c r="H275" s="35"/>
      <c r="I275" s="112"/>
      <c r="J275" s="35"/>
      <c r="K275" s="35"/>
      <c r="L275" s="38"/>
      <c r="M275" s="196"/>
      <c r="N275" s="60"/>
      <c r="O275" s="60"/>
      <c r="P275" s="60"/>
      <c r="Q275" s="60"/>
      <c r="R275" s="60"/>
      <c r="S275" s="60"/>
      <c r="T275" s="61"/>
      <c r="AT275" s="17" t="s">
        <v>214</v>
      </c>
      <c r="AU275" s="17" t="s">
        <v>80</v>
      </c>
    </row>
    <row r="276" spans="2:65" s="11" customFormat="1" ht="25.9" customHeight="1">
      <c r="B276" s="166"/>
      <c r="C276" s="167"/>
      <c r="D276" s="168" t="s">
        <v>71</v>
      </c>
      <c r="E276" s="169" t="s">
        <v>1165</v>
      </c>
      <c r="F276" s="169" t="s">
        <v>1166</v>
      </c>
      <c r="G276" s="167"/>
      <c r="H276" s="167"/>
      <c r="I276" s="170"/>
      <c r="J276" s="171">
        <f>BK276</f>
        <v>0</v>
      </c>
      <c r="K276" s="167"/>
      <c r="L276" s="172"/>
      <c r="M276" s="173"/>
      <c r="N276" s="174"/>
      <c r="O276" s="174"/>
      <c r="P276" s="175">
        <f>P277+P289</f>
        <v>0</v>
      </c>
      <c r="Q276" s="174"/>
      <c r="R276" s="175">
        <f>R277+R289</f>
        <v>0.48248639999999998</v>
      </c>
      <c r="S276" s="174"/>
      <c r="T276" s="176">
        <f>T277+T289</f>
        <v>0</v>
      </c>
      <c r="AR276" s="177" t="s">
        <v>80</v>
      </c>
      <c r="AT276" s="178" t="s">
        <v>71</v>
      </c>
      <c r="AU276" s="178" t="s">
        <v>72</v>
      </c>
      <c r="AY276" s="177" t="s">
        <v>135</v>
      </c>
      <c r="BK276" s="179">
        <f>BK277+BK289</f>
        <v>0</v>
      </c>
    </row>
    <row r="277" spans="2:65" s="11" customFormat="1" ht="22.9" customHeight="1">
      <c r="B277" s="166"/>
      <c r="C277" s="167"/>
      <c r="D277" s="168" t="s">
        <v>71</v>
      </c>
      <c r="E277" s="180" t="s">
        <v>1628</v>
      </c>
      <c r="F277" s="180" t="s">
        <v>1629</v>
      </c>
      <c r="G277" s="167"/>
      <c r="H277" s="167"/>
      <c r="I277" s="170"/>
      <c r="J277" s="181">
        <f>BK277</f>
        <v>0</v>
      </c>
      <c r="K277" s="167"/>
      <c r="L277" s="172"/>
      <c r="M277" s="173"/>
      <c r="N277" s="174"/>
      <c r="O277" s="174"/>
      <c r="P277" s="175">
        <f>SUM(P278:P288)</f>
        <v>0</v>
      </c>
      <c r="Q277" s="174"/>
      <c r="R277" s="175">
        <f>SUM(R278:R288)</f>
        <v>0.48181439999999998</v>
      </c>
      <c r="S277" s="174"/>
      <c r="T277" s="176">
        <f>SUM(T278:T288)</f>
        <v>0</v>
      </c>
      <c r="AR277" s="177" t="s">
        <v>80</v>
      </c>
      <c r="AT277" s="178" t="s">
        <v>71</v>
      </c>
      <c r="AU277" s="178" t="s">
        <v>21</v>
      </c>
      <c r="AY277" s="177" t="s">
        <v>135</v>
      </c>
      <c r="BK277" s="179">
        <f>SUM(BK278:BK288)</f>
        <v>0</v>
      </c>
    </row>
    <row r="278" spans="2:65" s="1" customFormat="1" ht="16.5" customHeight="1">
      <c r="B278" s="34"/>
      <c r="C278" s="241" t="s">
        <v>463</v>
      </c>
      <c r="D278" s="241" t="s">
        <v>284</v>
      </c>
      <c r="E278" s="242" t="s">
        <v>1630</v>
      </c>
      <c r="F278" s="243" t="s">
        <v>1631</v>
      </c>
      <c r="G278" s="244" t="s">
        <v>157</v>
      </c>
      <c r="H278" s="245">
        <v>0.96</v>
      </c>
      <c r="I278" s="246"/>
      <c r="J278" s="247">
        <f>ROUND(I278*H278,2)</f>
        <v>0</v>
      </c>
      <c r="K278" s="243" t="s">
        <v>141</v>
      </c>
      <c r="L278" s="248"/>
      <c r="M278" s="249" t="s">
        <v>1</v>
      </c>
      <c r="N278" s="250" t="s">
        <v>43</v>
      </c>
      <c r="O278" s="60"/>
      <c r="P278" s="191">
        <f>O278*H278</f>
        <v>0</v>
      </c>
      <c r="Q278" s="191">
        <v>0.5</v>
      </c>
      <c r="R278" s="191">
        <f>Q278*H278</f>
        <v>0.48</v>
      </c>
      <c r="S278" s="191">
        <v>0</v>
      </c>
      <c r="T278" s="192">
        <f>S278*H278</f>
        <v>0</v>
      </c>
      <c r="AR278" s="17" t="s">
        <v>208</v>
      </c>
      <c r="AT278" s="17" t="s">
        <v>284</v>
      </c>
      <c r="AU278" s="17" t="s">
        <v>80</v>
      </c>
      <c r="AY278" s="17" t="s">
        <v>135</v>
      </c>
      <c r="BE278" s="193">
        <f>IF(N278="základní",J278,0)</f>
        <v>0</v>
      </c>
      <c r="BF278" s="193">
        <f>IF(N278="snížená",J278,0)</f>
        <v>0</v>
      </c>
      <c r="BG278" s="193">
        <f>IF(N278="zákl. přenesená",J278,0)</f>
        <v>0</v>
      </c>
      <c r="BH278" s="193">
        <f>IF(N278="sníž. přenesená",J278,0)</f>
        <v>0</v>
      </c>
      <c r="BI278" s="193">
        <f>IF(N278="nulová",J278,0)</f>
        <v>0</v>
      </c>
      <c r="BJ278" s="17" t="s">
        <v>21</v>
      </c>
      <c r="BK278" s="193">
        <f>ROUND(I278*H278,2)</f>
        <v>0</v>
      </c>
      <c r="BL278" s="17" t="s">
        <v>142</v>
      </c>
      <c r="BM278" s="17" t="s">
        <v>1632</v>
      </c>
    </row>
    <row r="279" spans="2:65" s="1" customFormat="1" ht="11.25">
      <c r="B279" s="34"/>
      <c r="C279" s="35"/>
      <c r="D279" s="194" t="s">
        <v>144</v>
      </c>
      <c r="E279" s="35"/>
      <c r="F279" s="195" t="s">
        <v>1631</v>
      </c>
      <c r="G279" s="35"/>
      <c r="H279" s="35"/>
      <c r="I279" s="112"/>
      <c r="J279" s="35"/>
      <c r="K279" s="35"/>
      <c r="L279" s="38"/>
      <c r="M279" s="196"/>
      <c r="N279" s="60"/>
      <c r="O279" s="60"/>
      <c r="P279" s="60"/>
      <c r="Q279" s="60"/>
      <c r="R279" s="60"/>
      <c r="S279" s="60"/>
      <c r="T279" s="61"/>
      <c r="AT279" s="17" t="s">
        <v>144</v>
      </c>
      <c r="AU279" s="17" t="s">
        <v>80</v>
      </c>
    </row>
    <row r="280" spans="2:65" s="1" customFormat="1" ht="29.25">
      <c r="B280" s="34"/>
      <c r="C280" s="35"/>
      <c r="D280" s="194" t="s">
        <v>214</v>
      </c>
      <c r="E280" s="35"/>
      <c r="F280" s="197" t="s">
        <v>1633</v>
      </c>
      <c r="G280" s="35"/>
      <c r="H280" s="35"/>
      <c r="I280" s="112"/>
      <c r="J280" s="35"/>
      <c r="K280" s="35"/>
      <c r="L280" s="38"/>
      <c r="M280" s="196"/>
      <c r="N280" s="60"/>
      <c r="O280" s="60"/>
      <c r="P280" s="60"/>
      <c r="Q280" s="60"/>
      <c r="R280" s="60"/>
      <c r="S280" s="60"/>
      <c r="T280" s="61"/>
      <c r="AT280" s="17" t="s">
        <v>214</v>
      </c>
      <c r="AU280" s="17" t="s">
        <v>80</v>
      </c>
    </row>
    <row r="281" spans="2:65" s="12" customFormat="1" ht="11.25">
      <c r="B281" s="198"/>
      <c r="C281" s="199"/>
      <c r="D281" s="194" t="s">
        <v>148</v>
      </c>
      <c r="E281" s="200" t="s">
        <v>1</v>
      </c>
      <c r="F281" s="201" t="s">
        <v>1634</v>
      </c>
      <c r="G281" s="199"/>
      <c r="H281" s="200" t="s">
        <v>1</v>
      </c>
      <c r="I281" s="202"/>
      <c r="J281" s="199"/>
      <c r="K281" s="199"/>
      <c r="L281" s="203"/>
      <c r="M281" s="204"/>
      <c r="N281" s="205"/>
      <c r="O281" s="205"/>
      <c r="P281" s="205"/>
      <c r="Q281" s="205"/>
      <c r="R281" s="205"/>
      <c r="S281" s="205"/>
      <c r="T281" s="206"/>
      <c r="AT281" s="207" t="s">
        <v>148</v>
      </c>
      <c r="AU281" s="207" t="s">
        <v>80</v>
      </c>
      <c r="AV281" s="12" t="s">
        <v>21</v>
      </c>
      <c r="AW281" s="12" t="s">
        <v>35</v>
      </c>
      <c r="AX281" s="12" t="s">
        <v>72</v>
      </c>
      <c r="AY281" s="207" t="s">
        <v>135</v>
      </c>
    </row>
    <row r="282" spans="2:65" s="13" customFormat="1" ht="11.25">
      <c r="B282" s="208"/>
      <c r="C282" s="209"/>
      <c r="D282" s="194" t="s">
        <v>148</v>
      </c>
      <c r="E282" s="210" t="s">
        <v>1</v>
      </c>
      <c r="F282" s="211" t="s">
        <v>1635</v>
      </c>
      <c r="G282" s="209"/>
      <c r="H282" s="212">
        <v>0.24</v>
      </c>
      <c r="I282" s="213"/>
      <c r="J282" s="209"/>
      <c r="K282" s="209"/>
      <c r="L282" s="214"/>
      <c r="M282" s="215"/>
      <c r="N282" s="216"/>
      <c r="O282" s="216"/>
      <c r="P282" s="216"/>
      <c r="Q282" s="216"/>
      <c r="R282" s="216"/>
      <c r="S282" s="216"/>
      <c r="T282" s="217"/>
      <c r="AT282" s="218" t="s">
        <v>148</v>
      </c>
      <c r="AU282" s="218" t="s">
        <v>80</v>
      </c>
      <c r="AV282" s="13" t="s">
        <v>80</v>
      </c>
      <c r="AW282" s="13" t="s">
        <v>35</v>
      </c>
      <c r="AX282" s="13" t="s">
        <v>72</v>
      </c>
      <c r="AY282" s="218" t="s">
        <v>135</v>
      </c>
    </row>
    <row r="283" spans="2:65" s="12" customFormat="1" ht="11.25">
      <c r="B283" s="198"/>
      <c r="C283" s="199"/>
      <c r="D283" s="194" t="s">
        <v>148</v>
      </c>
      <c r="E283" s="200" t="s">
        <v>1</v>
      </c>
      <c r="F283" s="201" t="s">
        <v>1636</v>
      </c>
      <c r="G283" s="199"/>
      <c r="H283" s="200" t="s">
        <v>1</v>
      </c>
      <c r="I283" s="202"/>
      <c r="J283" s="199"/>
      <c r="K283" s="199"/>
      <c r="L283" s="203"/>
      <c r="M283" s="204"/>
      <c r="N283" s="205"/>
      <c r="O283" s="205"/>
      <c r="P283" s="205"/>
      <c r="Q283" s="205"/>
      <c r="R283" s="205"/>
      <c r="S283" s="205"/>
      <c r="T283" s="206"/>
      <c r="AT283" s="207" t="s">
        <v>148</v>
      </c>
      <c r="AU283" s="207" t="s">
        <v>80</v>
      </c>
      <c r="AV283" s="12" t="s">
        <v>21</v>
      </c>
      <c r="AW283" s="12" t="s">
        <v>35</v>
      </c>
      <c r="AX283" s="12" t="s">
        <v>72</v>
      </c>
      <c r="AY283" s="207" t="s">
        <v>135</v>
      </c>
    </row>
    <row r="284" spans="2:65" s="13" customFormat="1" ht="11.25">
      <c r="B284" s="208"/>
      <c r="C284" s="209"/>
      <c r="D284" s="194" t="s">
        <v>148</v>
      </c>
      <c r="E284" s="210" t="s">
        <v>1</v>
      </c>
      <c r="F284" s="211" t="s">
        <v>1637</v>
      </c>
      <c r="G284" s="209"/>
      <c r="H284" s="212">
        <v>0.72</v>
      </c>
      <c r="I284" s="213"/>
      <c r="J284" s="209"/>
      <c r="K284" s="209"/>
      <c r="L284" s="214"/>
      <c r="M284" s="215"/>
      <c r="N284" s="216"/>
      <c r="O284" s="216"/>
      <c r="P284" s="216"/>
      <c r="Q284" s="216"/>
      <c r="R284" s="216"/>
      <c r="S284" s="216"/>
      <c r="T284" s="217"/>
      <c r="AT284" s="218" t="s">
        <v>148</v>
      </c>
      <c r="AU284" s="218" t="s">
        <v>80</v>
      </c>
      <c r="AV284" s="13" t="s">
        <v>80</v>
      </c>
      <c r="AW284" s="13" t="s">
        <v>35</v>
      </c>
      <c r="AX284" s="13" t="s">
        <v>72</v>
      </c>
      <c r="AY284" s="218" t="s">
        <v>135</v>
      </c>
    </row>
    <row r="285" spans="2:65" s="15" customFormat="1" ht="11.25">
      <c r="B285" s="230"/>
      <c r="C285" s="231"/>
      <c r="D285" s="194" t="s">
        <v>148</v>
      </c>
      <c r="E285" s="232" t="s">
        <v>1</v>
      </c>
      <c r="F285" s="233" t="s">
        <v>193</v>
      </c>
      <c r="G285" s="231"/>
      <c r="H285" s="234">
        <v>0.96</v>
      </c>
      <c r="I285" s="235"/>
      <c r="J285" s="231"/>
      <c r="K285" s="231"/>
      <c r="L285" s="236"/>
      <c r="M285" s="237"/>
      <c r="N285" s="238"/>
      <c r="O285" s="238"/>
      <c r="P285" s="238"/>
      <c r="Q285" s="238"/>
      <c r="R285" s="238"/>
      <c r="S285" s="238"/>
      <c r="T285" s="239"/>
      <c r="AT285" s="240" t="s">
        <v>148</v>
      </c>
      <c r="AU285" s="240" t="s">
        <v>80</v>
      </c>
      <c r="AV285" s="15" t="s">
        <v>142</v>
      </c>
      <c r="AW285" s="15" t="s">
        <v>35</v>
      </c>
      <c r="AX285" s="15" t="s">
        <v>21</v>
      </c>
      <c r="AY285" s="240" t="s">
        <v>135</v>
      </c>
    </row>
    <row r="286" spans="2:65" s="1" customFormat="1" ht="16.5" customHeight="1">
      <c r="B286" s="34"/>
      <c r="C286" s="182" t="s">
        <v>469</v>
      </c>
      <c r="D286" s="182" t="s">
        <v>137</v>
      </c>
      <c r="E286" s="183" t="s">
        <v>1638</v>
      </c>
      <c r="F286" s="184" t="s">
        <v>1639</v>
      </c>
      <c r="G286" s="185" t="s">
        <v>157</v>
      </c>
      <c r="H286" s="186">
        <v>0.96</v>
      </c>
      <c r="I286" s="187"/>
      <c r="J286" s="188">
        <f>ROUND(I286*H286,2)</f>
        <v>0</v>
      </c>
      <c r="K286" s="184" t="s">
        <v>1</v>
      </c>
      <c r="L286" s="38"/>
      <c r="M286" s="189" t="s">
        <v>1</v>
      </c>
      <c r="N286" s="190" t="s">
        <v>43</v>
      </c>
      <c r="O286" s="60"/>
      <c r="P286" s="191">
        <f>O286*H286</f>
        <v>0</v>
      </c>
      <c r="Q286" s="191">
        <v>1.89E-3</v>
      </c>
      <c r="R286" s="191">
        <f>Q286*H286</f>
        <v>1.8143999999999999E-3</v>
      </c>
      <c r="S286" s="191">
        <v>0</v>
      </c>
      <c r="T286" s="192">
        <f>S286*H286</f>
        <v>0</v>
      </c>
      <c r="AR286" s="17" t="s">
        <v>283</v>
      </c>
      <c r="AT286" s="17" t="s">
        <v>137</v>
      </c>
      <c r="AU286" s="17" t="s">
        <v>80</v>
      </c>
      <c r="AY286" s="17" t="s">
        <v>135</v>
      </c>
      <c r="BE286" s="193">
        <f>IF(N286="základní",J286,0)</f>
        <v>0</v>
      </c>
      <c r="BF286" s="193">
        <f>IF(N286="snížená",J286,0)</f>
        <v>0</v>
      </c>
      <c r="BG286" s="193">
        <f>IF(N286="zákl. přenesená",J286,0)</f>
        <v>0</v>
      </c>
      <c r="BH286" s="193">
        <f>IF(N286="sníž. přenesená",J286,0)</f>
        <v>0</v>
      </c>
      <c r="BI286" s="193">
        <f>IF(N286="nulová",J286,0)</f>
        <v>0</v>
      </c>
      <c r="BJ286" s="17" t="s">
        <v>21</v>
      </c>
      <c r="BK286" s="193">
        <f>ROUND(I286*H286,2)</f>
        <v>0</v>
      </c>
      <c r="BL286" s="17" t="s">
        <v>283</v>
      </c>
      <c r="BM286" s="17" t="s">
        <v>1640</v>
      </c>
    </row>
    <row r="287" spans="2:65" s="1" customFormat="1" ht="19.5">
      <c r="B287" s="34"/>
      <c r="C287" s="35"/>
      <c r="D287" s="194" t="s">
        <v>144</v>
      </c>
      <c r="E287" s="35"/>
      <c r="F287" s="195" t="s">
        <v>1641</v>
      </c>
      <c r="G287" s="35"/>
      <c r="H287" s="35"/>
      <c r="I287" s="112"/>
      <c r="J287" s="35"/>
      <c r="K287" s="35"/>
      <c r="L287" s="38"/>
      <c r="M287" s="196"/>
      <c r="N287" s="60"/>
      <c r="O287" s="60"/>
      <c r="P287" s="60"/>
      <c r="Q287" s="60"/>
      <c r="R287" s="60"/>
      <c r="S287" s="60"/>
      <c r="T287" s="61"/>
      <c r="AT287" s="17" t="s">
        <v>144</v>
      </c>
      <c r="AU287" s="17" t="s">
        <v>80</v>
      </c>
    </row>
    <row r="288" spans="2:65" s="1" customFormat="1" ht="68.25">
      <c r="B288" s="34"/>
      <c r="C288" s="35"/>
      <c r="D288" s="194" t="s">
        <v>146</v>
      </c>
      <c r="E288" s="35"/>
      <c r="F288" s="197" t="s">
        <v>1642</v>
      </c>
      <c r="G288" s="35"/>
      <c r="H288" s="35"/>
      <c r="I288" s="112"/>
      <c r="J288" s="35"/>
      <c r="K288" s="35"/>
      <c r="L288" s="38"/>
      <c r="M288" s="196"/>
      <c r="N288" s="60"/>
      <c r="O288" s="60"/>
      <c r="P288" s="60"/>
      <c r="Q288" s="60"/>
      <c r="R288" s="60"/>
      <c r="S288" s="60"/>
      <c r="T288" s="61"/>
      <c r="AT288" s="17" t="s">
        <v>146</v>
      </c>
      <c r="AU288" s="17" t="s">
        <v>80</v>
      </c>
    </row>
    <row r="289" spans="2:65" s="11" customFormat="1" ht="22.9" customHeight="1">
      <c r="B289" s="166"/>
      <c r="C289" s="167"/>
      <c r="D289" s="168" t="s">
        <v>71</v>
      </c>
      <c r="E289" s="180" t="s">
        <v>1193</v>
      </c>
      <c r="F289" s="180" t="s">
        <v>1194</v>
      </c>
      <c r="G289" s="167"/>
      <c r="H289" s="167"/>
      <c r="I289" s="170"/>
      <c r="J289" s="181">
        <f>BK289</f>
        <v>0</v>
      </c>
      <c r="K289" s="167"/>
      <c r="L289" s="172"/>
      <c r="M289" s="173"/>
      <c r="N289" s="174"/>
      <c r="O289" s="174"/>
      <c r="P289" s="175">
        <f>SUM(P290:P293)</f>
        <v>0</v>
      </c>
      <c r="Q289" s="174"/>
      <c r="R289" s="175">
        <f>SUM(R290:R293)</f>
        <v>6.7199999999999996E-4</v>
      </c>
      <c r="S289" s="174"/>
      <c r="T289" s="176">
        <f>SUM(T290:T293)</f>
        <v>0</v>
      </c>
      <c r="AR289" s="177" t="s">
        <v>80</v>
      </c>
      <c r="AT289" s="178" t="s">
        <v>71</v>
      </c>
      <c r="AU289" s="178" t="s">
        <v>21</v>
      </c>
      <c r="AY289" s="177" t="s">
        <v>135</v>
      </c>
      <c r="BK289" s="179">
        <f>SUM(BK290:BK293)</f>
        <v>0</v>
      </c>
    </row>
    <row r="290" spans="2:65" s="1" customFormat="1" ht="16.5" customHeight="1">
      <c r="B290" s="34"/>
      <c r="C290" s="182" t="s">
        <v>475</v>
      </c>
      <c r="D290" s="182" t="s">
        <v>137</v>
      </c>
      <c r="E290" s="183" t="s">
        <v>1643</v>
      </c>
      <c r="F290" s="184" t="s">
        <v>1644</v>
      </c>
      <c r="G290" s="185" t="s">
        <v>172</v>
      </c>
      <c r="H290" s="186">
        <v>2.8</v>
      </c>
      <c r="I290" s="187"/>
      <c r="J290" s="188">
        <f>ROUND(I290*H290,2)</f>
        <v>0</v>
      </c>
      <c r="K290" s="184" t="s">
        <v>141</v>
      </c>
      <c r="L290" s="38"/>
      <c r="M290" s="189" t="s">
        <v>1</v>
      </c>
      <c r="N290" s="190" t="s">
        <v>43</v>
      </c>
      <c r="O290" s="60"/>
      <c r="P290" s="191">
        <f>O290*H290</f>
        <v>0</v>
      </c>
      <c r="Q290" s="191">
        <v>2.4000000000000001E-4</v>
      </c>
      <c r="R290" s="191">
        <f>Q290*H290</f>
        <v>6.7199999999999996E-4</v>
      </c>
      <c r="S290" s="191">
        <v>0</v>
      </c>
      <c r="T290" s="192">
        <f>S290*H290</f>
        <v>0</v>
      </c>
      <c r="AR290" s="17" t="s">
        <v>283</v>
      </c>
      <c r="AT290" s="17" t="s">
        <v>137</v>
      </c>
      <c r="AU290" s="17" t="s">
        <v>80</v>
      </c>
      <c r="AY290" s="17" t="s">
        <v>135</v>
      </c>
      <c r="BE290" s="193">
        <f>IF(N290="základní",J290,0)</f>
        <v>0</v>
      </c>
      <c r="BF290" s="193">
        <f>IF(N290="snížená",J290,0)</f>
        <v>0</v>
      </c>
      <c r="BG290" s="193">
        <f>IF(N290="zákl. přenesená",J290,0)</f>
        <v>0</v>
      </c>
      <c r="BH290" s="193">
        <f>IF(N290="sníž. přenesená",J290,0)</f>
        <v>0</v>
      </c>
      <c r="BI290" s="193">
        <f>IF(N290="nulová",J290,0)</f>
        <v>0</v>
      </c>
      <c r="BJ290" s="17" t="s">
        <v>21</v>
      </c>
      <c r="BK290" s="193">
        <f>ROUND(I290*H290,2)</f>
        <v>0</v>
      </c>
      <c r="BL290" s="17" t="s">
        <v>283</v>
      </c>
      <c r="BM290" s="17" t="s">
        <v>1645</v>
      </c>
    </row>
    <row r="291" spans="2:65" s="1" customFormat="1" ht="11.25">
      <c r="B291" s="34"/>
      <c r="C291" s="35"/>
      <c r="D291" s="194" t="s">
        <v>144</v>
      </c>
      <c r="E291" s="35"/>
      <c r="F291" s="195" t="s">
        <v>1646</v>
      </c>
      <c r="G291" s="35"/>
      <c r="H291" s="35"/>
      <c r="I291" s="112"/>
      <c r="J291" s="35"/>
      <c r="K291" s="35"/>
      <c r="L291" s="38"/>
      <c r="M291" s="196"/>
      <c r="N291" s="60"/>
      <c r="O291" s="60"/>
      <c r="P291" s="60"/>
      <c r="Q291" s="60"/>
      <c r="R291" s="60"/>
      <c r="S291" s="60"/>
      <c r="T291" s="61"/>
      <c r="AT291" s="17" t="s">
        <v>144</v>
      </c>
      <c r="AU291" s="17" t="s">
        <v>80</v>
      </c>
    </row>
    <row r="292" spans="2:65" s="1" customFormat="1" ht="29.25">
      <c r="B292" s="34"/>
      <c r="C292" s="35"/>
      <c r="D292" s="194" t="s">
        <v>146</v>
      </c>
      <c r="E292" s="35"/>
      <c r="F292" s="197" t="s">
        <v>1647</v>
      </c>
      <c r="G292" s="35"/>
      <c r="H292" s="35"/>
      <c r="I292" s="112"/>
      <c r="J292" s="35"/>
      <c r="K292" s="35"/>
      <c r="L292" s="38"/>
      <c r="M292" s="196"/>
      <c r="N292" s="60"/>
      <c r="O292" s="60"/>
      <c r="P292" s="60"/>
      <c r="Q292" s="60"/>
      <c r="R292" s="60"/>
      <c r="S292" s="60"/>
      <c r="T292" s="61"/>
      <c r="AT292" s="17" t="s">
        <v>146</v>
      </c>
      <c r="AU292" s="17" t="s">
        <v>80</v>
      </c>
    </row>
    <row r="293" spans="2:65" s="1" customFormat="1" ht="19.5">
      <c r="B293" s="34"/>
      <c r="C293" s="35"/>
      <c r="D293" s="194" t="s">
        <v>214</v>
      </c>
      <c r="E293" s="35"/>
      <c r="F293" s="197" t="s">
        <v>1648</v>
      </c>
      <c r="G293" s="35"/>
      <c r="H293" s="35"/>
      <c r="I293" s="112"/>
      <c r="J293" s="35"/>
      <c r="K293" s="35"/>
      <c r="L293" s="38"/>
      <c r="M293" s="254"/>
      <c r="N293" s="255"/>
      <c r="O293" s="255"/>
      <c r="P293" s="255"/>
      <c r="Q293" s="255"/>
      <c r="R293" s="255"/>
      <c r="S293" s="255"/>
      <c r="T293" s="256"/>
      <c r="AT293" s="17" t="s">
        <v>214</v>
      </c>
      <c r="AU293" s="17" t="s">
        <v>80</v>
      </c>
    </row>
    <row r="294" spans="2:65" s="1" customFormat="1" ht="6.95" customHeight="1">
      <c r="B294" s="46"/>
      <c r="C294" s="47"/>
      <c r="D294" s="47"/>
      <c r="E294" s="47"/>
      <c r="F294" s="47"/>
      <c r="G294" s="47"/>
      <c r="H294" s="47"/>
      <c r="I294" s="134"/>
      <c r="J294" s="47"/>
      <c r="K294" s="47"/>
      <c r="L294" s="38"/>
    </row>
  </sheetData>
  <sheetProtection algorithmName="SHA-512" hashValue="+LBrNY6Gnq7APTKEcvI0cMyfk901s+tpGiTmv0Vomly8smviQETNeQCgN++nO3Nc28KaNzhED6b49z4GAjycJg==" saltValue="KTOxueIJkVQ1teA0zDy66cJU8BUcqUjB70Vy+0JtuWFXaaEag/rwS5DYvdf/fcr0K29jLLkWkHzr6HhojvjIGg==" spinCount="100000" sheet="1" objects="1" scenarios="1" formatColumns="0" formatRows="0" autoFilter="0"/>
  <autoFilter ref="C94:K293"/>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6"/>
  <sheetViews>
    <sheetView showGridLines="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93</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ht="12" customHeight="1">
      <c r="B8" s="20"/>
      <c r="D8" s="111" t="s">
        <v>99</v>
      </c>
      <c r="L8" s="20"/>
    </row>
    <row r="9" spans="2:46" s="1" customFormat="1" ht="16.5" customHeight="1">
      <c r="B9" s="38"/>
      <c r="E9" s="304" t="s">
        <v>1470</v>
      </c>
      <c r="F9" s="306"/>
      <c r="G9" s="306"/>
      <c r="H9" s="306"/>
      <c r="I9" s="112"/>
      <c r="L9" s="38"/>
    </row>
    <row r="10" spans="2:46" s="1" customFormat="1" ht="12" customHeight="1">
      <c r="B10" s="38"/>
      <c r="D10" s="111" t="s">
        <v>101</v>
      </c>
      <c r="I10" s="112"/>
      <c r="L10" s="38"/>
    </row>
    <row r="11" spans="2:46" s="1" customFormat="1" ht="36.950000000000003" customHeight="1">
      <c r="B11" s="38"/>
      <c r="E11" s="307" t="s">
        <v>1649</v>
      </c>
      <c r="F11" s="306"/>
      <c r="G11" s="306"/>
      <c r="H11" s="306"/>
      <c r="I11" s="112"/>
      <c r="L11" s="38"/>
    </row>
    <row r="12" spans="2:46" s="1" customFormat="1" ht="11.25">
      <c r="B12" s="38"/>
      <c r="I12" s="112"/>
      <c r="L12" s="38"/>
    </row>
    <row r="13" spans="2:46" s="1" customFormat="1" ht="12" customHeight="1">
      <c r="B13" s="38"/>
      <c r="D13" s="111" t="s">
        <v>19</v>
      </c>
      <c r="F13" s="17" t="s">
        <v>1</v>
      </c>
      <c r="I13" s="113" t="s">
        <v>20</v>
      </c>
      <c r="J13" s="17" t="s">
        <v>1</v>
      </c>
      <c r="L13" s="38"/>
    </row>
    <row r="14" spans="2:46" s="1" customFormat="1" ht="12" customHeight="1">
      <c r="B14" s="38"/>
      <c r="D14" s="111" t="s">
        <v>22</v>
      </c>
      <c r="F14" s="17" t="s">
        <v>23</v>
      </c>
      <c r="I14" s="113" t="s">
        <v>24</v>
      </c>
      <c r="J14" s="114" t="str">
        <f>'Rekapitulace zakázky'!AN8</f>
        <v>6. 2. 2019</v>
      </c>
      <c r="L14" s="38"/>
    </row>
    <row r="15" spans="2:46" s="1" customFormat="1" ht="10.9" customHeight="1">
      <c r="B15" s="38"/>
      <c r="I15" s="112"/>
      <c r="L15" s="38"/>
    </row>
    <row r="16" spans="2:46" s="1" customFormat="1" ht="12" customHeight="1">
      <c r="B16" s="38"/>
      <c r="D16" s="111" t="s">
        <v>28</v>
      </c>
      <c r="I16" s="113" t="s">
        <v>29</v>
      </c>
      <c r="J16" s="17" t="str">
        <f>IF('Rekapitulace zakázky'!AN10="","",'Rekapitulace zakázky'!AN10)</f>
        <v/>
      </c>
      <c r="L16" s="38"/>
    </row>
    <row r="17" spans="2:12" s="1" customFormat="1" ht="18" customHeight="1">
      <c r="B17" s="38"/>
      <c r="E17" s="17" t="str">
        <f>IF('Rekapitulace zakázky'!E11="","",'Rekapitulace zakázky'!E11)</f>
        <v>SŽDC, s.o. OŘ Ústí nad Labem</v>
      </c>
      <c r="I17" s="113" t="s">
        <v>31</v>
      </c>
      <c r="J17" s="17" t="str">
        <f>IF('Rekapitulace zakázky'!AN11="","",'Rekapitulace zakázky'!AN11)</f>
        <v/>
      </c>
      <c r="L17" s="38"/>
    </row>
    <row r="18" spans="2:12" s="1" customFormat="1" ht="6.95" customHeight="1">
      <c r="B18" s="38"/>
      <c r="I18" s="112"/>
      <c r="L18" s="38"/>
    </row>
    <row r="19" spans="2:12" s="1" customFormat="1" ht="12" customHeight="1">
      <c r="B19" s="38"/>
      <c r="D19" s="111" t="s">
        <v>32</v>
      </c>
      <c r="I19" s="113" t="s">
        <v>29</v>
      </c>
      <c r="J19" s="30" t="str">
        <f>'Rekapitulace zakázky'!AN13</f>
        <v>Vyplň údaj</v>
      </c>
      <c r="L19" s="38"/>
    </row>
    <row r="20" spans="2:12" s="1" customFormat="1" ht="18" customHeight="1">
      <c r="B20" s="38"/>
      <c r="E20" s="308" t="str">
        <f>'Rekapitulace zakázky'!E14</f>
        <v>Vyplň údaj</v>
      </c>
      <c r="F20" s="309"/>
      <c r="G20" s="309"/>
      <c r="H20" s="309"/>
      <c r="I20" s="113" t="s">
        <v>31</v>
      </c>
      <c r="J20" s="30" t="str">
        <f>'Rekapitulace zakázky'!AN14</f>
        <v>Vyplň údaj</v>
      </c>
      <c r="L20" s="38"/>
    </row>
    <row r="21" spans="2:12" s="1" customFormat="1" ht="6.95" customHeight="1">
      <c r="B21" s="38"/>
      <c r="I21" s="112"/>
      <c r="L21" s="38"/>
    </row>
    <row r="22" spans="2:12" s="1" customFormat="1" ht="12" customHeight="1">
      <c r="B22" s="38"/>
      <c r="D22" s="111" t="s">
        <v>34</v>
      </c>
      <c r="I22" s="113" t="s">
        <v>29</v>
      </c>
      <c r="J22" s="17" t="str">
        <f>IF('Rekapitulace zakázky'!AN16="","",'Rekapitulace zakázky'!AN16)</f>
        <v/>
      </c>
      <c r="L22" s="38"/>
    </row>
    <row r="23" spans="2:12" s="1" customFormat="1" ht="18" customHeight="1">
      <c r="B23" s="38"/>
      <c r="E23" s="17" t="str">
        <f>IF('Rekapitulace zakázky'!E17="","",'Rekapitulace zakázky'!E17)</f>
        <v xml:space="preserve"> </v>
      </c>
      <c r="I23" s="113" t="s">
        <v>31</v>
      </c>
      <c r="J23" s="17" t="str">
        <f>IF('Rekapitulace zakázky'!AN17="","",'Rekapitulace zakázky'!AN17)</f>
        <v/>
      </c>
      <c r="L23" s="38"/>
    </row>
    <row r="24" spans="2:12" s="1" customFormat="1" ht="6.95" customHeight="1">
      <c r="B24" s="38"/>
      <c r="I24" s="112"/>
      <c r="L24" s="38"/>
    </row>
    <row r="25" spans="2:12" s="1" customFormat="1" ht="12" customHeight="1">
      <c r="B25" s="38"/>
      <c r="D25" s="111" t="s">
        <v>36</v>
      </c>
      <c r="I25" s="113" t="s">
        <v>29</v>
      </c>
      <c r="J25" s="17" t="str">
        <f>IF('Rekapitulace zakázky'!AN19="","",'Rekapitulace zakázky'!AN19)</f>
        <v/>
      </c>
      <c r="L25" s="38"/>
    </row>
    <row r="26" spans="2:12" s="1" customFormat="1" ht="18" customHeight="1">
      <c r="B26" s="38"/>
      <c r="E26" s="17" t="str">
        <f>IF('Rekapitulace zakázky'!E20="","",'Rekapitulace zakázky'!E20)</f>
        <v xml:space="preserve"> </v>
      </c>
      <c r="I26" s="113" t="s">
        <v>31</v>
      </c>
      <c r="J26" s="17" t="str">
        <f>IF('Rekapitulace zakázky'!AN20="","",'Rekapitulace zakázky'!AN20)</f>
        <v/>
      </c>
      <c r="L26" s="38"/>
    </row>
    <row r="27" spans="2:12" s="1" customFormat="1" ht="6.95" customHeight="1">
      <c r="B27" s="38"/>
      <c r="I27" s="112"/>
      <c r="L27" s="38"/>
    </row>
    <row r="28" spans="2:12" s="1" customFormat="1" ht="12" customHeight="1">
      <c r="B28" s="38"/>
      <c r="D28" s="111" t="s">
        <v>37</v>
      </c>
      <c r="I28" s="112"/>
      <c r="L28" s="38"/>
    </row>
    <row r="29" spans="2:12" s="7" customFormat="1" ht="16.5" customHeight="1">
      <c r="B29" s="115"/>
      <c r="E29" s="310" t="s">
        <v>1</v>
      </c>
      <c r="F29" s="310"/>
      <c r="G29" s="310"/>
      <c r="H29" s="310"/>
      <c r="I29" s="116"/>
      <c r="L29" s="115"/>
    </row>
    <row r="30" spans="2:12" s="1" customFormat="1" ht="6.95" customHeight="1">
      <c r="B30" s="38"/>
      <c r="I30" s="112"/>
      <c r="L30" s="38"/>
    </row>
    <row r="31" spans="2:12" s="1" customFormat="1" ht="6.95" customHeight="1">
      <c r="B31" s="38"/>
      <c r="D31" s="56"/>
      <c r="E31" s="56"/>
      <c r="F31" s="56"/>
      <c r="G31" s="56"/>
      <c r="H31" s="56"/>
      <c r="I31" s="117"/>
      <c r="J31" s="56"/>
      <c r="K31" s="56"/>
      <c r="L31" s="38"/>
    </row>
    <row r="32" spans="2:12" s="1" customFormat="1" ht="25.35" customHeight="1">
      <c r="B32" s="38"/>
      <c r="D32" s="118" t="s">
        <v>38</v>
      </c>
      <c r="I32" s="112"/>
      <c r="J32" s="119">
        <f>ROUND(J88, 2)</f>
        <v>0</v>
      </c>
      <c r="L32" s="38"/>
    </row>
    <row r="33" spans="2:12" s="1" customFormat="1" ht="6.95" customHeight="1">
      <c r="B33" s="38"/>
      <c r="D33" s="56"/>
      <c r="E33" s="56"/>
      <c r="F33" s="56"/>
      <c r="G33" s="56"/>
      <c r="H33" s="56"/>
      <c r="I33" s="117"/>
      <c r="J33" s="56"/>
      <c r="K33" s="56"/>
      <c r="L33" s="38"/>
    </row>
    <row r="34" spans="2:12" s="1" customFormat="1" ht="14.45" customHeight="1">
      <c r="B34" s="38"/>
      <c r="F34" s="120" t="s">
        <v>40</v>
      </c>
      <c r="I34" s="121" t="s">
        <v>39</v>
      </c>
      <c r="J34" s="120" t="s">
        <v>41</v>
      </c>
      <c r="L34" s="38"/>
    </row>
    <row r="35" spans="2:12" s="1" customFormat="1" ht="14.45" customHeight="1">
      <c r="B35" s="38"/>
      <c r="D35" s="111" t="s">
        <v>42</v>
      </c>
      <c r="E35" s="111" t="s">
        <v>43</v>
      </c>
      <c r="F35" s="122">
        <f>ROUND((SUM(BE88:BE155)),  2)</f>
        <v>0</v>
      </c>
      <c r="I35" s="123">
        <v>0.21</v>
      </c>
      <c r="J35" s="122">
        <f>ROUND(((SUM(BE88:BE155))*I35),  2)</f>
        <v>0</v>
      </c>
      <c r="L35" s="38"/>
    </row>
    <row r="36" spans="2:12" s="1" customFormat="1" ht="14.45" customHeight="1">
      <c r="B36" s="38"/>
      <c r="E36" s="111" t="s">
        <v>44</v>
      </c>
      <c r="F36" s="122">
        <f>ROUND((SUM(BF88:BF155)),  2)</f>
        <v>0</v>
      </c>
      <c r="I36" s="123">
        <v>0.15</v>
      </c>
      <c r="J36" s="122">
        <f>ROUND(((SUM(BF88:BF155))*I36),  2)</f>
        <v>0</v>
      </c>
      <c r="L36" s="38"/>
    </row>
    <row r="37" spans="2:12" s="1" customFormat="1" ht="14.45" hidden="1" customHeight="1">
      <c r="B37" s="38"/>
      <c r="E37" s="111" t="s">
        <v>45</v>
      </c>
      <c r="F37" s="122">
        <f>ROUND((SUM(BG88:BG155)),  2)</f>
        <v>0</v>
      </c>
      <c r="I37" s="123">
        <v>0.21</v>
      </c>
      <c r="J37" s="122">
        <f>0</f>
        <v>0</v>
      </c>
      <c r="L37" s="38"/>
    </row>
    <row r="38" spans="2:12" s="1" customFormat="1" ht="14.45" hidden="1" customHeight="1">
      <c r="B38" s="38"/>
      <c r="E38" s="111" t="s">
        <v>46</v>
      </c>
      <c r="F38" s="122">
        <f>ROUND((SUM(BH88:BH155)),  2)</f>
        <v>0</v>
      </c>
      <c r="I38" s="123">
        <v>0.15</v>
      </c>
      <c r="J38" s="122">
        <f>0</f>
        <v>0</v>
      </c>
      <c r="L38" s="38"/>
    </row>
    <row r="39" spans="2:12" s="1" customFormat="1" ht="14.45" hidden="1" customHeight="1">
      <c r="B39" s="38"/>
      <c r="E39" s="111" t="s">
        <v>47</v>
      </c>
      <c r="F39" s="122">
        <f>ROUND((SUM(BI88:BI155)),  2)</f>
        <v>0</v>
      </c>
      <c r="I39" s="123">
        <v>0</v>
      </c>
      <c r="J39" s="122">
        <f>0</f>
        <v>0</v>
      </c>
      <c r="L39" s="38"/>
    </row>
    <row r="40" spans="2:12" s="1" customFormat="1" ht="6.95" customHeight="1">
      <c r="B40" s="38"/>
      <c r="I40" s="112"/>
      <c r="L40" s="38"/>
    </row>
    <row r="41" spans="2:12" s="1" customFormat="1" ht="25.35" customHeight="1">
      <c r="B41" s="38"/>
      <c r="C41" s="124"/>
      <c r="D41" s="125" t="s">
        <v>48</v>
      </c>
      <c r="E41" s="126"/>
      <c r="F41" s="126"/>
      <c r="G41" s="127" t="s">
        <v>49</v>
      </c>
      <c r="H41" s="128" t="s">
        <v>50</v>
      </c>
      <c r="I41" s="129"/>
      <c r="J41" s="130">
        <f>SUM(J32:J39)</f>
        <v>0</v>
      </c>
      <c r="K41" s="131"/>
      <c r="L41" s="38"/>
    </row>
    <row r="42" spans="2:12" s="1" customFormat="1" ht="14.45" customHeight="1">
      <c r="B42" s="132"/>
      <c r="C42" s="133"/>
      <c r="D42" s="133"/>
      <c r="E42" s="133"/>
      <c r="F42" s="133"/>
      <c r="G42" s="133"/>
      <c r="H42" s="133"/>
      <c r="I42" s="134"/>
      <c r="J42" s="133"/>
      <c r="K42" s="133"/>
      <c r="L42" s="38"/>
    </row>
    <row r="46" spans="2:12" s="1" customFormat="1" ht="6.95" customHeight="1">
      <c r="B46" s="135"/>
      <c r="C46" s="136"/>
      <c r="D46" s="136"/>
      <c r="E46" s="136"/>
      <c r="F46" s="136"/>
      <c r="G46" s="136"/>
      <c r="H46" s="136"/>
      <c r="I46" s="137"/>
      <c r="J46" s="136"/>
      <c r="K46" s="136"/>
      <c r="L46" s="38"/>
    </row>
    <row r="47" spans="2:12" s="1" customFormat="1" ht="24.95" customHeight="1">
      <c r="B47" s="34"/>
      <c r="C47" s="23" t="s">
        <v>103</v>
      </c>
      <c r="D47" s="35"/>
      <c r="E47" s="35"/>
      <c r="F47" s="35"/>
      <c r="G47" s="35"/>
      <c r="H47" s="35"/>
      <c r="I47" s="112"/>
      <c r="J47" s="35"/>
      <c r="K47" s="35"/>
      <c r="L47" s="38"/>
    </row>
    <row r="48" spans="2:12" s="1" customFormat="1" ht="6.95" customHeight="1">
      <c r="B48" s="34"/>
      <c r="C48" s="35"/>
      <c r="D48" s="35"/>
      <c r="E48" s="35"/>
      <c r="F48" s="35"/>
      <c r="G48" s="35"/>
      <c r="H48" s="35"/>
      <c r="I48" s="112"/>
      <c r="J48" s="35"/>
      <c r="K48" s="35"/>
      <c r="L48" s="38"/>
    </row>
    <row r="49" spans="2:47" s="1" customFormat="1" ht="12" customHeight="1">
      <c r="B49" s="34"/>
      <c r="C49" s="29" t="s">
        <v>16</v>
      </c>
      <c r="D49" s="35"/>
      <c r="E49" s="35"/>
      <c r="F49" s="35"/>
      <c r="G49" s="35"/>
      <c r="H49" s="35"/>
      <c r="I49" s="112"/>
      <c r="J49" s="35"/>
      <c r="K49" s="35"/>
      <c r="L49" s="38"/>
    </row>
    <row r="50" spans="2:47" s="1" customFormat="1" ht="16.5" customHeight="1">
      <c r="B50" s="34"/>
      <c r="C50" s="35"/>
      <c r="D50" s="35"/>
      <c r="E50" s="311" t="str">
        <f>E7</f>
        <v>Oprava mostů v km 0,931 a v km 3,040 v úseku Ústí n.L. Střekov - Ústí n.L. západ</v>
      </c>
      <c r="F50" s="312"/>
      <c r="G50" s="312"/>
      <c r="H50" s="312"/>
      <c r="I50" s="112"/>
      <c r="J50" s="35"/>
      <c r="K50" s="35"/>
      <c r="L50" s="38"/>
    </row>
    <row r="51" spans="2:47" ht="12" customHeight="1">
      <c r="B51" s="21"/>
      <c r="C51" s="29" t="s">
        <v>99</v>
      </c>
      <c r="D51" s="22"/>
      <c r="E51" s="22"/>
      <c r="F51" s="22"/>
      <c r="G51" s="22"/>
      <c r="H51" s="22"/>
      <c r="J51" s="22"/>
      <c r="K51" s="22"/>
      <c r="L51" s="20"/>
    </row>
    <row r="52" spans="2:47" s="1" customFormat="1" ht="16.5" customHeight="1">
      <c r="B52" s="34"/>
      <c r="C52" s="35"/>
      <c r="D52" s="35"/>
      <c r="E52" s="311" t="s">
        <v>1470</v>
      </c>
      <c r="F52" s="278"/>
      <c r="G52" s="278"/>
      <c r="H52" s="278"/>
      <c r="I52" s="112"/>
      <c r="J52" s="35"/>
      <c r="K52" s="35"/>
      <c r="L52" s="38"/>
    </row>
    <row r="53" spans="2:47" s="1" customFormat="1" ht="12" customHeight="1">
      <c r="B53" s="34"/>
      <c r="C53" s="29" t="s">
        <v>101</v>
      </c>
      <c r="D53" s="35"/>
      <c r="E53" s="35"/>
      <c r="F53" s="35"/>
      <c r="G53" s="35"/>
      <c r="H53" s="35"/>
      <c r="I53" s="112"/>
      <c r="J53" s="35"/>
      <c r="K53" s="35"/>
      <c r="L53" s="38"/>
    </row>
    <row r="54" spans="2:47" s="1" customFormat="1" ht="16.5" customHeight="1">
      <c r="B54" s="34"/>
      <c r="C54" s="35"/>
      <c r="D54" s="35"/>
      <c r="E54" s="279" t="str">
        <f>E11</f>
        <v>002 - km 3,040 - svršek</v>
      </c>
      <c r="F54" s="278"/>
      <c r="G54" s="278"/>
      <c r="H54" s="278"/>
      <c r="I54" s="112"/>
      <c r="J54" s="35"/>
      <c r="K54" s="35"/>
      <c r="L54" s="38"/>
    </row>
    <row r="55" spans="2:47" s="1" customFormat="1" ht="6.95" customHeight="1">
      <c r="B55" s="34"/>
      <c r="C55" s="35"/>
      <c r="D55" s="35"/>
      <c r="E55" s="35"/>
      <c r="F55" s="35"/>
      <c r="G55" s="35"/>
      <c r="H55" s="35"/>
      <c r="I55" s="112"/>
      <c r="J55" s="35"/>
      <c r="K55" s="35"/>
      <c r="L55" s="38"/>
    </row>
    <row r="56" spans="2:47" s="1" customFormat="1" ht="12" customHeight="1">
      <c r="B56" s="34"/>
      <c r="C56" s="29" t="s">
        <v>22</v>
      </c>
      <c r="D56" s="35"/>
      <c r="E56" s="35"/>
      <c r="F56" s="27" t="str">
        <f>F14</f>
        <v xml:space="preserve"> </v>
      </c>
      <c r="G56" s="35"/>
      <c r="H56" s="35"/>
      <c r="I56" s="113" t="s">
        <v>24</v>
      </c>
      <c r="J56" s="55" t="str">
        <f>IF(J14="","",J14)</f>
        <v>6. 2. 2019</v>
      </c>
      <c r="K56" s="35"/>
      <c r="L56" s="38"/>
    </row>
    <row r="57" spans="2:47" s="1" customFormat="1" ht="6.95" customHeight="1">
      <c r="B57" s="34"/>
      <c r="C57" s="35"/>
      <c r="D57" s="35"/>
      <c r="E57" s="35"/>
      <c r="F57" s="35"/>
      <c r="G57" s="35"/>
      <c r="H57" s="35"/>
      <c r="I57" s="112"/>
      <c r="J57" s="35"/>
      <c r="K57" s="35"/>
      <c r="L57" s="38"/>
    </row>
    <row r="58" spans="2:47" s="1" customFormat="1" ht="13.7" customHeight="1">
      <c r="B58" s="34"/>
      <c r="C58" s="29" t="s">
        <v>28</v>
      </c>
      <c r="D58" s="35"/>
      <c r="E58" s="35"/>
      <c r="F58" s="27" t="str">
        <f>E17</f>
        <v>SŽDC, s.o. OŘ Ústí nad Labem</v>
      </c>
      <c r="G58" s="35"/>
      <c r="H58" s="35"/>
      <c r="I58" s="113" t="s">
        <v>34</v>
      </c>
      <c r="J58" s="32" t="str">
        <f>E23</f>
        <v xml:space="preserve"> </v>
      </c>
      <c r="K58" s="35"/>
      <c r="L58" s="38"/>
    </row>
    <row r="59" spans="2:47" s="1" customFormat="1" ht="13.7" customHeight="1">
      <c r="B59" s="34"/>
      <c r="C59" s="29" t="s">
        <v>32</v>
      </c>
      <c r="D59" s="35"/>
      <c r="E59" s="35"/>
      <c r="F59" s="27" t="str">
        <f>IF(E20="","",E20)</f>
        <v>Vyplň údaj</v>
      </c>
      <c r="G59" s="35"/>
      <c r="H59" s="35"/>
      <c r="I59" s="113" t="s">
        <v>36</v>
      </c>
      <c r="J59" s="32" t="str">
        <f>E26</f>
        <v xml:space="preserve"> </v>
      </c>
      <c r="K59" s="35"/>
      <c r="L59" s="38"/>
    </row>
    <row r="60" spans="2:47" s="1" customFormat="1" ht="10.35" customHeight="1">
      <c r="B60" s="34"/>
      <c r="C60" s="35"/>
      <c r="D60" s="35"/>
      <c r="E60" s="35"/>
      <c r="F60" s="35"/>
      <c r="G60" s="35"/>
      <c r="H60" s="35"/>
      <c r="I60" s="112"/>
      <c r="J60" s="35"/>
      <c r="K60" s="35"/>
      <c r="L60" s="38"/>
    </row>
    <row r="61" spans="2:47" s="1" customFormat="1" ht="29.25" customHeight="1">
      <c r="B61" s="34"/>
      <c r="C61" s="138" t="s">
        <v>104</v>
      </c>
      <c r="D61" s="139"/>
      <c r="E61" s="139"/>
      <c r="F61" s="139"/>
      <c r="G61" s="139"/>
      <c r="H61" s="139"/>
      <c r="I61" s="140"/>
      <c r="J61" s="141" t="s">
        <v>105</v>
      </c>
      <c r="K61" s="139"/>
      <c r="L61" s="38"/>
    </row>
    <row r="62" spans="2:47" s="1" customFormat="1" ht="10.35" customHeight="1">
      <c r="B62" s="34"/>
      <c r="C62" s="35"/>
      <c r="D62" s="35"/>
      <c r="E62" s="35"/>
      <c r="F62" s="35"/>
      <c r="G62" s="35"/>
      <c r="H62" s="35"/>
      <c r="I62" s="112"/>
      <c r="J62" s="35"/>
      <c r="K62" s="35"/>
      <c r="L62" s="38"/>
    </row>
    <row r="63" spans="2:47" s="1" customFormat="1" ht="22.9" customHeight="1">
      <c r="B63" s="34"/>
      <c r="C63" s="142" t="s">
        <v>106</v>
      </c>
      <c r="D63" s="35"/>
      <c r="E63" s="35"/>
      <c r="F63" s="35"/>
      <c r="G63" s="35"/>
      <c r="H63" s="35"/>
      <c r="I63" s="112"/>
      <c r="J63" s="73">
        <f>J88</f>
        <v>0</v>
      </c>
      <c r="K63" s="35"/>
      <c r="L63" s="38"/>
      <c r="AU63" s="17" t="s">
        <v>107</v>
      </c>
    </row>
    <row r="64" spans="2:47" s="8" customFormat="1" ht="24.95" customHeight="1">
      <c r="B64" s="143"/>
      <c r="C64" s="144"/>
      <c r="D64" s="145" t="s">
        <v>108</v>
      </c>
      <c r="E64" s="146"/>
      <c r="F64" s="146"/>
      <c r="G64" s="146"/>
      <c r="H64" s="146"/>
      <c r="I64" s="147"/>
      <c r="J64" s="148">
        <f>J89</f>
        <v>0</v>
      </c>
      <c r="K64" s="144"/>
      <c r="L64" s="149"/>
    </row>
    <row r="65" spans="2:12" s="9" customFormat="1" ht="19.899999999999999" customHeight="1">
      <c r="B65" s="150"/>
      <c r="C65" s="94"/>
      <c r="D65" s="151" t="s">
        <v>1219</v>
      </c>
      <c r="E65" s="152"/>
      <c r="F65" s="152"/>
      <c r="G65" s="152"/>
      <c r="H65" s="152"/>
      <c r="I65" s="153"/>
      <c r="J65" s="154">
        <f>J90</f>
        <v>0</v>
      </c>
      <c r="K65" s="94"/>
      <c r="L65" s="155"/>
    </row>
    <row r="66" spans="2:12" s="8" customFormat="1" ht="24.95" customHeight="1">
      <c r="B66" s="143"/>
      <c r="C66" s="144"/>
      <c r="D66" s="145" t="s">
        <v>1220</v>
      </c>
      <c r="E66" s="146"/>
      <c r="F66" s="146"/>
      <c r="G66" s="146"/>
      <c r="H66" s="146"/>
      <c r="I66" s="147"/>
      <c r="J66" s="148">
        <f>J149</f>
        <v>0</v>
      </c>
      <c r="K66" s="144"/>
      <c r="L66" s="149"/>
    </row>
    <row r="67" spans="2:12" s="1" customFormat="1" ht="21.75" customHeight="1">
      <c r="B67" s="34"/>
      <c r="C67" s="35"/>
      <c r="D67" s="35"/>
      <c r="E67" s="35"/>
      <c r="F67" s="35"/>
      <c r="G67" s="35"/>
      <c r="H67" s="35"/>
      <c r="I67" s="112"/>
      <c r="J67" s="35"/>
      <c r="K67" s="35"/>
      <c r="L67" s="38"/>
    </row>
    <row r="68" spans="2:12" s="1" customFormat="1" ht="6.95" customHeight="1">
      <c r="B68" s="46"/>
      <c r="C68" s="47"/>
      <c r="D68" s="47"/>
      <c r="E68" s="47"/>
      <c r="F68" s="47"/>
      <c r="G68" s="47"/>
      <c r="H68" s="47"/>
      <c r="I68" s="134"/>
      <c r="J68" s="47"/>
      <c r="K68" s="47"/>
      <c r="L68" s="38"/>
    </row>
    <row r="72" spans="2:12" s="1" customFormat="1" ht="6.95" customHeight="1">
      <c r="B72" s="48"/>
      <c r="C72" s="49"/>
      <c r="D72" s="49"/>
      <c r="E72" s="49"/>
      <c r="F72" s="49"/>
      <c r="G72" s="49"/>
      <c r="H72" s="49"/>
      <c r="I72" s="137"/>
      <c r="J72" s="49"/>
      <c r="K72" s="49"/>
      <c r="L72" s="38"/>
    </row>
    <row r="73" spans="2:12" s="1" customFormat="1" ht="24.95" customHeight="1">
      <c r="B73" s="34"/>
      <c r="C73" s="23" t="s">
        <v>120</v>
      </c>
      <c r="D73" s="35"/>
      <c r="E73" s="35"/>
      <c r="F73" s="35"/>
      <c r="G73" s="35"/>
      <c r="H73" s="35"/>
      <c r="I73" s="112"/>
      <c r="J73" s="35"/>
      <c r="K73" s="35"/>
      <c r="L73" s="38"/>
    </row>
    <row r="74" spans="2:12" s="1" customFormat="1" ht="6.95" customHeight="1">
      <c r="B74" s="34"/>
      <c r="C74" s="35"/>
      <c r="D74" s="35"/>
      <c r="E74" s="35"/>
      <c r="F74" s="35"/>
      <c r="G74" s="35"/>
      <c r="H74" s="35"/>
      <c r="I74" s="112"/>
      <c r="J74" s="35"/>
      <c r="K74" s="35"/>
      <c r="L74" s="38"/>
    </row>
    <row r="75" spans="2:12" s="1" customFormat="1" ht="12" customHeight="1">
      <c r="B75" s="34"/>
      <c r="C75" s="29" t="s">
        <v>16</v>
      </c>
      <c r="D75" s="35"/>
      <c r="E75" s="35"/>
      <c r="F75" s="35"/>
      <c r="G75" s="35"/>
      <c r="H75" s="35"/>
      <c r="I75" s="112"/>
      <c r="J75" s="35"/>
      <c r="K75" s="35"/>
      <c r="L75" s="38"/>
    </row>
    <row r="76" spans="2:12" s="1" customFormat="1" ht="16.5" customHeight="1">
      <c r="B76" s="34"/>
      <c r="C76" s="35"/>
      <c r="D76" s="35"/>
      <c r="E76" s="311" t="str">
        <f>E7</f>
        <v>Oprava mostů v km 0,931 a v km 3,040 v úseku Ústí n.L. Střekov - Ústí n.L. západ</v>
      </c>
      <c r="F76" s="312"/>
      <c r="G76" s="312"/>
      <c r="H76" s="312"/>
      <c r="I76" s="112"/>
      <c r="J76" s="35"/>
      <c r="K76" s="35"/>
      <c r="L76" s="38"/>
    </row>
    <row r="77" spans="2:12" ht="12" customHeight="1">
      <c r="B77" s="21"/>
      <c r="C77" s="29" t="s">
        <v>99</v>
      </c>
      <c r="D77" s="22"/>
      <c r="E77" s="22"/>
      <c r="F77" s="22"/>
      <c r="G77" s="22"/>
      <c r="H77" s="22"/>
      <c r="J77" s="22"/>
      <c r="K77" s="22"/>
      <c r="L77" s="20"/>
    </row>
    <row r="78" spans="2:12" s="1" customFormat="1" ht="16.5" customHeight="1">
      <c r="B78" s="34"/>
      <c r="C78" s="35"/>
      <c r="D78" s="35"/>
      <c r="E78" s="311" t="s">
        <v>1470</v>
      </c>
      <c r="F78" s="278"/>
      <c r="G78" s="278"/>
      <c r="H78" s="278"/>
      <c r="I78" s="112"/>
      <c r="J78" s="35"/>
      <c r="K78" s="35"/>
      <c r="L78" s="38"/>
    </row>
    <row r="79" spans="2:12" s="1" customFormat="1" ht="12" customHeight="1">
      <c r="B79" s="34"/>
      <c r="C79" s="29" t="s">
        <v>101</v>
      </c>
      <c r="D79" s="35"/>
      <c r="E79" s="35"/>
      <c r="F79" s="35"/>
      <c r="G79" s="35"/>
      <c r="H79" s="35"/>
      <c r="I79" s="112"/>
      <c r="J79" s="35"/>
      <c r="K79" s="35"/>
      <c r="L79" s="38"/>
    </row>
    <row r="80" spans="2:12" s="1" customFormat="1" ht="16.5" customHeight="1">
      <c r="B80" s="34"/>
      <c r="C80" s="35"/>
      <c r="D80" s="35"/>
      <c r="E80" s="279" t="str">
        <f>E11</f>
        <v>002 - km 3,040 - svršek</v>
      </c>
      <c r="F80" s="278"/>
      <c r="G80" s="278"/>
      <c r="H80" s="278"/>
      <c r="I80" s="112"/>
      <c r="J80" s="35"/>
      <c r="K80" s="35"/>
      <c r="L80" s="38"/>
    </row>
    <row r="81" spans="2:65" s="1" customFormat="1" ht="6.95" customHeight="1">
      <c r="B81" s="34"/>
      <c r="C81" s="35"/>
      <c r="D81" s="35"/>
      <c r="E81" s="35"/>
      <c r="F81" s="35"/>
      <c r="G81" s="35"/>
      <c r="H81" s="35"/>
      <c r="I81" s="112"/>
      <c r="J81" s="35"/>
      <c r="K81" s="35"/>
      <c r="L81" s="38"/>
    </row>
    <row r="82" spans="2:65" s="1" customFormat="1" ht="12" customHeight="1">
      <c r="B82" s="34"/>
      <c r="C82" s="29" t="s">
        <v>22</v>
      </c>
      <c r="D82" s="35"/>
      <c r="E82" s="35"/>
      <c r="F82" s="27" t="str">
        <f>F14</f>
        <v xml:space="preserve"> </v>
      </c>
      <c r="G82" s="35"/>
      <c r="H82" s="35"/>
      <c r="I82" s="113" t="s">
        <v>24</v>
      </c>
      <c r="J82" s="55" t="str">
        <f>IF(J14="","",J14)</f>
        <v>6. 2. 2019</v>
      </c>
      <c r="K82" s="35"/>
      <c r="L82" s="38"/>
    </row>
    <row r="83" spans="2:65" s="1" customFormat="1" ht="6.95" customHeight="1">
      <c r="B83" s="34"/>
      <c r="C83" s="35"/>
      <c r="D83" s="35"/>
      <c r="E83" s="35"/>
      <c r="F83" s="35"/>
      <c r="G83" s="35"/>
      <c r="H83" s="35"/>
      <c r="I83" s="112"/>
      <c r="J83" s="35"/>
      <c r="K83" s="35"/>
      <c r="L83" s="38"/>
    </row>
    <row r="84" spans="2:65" s="1" customFormat="1" ht="13.7" customHeight="1">
      <c r="B84" s="34"/>
      <c r="C84" s="29" t="s">
        <v>28</v>
      </c>
      <c r="D84" s="35"/>
      <c r="E84" s="35"/>
      <c r="F84" s="27" t="str">
        <f>E17</f>
        <v>SŽDC, s.o. OŘ Ústí nad Labem</v>
      </c>
      <c r="G84" s="35"/>
      <c r="H84" s="35"/>
      <c r="I84" s="113" t="s">
        <v>34</v>
      </c>
      <c r="J84" s="32" t="str">
        <f>E23</f>
        <v xml:space="preserve"> </v>
      </c>
      <c r="K84" s="35"/>
      <c r="L84" s="38"/>
    </row>
    <row r="85" spans="2:65" s="1" customFormat="1" ht="13.7" customHeight="1">
      <c r="B85" s="34"/>
      <c r="C85" s="29" t="s">
        <v>32</v>
      </c>
      <c r="D85" s="35"/>
      <c r="E85" s="35"/>
      <c r="F85" s="27" t="str">
        <f>IF(E20="","",E20)</f>
        <v>Vyplň údaj</v>
      </c>
      <c r="G85" s="35"/>
      <c r="H85" s="35"/>
      <c r="I85" s="113" t="s">
        <v>36</v>
      </c>
      <c r="J85" s="32" t="str">
        <f>E26</f>
        <v xml:space="preserve"> </v>
      </c>
      <c r="K85" s="35"/>
      <c r="L85" s="38"/>
    </row>
    <row r="86" spans="2:65" s="1" customFormat="1" ht="10.35" customHeight="1">
      <c r="B86" s="34"/>
      <c r="C86" s="35"/>
      <c r="D86" s="35"/>
      <c r="E86" s="35"/>
      <c r="F86" s="35"/>
      <c r="G86" s="35"/>
      <c r="H86" s="35"/>
      <c r="I86" s="112"/>
      <c r="J86" s="35"/>
      <c r="K86" s="35"/>
      <c r="L86" s="38"/>
    </row>
    <row r="87" spans="2:65" s="10" customFormat="1" ht="29.25" customHeight="1">
      <c r="B87" s="156"/>
      <c r="C87" s="157" t="s">
        <v>121</v>
      </c>
      <c r="D87" s="158" t="s">
        <v>57</v>
      </c>
      <c r="E87" s="158" t="s">
        <v>53</v>
      </c>
      <c r="F87" s="158" t="s">
        <v>54</v>
      </c>
      <c r="G87" s="158" t="s">
        <v>122</v>
      </c>
      <c r="H87" s="158" t="s">
        <v>123</v>
      </c>
      <c r="I87" s="159" t="s">
        <v>124</v>
      </c>
      <c r="J87" s="158" t="s">
        <v>105</v>
      </c>
      <c r="K87" s="160" t="s">
        <v>125</v>
      </c>
      <c r="L87" s="161"/>
      <c r="M87" s="64" t="s">
        <v>1</v>
      </c>
      <c r="N87" s="65" t="s">
        <v>42</v>
      </c>
      <c r="O87" s="65" t="s">
        <v>126</v>
      </c>
      <c r="P87" s="65" t="s">
        <v>127</v>
      </c>
      <c r="Q87" s="65" t="s">
        <v>128</v>
      </c>
      <c r="R87" s="65" t="s">
        <v>129</v>
      </c>
      <c r="S87" s="65" t="s">
        <v>130</v>
      </c>
      <c r="T87" s="66" t="s">
        <v>131</v>
      </c>
    </row>
    <row r="88" spans="2:65" s="1" customFormat="1" ht="22.9" customHeight="1">
      <c r="B88" s="34"/>
      <c r="C88" s="71" t="s">
        <v>132</v>
      </c>
      <c r="D88" s="35"/>
      <c r="E88" s="35"/>
      <c r="F88" s="35"/>
      <c r="G88" s="35"/>
      <c r="H88" s="35"/>
      <c r="I88" s="112"/>
      <c r="J88" s="162">
        <f>BK88</f>
        <v>0</v>
      </c>
      <c r="K88" s="35"/>
      <c r="L88" s="38"/>
      <c r="M88" s="67"/>
      <c r="N88" s="68"/>
      <c r="O88" s="68"/>
      <c r="P88" s="163">
        <f>P89+P149</f>
        <v>0</v>
      </c>
      <c r="Q88" s="68"/>
      <c r="R88" s="163">
        <f>R89+R149</f>
        <v>25.008140000000001</v>
      </c>
      <c r="S88" s="68"/>
      <c r="T88" s="164">
        <f>T89+T149</f>
        <v>0</v>
      </c>
      <c r="AT88" s="17" t="s">
        <v>71</v>
      </c>
      <c r="AU88" s="17" t="s">
        <v>107</v>
      </c>
      <c r="BK88" s="165">
        <f>BK89+BK149</f>
        <v>0</v>
      </c>
    </row>
    <row r="89" spans="2:65" s="11" customFormat="1" ht="25.9" customHeight="1">
      <c r="B89" s="166"/>
      <c r="C89" s="167"/>
      <c r="D89" s="168" t="s">
        <v>71</v>
      </c>
      <c r="E89" s="169" t="s">
        <v>133</v>
      </c>
      <c r="F89" s="169" t="s">
        <v>134</v>
      </c>
      <c r="G89" s="167"/>
      <c r="H89" s="167"/>
      <c r="I89" s="170"/>
      <c r="J89" s="171">
        <f>BK89</f>
        <v>0</v>
      </c>
      <c r="K89" s="167"/>
      <c r="L89" s="172"/>
      <c r="M89" s="173"/>
      <c r="N89" s="174"/>
      <c r="O89" s="174"/>
      <c r="P89" s="175">
        <f>P90</f>
        <v>0</v>
      </c>
      <c r="Q89" s="174"/>
      <c r="R89" s="175">
        <f>R90</f>
        <v>25.008140000000001</v>
      </c>
      <c r="S89" s="174"/>
      <c r="T89" s="176">
        <f>T90</f>
        <v>0</v>
      </c>
      <c r="AR89" s="177" t="s">
        <v>21</v>
      </c>
      <c r="AT89" s="178" t="s">
        <v>71</v>
      </c>
      <c r="AU89" s="178" t="s">
        <v>72</v>
      </c>
      <c r="AY89" s="177" t="s">
        <v>135</v>
      </c>
      <c r="BK89" s="179">
        <f>BK90</f>
        <v>0</v>
      </c>
    </row>
    <row r="90" spans="2:65" s="11" customFormat="1" ht="22.9" customHeight="1">
      <c r="B90" s="166"/>
      <c r="C90" s="167"/>
      <c r="D90" s="168" t="s">
        <v>71</v>
      </c>
      <c r="E90" s="180" t="s">
        <v>178</v>
      </c>
      <c r="F90" s="180" t="s">
        <v>1221</v>
      </c>
      <c r="G90" s="167"/>
      <c r="H90" s="167"/>
      <c r="I90" s="170"/>
      <c r="J90" s="181">
        <f>BK90</f>
        <v>0</v>
      </c>
      <c r="K90" s="167"/>
      <c r="L90" s="172"/>
      <c r="M90" s="173"/>
      <c r="N90" s="174"/>
      <c r="O90" s="174"/>
      <c r="P90" s="175">
        <f>SUM(P91:P148)</f>
        <v>0</v>
      </c>
      <c r="Q90" s="174"/>
      <c r="R90" s="175">
        <f>SUM(R91:R148)</f>
        <v>25.008140000000001</v>
      </c>
      <c r="S90" s="174"/>
      <c r="T90" s="176">
        <f>SUM(T91:T148)</f>
        <v>0</v>
      </c>
      <c r="AR90" s="177" t="s">
        <v>21</v>
      </c>
      <c r="AT90" s="178" t="s">
        <v>71</v>
      </c>
      <c r="AU90" s="178" t="s">
        <v>21</v>
      </c>
      <c r="AY90" s="177" t="s">
        <v>135</v>
      </c>
      <c r="BK90" s="179">
        <f>SUM(BK91:BK148)</f>
        <v>0</v>
      </c>
    </row>
    <row r="91" spans="2:65" s="1" customFormat="1" ht="22.5" customHeight="1">
      <c r="B91" s="34"/>
      <c r="C91" s="182" t="s">
        <v>21</v>
      </c>
      <c r="D91" s="182" t="s">
        <v>137</v>
      </c>
      <c r="E91" s="183" t="s">
        <v>1650</v>
      </c>
      <c r="F91" s="184" t="s">
        <v>1651</v>
      </c>
      <c r="G91" s="185" t="s">
        <v>157</v>
      </c>
      <c r="H91" s="186">
        <v>10</v>
      </c>
      <c r="I91" s="187"/>
      <c r="J91" s="188">
        <f>ROUND(I91*H91,2)</f>
        <v>0</v>
      </c>
      <c r="K91" s="184" t="s">
        <v>1224</v>
      </c>
      <c r="L91" s="38"/>
      <c r="M91" s="189" t="s">
        <v>1</v>
      </c>
      <c r="N91" s="190" t="s">
        <v>43</v>
      </c>
      <c r="O91" s="60"/>
      <c r="P91" s="191">
        <f>O91*H91</f>
        <v>0</v>
      </c>
      <c r="Q91" s="191">
        <v>0</v>
      </c>
      <c r="R91" s="191">
        <f>Q91*H91</f>
        <v>0</v>
      </c>
      <c r="S91" s="191">
        <v>0</v>
      </c>
      <c r="T91" s="192">
        <f>S91*H91</f>
        <v>0</v>
      </c>
      <c r="AR91" s="17" t="s">
        <v>142</v>
      </c>
      <c r="AT91" s="17" t="s">
        <v>137</v>
      </c>
      <c r="AU91" s="17" t="s">
        <v>80</v>
      </c>
      <c r="AY91" s="17" t="s">
        <v>135</v>
      </c>
      <c r="BE91" s="193">
        <f>IF(N91="základní",J91,0)</f>
        <v>0</v>
      </c>
      <c r="BF91" s="193">
        <f>IF(N91="snížená",J91,0)</f>
        <v>0</v>
      </c>
      <c r="BG91" s="193">
        <f>IF(N91="zákl. přenesená",J91,0)</f>
        <v>0</v>
      </c>
      <c r="BH91" s="193">
        <f>IF(N91="sníž. přenesená",J91,0)</f>
        <v>0</v>
      </c>
      <c r="BI91" s="193">
        <f>IF(N91="nulová",J91,0)</f>
        <v>0</v>
      </c>
      <c r="BJ91" s="17" t="s">
        <v>21</v>
      </c>
      <c r="BK91" s="193">
        <f>ROUND(I91*H91,2)</f>
        <v>0</v>
      </c>
      <c r="BL91" s="17" t="s">
        <v>142</v>
      </c>
      <c r="BM91" s="17" t="s">
        <v>1652</v>
      </c>
    </row>
    <row r="92" spans="2:65" s="1" customFormat="1" ht="19.5">
      <c r="B92" s="34"/>
      <c r="C92" s="35"/>
      <c r="D92" s="194" t="s">
        <v>144</v>
      </c>
      <c r="E92" s="35"/>
      <c r="F92" s="195" t="s">
        <v>1653</v>
      </c>
      <c r="G92" s="35"/>
      <c r="H92" s="35"/>
      <c r="I92" s="112"/>
      <c r="J92" s="35"/>
      <c r="K92" s="35"/>
      <c r="L92" s="38"/>
      <c r="M92" s="196"/>
      <c r="N92" s="60"/>
      <c r="O92" s="60"/>
      <c r="P92" s="60"/>
      <c r="Q92" s="60"/>
      <c r="R92" s="60"/>
      <c r="S92" s="60"/>
      <c r="T92" s="61"/>
      <c r="AT92" s="17" t="s">
        <v>144</v>
      </c>
      <c r="AU92" s="17" t="s">
        <v>80</v>
      </c>
    </row>
    <row r="93" spans="2:65" s="1" customFormat="1" ht="29.25">
      <c r="B93" s="34"/>
      <c r="C93" s="35"/>
      <c r="D93" s="194" t="s">
        <v>146</v>
      </c>
      <c r="E93" s="35"/>
      <c r="F93" s="197" t="s">
        <v>1268</v>
      </c>
      <c r="G93" s="35"/>
      <c r="H93" s="35"/>
      <c r="I93" s="112"/>
      <c r="J93" s="35"/>
      <c r="K93" s="35"/>
      <c r="L93" s="38"/>
      <c r="M93" s="196"/>
      <c r="N93" s="60"/>
      <c r="O93" s="60"/>
      <c r="P93" s="60"/>
      <c r="Q93" s="60"/>
      <c r="R93" s="60"/>
      <c r="S93" s="60"/>
      <c r="T93" s="61"/>
      <c r="AT93" s="17" t="s">
        <v>146</v>
      </c>
      <c r="AU93" s="17" t="s">
        <v>80</v>
      </c>
    </row>
    <row r="94" spans="2:65" s="1" customFormat="1" ht="16.5" customHeight="1">
      <c r="B94" s="34"/>
      <c r="C94" s="241" t="s">
        <v>289</v>
      </c>
      <c r="D94" s="241" t="s">
        <v>284</v>
      </c>
      <c r="E94" s="242" t="s">
        <v>1270</v>
      </c>
      <c r="F94" s="243" t="s">
        <v>1271</v>
      </c>
      <c r="G94" s="244" t="s">
        <v>227</v>
      </c>
      <c r="H94" s="245">
        <v>12.89</v>
      </c>
      <c r="I94" s="246"/>
      <c r="J94" s="247">
        <f>ROUND(I94*H94,2)</f>
        <v>0</v>
      </c>
      <c r="K94" s="243" t="s">
        <v>1</v>
      </c>
      <c r="L94" s="248"/>
      <c r="M94" s="249" t="s">
        <v>1</v>
      </c>
      <c r="N94" s="250" t="s">
        <v>43</v>
      </c>
      <c r="O94" s="60"/>
      <c r="P94" s="191">
        <f>O94*H94</f>
        <v>0</v>
      </c>
      <c r="Q94" s="191">
        <v>1</v>
      </c>
      <c r="R94" s="191">
        <f>Q94*H94</f>
        <v>12.89</v>
      </c>
      <c r="S94" s="191">
        <v>0</v>
      </c>
      <c r="T94" s="192">
        <f>S94*H94</f>
        <v>0</v>
      </c>
      <c r="AR94" s="17" t="s">
        <v>208</v>
      </c>
      <c r="AT94" s="17" t="s">
        <v>284</v>
      </c>
      <c r="AU94" s="17" t="s">
        <v>80</v>
      </c>
      <c r="AY94" s="17" t="s">
        <v>135</v>
      </c>
      <c r="BE94" s="193">
        <f>IF(N94="základní",J94,0)</f>
        <v>0</v>
      </c>
      <c r="BF94" s="193">
        <f>IF(N94="snížená",J94,0)</f>
        <v>0</v>
      </c>
      <c r="BG94" s="193">
        <f>IF(N94="zákl. přenesená",J94,0)</f>
        <v>0</v>
      </c>
      <c r="BH94" s="193">
        <f>IF(N94="sníž. přenesená",J94,0)</f>
        <v>0</v>
      </c>
      <c r="BI94" s="193">
        <f>IF(N94="nulová",J94,0)</f>
        <v>0</v>
      </c>
      <c r="BJ94" s="17" t="s">
        <v>21</v>
      </c>
      <c r="BK94" s="193">
        <f>ROUND(I94*H94,2)</f>
        <v>0</v>
      </c>
      <c r="BL94" s="17" t="s">
        <v>142</v>
      </c>
      <c r="BM94" s="17" t="s">
        <v>1654</v>
      </c>
    </row>
    <row r="95" spans="2:65" s="1" customFormat="1" ht="11.25">
      <c r="B95" s="34"/>
      <c r="C95" s="35"/>
      <c r="D95" s="194" t="s">
        <v>144</v>
      </c>
      <c r="E95" s="35"/>
      <c r="F95" s="195" t="s">
        <v>1271</v>
      </c>
      <c r="G95" s="35"/>
      <c r="H95" s="35"/>
      <c r="I95" s="112"/>
      <c r="J95" s="35"/>
      <c r="K95" s="35"/>
      <c r="L95" s="38"/>
      <c r="M95" s="196"/>
      <c r="N95" s="60"/>
      <c r="O95" s="60"/>
      <c r="P95" s="60"/>
      <c r="Q95" s="60"/>
      <c r="R95" s="60"/>
      <c r="S95" s="60"/>
      <c r="T95" s="61"/>
      <c r="AT95" s="17" t="s">
        <v>144</v>
      </c>
      <c r="AU95" s="17" t="s">
        <v>80</v>
      </c>
    </row>
    <row r="96" spans="2:65" s="13" customFormat="1" ht="11.25">
      <c r="B96" s="208"/>
      <c r="C96" s="209"/>
      <c r="D96" s="194" t="s">
        <v>148</v>
      </c>
      <c r="E96" s="210" t="s">
        <v>1</v>
      </c>
      <c r="F96" s="211" t="s">
        <v>1655</v>
      </c>
      <c r="G96" s="209"/>
      <c r="H96" s="212">
        <v>12.89</v>
      </c>
      <c r="I96" s="213"/>
      <c r="J96" s="209"/>
      <c r="K96" s="209"/>
      <c r="L96" s="214"/>
      <c r="M96" s="215"/>
      <c r="N96" s="216"/>
      <c r="O96" s="216"/>
      <c r="P96" s="216"/>
      <c r="Q96" s="216"/>
      <c r="R96" s="216"/>
      <c r="S96" s="216"/>
      <c r="T96" s="217"/>
      <c r="AT96" s="218" t="s">
        <v>148</v>
      </c>
      <c r="AU96" s="218" t="s">
        <v>80</v>
      </c>
      <c r="AV96" s="13" t="s">
        <v>80</v>
      </c>
      <c r="AW96" s="13" t="s">
        <v>35</v>
      </c>
      <c r="AX96" s="13" t="s">
        <v>21</v>
      </c>
      <c r="AY96" s="218" t="s">
        <v>135</v>
      </c>
    </row>
    <row r="97" spans="2:65" s="1" customFormat="1" ht="22.5" customHeight="1">
      <c r="B97" s="34"/>
      <c r="C97" s="182" t="s">
        <v>80</v>
      </c>
      <c r="D97" s="182" t="s">
        <v>137</v>
      </c>
      <c r="E97" s="183" t="s">
        <v>1656</v>
      </c>
      <c r="F97" s="184" t="s">
        <v>1657</v>
      </c>
      <c r="G97" s="185" t="s">
        <v>172</v>
      </c>
      <c r="H97" s="186">
        <v>150</v>
      </c>
      <c r="I97" s="187"/>
      <c r="J97" s="188">
        <f>ROUND(I97*H97,2)</f>
        <v>0</v>
      </c>
      <c r="K97" s="184" t="s">
        <v>1224</v>
      </c>
      <c r="L97" s="38"/>
      <c r="M97" s="189" t="s">
        <v>1</v>
      </c>
      <c r="N97" s="190" t="s">
        <v>43</v>
      </c>
      <c r="O97" s="60"/>
      <c r="P97" s="191">
        <f>O97*H97</f>
        <v>0</v>
      </c>
      <c r="Q97" s="191">
        <v>0</v>
      </c>
      <c r="R97" s="191">
        <f>Q97*H97</f>
        <v>0</v>
      </c>
      <c r="S97" s="191">
        <v>0</v>
      </c>
      <c r="T97" s="192">
        <f>S97*H97</f>
        <v>0</v>
      </c>
      <c r="AR97" s="17" t="s">
        <v>142</v>
      </c>
      <c r="AT97" s="17" t="s">
        <v>137</v>
      </c>
      <c r="AU97" s="17" t="s">
        <v>80</v>
      </c>
      <c r="AY97" s="17" t="s">
        <v>135</v>
      </c>
      <c r="BE97" s="193">
        <f>IF(N97="základní",J97,0)</f>
        <v>0</v>
      </c>
      <c r="BF97" s="193">
        <f>IF(N97="snížená",J97,0)</f>
        <v>0</v>
      </c>
      <c r="BG97" s="193">
        <f>IF(N97="zákl. přenesená",J97,0)</f>
        <v>0</v>
      </c>
      <c r="BH97" s="193">
        <f>IF(N97="sníž. přenesená",J97,0)</f>
        <v>0</v>
      </c>
      <c r="BI97" s="193">
        <f>IF(N97="nulová",J97,0)</f>
        <v>0</v>
      </c>
      <c r="BJ97" s="17" t="s">
        <v>21</v>
      </c>
      <c r="BK97" s="193">
        <f>ROUND(I97*H97,2)</f>
        <v>0</v>
      </c>
      <c r="BL97" s="17" t="s">
        <v>142</v>
      </c>
      <c r="BM97" s="17" t="s">
        <v>1658</v>
      </c>
    </row>
    <row r="98" spans="2:65" s="1" customFormat="1" ht="39">
      <c r="B98" s="34"/>
      <c r="C98" s="35"/>
      <c r="D98" s="194" t="s">
        <v>144</v>
      </c>
      <c r="E98" s="35"/>
      <c r="F98" s="195" t="s">
        <v>1659</v>
      </c>
      <c r="G98" s="35"/>
      <c r="H98" s="35"/>
      <c r="I98" s="112"/>
      <c r="J98" s="35"/>
      <c r="K98" s="35"/>
      <c r="L98" s="38"/>
      <c r="M98" s="196"/>
      <c r="N98" s="60"/>
      <c r="O98" s="60"/>
      <c r="P98" s="60"/>
      <c r="Q98" s="60"/>
      <c r="R98" s="60"/>
      <c r="S98" s="60"/>
      <c r="T98" s="61"/>
      <c r="AT98" s="17" t="s">
        <v>144</v>
      </c>
      <c r="AU98" s="17" t="s">
        <v>80</v>
      </c>
    </row>
    <row r="99" spans="2:65" s="1" customFormat="1" ht="39">
      <c r="B99" s="34"/>
      <c r="C99" s="35"/>
      <c r="D99" s="194" t="s">
        <v>146</v>
      </c>
      <c r="E99" s="35"/>
      <c r="F99" s="197" t="s">
        <v>1660</v>
      </c>
      <c r="G99" s="35"/>
      <c r="H99" s="35"/>
      <c r="I99" s="112"/>
      <c r="J99" s="35"/>
      <c r="K99" s="35"/>
      <c r="L99" s="38"/>
      <c r="M99" s="196"/>
      <c r="N99" s="60"/>
      <c r="O99" s="60"/>
      <c r="P99" s="60"/>
      <c r="Q99" s="60"/>
      <c r="R99" s="60"/>
      <c r="S99" s="60"/>
      <c r="T99" s="61"/>
      <c r="AT99" s="17" t="s">
        <v>146</v>
      </c>
      <c r="AU99" s="17" t="s">
        <v>80</v>
      </c>
    </row>
    <row r="100" spans="2:65" s="1" customFormat="1" ht="39">
      <c r="B100" s="34"/>
      <c r="C100" s="35"/>
      <c r="D100" s="194" t="s">
        <v>214</v>
      </c>
      <c r="E100" s="35"/>
      <c r="F100" s="197" t="s">
        <v>1661</v>
      </c>
      <c r="G100" s="35"/>
      <c r="H100" s="35"/>
      <c r="I100" s="112"/>
      <c r="J100" s="35"/>
      <c r="K100" s="35"/>
      <c r="L100" s="38"/>
      <c r="M100" s="196"/>
      <c r="N100" s="60"/>
      <c r="O100" s="60"/>
      <c r="P100" s="60"/>
      <c r="Q100" s="60"/>
      <c r="R100" s="60"/>
      <c r="S100" s="60"/>
      <c r="T100" s="61"/>
      <c r="AT100" s="17" t="s">
        <v>214</v>
      </c>
      <c r="AU100" s="17" t="s">
        <v>80</v>
      </c>
    </row>
    <row r="101" spans="2:65" s="13" customFormat="1" ht="11.25">
      <c r="B101" s="208"/>
      <c r="C101" s="209"/>
      <c r="D101" s="194" t="s">
        <v>148</v>
      </c>
      <c r="E101" s="210" t="s">
        <v>1</v>
      </c>
      <c r="F101" s="211" t="s">
        <v>1662</v>
      </c>
      <c r="G101" s="209"/>
      <c r="H101" s="212">
        <v>150</v>
      </c>
      <c r="I101" s="213"/>
      <c r="J101" s="209"/>
      <c r="K101" s="209"/>
      <c r="L101" s="214"/>
      <c r="M101" s="215"/>
      <c r="N101" s="216"/>
      <c r="O101" s="216"/>
      <c r="P101" s="216"/>
      <c r="Q101" s="216"/>
      <c r="R101" s="216"/>
      <c r="S101" s="216"/>
      <c r="T101" s="217"/>
      <c r="AT101" s="218" t="s">
        <v>148</v>
      </c>
      <c r="AU101" s="218" t="s">
        <v>80</v>
      </c>
      <c r="AV101" s="13" t="s">
        <v>80</v>
      </c>
      <c r="AW101" s="13" t="s">
        <v>35</v>
      </c>
      <c r="AX101" s="13" t="s">
        <v>21</v>
      </c>
      <c r="AY101" s="218" t="s">
        <v>135</v>
      </c>
    </row>
    <row r="102" spans="2:65" s="1" customFormat="1" ht="22.5" customHeight="1">
      <c r="B102" s="34"/>
      <c r="C102" s="241" t="s">
        <v>153</v>
      </c>
      <c r="D102" s="241" t="s">
        <v>284</v>
      </c>
      <c r="E102" s="242" t="s">
        <v>1663</v>
      </c>
      <c r="F102" s="243" t="s">
        <v>1664</v>
      </c>
      <c r="G102" s="244" t="s">
        <v>659</v>
      </c>
      <c r="H102" s="245">
        <v>2</v>
      </c>
      <c r="I102" s="246"/>
      <c r="J102" s="247">
        <f>ROUND(I102*H102,2)</f>
        <v>0</v>
      </c>
      <c r="K102" s="243" t="s">
        <v>1224</v>
      </c>
      <c r="L102" s="248"/>
      <c r="M102" s="249" t="s">
        <v>1</v>
      </c>
      <c r="N102" s="250" t="s">
        <v>43</v>
      </c>
      <c r="O102" s="60"/>
      <c r="P102" s="191">
        <f>O102*H102</f>
        <v>0</v>
      </c>
      <c r="Q102" s="191">
        <v>4.5022500000000001</v>
      </c>
      <c r="R102" s="191">
        <f>Q102*H102</f>
        <v>9.0045000000000002</v>
      </c>
      <c r="S102" s="191">
        <v>0</v>
      </c>
      <c r="T102" s="192">
        <f>S102*H102</f>
        <v>0</v>
      </c>
      <c r="AR102" s="17" t="s">
        <v>208</v>
      </c>
      <c r="AT102" s="17" t="s">
        <v>284</v>
      </c>
      <c r="AU102" s="17" t="s">
        <v>80</v>
      </c>
      <c r="AY102" s="17" t="s">
        <v>135</v>
      </c>
      <c r="BE102" s="193">
        <f>IF(N102="základní",J102,0)</f>
        <v>0</v>
      </c>
      <c r="BF102" s="193">
        <f>IF(N102="snížená",J102,0)</f>
        <v>0</v>
      </c>
      <c r="BG102" s="193">
        <f>IF(N102="zákl. přenesená",J102,0)</f>
        <v>0</v>
      </c>
      <c r="BH102" s="193">
        <f>IF(N102="sníž. přenesená",J102,0)</f>
        <v>0</v>
      </c>
      <c r="BI102" s="193">
        <f>IF(N102="nulová",J102,0)</f>
        <v>0</v>
      </c>
      <c r="BJ102" s="17" t="s">
        <v>21</v>
      </c>
      <c r="BK102" s="193">
        <f>ROUND(I102*H102,2)</f>
        <v>0</v>
      </c>
      <c r="BL102" s="17" t="s">
        <v>142</v>
      </c>
      <c r="BM102" s="17" t="s">
        <v>1665</v>
      </c>
    </row>
    <row r="103" spans="2:65" s="1" customFormat="1" ht="11.25">
      <c r="B103" s="34"/>
      <c r="C103" s="35"/>
      <c r="D103" s="194" t="s">
        <v>144</v>
      </c>
      <c r="E103" s="35"/>
      <c r="F103" s="195" t="s">
        <v>1664</v>
      </c>
      <c r="G103" s="35"/>
      <c r="H103" s="35"/>
      <c r="I103" s="112"/>
      <c r="J103" s="35"/>
      <c r="K103" s="35"/>
      <c r="L103" s="38"/>
      <c r="M103" s="196"/>
      <c r="N103" s="60"/>
      <c r="O103" s="60"/>
      <c r="P103" s="60"/>
      <c r="Q103" s="60"/>
      <c r="R103" s="60"/>
      <c r="S103" s="60"/>
      <c r="T103" s="61"/>
      <c r="AT103" s="17" t="s">
        <v>144</v>
      </c>
      <c r="AU103" s="17" t="s">
        <v>80</v>
      </c>
    </row>
    <row r="104" spans="2:65" s="1" customFormat="1" ht="22.5" customHeight="1">
      <c r="B104" s="34"/>
      <c r="C104" s="182" t="s">
        <v>142</v>
      </c>
      <c r="D104" s="182" t="s">
        <v>137</v>
      </c>
      <c r="E104" s="183" t="s">
        <v>1313</v>
      </c>
      <c r="F104" s="184" t="s">
        <v>1314</v>
      </c>
      <c r="G104" s="185" t="s">
        <v>659</v>
      </c>
      <c r="H104" s="186">
        <v>4</v>
      </c>
      <c r="I104" s="187"/>
      <c r="J104" s="188">
        <f>ROUND(I104*H104,2)</f>
        <v>0</v>
      </c>
      <c r="K104" s="184" t="s">
        <v>1224</v>
      </c>
      <c r="L104" s="38"/>
      <c r="M104" s="189" t="s">
        <v>1</v>
      </c>
      <c r="N104" s="190" t="s">
        <v>43</v>
      </c>
      <c r="O104" s="60"/>
      <c r="P104" s="191">
        <f>O104*H104</f>
        <v>0</v>
      </c>
      <c r="Q104" s="191">
        <v>0</v>
      </c>
      <c r="R104" s="191">
        <f>Q104*H104</f>
        <v>0</v>
      </c>
      <c r="S104" s="191">
        <v>0</v>
      </c>
      <c r="T104" s="192">
        <f>S104*H104</f>
        <v>0</v>
      </c>
      <c r="AR104" s="17" t="s">
        <v>142</v>
      </c>
      <c r="AT104" s="17" t="s">
        <v>137</v>
      </c>
      <c r="AU104" s="17" t="s">
        <v>80</v>
      </c>
      <c r="AY104" s="17" t="s">
        <v>135</v>
      </c>
      <c r="BE104" s="193">
        <f>IF(N104="základní",J104,0)</f>
        <v>0</v>
      </c>
      <c r="BF104" s="193">
        <f>IF(N104="snížená",J104,0)</f>
        <v>0</v>
      </c>
      <c r="BG104" s="193">
        <f>IF(N104="zákl. přenesená",J104,0)</f>
        <v>0</v>
      </c>
      <c r="BH104" s="193">
        <f>IF(N104="sníž. přenesená",J104,0)</f>
        <v>0</v>
      </c>
      <c r="BI104" s="193">
        <f>IF(N104="nulová",J104,0)</f>
        <v>0</v>
      </c>
      <c r="BJ104" s="17" t="s">
        <v>21</v>
      </c>
      <c r="BK104" s="193">
        <f>ROUND(I104*H104,2)</f>
        <v>0</v>
      </c>
      <c r="BL104" s="17" t="s">
        <v>142</v>
      </c>
      <c r="BM104" s="17" t="s">
        <v>1666</v>
      </c>
    </row>
    <row r="105" spans="2:65" s="1" customFormat="1" ht="19.5">
      <c r="B105" s="34"/>
      <c r="C105" s="35"/>
      <c r="D105" s="194" t="s">
        <v>144</v>
      </c>
      <c r="E105" s="35"/>
      <c r="F105" s="195" t="s">
        <v>1316</v>
      </c>
      <c r="G105" s="35"/>
      <c r="H105" s="35"/>
      <c r="I105" s="112"/>
      <c r="J105" s="35"/>
      <c r="K105" s="35"/>
      <c r="L105" s="38"/>
      <c r="M105" s="196"/>
      <c r="N105" s="60"/>
      <c r="O105" s="60"/>
      <c r="P105" s="60"/>
      <c r="Q105" s="60"/>
      <c r="R105" s="60"/>
      <c r="S105" s="60"/>
      <c r="T105" s="61"/>
      <c r="AT105" s="17" t="s">
        <v>144</v>
      </c>
      <c r="AU105" s="17" t="s">
        <v>80</v>
      </c>
    </row>
    <row r="106" spans="2:65" s="1" customFormat="1" ht="19.5">
      <c r="B106" s="34"/>
      <c r="C106" s="35"/>
      <c r="D106" s="194" t="s">
        <v>146</v>
      </c>
      <c r="E106" s="35"/>
      <c r="F106" s="197" t="s">
        <v>1317</v>
      </c>
      <c r="G106" s="35"/>
      <c r="H106" s="35"/>
      <c r="I106" s="112"/>
      <c r="J106" s="35"/>
      <c r="K106" s="35"/>
      <c r="L106" s="38"/>
      <c r="M106" s="196"/>
      <c r="N106" s="60"/>
      <c r="O106" s="60"/>
      <c r="P106" s="60"/>
      <c r="Q106" s="60"/>
      <c r="R106" s="60"/>
      <c r="S106" s="60"/>
      <c r="T106" s="61"/>
      <c r="AT106" s="17" t="s">
        <v>146</v>
      </c>
      <c r="AU106" s="17" t="s">
        <v>80</v>
      </c>
    </row>
    <row r="107" spans="2:65" s="1" customFormat="1" ht="22.5" customHeight="1">
      <c r="B107" s="34"/>
      <c r="C107" s="241" t="s">
        <v>178</v>
      </c>
      <c r="D107" s="241" t="s">
        <v>284</v>
      </c>
      <c r="E107" s="242" t="s">
        <v>1667</v>
      </c>
      <c r="F107" s="243" t="s">
        <v>1668</v>
      </c>
      <c r="G107" s="244" t="s">
        <v>659</v>
      </c>
      <c r="H107" s="245">
        <v>186</v>
      </c>
      <c r="I107" s="246"/>
      <c r="J107" s="247">
        <f>ROUND(I107*H107,2)</f>
        <v>0</v>
      </c>
      <c r="K107" s="243" t="s">
        <v>1224</v>
      </c>
      <c r="L107" s="248"/>
      <c r="M107" s="249" t="s">
        <v>1</v>
      </c>
      <c r="N107" s="250" t="s">
        <v>43</v>
      </c>
      <c r="O107" s="60"/>
      <c r="P107" s="191">
        <f>O107*H107</f>
        <v>0</v>
      </c>
      <c r="Q107" s="191">
        <v>1.2109999999999999E-2</v>
      </c>
      <c r="R107" s="191">
        <f>Q107*H107</f>
        <v>2.2524599999999997</v>
      </c>
      <c r="S107" s="191">
        <v>0</v>
      </c>
      <c r="T107" s="192">
        <f>S107*H107</f>
        <v>0</v>
      </c>
      <c r="AR107" s="17" t="s">
        <v>208</v>
      </c>
      <c r="AT107" s="17" t="s">
        <v>284</v>
      </c>
      <c r="AU107" s="17" t="s">
        <v>80</v>
      </c>
      <c r="AY107" s="17" t="s">
        <v>135</v>
      </c>
      <c r="BE107" s="193">
        <f>IF(N107="základní",J107,0)</f>
        <v>0</v>
      </c>
      <c r="BF107" s="193">
        <f>IF(N107="snížená",J107,0)</f>
        <v>0</v>
      </c>
      <c r="BG107" s="193">
        <f>IF(N107="zákl. přenesená",J107,0)</f>
        <v>0</v>
      </c>
      <c r="BH107" s="193">
        <f>IF(N107="sníž. přenesená",J107,0)</f>
        <v>0</v>
      </c>
      <c r="BI107" s="193">
        <f>IF(N107="nulová",J107,0)</f>
        <v>0</v>
      </c>
      <c r="BJ107" s="17" t="s">
        <v>21</v>
      </c>
      <c r="BK107" s="193">
        <f>ROUND(I107*H107,2)</f>
        <v>0</v>
      </c>
      <c r="BL107" s="17" t="s">
        <v>142</v>
      </c>
      <c r="BM107" s="17" t="s">
        <v>1669</v>
      </c>
    </row>
    <row r="108" spans="2:65" s="1" customFormat="1" ht="11.25">
      <c r="B108" s="34"/>
      <c r="C108" s="35"/>
      <c r="D108" s="194" t="s">
        <v>144</v>
      </c>
      <c r="E108" s="35"/>
      <c r="F108" s="195" t="s">
        <v>1668</v>
      </c>
      <c r="G108" s="35"/>
      <c r="H108" s="35"/>
      <c r="I108" s="112"/>
      <c r="J108" s="35"/>
      <c r="K108" s="35"/>
      <c r="L108" s="38"/>
      <c r="M108" s="196"/>
      <c r="N108" s="60"/>
      <c r="O108" s="60"/>
      <c r="P108" s="60"/>
      <c r="Q108" s="60"/>
      <c r="R108" s="60"/>
      <c r="S108" s="60"/>
      <c r="T108" s="61"/>
      <c r="AT108" s="17" t="s">
        <v>144</v>
      </c>
      <c r="AU108" s="17" t="s">
        <v>80</v>
      </c>
    </row>
    <row r="109" spans="2:65" s="13" customFormat="1" ht="11.25">
      <c r="B109" s="208"/>
      <c r="C109" s="209"/>
      <c r="D109" s="194" t="s">
        <v>148</v>
      </c>
      <c r="E109" s="210" t="s">
        <v>1</v>
      </c>
      <c r="F109" s="211" t="s">
        <v>1670</v>
      </c>
      <c r="G109" s="209"/>
      <c r="H109" s="212">
        <v>186</v>
      </c>
      <c r="I109" s="213"/>
      <c r="J109" s="209"/>
      <c r="K109" s="209"/>
      <c r="L109" s="214"/>
      <c r="M109" s="215"/>
      <c r="N109" s="216"/>
      <c r="O109" s="216"/>
      <c r="P109" s="216"/>
      <c r="Q109" s="216"/>
      <c r="R109" s="216"/>
      <c r="S109" s="216"/>
      <c r="T109" s="217"/>
      <c r="AT109" s="218" t="s">
        <v>148</v>
      </c>
      <c r="AU109" s="218" t="s">
        <v>80</v>
      </c>
      <c r="AV109" s="13" t="s">
        <v>80</v>
      </c>
      <c r="AW109" s="13" t="s">
        <v>35</v>
      </c>
      <c r="AX109" s="13" t="s">
        <v>21</v>
      </c>
      <c r="AY109" s="218" t="s">
        <v>135</v>
      </c>
    </row>
    <row r="110" spans="2:65" s="1" customFormat="1" ht="22.5" customHeight="1">
      <c r="B110" s="34"/>
      <c r="C110" s="241" t="s">
        <v>305</v>
      </c>
      <c r="D110" s="241" t="s">
        <v>284</v>
      </c>
      <c r="E110" s="242" t="s">
        <v>1432</v>
      </c>
      <c r="F110" s="243" t="s">
        <v>1433</v>
      </c>
      <c r="G110" s="244" t="s">
        <v>659</v>
      </c>
      <c r="H110" s="245">
        <v>186</v>
      </c>
      <c r="I110" s="246"/>
      <c r="J110" s="247">
        <f>ROUND(I110*H110,2)</f>
        <v>0</v>
      </c>
      <c r="K110" s="243" t="s">
        <v>1224</v>
      </c>
      <c r="L110" s="248"/>
      <c r="M110" s="249" t="s">
        <v>1</v>
      </c>
      <c r="N110" s="250" t="s">
        <v>43</v>
      </c>
      <c r="O110" s="60"/>
      <c r="P110" s="191">
        <f>O110*H110</f>
        <v>0</v>
      </c>
      <c r="Q110" s="191">
        <v>9.0000000000000006E-5</v>
      </c>
      <c r="R110" s="191">
        <f>Q110*H110</f>
        <v>1.6740000000000001E-2</v>
      </c>
      <c r="S110" s="191">
        <v>0</v>
      </c>
      <c r="T110" s="192">
        <f>S110*H110</f>
        <v>0</v>
      </c>
      <c r="AR110" s="17" t="s">
        <v>208</v>
      </c>
      <c r="AT110" s="17" t="s">
        <v>284</v>
      </c>
      <c r="AU110" s="17" t="s">
        <v>80</v>
      </c>
      <c r="AY110" s="17" t="s">
        <v>135</v>
      </c>
      <c r="BE110" s="193">
        <f>IF(N110="základní",J110,0)</f>
        <v>0</v>
      </c>
      <c r="BF110" s="193">
        <f>IF(N110="snížená",J110,0)</f>
        <v>0</v>
      </c>
      <c r="BG110" s="193">
        <f>IF(N110="zákl. přenesená",J110,0)</f>
        <v>0</v>
      </c>
      <c r="BH110" s="193">
        <f>IF(N110="sníž. přenesená",J110,0)</f>
        <v>0</v>
      </c>
      <c r="BI110" s="193">
        <f>IF(N110="nulová",J110,0)</f>
        <v>0</v>
      </c>
      <c r="BJ110" s="17" t="s">
        <v>21</v>
      </c>
      <c r="BK110" s="193">
        <f>ROUND(I110*H110,2)</f>
        <v>0</v>
      </c>
      <c r="BL110" s="17" t="s">
        <v>142</v>
      </c>
      <c r="BM110" s="17" t="s">
        <v>1671</v>
      </c>
    </row>
    <row r="111" spans="2:65" s="1" customFormat="1" ht="11.25">
      <c r="B111" s="34"/>
      <c r="C111" s="35"/>
      <c r="D111" s="194" t="s">
        <v>144</v>
      </c>
      <c r="E111" s="35"/>
      <c r="F111" s="195" t="s">
        <v>1433</v>
      </c>
      <c r="G111" s="35"/>
      <c r="H111" s="35"/>
      <c r="I111" s="112"/>
      <c r="J111" s="35"/>
      <c r="K111" s="35"/>
      <c r="L111" s="38"/>
      <c r="M111" s="196"/>
      <c r="N111" s="60"/>
      <c r="O111" s="60"/>
      <c r="P111" s="60"/>
      <c r="Q111" s="60"/>
      <c r="R111" s="60"/>
      <c r="S111" s="60"/>
      <c r="T111" s="61"/>
      <c r="AT111" s="17" t="s">
        <v>144</v>
      </c>
      <c r="AU111" s="17" t="s">
        <v>80</v>
      </c>
    </row>
    <row r="112" spans="2:65" s="13" customFormat="1" ht="11.25">
      <c r="B112" s="208"/>
      <c r="C112" s="209"/>
      <c r="D112" s="194" t="s">
        <v>148</v>
      </c>
      <c r="E112" s="210" t="s">
        <v>1</v>
      </c>
      <c r="F112" s="211" t="s">
        <v>1672</v>
      </c>
      <c r="G112" s="209"/>
      <c r="H112" s="212">
        <v>186</v>
      </c>
      <c r="I112" s="213"/>
      <c r="J112" s="209"/>
      <c r="K112" s="209"/>
      <c r="L112" s="214"/>
      <c r="M112" s="215"/>
      <c r="N112" s="216"/>
      <c r="O112" s="216"/>
      <c r="P112" s="216"/>
      <c r="Q112" s="216"/>
      <c r="R112" s="216"/>
      <c r="S112" s="216"/>
      <c r="T112" s="217"/>
      <c r="AT112" s="218" t="s">
        <v>148</v>
      </c>
      <c r="AU112" s="218" t="s">
        <v>80</v>
      </c>
      <c r="AV112" s="13" t="s">
        <v>80</v>
      </c>
      <c r="AW112" s="13" t="s">
        <v>35</v>
      </c>
      <c r="AX112" s="13" t="s">
        <v>21</v>
      </c>
      <c r="AY112" s="218" t="s">
        <v>135</v>
      </c>
    </row>
    <row r="113" spans="2:65" s="1" customFormat="1" ht="22.5" customHeight="1">
      <c r="B113" s="34"/>
      <c r="C113" s="241" t="s">
        <v>194</v>
      </c>
      <c r="D113" s="241" t="s">
        <v>284</v>
      </c>
      <c r="E113" s="242" t="s">
        <v>1422</v>
      </c>
      <c r="F113" s="243" t="s">
        <v>1423</v>
      </c>
      <c r="G113" s="244" t="s">
        <v>659</v>
      </c>
      <c r="H113" s="245">
        <v>372</v>
      </c>
      <c r="I113" s="246"/>
      <c r="J113" s="247">
        <f>ROUND(I113*H113,2)</f>
        <v>0</v>
      </c>
      <c r="K113" s="243" t="s">
        <v>1224</v>
      </c>
      <c r="L113" s="248"/>
      <c r="M113" s="249" t="s">
        <v>1</v>
      </c>
      <c r="N113" s="250" t="s">
        <v>43</v>
      </c>
      <c r="O113" s="60"/>
      <c r="P113" s="191">
        <f>O113*H113</f>
        <v>0</v>
      </c>
      <c r="Q113" s="191">
        <v>1.23E-3</v>
      </c>
      <c r="R113" s="191">
        <f>Q113*H113</f>
        <v>0.45755999999999997</v>
      </c>
      <c r="S113" s="191">
        <v>0</v>
      </c>
      <c r="T113" s="192">
        <f>S113*H113</f>
        <v>0</v>
      </c>
      <c r="AR113" s="17" t="s">
        <v>208</v>
      </c>
      <c r="AT113" s="17" t="s">
        <v>284</v>
      </c>
      <c r="AU113" s="17" t="s">
        <v>80</v>
      </c>
      <c r="AY113" s="17" t="s">
        <v>135</v>
      </c>
      <c r="BE113" s="193">
        <f>IF(N113="základní",J113,0)</f>
        <v>0</v>
      </c>
      <c r="BF113" s="193">
        <f>IF(N113="snížená",J113,0)</f>
        <v>0</v>
      </c>
      <c r="BG113" s="193">
        <f>IF(N113="zákl. přenesená",J113,0)</f>
        <v>0</v>
      </c>
      <c r="BH113" s="193">
        <f>IF(N113="sníž. přenesená",J113,0)</f>
        <v>0</v>
      </c>
      <c r="BI113" s="193">
        <f>IF(N113="nulová",J113,0)</f>
        <v>0</v>
      </c>
      <c r="BJ113" s="17" t="s">
        <v>21</v>
      </c>
      <c r="BK113" s="193">
        <f>ROUND(I113*H113,2)</f>
        <v>0</v>
      </c>
      <c r="BL113" s="17" t="s">
        <v>142</v>
      </c>
      <c r="BM113" s="17" t="s">
        <v>1673</v>
      </c>
    </row>
    <row r="114" spans="2:65" s="1" customFormat="1" ht="11.25">
      <c r="B114" s="34"/>
      <c r="C114" s="35"/>
      <c r="D114" s="194" t="s">
        <v>144</v>
      </c>
      <c r="E114" s="35"/>
      <c r="F114" s="195" t="s">
        <v>1423</v>
      </c>
      <c r="G114" s="35"/>
      <c r="H114" s="35"/>
      <c r="I114" s="112"/>
      <c r="J114" s="35"/>
      <c r="K114" s="35"/>
      <c r="L114" s="38"/>
      <c r="M114" s="196"/>
      <c r="N114" s="60"/>
      <c r="O114" s="60"/>
      <c r="P114" s="60"/>
      <c r="Q114" s="60"/>
      <c r="R114" s="60"/>
      <c r="S114" s="60"/>
      <c r="T114" s="61"/>
      <c r="AT114" s="17" t="s">
        <v>144</v>
      </c>
      <c r="AU114" s="17" t="s">
        <v>80</v>
      </c>
    </row>
    <row r="115" spans="2:65" s="13" customFormat="1" ht="11.25">
      <c r="B115" s="208"/>
      <c r="C115" s="209"/>
      <c r="D115" s="194" t="s">
        <v>148</v>
      </c>
      <c r="E115" s="210" t="s">
        <v>1</v>
      </c>
      <c r="F115" s="211" t="s">
        <v>1674</v>
      </c>
      <c r="G115" s="209"/>
      <c r="H115" s="212">
        <v>372</v>
      </c>
      <c r="I115" s="213"/>
      <c r="J115" s="209"/>
      <c r="K115" s="209"/>
      <c r="L115" s="214"/>
      <c r="M115" s="215"/>
      <c r="N115" s="216"/>
      <c r="O115" s="216"/>
      <c r="P115" s="216"/>
      <c r="Q115" s="216"/>
      <c r="R115" s="216"/>
      <c r="S115" s="216"/>
      <c r="T115" s="217"/>
      <c r="AT115" s="218" t="s">
        <v>148</v>
      </c>
      <c r="AU115" s="218" t="s">
        <v>80</v>
      </c>
      <c r="AV115" s="13" t="s">
        <v>80</v>
      </c>
      <c r="AW115" s="13" t="s">
        <v>35</v>
      </c>
      <c r="AX115" s="13" t="s">
        <v>21</v>
      </c>
      <c r="AY115" s="218" t="s">
        <v>135</v>
      </c>
    </row>
    <row r="116" spans="2:65" s="1" customFormat="1" ht="22.5" customHeight="1">
      <c r="B116" s="34"/>
      <c r="C116" s="241" t="s">
        <v>200</v>
      </c>
      <c r="D116" s="241" t="s">
        <v>284</v>
      </c>
      <c r="E116" s="242" t="s">
        <v>1675</v>
      </c>
      <c r="F116" s="243" t="s">
        <v>1676</v>
      </c>
      <c r="G116" s="244" t="s">
        <v>659</v>
      </c>
      <c r="H116" s="245">
        <v>744</v>
      </c>
      <c r="I116" s="246"/>
      <c r="J116" s="247">
        <f>ROUND(I116*H116,2)</f>
        <v>0</v>
      </c>
      <c r="K116" s="243" t="s">
        <v>1224</v>
      </c>
      <c r="L116" s="248"/>
      <c r="M116" s="249" t="s">
        <v>1</v>
      </c>
      <c r="N116" s="250" t="s">
        <v>43</v>
      </c>
      <c r="O116" s="60"/>
      <c r="P116" s="191">
        <f>O116*H116</f>
        <v>0</v>
      </c>
      <c r="Q116" s="191">
        <v>5.1999999999999995E-4</v>
      </c>
      <c r="R116" s="191">
        <f>Q116*H116</f>
        <v>0.38687999999999995</v>
      </c>
      <c r="S116" s="191">
        <v>0</v>
      </c>
      <c r="T116" s="192">
        <f>S116*H116</f>
        <v>0</v>
      </c>
      <c r="AR116" s="17" t="s">
        <v>208</v>
      </c>
      <c r="AT116" s="17" t="s">
        <v>284</v>
      </c>
      <c r="AU116" s="17" t="s">
        <v>80</v>
      </c>
      <c r="AY116" s="17" t="s">
        <v>135</v>
      </c>
      <c r="BE116" s="193">
        <f>IF(N116="základní",J116,0)</f>
        <v>0</v>
      </c>
      <c r="BF116" s="193">
        <f>IF(N116="snížená",J116,0)</f>
        <v>0</v>
      </c>
      <c r="BG116" s="193">
        <f>IF(N116="zákl. přenesená",J116,0)</f>
        <v>0</v>
      </c>
      <c r="BH116" s="193">
        <f>IF(N116="sníž. přenesená",J116,0)</f>
        <v>0</v>
      </c>
      <c r="BI116" s="193">
        <f>IF(N116="nulová",J116,0)</f>
        <v>0</v>
      </c>
      <c r="BJ116" s="17" t="s">
        <v>21</v>
      </c>
      <c r="BK116" s="193">
        <f>ROUND(I116*H116,2)</f>
        <v>0</v>
      </c>
      <c r="BL116" s="17" t="s">
        <v>142</v>
      </c>
      <c r="BM116" s="17" t="s">
        <v>1677</v>
      </c>
    </row>
    <row r="117" spans="2:65" s="1" customFormat="1" ht="11.25">
      <c r="B117" s="34"/>
      <c r="C117" s="35"/>
      <c r="D117" s="194" t="s">
        <v>144</v>
      </c>
      <c r="E117" s="35"/>
      <c r="F117" s="195" t="s">
        <v>1676</v>
      </c>
      <c r="G117" s="35"/>
      <c r="H117" s="35"/>
      <c r="I117" s="112"/>
      <c r="J117" s="35"/>
      <c r="K117" s="35"/>
      <c r="L117" s="38"/>
      <c r="M117" s="196"/>
      <c r="N117" s="60"/>
      <c r="O117" s="60"/>
      <c r="P117" s="60"/>
      <c r="Q117" s="60"/>
      <c r="R117" s="60"/>
      <c r="S117" s="60"/>
      <c r="T117" s="61"/>
      <c r="AT117" s="17" t="s">
        <v>144</v>
      </c>
      <c r="AU117" s="17" t="s">
        <v>80</v>
      </c>
    </row>
    <row r="118" spans="2:65" s="13" customFormat="1" ht="11.25">
      <c r="B118" s="208"/>
      <c r="C118" s="209"/>
      <c r="D118" s="194" t="s">
        <v>148</v>
      </c>
      <c r="E118" s="210" t="s">
        <v>1</v>
      </c>
      <c r="F118" s="211" t="s">
        <v>1678</v>
      </c>
      <c r="G118" s="209"/>
      <c r="H118" s="212">
        <v>744</v>
      </c>
      <c r="I118" s="213"/>
      <c r="J118" s="209"/>
      <c r="K118" s="209"/>
      <c r="L118" s="214"/>
      <c r="M118" s="215"/>
      <c r="N118" s="216"/>
      <c r="O118" s="216"/>
      <c r="P118" s="216"/>
      <c r="Q118" s="216"/>
      <c r="R118" s="216"/>
      <c r="S118" s="216"/>
      <c r="T118" s="217"/>
      <c r="AT118" s="218" t="s">
        <v>148</v>
      </c>
      <c r="AU118" s="218" t="s">
        <v>80</v>
      </c>
      <c r="AV118" s="13" t="s">
        <v>80</v>
      </c>
      <c r="AW118" s="13" t="s">
        <v>35</v>
      </c>
      <c r="AX118" s="13" t="s">
        <v>21</v>
      </c>
      <c r="AY118" s="218" t="s">
        <v>135</v>
      </c>
    </row>
    <row r="119" spans="2:65" s="1" customFormat="1" ht="16.5" customHeight="1">
      <c r="B119" s="34"/>
      <c r="C119" s="241" t="s">
        <v>219</v>
      </c>
      <c r="D119" s="241" t="s">
        <v>284</v>
      </c>
      <c r="E119" s="242" t="s">
        <v>1679</v>
      </c>
      <c r="F119" s="243" t="s">
        <v>1680</v>
      </c>
      <c r="G119" s="244" t="s">
        <v>659</v>
      </c>
      <c r="H119" s="245">
        <v>186</v>
      </c>
      <c r="I119" s="246"/>
      <c r="J119" s="247">
        <f>ROUND(I119*H119,2)</f>
        <v>0</v>
      </c>
      <c r="K119" s="243" t="s">
        <v>1</v>
      </c>
      <c r="L119" s="248"/>
      <c r="M119" s="249" t="s">
        <v>1</v>
      </c>
      <c r="N119" s="250" t="s">
        <v>43</v>
      </c>
      <c r="O119" s="60"/>
      <c r="P119" s="191">
        <f>O119*H119</f>
        <v>0</v>
      </c>
      <c r="Q119" s="191">
        <v>0</v>
      </c>
      <c r="R119" s="191">
        <f>Q119*H119</f>
        <v>0</v>
      </c>
      <c r="S119" s="191">
        <v>0</v>
      </c>
      <c r="T119" s="192">
        <f>S119*H119</f>
        <v>0</v>
      </c>
      <c r="AR119" s="17" t="s">
        <v>208</v>
      </c>
      <c r="AT119" s="17" t="s">
        <v>284</v>
      </c>
      <c r="AU119" s="17" t="s">
        <v>80</v>
      </c>
      <c r="AY119" s="17" t="s">
        <v>135</v>
      </c>
      <c r="BE119" s="193">
        <f>IF(N119="základní",J119,0)</f>
        <v>0</v>
      </c>
      <c r="BF119" s="193">
        <f>IF(N119="snížená",J119,0)</f>
        <v>0</v>
      </c>
      <c r="BG119" s="193">
        <f>IF(N119="zákl. přenesená",J119,0)</f>
        <v>0</v>
      </c>
      <c r="BH119" s="193">
        <f>IF(N119="sníž. přenesená",J119,0)</f>
        <v>0</v>
      </c>
      <c r="BI119" s="193">
        <f>IF(N119="nulová",J119,0)</f>
        <v>0</v>
      </c>
      <c r="BJ119" s="17" t="s">
        <v>21</v>
      </c>
      <c r="BK119" s="193">
        <f>ROUND(I119*H119,2)</f>
        <v>0</v>
      </c>
      <c r="BL119" s="17" t="s">
        <v>142</v>
      </c>
      <c r="BM119" s="17" t="s">
        <v>1681</v>
      </c>
    </row>
    <row r="120" spans="2:65" s="1" customFormat="1" ht="11.25">
      <c r="B120" s="34"/>
      <c r="C120" s="35"/>
      <c r="D120" s="194" t="s">
        <v>144</v>
      </c>
      <c r="E120" s="35"/>
      <c r="F120" s="195" t="s">
        <v>1682</v>
      </c>
      <c r="G120" s="35"/>
      <c r="H120" s="35"/>
      <c r="I120" s="112"/>
      <c r="J120" s="35"/>
      <c r="K120" s="35"/>
      <c r="L120" s="38"/>
      <c r="M120" s="196"/>
      <c r="N120" s="60"/>
      <c r="O120" s="60"/>
      <c r="P120" s="60"/>
      <c r="Q120" s="60"/>
      <c r="R120" s="60"/>
      <c r="S120" s="60"/>
      <c r="T120" s="61"/>
      <c r="AT120" s="17" t="s">
        <v>144</v>
      </c>
      <c r="AU120" s="17" t="s">
        <v>80</v>
      </c>
    </row>
    <row r="121" spans="2:65" s="13" customFormat="1" ht="11.25">
      <c r="B121" s="208"/>
      <c r="C121" s="209"/>
      <c r="D121" s="194" t="s">
        <v>148</v>
      </c>
      <c r="E121" s="210" t="s">
        <v>1</v>
      </c>
      <c r="F121" s="211" t="s">
        <v>1672</v>
      </c>
      <c r="G121" s="209"/>
      <c r="H121" s="212">
        <v>186</v>
      </c>
      <c r="I121" s="213"/>
      <c r="J121" s="209"/>
      <c r="K121" s="209"/>
      <c r="L121" s="214"/>
      <c r="M121" s="215"/>
      <c r="N121" s="216"/>
      <c r="O121" s="216"/>
      <c r="P121" s="216"/>
      <c r="Q121" s="216"/>
      <c r="R121" s="216"/>
      <c r="S121" s="216"/>
      <c r="T121" s="217"/>
      <c r="AT121" s="218" t="s">
        <v>148</v>
      </c>
      <c r="AU121" s="218" t="s">
        <v>80</v>
      </c>
      <c r="AV121" s="13" t="s">
        <v>80</v>
      </c>
      <c r="AW121" s="13" t="s">
        <v>35</v>
      </c>
      <c r="AX121" s="13" t="s">
        <v>21</v>
      </c>
      <c r="AY121" s="218" t="s">
        <v>135</v>
      </c>
    </row>
    <row r="122" spans="2:65" s="1" customFormat="1" ht="22.5" customHeight="1">
      <c r="B122" s="34"/>
      <c r="C122" s="182" t="s">
        <v>26</v>
      </c>
      <c r="D122" s="182" t="s">
        <v>137</v>
      </c>
      <c r="E122" s="183" t="s">
        <v>1683</v>
      </c>
      <c r="F122" s="184" t="s">
        <v>1684</v>
      </c>
      <c r="G122" s="185" t="s">
        <v>659</v>
      </c>
      <c r="H122" s="186">
        <v>186</v>
      </c>
      <c r="I122" s="187"/>
      <c r="J122" s="188">
        <f>ROUND(I122*H122,2)</f>
        <v>0</v>
      </c>
      <c r="K122" s="184" t="s">
        <v>1224</v>
      </c>
      <c r="L122" s="38"/>
      <c r="M122" s="189" t="s">
        <v>1</v>
      </c>
      <c r="N122" s="190" t="s">
        <v>43</v>
      </c>
      <c r="O122" s="60"/>
      <c r="P122" s="191">
        <f>O122*H122</f>
        <v>0</v>
      </c>
      <c r="Q122" s="191">
        <v>0</v>
      </c>
      <c r="R122" s="191">
        <f>Q122*H122</f>
        <v>0</v>
      </c>
      <c r="S122" s="191">
        <v>0</v>
      </c>
      <c r="T122" s="192">
        <f>S122*H122</f>
        <v>0</v>
      </c>
      <c r="AR122" s="17" t="s">
        <v>142</v>
      </c>
      <c r="AT122" s="17" t="s">
        <v>137</v>
      </c>
      <c r="AU122" s="17" t="s">
        <v>80</v>
      </c>
      <c r="AY122" s="17" t="s">
        <v>135</v>
      </c>
      <c r="BE122" s="193">
        <f>IF(N122="základní",J122,0)</f>
        <v>0</v>
      </c>
      <c r="BF122" s="193">
        <f>IF(N122="snížená",J122,0)</f>
        <v>0</v>
      </c>
      <c r="BG122" s="193">
        <f>IF(N122="zákl. přenesená",J122,0)</f>
        <v>0</v>
      </c>
      <c r="BH122" s="193">
        <f>IF(N122="sníž. přenesená",J122,0)</f>
        <v>0</v>
      </c>
      <c r="BI122" s="193">
        <f>IF(N122="nulová",J122,0)</f>
        <v>0</v>
      </c>
      <c r="BJ122" s="17" t="s">
        <v>21</v>
      </c>
      <c r="BK122" s="193">
        <f>ROUND(I122*H122,2)</f>
        <v>0</v>
      </c>
      <c r="BL122" s="17" t="s">
        <v>142</v>
      </c>
      <c r="BM122" s="17" t="s">
        <v>1685</v>
      </c>
    </row>
    <row r="123" spans="2:65" s="1" customFormat="1" ht="29.25">
      <c r="B123" s="34"/>
      <c r="C123" s="35"/>
      <c r="D123" s="194" t="s">
        <v>144</v>
      </c>
      <c r="E123" s="35"/>
      <c r="F123" s="195" t="s">
        <v>1686</v>
      </c>
      <c r="G123" s="35"/>
      <c r="H123" s="35"/>
      <c r="I123" s="112"/>
      <c r="J123" s="35"/>
      <c r="K123" s="35"/>
      <c r="L123" s="38"/>
      <c r="M123" s="196"/>
      <c r="N123" s="60"/>
      <c r="O123" s="60"/>
      <c r="P123" s="60"/>
      <c r="Q123" s="60"/>
      <c r="R123" s="60"/>
      <c r="S123" s="60"/>
      <c r="T123" s="61"/>
      <c r="AT123" s="17" t="s">
        <v>144</v>
      </c>
      <c r="AU123" s="17" t="s">
        <v>80</v>
      </c>
    </row>
    <row r="124" spans="2:65" s="1" customFormat="1" ht="29.25">
      <c r="B124" s="34"/>
      <c r="C124" s="35"/>
      <c r="D124" s="194" t="s">
        <v>146</v>
      </c>
      <c r="E124" s="35"/>
      <c r="F124" s="197" t="s">
        <v>1687</v>
      </c>
      <c r="G124" s="35"/>
      <c r="H124" s="35"/>
      <c r="I124" s="112"/>
      <c r="J124" s="35"/>
      <c r="K124" s="35"/>
      <c r="L124" s="38"/>
      <c r="M124" s="196"/>
      <c r="N124" s="60"/>
      <c r="O124" s="60"/>
      <c r="P124" s="60"/>
      <c r="Q124" s="60"/>
      <c r="R124" s="60"/>
      <c r="S124" s="60"/>
      <c r="T124" s="61"/>
      <c r="AT124" s="17" t="s">
        <v>146</v>
      </c>
      <c r="AU124" s="17" t="s">
        <v>80</v>
      </c>
    </row>
    <row r="125" spans="2:65" s="1" customFormat="1" ht="29.25">
      <c r="B125" s="34"/>
      <c r="C125" s="35"/>
      <c r="D125" s="194" t="s">
        <v>214</v>
      </c>
      <c r="E125" s="35"/>
      <c r="F125" s="197" t="s">
        <v>1688</v>
      </c>
      <c r="G125" s="35"/>
      <c r="H125" s="35"/>
      <c r="I125" s="112"/>
      <c r="J125" s="35"/>
      <c r="K125" s="35"/>
      <c r="L125" s="38"/>
      <c r="M125" s="196"/>
      <c r="N125" s="60"/>
      <c r="O125" s="60"/>
      <c r="P125" s="60"/>
      <c r="Q125" s="60"/>
      <c r="R125" s="60"/>
      <c r="S125" s="60"/>
      <c r="T125" s="61"/>
      <c r="AT125" s="17" t="s">
        <v>214</v>
      </c>
      <c r="AU125" s="17" t="s">
        <v>80</v>
      </c>
    </row>
    <row r="126" spans="2:65" s="13" customFormat="1" ht="11.25">
      <c r="B126" s="208"/>
      <c r="C126" s="209"/>
      <c r="D126" s="194" t="s">
        <v>148</v>
      </c>
      <c r="E126" s="210" t="s">
        <v>1</v>
      </c>
      <c r="F126" s="211" t="s">
        <v>1670</v>
      </c>
      <c r="G126" s="209"/>
      <c r="H126" s="212">
        <v>186</v>
      </c>
      <c r="I126" s="213"/>
      <c r="J126" s="209"/>
      <c r="K126" s="209"/>
      <c r="L126" s="214"/>
      <c r="M126" s="215"/>
      <c r="N126" s="216"/>
      <c r="O126" s="216"/>
      <c r="P126" s="216"/>
      <c r="Q126" s="216"/>
      <c r="R126" s="216"/>
      <c r="S126" s="216"/>
      <c r="T126" s="217"/>
      <c r="AT126" s="218" t="s">
        <v>148</v>
      </c>
      <c r="AU126" s="218" t="s">
        <v>80</v>
      </c>
      <c r="AV126" s="13" t="s">
        <v>80</v>
      </c>
      <c r="AW126" s="13" t="s">
        <v>35</v>
      </c>
      <c r="AX126" s="13" t="s">
        <v>21</v>
      </c>
      <c r="AY126" s="218" t="s">
        <v>135</v>
      </c>
    </row>
    <row r="127" spans="2:65" s="1" customFormat="1" ht="22.5" customHeight="1">
      <c r="B127" s="34"/>
      <c r="C127" s="182" t="s">
        <v>251</v>
      </c>
      <c r="D127" s="182" t="s">
        <v>137</v>
      </c>
      <c r="E127" s="183" t="s">
        <v>1689</v>
      </c>
      <c r="F127" s="184" t="s">
        <v>1690</v>
      </c>
      <c r="G127" s="185" t="s">
        <v>1334</v>
      </c>
      <c r="H127" s="186">
        <v>4</v>
      </c>
      <c r="I127" s="187"/>
      <c r="J127" s="188">
        <f>ROUND(I127*H127,2)</f>
        <v>0</v>
      </c>
      <c r="K127" s="184" t="s">
        <v>1224</v>
      </c>
      <c r="L127" s="38"/>
      <c r="M127" s="189" t="s">
        <v>1</v>
      </c>
      <c r="N127" s="190" t="s">
        <v>43</v>
      </c>
      <c r="O127" s="60"/>
      <c r="P127" s="191">
        <f>O127*H127</f>
        <v>0</v>
      </c>
      <c r="Q127" s="191">
        <v>0</v>
      </c>
      <c r="R127" s="191">
        <f>Q127*H127</f>
        <v>0</v>
      </c>
      <c r="S127" s="191">
        <v>0</v>
      </c>
      <c r="T127" s="192">
        <f>S127*H127</f>
        <v>0</v>
      </c>
      <c r="AR127" s="17" t="s">
        <v>142</v>
      </c>
      <c r="AT127" s="17" t="s">
        <v>137</v>
      </c>
      <c r="AU127" s="17" t="s">
        <v>80</v>
      </c>
      <c r="AY127" s="17" t="s">
        <v>135</v>
      </c>
      <c r="BE127" s="193">
        <f>IF(N127="základní",J127,0)</f>
        <v>0</v>
      </c>
      <c r="BF127" s="193">
        <f>IF(N127="snížená",J127,0)</f>
        <v>0</v>
      </c>
      <c r="BG127" s="193">
        <f>IF(N127="zákl. přenesená",J127,0)</f>
        <v>0</v>
      </c>
      <c r="BH127" s="193">
        <f>IF(N127="sníž. přenesená",J127,0)</f>
        <v>0</v>
      </c>
      <c r="BI127" s="193">
        <f>IF(N127="nulová",J127,0)</f>
        <v>0</v>
      </c>
      <c r="BJ127" s="17" t="s">
        <v>21</v>
      </c>
      <c r="BK127" s="193">
        <f>ROUND(I127*H127,2)</f>
        <v>0</v>
      </c>
      <c r="BL127" s="17" t="s">
        <v>142</v>
      </c>
      <c r="BM127" s="17" t="s">
        <v>1691</v>
      </c>
    </row>
    <row r="128" spans="2:65" s="1" customFormat="1" ht="39">
      <c r="B128" s="34"/>
      <c r="C128" s="35"/>
      <c r="D128" s="194" t="s">
        <v>144</v>
      </c>
      <c r="E128" s="35"/>
      <c r="F128" s="195" t="s">
        <v>1692</v>
      </c>
      <c r="G128" s="35"/>
      <c r="H128" s="35"/>
      <c r="I128" s="112"/>
      <c r="J128" s="35"/>
      <c r="K128" s="35"/>
      <c r="L128" s="38"/>
      <c r="M128" s="196"/>
      <c r="N128" s="60"/>
      <c r="O128" s="60"/>
      <c r="P128" s="60"/>
      <c r="Q128" s="60"/>
      <c r="R128" s="60"/>
      <c r="S128" s="60"/>
      <c r="T128" s="61"/>
      <c r="AT128" s="17" t="s">
        <v>144</v>
      </c>
      <c r="AU128" s="17" t="s">
        <v>80</v>
      </c>
    </row>
    <row r="129" spans="2:65" s="1" customFormat="1" ht="39">
      <c r="B129" s="34"/>
      <c r="C129" s="35"/>
      <c r="D129" s="194" t="s">
        <v>146</v>
      </c>
      <c r="E129" s="35"/>
      <c r="F129" s="197" t="s">
        <v>1337</v>
      </c>
      <c r="G129" s="35"/>
      <c r="H129" s="35"/>
      <c r="I129" s="112"/>
      <c r="J129" s="35"/>
      <c r="K129" s="35"/>
      <c r="L129" s="38"/>
      <c r="M129" s="196"/>
      <c r="N129" s="60"/>
      <c r="O129" s="60"/>
      <c r="P129" s="60"/>
      <c r="Q129" s="60"/>
      <c r="R129" s="60"/>
      <c r="S129" s="60"/>
      <c r="T129" s="61"/>
      <c r="AT129" s="17" t="s">
        <v>146</v>
      </c>
      <c r="AU129" s="17" t="s">
        <v>80</v>
      </c>
    </row>
    <row r="130" spans="2:65" s="1" customFormat="1" ht="22.5" customHeight="1">
      <c r="B130" s="34"/>
      <c r="C130" s="182" t="s">
        <v>257</v>
      </c>
      <c r="D130" s="182" t="s">
        <v>137</v>
      </c>
      <c r="E130" s="183" t="s">
        <v>1693</v>
      </c>
      <c r="F130" s="184" t="s">
        <v>1694</v>
      </c>
      <c r="G130" s="185" t="s">
        <v>1334</v>
      </c>
      <c r="H130" s="186">
        <v>2</v>
      </c>
      <c r="I130" s="187"/>
      <c r="J130" s="188">
        <f>ROUND(I130*H130,2)</f>
        <v>0</v>
      </c>
      <c r="K130" s="184" t="s">
        <v>1224</v>
      </c>
      <c r="L130" s="38"/>
      <c r="M130" s="189" t="s">
        <v>1</v>
      </c>
      <c r="N130" s="190" t="s">
        <v>43</v>
      </c>
      <c r="O130" s="60"/>
      <c r="P130" s="191">
        <f>O130*H130</f>
        <v>0</v>
      </c>
      <c r="Q130" s="191">
        <v>0</v>
      </c>
      <c r="R130" s="191">
        <f>Q130*H130</f>
        <v>0</v>
      </c>
      <c r="S130" s="191">
        <v>0</v>
      </c>
      <c r="T130" s="192">
        <f>S130*H130</f>
        <v>0</v>
      </c>
      <c r="AR130" s="17" t="s">
        <v>142</v>
      </c>
      <c r="AT130" s="17" t="s">
        <v>137</v>
      </c>
      <c r="AU130" s="17" t="s">
        <v>80</v>
      </c>
      <c r="AY130" s="17" t="s">
        <v>135</v>
      </c>
      <c r="BE130" s="193">
        <f>IF(N130="základní",J130,0)</f>
        <v>0</v>
      </c>
      <c r="BF130" s="193">
        <f>IF(N130="snížená",J130,0)</f>
        <v>0</v>
      </c>
      <c r="BG130" s="193">
        <f>IF(N130="zákl. přenesená",J130,0)</f>
        <v>0</v>
      </c>
      <c r="BH130" s="193">
        <f>IF(N130="sníž. přenesená",J130,0)</f>
        <v>0</v>
      </c>
      <c r="BI130" s="193">
        <f>IF(N130="nulová",J130,0)</f>
        <v>0</v>
      </c>
      <c r="BJ130" s="17" t="s">
        <v>21</v>
      </c>
      <c r="BK130" s="193">
        <f>ROUND(I130*H130,2)</f>
        <v>0</v>
      </c>
      <c r="BL130" s="17" t="s">
        <v>142</v>
      </c>
      <c r="BM130" s="17" t="s">
        <v>1695</v>
      </c>
    </row>
    <row r="131" spans="2:65" s="1" customFormat="1" ht="29.25">
      <c r="B131" s="34"/>
      <c r="C131" s="35"/>
      <c r="D131" s="194" t="s">
        <v>144</v>
      </c>
      <c r="E131" s="35"/>
      <c r="F131" s="195" t="s">
        <v>1696</v>
      </c>
      <c r="G131" s="35"/>
      <c r="H131" s="35"/>
      <c r="I131" s="112"/>
      <c r="J131" s="35"/>
      <c r="K131" s="35"/>
      <c r="L131" s="38"/>
      <c r="M131" s="196"/>
      <c r="N131" s="60"/>
      <c r="O131" s="60"/>
      <c r="P131" s="60"/>
      <c r="Q131" s="60"/>
      <c r="R131" s="60"/>
      <c r="S131" s="60"/>
      <c r="T131" s="61"/>
      <c r="AT131" s="17" t="s">
        <v>144</v>
      </c>
      <c r="AU131" s="17" t="s">
        <v>80</v>
      </c>
    </row>
    <row r="132" spans="2:65" s="1" customFormat="1" ht="29.25">
      <c r="B132" s="34"/>
      <c r="C132" s="35"/>
      <c r="D132" s="194" t="s">
        <v>146</v>
      </c>
      <c r="E132" s="35"/>
      <c r="F132" s="197" t="s">
        <v>1364</v>
      </c>
      <c r="G132" s="35"/>
      <c r="H132" s="35"/>
      <c r="I132" s="112"/>
      <c r="J132" s="35"/>
      <c r="K132" s="35"/>
      <c r="L132" s="38"/>
      <c r="M132" s="196"/>
      <c r="N132" s="60"/>
      <c r="O132" s="60"/>
      <c r="P132" s="60"/>
      <c r="Q132" s="60"/>
      <c r="R132" s="60"/>
      <c r="S132" s="60"/>
      <c r="T132" s="61"/>
      <c r="AT132" s="17" t="s">
        <v>146</v>
      </c>
      <c r="AU132" s="17" t="s">
        <v>80</v>
      </c>
    </row>
    <row r="133" spans="2:65" s="1" customFormat="1" ht="22.5" customHeight="1">
      <c r="B133" s="34"/>
      <c r="C133" s="182" t="s">
        <v>296</v>
      </c>
      <c r="D133" s="182" t="s">
        <v>137</v>
      </c>
      <c r="E133" s="183" t="s">
        <v>1369</v>
      </c>
      <c r="F133" s="184" t="s">
        <v>1370</v>
      </c>
      <c r="G133" s="185" t="s">
        <v>172</v>
      </c>
      <c r="H133" s="186">
        <v>200</v>
      </c>
      <c r="I133" s="187"/>
      <c r="J133" s="188">
        <f>ROUND(I133*H133,2)</f>
        <v>0</v>
      </c>
      <c r="K133" s="184" t="s">
        <v>1224</v>
      </c>
      <c r="L133" s="38"/>
      <c r="M133" s="189" t="s">
        <v>1</v>
      </c>
      <c r="N133" s="190" t="s">
        <v>43</v>
      </c>
      <c r="O133" s="60"/>
      <c r="P133" s="191">
        <f>O133*H133</f>
        <v>0</v>
      </c>
      <c r="Q133" s="191">
        <v>0</v>
      </c>
      <c r="R133" s="191">
        <f>Q133*H133</f>
        <v>0</v>
      </c>
      <c r="S133" s="191">
        <v>0</v>
      </c>
      <c r="T133" s="192">
        <f>S133*H133</f>
        <v>0</v>
      </c>
      <c r="AR133" s="17" t="s">
        <v>142</v>
      </c>
      <c r="AT133" s="17" t="s">
        <v>137</v>
      </c>
      <c r="AU133" s="17" t="s">
        <v>80</v>
      </c>
      <c r="AY133" s="17" t="s">
        <v>135</v>
      </c>
      <c r="BE133" s="193">
        <f>IF(N133="základní",J133,0)</f>
        <v>0</v>
      </c>
      <c r="BF133" s="193">
        <f>IF(N133="snížená",J133,0)</f>
        <v>0</v>
      </c>
      <c r="BG133" s="193">
        <f>IF(N133="zákl. přenesená",J133,0)</f>
        <v>0</v>
      </c>
      <c r="BH133" s="193">
        <f>IF(N133="sníž. přenesená",J133,0)</f>
        <v>0</v>
      </c>
      <c r="BI133" s="193">
        <f>IF(N133="nulová",J133,0)</f>
        <v>0</v>
      </c>
      <c r="BJ133" s="17" t="s">
        <v>21</v>
      </c>
      <c r="BK133" s="193">
        <f>ROUND(I133*H133,2)</f>
        <v>0</v>
      </c>
      <c r="BL133" s="17" t="s">
        <v>142</v>
      </c>
      <c r="BM133" s="17" t="s">
        <v>1697</v>
      </c>
    </row>
    <row r="134" spans="2:65" s="1" customFormat="1" ht="29.25">
      <c r="B134" s="34"/>
      <c r="C134" s="35"/>
      <c r="D134" s="194" t="s">
        <v>144</v>
      </c>
      <c r="E134" s="35"/>
      <c r="F134" s="195" t="s">
        <v>1372</v>
      </c>
      <c r="G134" s="35"/>
      <c r="H134" s="35"/>
      <c r="I134" s="112"/>
      <c r="J134" s="35"/>
      <c r="K134" s="35"/>
      <c r="L134" s="38"/>
      <c r="M134" s="196"/>
      <c r="N134" s="60"/>
      <c r="O134" s="60"/>
      <c r="P134" s="60"/>
      <c r="Q134" s="60"/>
      <c r="R134" s="60"/>
      <c r="S134" s="60"/>
      <c r="T134" s="61"/>
      <c r="AT134" s="17" t="s">
        <v>144</v>
      </c>
      <c r="AU134" s="17" t="s">
        <v>80</v>
      </c>
    </row>
    <row r="135" spans="2:65" s="1" customFormat="1" ht="29.25">
      <c r="B135" s="34"/>
      <c r="C135" s="35"/>
      <c r="D135" s="194" t="s">
        <v>146</v>
      </c>
      <c r="E135" s="35"/>
      <c r="F135" s="197" t="s">
        <v>1373</v>
      </c>
      <c r="G135" s="35"/>
      <c r="H135" s="35"/>
      <c r="I135" s="112"/>
      <c r="J135" s="35"/>
      <c r="K135" s="35"/>
      <c r="L135" s="38"/>
      <c r="M135" s="196"/>
      <c r="N135" s="60"/>
      <c r="O135" s="60"/>
      <c r="P135" s="60"/>
      <c r="Q135" s="60"/>
      <c r="R135" s="60"/>
      <c r="S135" s="60"/>
      <c r="T135" s="61"/>
      <c r="AT135" s="17" t="s">
        <v>146</v>
      </c>
      <c r="AU135" s="17" t="s">
        <v>80</v>
      </c>
    </row>
    <row r="136" spans="2:65" s="12" customFormat="1" ht="11.25">
      <c r="B136" s="198"/>
      <c r="C136" s="199"/>
      <c r="D136" s="194" t="s">
        <v>148</v>
      </c>
      <c r="E136" s="200" t="s">
        <v>1</v>
      </c>
      <c r="F136" s="201" t="s">
        <v>1698</v>
      </c>
      <c r="G136" s="199"/>
      <c r="H136" s="200" t="s">
        <v>1</v>
      </c>
      <c r="I136" s="202"/>
      <c r="J136" s="199"/>
      <c r="K136" s="199"/>
      <c r="L136" s="203"/>
      <c r="M136" s="204"/>
      <c r="N136" s="205"/>
      <c r="O136" s="205"/>
      <c r="P136" s="205"/>
      <c r="Q136" s="205"/>
      <c r="R136" s="205"/>
      <c r="S136" s="205"/>
      <c r="T136" s="206"/>
      <c r="AT136" s="207" t="s">
        <v>148</v>
      </c>
      <c r="AU136" s="207" t="s">
        <v>80</v>
      </c>
      <c r="AV136" s="12" t="s">
        <v>21</v>
      </c>
      <c r="AW136" s="12" t="s">
        <v>35</v>
      </c>
      <c r="AX136" s="12" t="s">
        <v>72</v>
      </c>
      <c r="AY136" s="207" t="s">
        <v>135</v>
      </c>
    </row>
    <row r="137" spans="2:65" s="13" customFormat="1" ht="11.25">
      <c r="B137" s="208"/>
      <c r="C137" s="209"/>
      <c r="D137" s="194" t="s">
        <v>148</v>
      </c>
      <c r="E137" s="210" t="s">
        <v>1</v>
      </c>
      <c r="F137" s="211" t="s">
        <v>1699</v>
      </c>
      <c r="G137" s="209"/>
      <c r="H137" s="212">
        <v>200</v>
      </c>
      <c r="I137" s="213"/>
      <c r="J137" s="209"/>
      <c r="K137" s="209"/>
      <c r="L137" s="214"/>
      <c r="M137" s="215"/>
      <c r="N137" s="216"/>
      <c r="O137" s="216"/>
      <c r="P137" s="216"/>
      <c r="Q137" s="216"/>
      <c r="R137" s="216"/>
      <c r="S137" s="216"/>
      <c r="T137" s="217"/>
      <c r="AT137" s="218" t="s">
        <v>148</v>
      </c>
      <c r="AU137" s="218" t="s">
        <v>80</v>
      </c>
      <c r="AV137" s="13" t="s">
        <v>80</v>
      </c>
      <c r="AW137" s="13" t="s">
        <v>35</v>
      </c>
      <c r="AX137" s="13" t="s">
        <v>21</v>
      </c>
      <c r="AY137" s="218" t="s">
        <v>135</v>
      </c>
    </row>
    <row r="138" spans="2:65" s="1" customFormat="1" ht="22.5" customHeight="1">
      <c r="B138" s="34"/>
      <c r="C138" s="182" t="s">
        <v>8</v>
      </c>
      <c r="D138" s="182" t="s">
        <v>137</v>
      </c>
      <c r="E138" s="183" t="s">
        <v>1392</v>
      </c>
      <c r="F138" s="184" t="s">
        <v>1393</v>
      </c>
      <c r="G138" s="185" t="s">
        <v>172</v>
      </c>
      <c r="H138" s="186">
        <v>122.92</v>
      </c>
      <c r="I138" s="187"/>
      <c r="J138" s="188">
        <f>ROUND(I138*H138,2)</f>
        <v>0</v>
      </c>
      <c r="K138" s="184" t="s">
        <v>1224</v>
      </c>
      <c r="L138" s="38"/>
      <c r="M138" s="189" t="s">
        <v>1</v>
      </c>
      <c r="N138" s="190" t="s">
        <v>43</v>
      </c>
      <c r="O138" s="60"/>
      <c r="P138" s="191">
        <f>O138*H138</f>
        <v>0</v>
      </c>
      <c r="Q138" s="191">
        <v>0</v>
      </c>
      <c r="R138" s="191">
        <f>Q138*H138</f>
        <v>0</v>
      </c>
      <c r="S138" s="191">
        <v>0</v>
      </c>
      <c r="T138" s="192">
        <f>S138*H138</f>
        <v>0</v>
      </c>
      <c r="AR138" s="17" t="s">
        <v>142</v>
      </c>
      <c r="AT138" s="17" t="s">
        <v>137</v>
      </c>
      <c r="AU138" s="17" t="s">
        <v>80</v>
      </c>
      <c r="AY138" s="17" t="s">
        <v>135</v>
      </c>
      <c r="BE138" s="193">
        <f>IF(N138="základní",J138,0)</f>
        <v>0</v>
      </c>
      <c r="BF138" s="193">
        <f>IF(N138="snížená",J138,0)</f>
        <v>0</v>
      </c>
      <c r="BG138" s="193">
        <f>IF(N138="zákl. přenesená",J138,0)</f>
        <v>0</v>
      </c>
      <c r="BH138" s="193">
        <f>IF(N138="sníž. přenesená",J138,0)</f>
        <v>0</v>
      </c>
      <c r="BI138" s="193">
        <f>IF(N138="nulová",J138,0)</f>
        <v>0</v>
      </c>
      <c r="BJ138" s="17" t="s">
        <v>21</v>
      </c>
      <c r="BK138" s="193">
        <f>ROUND(I138*H138,2)</f>
        <v>0</v>
      </c>
      <c r="BL138" s="17" t="s">
        <v>142</v>
      </c>
      <c r="BM138" s="17" t="s">
        <v>1700</v>
      </c>
    </row>
    <row r="139" spans="2:65" s="1" customFormat="1" ht="19.5">
      <c r="B139" s="34"/>
      <c r="C139" s="35"/>
      <c r="D139" s="194" t="s">
        <v>144</v>
      </c>
      <c r="E139" s="35"/>
      <c r="F139" s="195" t="s">
        <v>1395</v>
      </c>
      <c r="G139" s="35"/>
      <c r="H139" s="35"/>
      <c r="I139" s="112"/>
      <c r="J139" s="35"/>
      <c r="K139" s="35"/>
      <c r="L139" s="38"/>
      <c r="M139" s="196"/>
      <c r="N139" s="60"/>
      <c r="O139" s="60"/>
      <c r="P139" s="60"/>
      <c r="Q139" s="60"/>
      <c r="R139" s="60"/>
      <c r="S139" s="60"/>
      <c r="T139" s="61"/>
      <c r="AT139" s="17" t="s">
        <v>144</v>
      </c>
      <c r="AU139" s="17" t="s">
        <v>80</v>
      </c>
    </row>
    <row r="140" spans="2:65" s="1" customFormat="1" ht="19.5">
      <c r="B140" s="34"/>
      <c r="C140" s="35"/>
      <c r="D140" s="194" t="s">
        <v>146</v>
      </c>
      <c r="E140" s="35"/>
      <c r="F140" s="197" t="s">
        <v>1396</v>
      </c>
      <c r="G140" s="35"/>
      <c r="H140" s="35"/>
      <c r="I140" s="112"/>
      <c r="J140" s="35"/>
      <c r="K140" s="35"/>
      <c r="L140" s="38"/>
      <c r="M140" s="196"/>
      <c r="N140" s="60"/>
      <c r="O140" s="60"/>
      <c r="P140" s="60"/>
      <c r="Q140" s="60"/>
      <c r="R140" s="60"/>
      <c r="S140" s="60"/>
      <c r="T140" s="61"/>
      <c r="AT140" s="17" t="s">
        <v>146</v>
      </c>
      <c r="AU140" s="17" t="s">
        <v>80</v>
      </c>
    </row>
    <row r="141" spans="2:65" s="12" customFormat="1" ht="11.25">
      <c r="B141" s="198"/>
      <c r="C141" s="199"/>
      <c r="D141" s="194" t="s">
        <v>148</v>
      </c>
      <c r="E141" s="200" t="s">
        <v>1</v>
      </c>
      <c r="F141" s="201" t="s">
        <v>1701</v>
      </c>
      <c r="G141" s="199"/>
      <c r="H141" s="200" t="s">
        <v>1</v>
      </c>
      <c r="I141" s="202"/>
      <c r="J141" s="199"/>
      <c r="K141" s="199"/>
      <c r="L141" s="203"/>
      <c r="M141" s="204"/>
      <c r="N141" s="205"/>
      <c r="O141" s="205"/>
      <c r="P141" s="205"/>
      <c r="Q141" s="205"/>
      <c r="R141" s="205"/>
      <c r="S141" s="205"/>
      <c r="T141" s="206"/>
      <c r="AT141" s="207" t="s">
        <v>148</v>
      </c>
      <c r="AU141" s="207" t="s">
        <v>80</v>
      </c>
      <c r="AV141" s="12" t="s">
        <v>21</v>
      </c>
      <c r="AW141" s="12" t="s">
        <v>35</v>
      </c>
      <c r="AX141" s="12" t="s">
        <v>72</v>
      </c>
      <c r="AY141" s="207" t="s">
        <v>135</v>
      </c>
    </row>
    <row r="142" spans="2:65" s="13" customFormat="1" ht="11.25">
      <c r="B142" s="208"/>
      <c r="C142" s="209"/>
      <c r="D142" s="194" t="s">
        <v>148</v>
      </c>
      <c r="E142" s="210" t="s">
        <v>1</v>
      </c>
      <c r="F142" s="211" t="s">
        <v>1702</v>
      </c>
      <c r="G142" s="209"/>
      <c r="H142" s="212">
        <v>122.92</v>
      </c>
      <c r="I142" s="213"/>
      <c r="J142" s="209"/>
      <c r="K142" s="209"/>
      <c r="L142" s="214"/>
      <c r="M142" s="215"/>
      <c r="N142" s="216"/>
      <c r="O142" s="216"/>
      <c r="P142" s="216"/>
      <c r="Q142" s="216"/>
      <c r="R142" s="216"/>
      <c r="S142" s="216"/>
      <c r="T142" s="217"/>
      <c r="AT142" s="218" t="s">
        <v>148</v>
      </c>
      <c r="AU142" s="218" t="s">
        <v>80</v>
      </c>
      <c r="AV142" s="13" t="s">
        <v>80</v>
      </c>
      <c r="AW142" s="13" t="s">
        <v>35</v>
      </c>
      <c r="AX142" s="13" t="s">
        <v>21</v>
      </c>
      <c r="AY142" s="218" t="s">
        <v>135</v>
      </c>
    </row>
    <row r="143" spans="2:65" s="1" customFormat="1" ht="22.5" customHeight="1">
      <c r="B143" s="34"/>
      <c r="C143" s="182" t="s">
        <v>283</v>
      </c>
      <c r="D143" s="182" t="s">
        <v>137</v>
      </c>
      <c r="E143" s="183" t="s">
        <v>1407</v>
      </c>
      <c r="F143" s="184" t="s">
        <v>1408</v>
      </c>
      <c r="G143" s="185" t="s">
        <v>172</v>
      </c>
      <c r="H143" s="186">
        <v>122.92</v>
      </c>
      <c r="I143" s="187"/>
      <c r="J143" s="188">
        <f>ROUND(I143*H143,2)</f>
        <v>0</v>
      </c>
      <c r="K143" s="184" t="s">
        <v>1224</v>
      </c>
      <c r="L143" s="38"/>
      <c r="M143" s="189" t="s">
        <v>1</v>
      </c>
      <c r="N143" s="190" t="s">
        <v>43</v>
      </c>
      <c r="O143" s="60"/>
      <c r="P143" s="191">
        <f>O143*H143</f>
        <v>0</v>
      </c>
      <c r="Q143" s="191">
        <v>0</v>
      </c>
      <c r="R143" s="191">
        <f>Q143*H143</f>
        <v>0</v>
      </c>
      <c r="S143" s="191">
        <v>0</v>
      </c>
      <c r="T143" s="192">
        <f>S143*H143</f>
        <v>0</v>
      </c>
      <c r="AR143" s="17" t="s">
        <v>142</v>
      </c>
      <c r="AT143" s="17" t="s">
        <v>137</v>
      </c>
      <c r="AU143" s="17" t="s">
        <v>80</v>
      </c>
      <c r="AY143" s="17" t="s">
        <v>135</v>
      </c>
      <c r="BE143" s="193">
        <f>IF(N143="základní",J143,0)</f>
        <v>0</v>
      </c>
      <c r="BF143" s="193">
        <f>IF(N143="snížená",J143,0)</f>
        <v>0</v>
      </c>
      <c r="BG143" s="193">
        <f>IF(N143="zákl. přenesená",J143,0)</f>
        <v>0</v>
      </c>
      <c r="BH143" s="193">
        <f>IF(N143="sníž. přenesená",J143,0)</f>
        <v>0</v>
      </c>
      <c r="BI143" s="193">
        <f>IF(N143="nulová",J143,0)</f>
        <v>0</v>
      </c>
      <c r="BJ143" s="17" t="s">
        <v>21</v>
      </c>
      <c r="BK143" s="193">
        <f>ROUND(I143*H143,2)</f>
        <v>0</v>
      </c>
      <c r="BL143" s="17" t="s">
        <v>142</v>
      </c>
      <c r="BM143" s="17" t="s">
        <v>1703</v>
      </c>
    </row>
    <row r="144" spans="2:65" s="1" customFormat="1" ht="19.5">
      <c r="B144" s="34"/>
      <c r="C144" s="35"/>
      <c r="D144" s="194" t="s">
        <v>144</v>
      </c>
      <c r="E144" s="35"/>
      <c r="F144" s="195" t="s">
        <v>1410</v>
      </c>
      <c r="G144" s="35"/>
      <c r="H144" s="35"/>
      <c r="I144" s="112"/>
      <c r="J144" s="35"/>
      <c r="K144" s="35"/>
      <c r="L144" s="38"/>
      <c r="M144" s="196"/>
      <c r="N144" s="60"/>
      <c r="O144" s="60"/>
      <c r="P144" s="60"/>
      <c r="Q144" s="60"/>
      <c r="R144" s="60"/>
      <c r="S144" s="60"/>
      <c r="T144" s="61"/>
      <c r="AT144" s="17" t="s">
        <v>144</v>
      </c>
      <c r="AU144" s="17" t="s">
        <v>80</v>
      </c>
    </row>
    <row r="145" spans="2:65" s="1" customFormat="1" ht="19.5">
      <c r="B145" s="34"/>
      <c r="C145" s="35"/>
      <c r="D145" s="194" t="s">
        <v>146</v>
      </c>
      <c r="E145" s="35"/>
      <c r="F145" s="197" t="s">
        <v>1411</v>
      </c>
      <c r="G145" s="35"/>
      <c r="H145" s="35"/>
      <c r="I145" s="112"/>
      <c r="J145" s="35"/>
      <c r="K145" s="35"/>
      <c r="L145" s="38"/>
      <c r="M145" s="196"/>
      <c r="N145" s="60"/>
      <c r="O145" s="60"/>
      <c r="P145" s="60"/>
      <c r="Q145" s="60"/>
      <c r="R145" s="60"/>
      <c r="S145" s="60"/>
      <c r="T145" s="61"/>
      <c r="AT145" s="17" t="s">
        <v>146</v>
      </c>
      <c r="AU145" s="17" t="s">
        <v>80</v>
      </c>
    </row>
    <row r="146" spans="2:65" s="1" customFormat="1" ht="19.5">
      <c r="B146" s="34"/>
      <c r="C146" s="35"/>
      <c r="D146" s="194" t="s">
        <v>214</v>
      </c>
      <c r="E146" s="35"/>
      <c r="F146" s="197" t="s">
        <v>1483</v>
      </c>
      <c r="G146" s="35"/>
      <c r="H146" s="35"/>
      <c r="I146" s="112"/>
      <c r="J146" s="35"/>
      <c r="K146" s="35"/>
      <c r="L146" s="38"/>
      <c r="M146" s="196"/>
      <c r="N146" s="60"/>
      <c r="O146" s="60"/>
      <c r="P146" s="60"/>
      <c r="Q146" s="60"/>
      <c r="R146" s="60"/>
      <c r="S146" s="60"/>
      <c r="T146" s="61"/>
      <c r="AT146" s="17" t="s">
        <v>214</v>
      </c>
      <c r="AU146" s="17" t="s">
        <v>80</v>
      </c>
    </row>
    <row r="147" spans="2:65" s="12" customFormat="1" ht="11.25">
      <c r="B147" s="198"/>
      <c r="C147" s="199"/>
      <c r="D147" s="194" t="s">
        <v>148</v>
      </c>
      <c r="E147" s="200" t="s">
        <v>1</v>
      </c>
      <c r="F147" s="201" t="s">
        <v>1701</v>
      </c>
      <c r="G147" s="199"/>
      <c r="H147" s="200" t="s">
        <v>1</v>
      </c>
      <c r="I147" s="202"/>
      <c r="J147" s="199"/>
      <c r="K147" s="199"/>
      <c r="L147" s="203"/>
      <c r="M147" s="204"/>
      <c r="N147" s="205"/>
      <c r="O147" s="205"/>
      <c r="P147" s="205"/>
      <c r="Q147" s="205"/>
      <c r="R147" s="205"/>
      <c r="S147" s="205"/>
      <c r="T147" s="206"/>
      <c r="AT147" s="207" t="s">
        <v>148</v>
      </c>
      <c r="AU147" s="207" t="s">
        <v>80</v>
      </c>
      <c r="AV147" s="12" t="s">
        <v>21</v>
      </c>
      <c r="AW147" s="12" t="s">
        <v>35</v>
      </c>
      <c r="AX147" s="12" t="s">
        <v>72</v>
      </c>
      <c r="AY147" s="207" t="s">
        <v>135</v>
      </c>
    </row>
    <row r="148" spans="2:65" s="13" customFormat="1" ht="11.25">
      <c r="B148" s="208"/>
      <c r="C148" s="209"/>
      <c r="D148" s="194" t="s">
        <v>148</v>
      </c>
      <c r="E148" s="210" t="s">
        <v>1</v>
      </c>
      <c r="F148" s="211" t="s">
        <v>1702</v>
      </c>
      <c r="G148" s="209"/>
      <c r="H148" s="212">
        <v>122.92</v>
      </c>
      <c r="I148" s="213"/>
      <c r="J148" s="209"/>
      <c r="K148" s="209"/>
      <c r="L148" s="214"/>
      <c r="M148" s="215"/>
      <c r="N148" s="216"/>
      <c r="O148" s="216"/>
      <c r="P148" s="216"/>
      <c r="Q148" s="216"/>
      <c r="R148" s="216"/>
      <c r="S148" s="216"/>
      <c r="T148" s="217"/>
      <c r="AT148" s="218" t="s">
        <v>148</v>
      </c>
      <c r="AU148" s="218" t="s">
        <v>80</v>
      </c>
      <c r="AV148" s="13" t="s">
        <v>80</v>
      </c>
      <c r="AW148" s="13" t="s">
        <v>35</v>
      </c>
      <c r="AX148" s="13" t="s">
        <v>21</v>
      </c>
      <c r="AY148" s="218" t="s">
        <v>135</v>
      </c>
    </row>
    <row r="149" spans="2:65" s="11" customFormat="1" ht="25.9" customHeight="1">
      <c r="B149" s="166"/>
      <c r="C149" s="167"/>
      <c r="D149" s="168" t="s">
        <v>71</v>
      </c>
      <c r="E149" s="169" t="s">
        <v>1435</v>
      </c>
      <c r="F149" s="169" t="s">
        <v>1436</v>
      </c>
      <c r="G149" s="167"/>
      <c r="H149" s="167"/>
      <c r="I149" s="170"/>
      <c r="J149" s="171">
        <f>BK149</f>
        <v>0</v>
      </c>
      <c r="K149" s="167"/>
      <c r="L149" s="172"/>
      <c r="M149" s="173"/>
      <c r="N149" s="174"/>
      <c r="O149" s="174"/>
      <c r="P149" s="175">
        <f>SUM(P150:P155)</f>
        <v>0</v>
      </c>
      <c r="Q149" s="174"/>
      <c r="R149" s="175">
        <f>SUM(R150:R155)</f>
        <v>0</v>
      </c>
      <c r="S149" s="174"/>
      <c r="T149" s="176">
        <f>SUM(T150:T155)</f>
        <v>0</v>
      </c>
      <c r="AR149" s="177" t="s">
        <v>142</v>
      </c>
      <c r="AT149" s="178" t="s">
        <v>71</v>
      </c>
      <c r="AU149" s="178" t="s">
        <v>72</v>
      </c>
      <c r="AY149" s="177" t="s">
        <v>135</v>
      </c>
      <c r="BK149" s="179">
        <f>SUM(BK150:BK155)</f>
        <v>0</v>
      </c>
    </row>
    <row r="150" spans="2:65" s="1" customFormat="1" ht="22.5" customHeight="1">
      <c r="B150" s="34"/>
      <c r="C150" s="182" t="s">
        <v>264</v>
      </c>
      <c r="D150" s="182" t="s">
        <v>137</v>
      </c>
      <c r="E150" s="183" t="s">
        <v>1437</v>
      </c>
      <c r="F150" s="184" t="s">
        <v>1438</v>
      </c>
      <c r="G150" s="185" t="s">
        <v>227</v>
      </c>
      <c r="H150" s="186">
        <v>12.89</v>
      </c>
      <c r="I150" s="187"/>
      <c r="J150" s="188">
        <f>ROUND(I150*H150,2)</f>
        <v>0</v>
      </c>
      <c r="K150" s="184" t="s">
        <v>1224</v>
      </c>
      <c r="L150" s="38"/>
      <c r="M150" s="189" t="s">
        <v>1</v>
      </c>
      <c r="N150" s="190" t="s">
        <v>43</v>
      </c>
      <c r="O150" s="60"/>
      <c r="P150" s="191">
        <f>O150*H150</f>
        <v>0</v>
      </c>
      <c r="Q150" s="191">
        <v>0</v>
      </c>
      <c r="R150" s="191">
        <f>Q150*H150</f>
        <v>0</v>
      </c>
      <c r="S150" s="191">
        <v>0</v>
      </c>
      <c r="T150" s="192">
        <f>S150*H150</f>
        <v>0</v>
      </c>
      <c r="AR150" s="17" t="s">
        <v>1439</v>
      </c>
      <c r="AT150" s="17" t="s">
        <v>137</v>
      </c>
      <c r="AU150" s="17" t="s">
        <v>21</v>
      </c>
      <c r="AY150" s="17" t="s">
        <v>135</v>
      </c>
      <c r="BE150" s="193">
        <f>IF(N150="základní",J150,0)</f>
        <v>0</v>
      </c>
      <c r="BF150" s="193">
        <f>IF(N150="snížená",J150,0)</f>
        <v>0</v>
      </c>
      <c r="BG150" s="193">
        <f>IF(N150="zákl. přenesená",J150,0)</f>
        <v>0</v>
      </c>
      <c r="BH150" s="193">
        <f>IF(N150="sníž. přenesená",J150,0)</f>
        <v>0</v>
      </c>
      <c r="BI150" s="193">
        <f>IF(N150="nulová",J150,0)</f>
        <v>0</v>
      </c>
      <c r="BJ150" s="17" t="s">
        <v>21</v>
      </c>
      <c r="BK150" s="193">
        <f>ROUND(I150*H150,2)</f>
        <v>0</v>
      </c>
      <c r="BL150" s="17" t="s">
        <v>1439</v>
      </c>
      <c r="BM150" s="17" t="s">
        <v>1704</v>
      </c>
    </row>
    <row r="151" spans="2:65" s="1" customFormat="1" ht="58.5">
      <c r="B151" s="34"/>
      <c r="C151" s="35"/>
      <c r="D151" s="194" t="s">
        <v>144</v>
      </c>
      <c r="E151" s="35"/>
      <c r="F151" s="195" t="s">
        <v>1441</v>
      </c>
      <c r="G151" s="35"/>
      <c r="H151" s="35"/>
      <c r="I151" s="112"/>
      <c r="J151" s="35"/>
      <c r="K151" s="35"/>
      <c r="L151" s="38"/>
      <c r="M151" s="196"/>
      <c r="N151" s="60"/>
      <c r="O151" s="60"/>
      <c r="P151" s="60"/>
      <c r="Q151" s="60"/>
      <c r="R151" s="60"/>
      <c r="S151" s="60"/>
      <c r="T151" s="61"/>
      <c r="AT151" s="17" t="s">
        <v>144</v>
      </c>
      <c r="AU151" s="17" t="s">
        <v>21</v>
      </c>
    </row>
    <row r="152" spans="2:65" s="1" customFormat="1" ht="58.5">
      <c r="B152" s="34"/>
      <c r="C152" s="35"/>
      <c r="D152" s="194" t="s">
        <v>146</v>
      </c>
      <c r="E152" s="35"/>
      <c r="F152" s="197" t="s">
        <v>1442</v>
      </c>
      <c r="G152" s="35"/>
      <c r="H152" s="35"/>
      <c r="I152" s="112"/>
      <c r="J152" s="35"/>
      <c r="K152" s="35"/>
      <c r="L152" s="38"/>
      <c r="M152" s="196"/>
      <c r="N152" s="60"/>
      <c r="O152" s="60"/>
      <c r="P152" s="60"/>
      <c r="Q152" s="60"/>
      <c r="R152" s="60"/>
      <c r="S152" s="60"/>
      <c r="T152" s="61"/>
      <c r="AT152" s="17" t="s">
        <v>146</v>
      </c>
      <c r="AU152" s="17" t="s">
        <v>21</v>
      </c>
    </row>
    <row r="153" spans="2:65" s="1" customFormat="1" ht="19.5">
      <c r="B153" s="34"/>
      <c r="C153" s="35"/>
      <c r="D153" s="194" t="s">
        <v>214</v>
      </c>
      <c r="E153" s="35"/>
      <c r="F153" s="197" t="s">
        <v>1705</v>
      </c>
      <c r="G153" s="35"/>
      <c r="H153" s="35"/>
      <c r="I153" s="112"/>
      <c r="J153" s="35"/>
      <c r="K153" s="35"/>
      <c r="L153" s="38"/>
      <c r="M153" s="196"/>
      <c r="N153" s="60"/>
      <c r="O153" s="60"/>
      <c r="P153" s="60"/>
      <c r="Q153" s="60"/>
      <c r="R153" s="60"/>
      <c r="S153" s="60"/>
      <c r="T153" s="61"/>
      <c r="AT153" s="17" t="s">
        <v>214</v>
      </c>
      <c r="AU153" s="17" t="s">
        <v>21</v>
      </c>
    </row>
    <row r="154" spans="2:65" s="12" customFormat="1" ht="11.25">
      <c r="B154" s="198"/>
      <c r="C154" s="199"/>
      <c r="D154" s="194" t="s">
        <v>148</v>
      </c>
      <c r="E154" s="200" t="s">
        <v>1</v>
      </c>
      <c r="F154" s="201" t="s">
        <v>1706</v>
      </c>
      <c r="G154" s="199"/>
      <c r="H154" s="200" t="s">
        <v>1</v>
      </c>
      <c r="I154" s="202"/>
      <c r="J154" s="199"/>
      <c r="K154" s="199"/>
      <c r="L154" s="203"/>
      <c r="M154" s="204"/>
      <c r="N154" s="205"/>
      <c r="O154" s="205"/>
      <c r="P154" s="205"/>
      <c r="Q154" s="205"/>
      <c r="R154" s="205"/>
      <c r="S154" s="205"/>
      <c r="T154" s="206"/>
      <c r="AT154" s="207" t="s">
        <v>148</v>
      </c>
      <c r="AU154" s="207" t="s">
        <v>21</v>
      </c>
      <c r="AV154" s="12" t="s">
        <v>21</v>
      </c>
      <c r="AW154" s="12" t="s">
        <v>35</v>
      </c>
      <c r="AX154" s="12" t="s">
        <v>72</v>
      </c>
      <c r="AY154" s="207" t="s">
        <v>135</v>
      </c>
    </row>
    <row r="155" spans="2:65" s="13" customFormat="1" ht="11.25">
      <c r="B155" s="208"/>
      <c r="C155" s="209"/>
      <c r="D155" s="194" t="s">
        <v>148</v>
      </c>
      <c r="E155" s="210" t="s">
        <v>1</v>
      </c>
      <c r="F155" s="211" t="s">
        <v>1655</v>
      </c>
      <c r="G155" s="209"/>
      <c r="H155" s="212">
        <v>12.89</v>
      </c>
      <c r="I155" s="213"/>
      <c r="J155" s="209"/>
      <c r="K155" s="209"/>
      <c r="L155" s="214"/>
      <c r="M155" s="251"/>
      <c r="N155" s="252"/>
      <c r="O155" s="252"/>
      <c r="P155" s="252"/>
      <c r="Q155" s="252"/>
      <c r="R155" s="252"/>
      <c r="S155" s="252"/>
      <c r="T155" s="253"/>
      <c r="AT155" s="218" t="s">
        <v>148</v>
      </c>
      <c r="AU155" s="218" t="s">
        <v>21</v>
      </c>
      <c r="AV155" s="13" t="s">
        <v>80</v>
      </c>
      <c r="AW155" s="13" t="s">
        <v>35</v>
      </c>
      <c r="AX155" s="13" t="s">
        <v>21</v>
      </c>
      <c r="AY155" s="218" t="s">
        <v>135</v>
      </c>
    </row>
    <row r="156" spans="2:65" s="1" customFormat="1" ht="6.95" customHeight="1">
      <c r="B156" s="46"/>
      <c r="C156" s="47"/>
      <c r="D156" s="47"/>
      <c r="E156" s="47"/>
      <c r="F156" s="47"/>
      <c r="G156" s="47"/>
      <c r="H156" s="47"/>
      <c r="I156" s="134"/>
      <c r="J156" s="47"/>
      <c r="K156" s="47"/>
      <c r="L156" s="38"/>
    </row>
  </sheetData>
  <sheetProtection algorithmName="SHA-512" hashValue="YDIevLcjrI/8e3fOwI0FsuiB1uIFg9pFzt6/tJxcmsz/hZL5pSEH0RS493wiw2Iu+KQTr4+rV9/n6cHKaoJmiQ==" saltValue="Wx6l13mlVu2P25squ1yhwY3VfQZu++KJUmhHb5MslPcpPyNBDGyl9tcEQJhVgSCsQge5TDbEqEwEC9nkCTRSrg==" spinCount="100000" sheet="1" objects="1" scenarios="1" formatColumns="0" formatRows="0" autoFilter="0"/>
  <autoFilter ref="C87:K155"/>
  <mergeCells count="12">
    <mergeCell ref="E80:H80"/>
    <mergeCell ref="L2:V2"/>
    <mergeCell ref="E50:H50"/>
    <mergeCell ref="E52:H52"/>
    <mergeCell ref="E54:H54"/>
    <mergeCell ref="E76:H76"/>
    <mergeCell ref="E78:H78"/>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9"/>
  <sheetViews>
    <sheetView showGridLines="0" topLeftCell="A89"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95</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s="1" customFormat="1" ht="12" customHeight="1">
      <c r="B8" s="38"/>
      <c r="D8" s="111" t="s">
        <v>99</v>
      </c>
      <c r="I8" s="112"/>
      <c r="L8" s="38"/>
    </row>
    <row r="9" spans="2:46" s="1" customFormat="1" ht="36.950000000000003" customHeight="1">
      <c r="B9" s="38"/>
      <c r="E9" s="307" t="s">
        <v>1707</v>
      </c>
      <c r="F9" s="306"/>
      <c r="G9" s="306"/>
      <c r="H9" s="306"/>
      <c r="I9" s="112"/>
      <c r="L9" s="38"/>
    </row>
    <row r="10" spans="2:46" s="1" customFormat="1" ht="11.25">
      <c r="B10" s="38"/>
      <c r="I10" s="112"/>
      <c r="L10" s="38"/>
    </row>
    <row r="11" spans="2:46" s="1" customFormat="1" ht="12" customHeight="1">
      <c r="B11" s="38"/>
      <c r="D11" s="111" t="s">
        <v>19</v>
      </c>
      <c r="F11" s="17" t="s">
        <v>1</v>
      </c>
      <c r="I11" s="113" t="s">
        <v>20</v>
      </c>
      <c r="J11" s="17" t="s">
        <v>1</v>
      </c>
      <c r="L11" s="38"/>
    </row>
    <row r="12" spans="2:46" s="1" customFormat="1" ht="12" customHeight="1">
      <c r="B12" s="38"/>
      <c r="D12" s="111" t="s">
        <v>22</v>
      </c>
      <c r="F12" s="17" t="s">
        <v>23</v>
      </c>
      <c r="I12" s="113" t="s">
        <v>24</v>
      </c>
      <c r="J12" s="114" t="str">
        <f>'Rekapitulace zakázky'!AN8</f>
        <v>6. 2. 2019</v>
      </c>
      <c r="L12" s="38"/>
    </row>
    <row r="13" spans="2:46" s="1" customFormat="1" ht="10.9" customHeight="1">
      <c r="B13" s="38"/>
      <c r="I13" s="112"/>
      <c r="L13" s="38"/>
    </row>
    <row r="14" spans="2:46" s="1" customFormat="1" ht="12" customHeight="1">
      <c r="B14" s="38"/>
      <c r="D14" s="111" t="s">
        <v>28</v>
      </c>
      <c r="I14" s="113" t="s">
        <v>29</v>
      </c>
      <c r="J14" s="17" t="s">
        <v>1</v>
      </c>
      <c r="L14" s="38"/>
    </row>
    <row r="15" spans="2:46" s="1" customFormat="1" ht="18" customHeight="1">
      <c r="B15" s="38"/>
      <c r="E15" s="17" t="s">
        <v>30</v>
      </c>
      <c r="I15" s="113" t="s">
        <v>31</v>
      </c>
      <c r="J15" s="17" t="s">
        <v>1</v>
      </c>
      <c r="L15" s="38"/>
    </row>
    <row r="16" spans="2:46" s="1" customFormat="1" ht="6.95" customHeight="1">
      <c r="B16" s="38"/>
      <c r="I16" s="112"/>
      <c r="L16" s="38"/>
    </row>
    <row r="17" spans="2:12" s="1" customFormat="1" ht="12" customHeight="1">
      <c r="B17" s="38"/>
      <c r="D17" s="111" t="s">
        <v>32</v>
      </c>
      <c r="I17" s="113" t="s">
        <v>29</v>
      </c>
      <c r="J17" s="30" t="str">
        <f>'Rekapitulace zakázky'!AN13</f>
        <v>Vyplň údaj</v>
      </c>
      <c r="L17" s="38"/>
    </row>
    <row r="18" spans="2:12" s="1" customFormat="1" ht="18" customHeight="1">
      <c r="B18" s="38"/>
      <c r="E18" s="308" t="str">
        <f>'Rekapitulace zakázky'!E14</f>
        <v>Vyplň údaj</v>
      </c>
      <c r="F18" s="309"/>
      <c r="G18" s="309"/>
      <c r="H18" s="309"/>
      <c r="I18" s="113" t="s">
        <v>31</v>
      </c>
      <c r="J18" s="30" t="str">
        <f>'Rekapitulace zakázky'!AN14</f>
        <v>Vyplň údaj</v>
      </c>
      <c r="L18" s="38"/>
    </row>
    <row r="19" spans="2:12" s="1" customFormat="1" ht="6.95" customHeight="1">
      <c r="B19" s="38"/>
      <c r="I19" s="112"/>
      <c r="L19" s="38"/>
    </row>
    <row r="20" spans="2:12" s="1" customFormat="1" ht="12" customHeight="1">
      <c r="B20" s="38"/>
      <c r="D20" s="111" t="s">
        <v>34</v>
      </c>
      <c r="I20" s="113" t="s">
        <v>29</v>
      </c>
      <c r="J20" s="17" t="str">
        <f>IF('Rekapitulace zakázky'!AN16="","",'Rekapitulace zakázky'!AN16)</f>
        <v/>
      </c>
      <c r="L20" s="38"/>
    </row>
    <row r="21" spans="2:12" s="1" customFormat="1" ht="18" customHeight="1">
      <c r="B21" s="38"/>
      <c r="E21" s="17" t="str">
        <f>IF('Rekapitulace zakázky'!E17="","",'Rekapitulace zakázky'!E17)</f>
        <v xml:space="preserve"> </v>
      </c>
      <c r="I21" s="113" t="s">
        <v>31</v>
      </c>
      <c r="J21" s="17" t="str">
        <f>IF('Rekapitulace zakázky'!AN17="","",'Rekapitulace zakázky'!AN17)</f>
        <v/>
      </c>
      <c r="L21" s="38"/>
    </row>
    <row r="22" spans="2:12" s="1" customFormat="1" ht="6.95" customHeight="1">
      <c r="B22" s="38"/>
      <c r="I22" s="112"/>
      <c r="L22" s="38"/>
    </row>
    <row r="23" spans="2:12" s="1" customFormat="1" ht="12" customHeight="1">
      <c r="B23" s="38"/>
      <c r="D23" s="111" t="s">
        <v>36</v>
      </c>
      <c r="I23" s="113" t="s">
        <v>29</v>
      </c>
      <c r="J23" s="17" t="str">
        <f>IF('Rekapitulace zakázky'!AN19="","",'Rekapitulace zakázky'!AN19)</f>
        <v/>
      </c>
      <c r="L23" s="38"/>
    </row>
    <row r="24" spans="2:12" s="1" customFormat="1" ht="18" customHeight="1">
      <c r="B24" s="38"/>
      <c r="E24" s="17" t="str">
        <f>IF('Rekapitulace zakázky'!E20="","",'Rekapitulace zakázky'!E20)</f>
        <v xml:space="preserve"> </v>
      </c>
      <c r="I24" s="113" t="s">
        <v>31</v>
      </c>
      <c r="J24" s="17" t="str">
        <f>IF('Rekapitulace zakázky'!AN20="","",'Rekapitulace zakázky'!AN20)</f>
        <v/>
      </c>
      <c r="L24" s="38"/>
    </row>
    <row r="25" spans="2:12" s="1" customFormat="1" ht="6.95" customHeight="1">
      <c r="B25" s="38"/>
      <c r="I25" s="112"/>
      <c r="L25" s="38"/>
    </row>
    <row r="26" spans="2:12" s="1" customFormat="1" ht="12" customHeight="1">
      <c r="B26" s="38"/>
      <c r="D26" s="111" t="s">
        <v>37</v>
      </c>
      <c r="I26" s="112"/>
      <c r="L26" s="38"/>
    </row>
    <row r="27" spans="2:12" s="7" customFormat="1" ht="16.5" customHeight="1">
      <c r="B27" s="115"/>
      <c r="E27" s="310" t="s">
        <v>1</v>
      </c>
      <c r="F27" s="310"/>
      <c r="G27" s="310"/>
      <c r="H27" s="310"/>
      <c r="I27" s="116"/>
      <c r="L27" s="115"/>
    </row>
    <row r="28" spans="2:12" s="1" customFormat="1" ht="6.95" customHeight="1">
      <c r="B28" s="38"/>
      <c r="I28" s="112"/>
      <c r="L28" s="38"/>
    </row>
    <row r="29" spans="2:12" s="1" customFormat="1" ht="6.95" customHeight="1">
      <c r="B29" s="38"/>
      <c r="D29" s="56"/>
      <c r="E29" s="56"/>
      <c r="F29" s="56"/>
      <c r="G29" s="56"/>
      <c r="H29" s="56"/>
      <c r="I29" s="117"/>
      <c r="J29" s="56"/>
      <c r="K29" s="56"/>
      <c r="L29" s="38"/>
    </row>
    <row r="30" spans="2:12" s="1" customFormat="1" ht="25.35" customHeight="1">
      <c r="B30" s="38"/>
      <c r="D30" s="118" t="s">
        <v>38</v>
      </c>
      <c r="I30" s="112"/>
      <c r="J30" s="119">
        <f>ROUND(J85, 2)</f>
        <v>0</v>
      </c>
      <c r="L30" s="38"/>
    </row>
    <row r="31" spans="2:12" s="1" customFormat="1" ht="6.95" customHeight="1">
      <c r="B31" s="38"/>
      <c r="D31" s="56"/>
      <c r="E31" s="56"/>
      <c r="F31" s="56"/>
      <c r="G31" s="56"/>
      <c r="H31" s="56"/>
      <c r="I31" s="117"/>
      <c r="J31" s="56"/>
      <c r="K31" s="56"/>
      <c r="L31" s="38"/>
    </row>
    <row r="32" spans="2:12" s="1" customFormat="1" ht="14.45" customHeight="1">
      <c r="B32" s="38"/>
      <c r="F32" s="120" t="s">
        <v>40</v>
      </c>
      <c r="I32" s="121" t="s">
        <v>39</v>
      </c>
      <c r="J32" s="120" t="s">
        <v>41</v>
      </c>
      <c r="L32" s="38"/>
    </row>
    <row r="33" spans="2:12" s="1" customFormat="1" ht="14.45" customHeight="1">
      <c r="B33" s="38"/>
      <c r="D33" s="111" t="s">
        <v>42</v>
      </c>
      <c r="E33" s="111" t="s">
        <v>43</v>
      </c>
      <c r="F33" s="122">
        <f>ROUND((SUM(BE85:BE128)),  2)</f>
        <v>0</v>
      </c>
      <c r="I33" s="123">
        <v>0.21</v>
      </c>
      <c r="J33" s="122">
        <f>ROUND(((SUM(BE85:BE128))*I33),  2)</f>
        <v>0</v>
      </c>
      <c r="L33" s="38"/>
    </row>
    <row r="34" spans="2:12" s="1" customFormat="1" ht="14.45" customHeight="1">
      <c r="B34" s="38"/>
      <c r="E34" s="111" t="s">
        <v>44</v>
      </c>
      <c r="F34" s="122">
        <f>ROUND((SUM(BF85:BF128)),  2)</f>
        <v>0</v>
      </c>
      <c r="I34" s="123">
        <v>0.15</v>
      </c>
      <c r="J34" s="122">
        <f>ROUND(((SUM(BF85:BF128))*I34),  2)</f>
        <v>0</v>
      </c>
      <c r="L34" s="38"/>
    </row>
    <row r="35" spans="2:12" s="1" customFormat="1" ht="14.45" hidden="1" customHeight="1">
      <c r="B35" s="38"/>
      <c r="E35" s="111" t="s">
        <v>45</v>
      </c>
      <c r="F35" s="122">
        <f>ROUND((SUM(BG85:BG128)),  2)</f>
        <v>0</v>
      </c>
      <c r="I35" s="123">
        <v>0.21</v>
      </c>
      <c r="J35" s="122">
        <f>0</f>
        <v>0</v>
      </c>
      <c r="L35" s="38"/>
    </row>
    <row r="36" spans="2:12" s="1" customFormat="1" ht="14.45" hidden="1" customHeight="1">
      <c r="B36" s="38"/>
      <c r="E36" s="111" t="s">
        <v>46</v>
      </c>
      <c r="F36" s="122">
        <f>ROUND((SUM(BH85:BH128)),  2)</f>
        <v>0</v>
      </c>
      <c r="I36" s="123">
        <v>0.15</v>
      </c>
      <c r="J36" s="122">
        <f>0</f>
        <v>0</v>
      </c>
      <c r="L36" s="38"/>
    </row>
    <row r="37" spans="2:12" s="1" customFormat="1" ht="14.45" hidden="1" customHeight="1">
      <c r="B37" s="38"/>
      <c r="E37" s="111" t="s">
        <v>47</v>
      </c>
      <c r="F37" s="122">
        <f>ROUND((SUM(BI85:BI128)),  2)</f>
        <v>0</v>
      </c>
      <c r="I37" s="123">
        <v>0</v>
      </c>
      <c r="J37" s="122">
        <f>0</f>
        <v>0</v>
      </c>
      <c r="L37" s="38"/>
    </row>
    <row r="38" spans="2:12" s="1" customFormat="1" ht="6.95" customHeight="1">
      <c r="B38" s="38"/>
      <c r="I38" s="112"/>
      <c r="L38" s="38"/>
    </row>
    <row r="39" spans="2:12" s="1" customFormat="1" ht="25.35" customHeight="1">
      <c r="B39" s="38"/>
      <c r="C39" s="124"/>
      <c r="D39" s="125" t="s">
        <v>48</v>
      </c>
      <c r="E39" s="126"/>
      <c r="F39" s="126"/>
      <c r="G39" s="127" t="s">
        <v>49</v>
      </c>
      <c r="H39" s="128" t="s">
        <v>50</v>
      </c>
      <c r="I39" s="129"/>
      <c r="J39" s="130">
        <f>SUM(J30:J37)</f>
        <v>0</v>
      </c>
      <c r="K39" s="131"/>
      <c r="L39" s="38"/>
    </row>
    <row r="40" spans="2:12" s="1" customFormat="1" ht="14.45" customHeight="1">
      <c r="B40" s="132"/>
      <c r="C40" s="133"/>
      <c r="D40" s="133"/>
      <c r="E40" s="133"/>
      <c r="F40" s="133"/>
      <c r="G40" s="133"/>
      <c r="H40" s="133"/>
      <c r="I40" s="134"/>
      <c r="J40" s="133"/>
      <c r="K40" s="133"/>
      <c r="L40" s="38"/>
    </row>
    <row r="44" spans="2:12" s="1" customFormat="1" ht="6.95" customHeight="1">
      <c r="B44" s="135"/>
      <c r="C44" s="136"/>
      <c r="D44" s="136"/>
      <c r="E44" s="136"/>
      <c r="F44" s="136"/>
      <c r="G44" s="136"/>
      <c r="H44" s="136"/>
      <c r="I44" s="137"/>
      <c r="J44" s="136"/>
      <c r="K44" s="136"/>
      <c r="L44" s="38"/>
    </row>
    <row r="45" spans="2:12" s="1" customFormat="1" ht="24.95" customHeight="1">
      <c r="B45" s="34"/>
      <c r="C45" s="23" t="s">
        <v>103</v>
      </c>
      <c r="D45" s="35"/>
      <c r="E45" s="35"/>
      <c r="F45" s="35"/>
      <c r="G45" s="35"/>
      <c r="H45" s="35"/>
      <c r="I45" s="112"/>
      <c r="J45" s="35"/>
      <c r="K45" s="35"/>
      <c r="L45" s="38"/>
    </row>
    <row r="46" spans="2:12" s="1" customFormat="1" ht="6.95" customHeight="1">
      <c r="B46" s="34"/>
      <c r="C46" s="35"/>
      <c r="D46" s="35"/>
      <c r="E46" s="35"/>
      <c r="F46" s="35"/>
      <c r="G46" s="35"/>
      <c r="H46" s="35"/>
      <c r="I46" s="112"/>
      <c r="J46" s="35"/>
      <c r="K46" s="35"/>
      <c r="L46" s="38"/>
    </row>
    <row r="47" spans="2:12" s="1" customFormat="1" ht="12" customHeight="1">
      <c r="B47" s="34"/>
      <c r="C47" s="29" t="s">
        <v>16</v>
      </c>
      <c r="D47" s="35"/>
      <c r="E47" s="35"/>
      <c r="F47" s="35"/>
      <c r="G47" s="35"/>
      <c r="H47" s="35"/>
      <c r="I47" s="112"/>
      <c r="J47" s="35"/>
      <c r="K47" s="35"/>
      <c r="L47" s="38"/>
    </row>
    <row r="48" spans="2:12" s="1" customFormat="1" ht="16.5" customHeight="1">
      <c r="B48" s="34"/>
      <c r="C48" s="35"/>
      <c r="D48" s="35"/>
      <c r="E48" s="311" t="str">
        <f>E7</f>
        <v>Oprava mostů v km 0,931 a v km 3,040 v úseku Ústí n.L. Střekov - Ústí n.L. západ</v>
      </c>
      <c r="F48" s="312"/>
      <c r="G48" s="312"/>
      <c r="H48" s="312"/>
      <c r="I48" s="112"/>
      <c r="J48" s="35"/>
      <c r="K48" s="35"/>
      <c r="L48" s="38"/>
    </row>
    <row r="49" spans="2:47" s="1" customFormat="1" ht="12" customHeight="1">
      <c r="B49" s="34"/>
      <c r="C49" s="29" t="s">
        <v>99</v>
      </c>
      <c r="D49" s="35"/>
      <c r="E49" s="35"/>
      <c r="F49" s="35"/>
      <c r="G49" s="35"/>
      <c r="H49" s="35"/>
      <c r="I49" s="112"/>
      <c r="J49" s="35"/>
      <c r="K49" s="35"/>
      <c r="L49" s="38"/>
    </row>
    <row r="50" spans="2:47" s="1" customFormat="1" ht="16.5" customHeight="1">
      <c r="B50" s="34"/>
      <c r="C50" s="35"/>
      <c r="D50" s="35"/>
      <c r="E50" s="279" t="str">
        <f>E9</f>
        <v>VRN01 - Oprava mostu v km 0,931</v>
      </c>
      <c r="F50" s="278"/>
      <c r="G50" s="278"/>
      <c r="H50" s="278"/>
      <c r="I50" s="112"/>
      <c r="J50" s="35"/>
      <c r="K50" s="35"/>
      <c r="L50" s="38"/>
    </row>
    <row r="51" spans="2:47" s="1" customFormat="1" ht="6.95" customHeight="1">
      <c r="B51" s="34"/>
      <c r="C51" s="35"/>
      <c r="D51" s="35"/>
      <c r="E51" s="35"/>
      <c r="F51" s="35"/>
      <c r="G51" s="35"/>
      <c r="H51" s="35"/>
      <c r="I51" s="112"/>
      <c r="J51" s="35"/>
      <c r="K51" s="35"/>
      <c r="L51" s="38"/>
    </row>
    <row r="52" spans="2:47" s="1" customFormat="1" ht="12" customHeight="1">
      <c r="B52" s="34"/>
      <c r="C52" s="29" t="s">
        <v>22</v>
      </c>
      <c r="D52" s="35"/>
      <c r="E52" s="35"/>
      <c r="F52" s="27" t="str">
        <f>F12</f>
        <v xml:space="preserve"> </v>
      </c>
      <c r="G52" s="35"/>
      <c r="H52" s="35"/>
      <c r="I52" s="113" t="s">
        <v>24</v>
      </c>
      <c r="J52" s="55" t="str">
        <f>IF(J12="","",J12)</f>
        <v>6. 2. 2019</v>
      </c>
      <c r="K52" s="35"/>
      <c r="L52" s="38"/>
    </row>
    <row r="53" spans="2:47" s="1" customFormat="1" ht="6.95" customHeight="1">
      <c r="B53" s="34"/>
      <c r="C53" s="35"/>
      <c r="D53" s="35"/>
      <c r="E53" s="35"/>
      <c r="F53" s="35"/>
      <c r="G53" s="35"/>
      <c r="H53" s="35"/>
      <c r="I53" s="112"/>
      <c r="J53" s="35"/>
      <c r="K53" s="35"/>
      <c r="L53" s="38"/>
    </row>
    <row r="54" spans="2:47" s="1" customFormat="1" ht="13.7" customHeight="1">
      <c r="B54" s="34"/>
      <c r="C54" s="29" t="s">
        <v>28</v>
      </c>
      <c r="D54" s="35"/>
      <c r="E54" s="35"/>
      <c r="F54" s="27" t="str">
        <f>E15</f>
        <v>SŽDC, s.o. OŘ Ústí nad Labem</v>
      </c>
      <c r="G54" s="35"/>
      <c r="H54" s="35"/>
      <c r="I54" s="113" t="s">
        <v>34</v>
      </c>
      <c r="J54" s="32" t="str">
        <f>E21</f>
        <v xml:space="preserve"> </v>
      </c>
      <c r="K54" s="35"/>
      <c r="L54" s="38"/>
    </row>
    <row r="55" spans="2:47" s="1" customFormat="1" ht="13.7" customHeight="1">
      <c r="B55" s="34"/>
      <c r="C55" s="29" t="s">
        <v>32</v>
      </c>
      <c r="D55" s="35"/>
      <c r="E55" s="35"/>
      <c r="F55" s="27" t="str">
        <f>IF(E18="","",E18)</f>
        <v>Vyplň údaj</v>
      </c>
      <c r="G55" s="35"/>
      <c r="H55" s="35"/>
      <c r="I55" s="113" t="s">
        <v>36</v>
      </c>
      <c r="J55" s="32" t="str">
        <f>E24</f>
        <v xml:space="preserve"> </v>
      </c>
      <c r="K55" s="35"/>
      <c r="L55" s="38"/>
    </row>
    <row r="56" spans="2:47" s="1" customFormat="1" ht="10.35" customHeight="1">
      <c r="B56" s="34"/>
      <c r="C56" s="35"/>
      <c r="D56" s="35"/>
      <c r="E56" s="35"/>
      <c r="F56" s="35"/>
      <c r="G56" s="35"/>
      <c r="H56" s="35"/>
      <c r="I56" s="112"/>
      <c r="J56" s="35"/>
      <c r="K56" s="35"/>
      <c r="L56" s="38"/>
    </row>
    <row r="57" spans="2:47" s="1" customFormat="1" ht="29.25" customHeight="1">
      <c r="B57" s="34"/>
      <c r="C57" s="138" t="s">
        <v>104</v>
      </c>
      <c r="D57" s="139"/>
      <c r="E57" s="139"/>
      <c r="F57" s="139"/>
      <c r="G57" s="139"/>
      <c r="H57" s="139"/>
      <c r="I57" s="140"/>
      <c r="J57" s="141" t="s">
        <v>105</v>
      </c>
      <c r="K57" s="139"/>
      <c r="L57" s="38"/>
    </row>
    <row r="58" spans="2:47" s="1" customFormat="1" ht="10.35" customHeight="1">
      <c r="B58" s="34"/>
      <c r="C58" s="35"/>
      <c r="D58" s="35"/>
      <c r="E58" s="35"/>
      <c r="F58" s="35"/>
      <c r="G58" s="35"/>
      <c r="H58" s="35"/>
      <c r="I58" s="112"/>
      <c r="J58" s="35"/>
      <c r="K58" s="35"/>
      <c r="L58" s="38"/>
    </row>
    <row r="59" spans="2:47" s="1" customFormat="1" ht="22.9" customHeight="1">
      <c r="B59" s="34"/>
      <c r="C59" s="142" t="s">
        <v>106</v>
      </c>
      <c r="D59" s="35"/>
      <c r="E59" s="35"/>
      <c r="F59" s="35"/>
      <c r="G59" s="35"/>
      <c r="H59" s="35"/>
      <c r="I59" s="112"/>
      <c r="J59" s="73">
        <f>J85</f>
        <v>0</v>
      </c>
      <c r="K59" s="35"/>
      <c r="L59" s="38"/>
      <c r="AU59" s="17" t="s">
        <v>107</v>
      </c>
    </row>
    <row r="60" spans="2:47" s="8" customFormat="1" ht="24.95" customHeight="1">
      <c r="B60" s="143"/>
      <c r="C60" s="144"/>
      <c r="D60" s="145" t="s">
        <v>1708</v>
      </c>
      <c r="E60" s="146"/>
      <c r="F60" s="146"/>
      <c r="G60" s="146"/>
      <c r="H60" s="146"/>
      <c r="I60" s="147"/>
      <c r="J60" s="148">
        <f>J86</f>
        <v>0</v>
      </c>
      <c r="K60" s="144"/>
      <c r="L60" s="149"/>
    </row>
    <row r="61" spans="2:47" s="9" customFormat="1" ht="19.899999999999999" customHeight="1">
      <c r="B61" s="150"/>
      <c r="C61" s="94"/>
      <c r="D61" s="151" t="s">
        <v>1709</v>
      </c>
      <c r="E61" s="152"/>
      <c r="F61" s="152"/>
      <c r="G61" s="152"/>
      <c r="H61" s="152"/>
      <c r="I61" s="153"/>
      <c r="J61" s="154">
        <f>J87</f>
        <v>0</v>
      </c>
      <c r="K61" s="94"/>
      <c r="L61" s="155"/>
    </row>
    <row r="62" spans="2:47" s="9" customFormat="1" ht="19.899999999999999" customHeight="1">
      <c r="B62" s="150"/>
      <c r="C62" s="94"/>
      <c r="D62" s="151" t="s">
        <v>1710</v>
      </c>
      <c r="E62" s="152"/>
      <c r="F62" s="152"/>
      <c r="G62" s="152"/>
      <c r="H62" s="152"/>
      <c r="I62" s="153"/>
      <c r="J62" s="154">
        <f>J94</f>
        <v>0</v>
      </c>
      <c r="K62" s="94"/>
      <c r="L62" s="155"/>
    </row>
    <row r="63" spans="2:47" s="9" customFormat="1" ht="19.899999999999999" customHeight="1">
      <c r="B63" s="150"/>
      <c r="C63" s="94"/>
      <c r="D63" s="151" t="s">
        <v>1711</v>
      </c>
      <c r="E63" s="152"/>
      <c r="F63" s="152"/>
      <c r="G63" s="152"/>
      <c r="H63" s="152"/>
      <c r="I63" s="153"/>
      <c r="J63" s="154">
        <f>J98</f>
        <v>0</v>
      </c>
      <c r="K63" s="94"/>
      <c r="L63" s="155"/>
    </row>
    <row r="64" spans="2:47" s="9" customFormat="1" ht="19.899999999999999" customHeight="1">
      <c r="B64" s="150"/>
      <c r="C64" s="94"/>
      <c r="D64" s="151" t="s">
        <v>1712</v>
      </c>
      <c r="E64" s="152"/>
      <c r="F64" s="152"/>
      <c r="G64" s="152"/>
      <c r="H64" s="152"/>
      <c r="I64" s="153"/>
      <c r="J64" s="154">
        <f>J109</f>
        <v>0</v>
      </c>
      <c r="K64" s="94"/>
      <c r="L64" s="155"/>
    </row>
    <row r="65" spans="2:12" s="9" customFormat="1" ht="19.899999999999999" customHeight="1">
      <c r="B65" s="150"/>
      <c r="C65" s="94"/>
      <c r="D65" s="151" t="s">
        <v>1713</v>
      </c>
      <c r="E65" s="152"/>
      <c r="F65" s="152"/>
      <c r="G65" s="152"/>
      <c r="H65" s="152"/>
      <c r="I65" s="153"/>
      <c r="J65" s="154">
        <f>J113</f>
        <v>0</v>
      </c>
      <c r="K65" s="94"/>
      <c r="L65" s="155"/>
    </row>
    <row r="66" spans="2:12" s="1" customFormat="1" ht="21.75" customHeight="1">
      <c r="B66" s="34"/>
      <c r="C66" s="35"/>
      <c r="D66" s="35"/>
      <c r="E66" s="35"/>
      <c r="F66" s="35"/>
      <c r="G66" s="35"/>
      <c r="H66" s="35"/>
      <c r="I66" s="112"/>
      <c r="J66" s="35"/>
      <c r="K66" s="35"/>
      <c r="L66" s="38"/>
    </row>
    <row r="67" spans="2:12" s="1" customFormat="1" ht="6.95" customHeight="1">
      <c r="B67" s="46"/>
      <c r="C67" s="47"/>
      <c r="D67" s="47"/>
      <c r="E67" s="47"/>
      <c r="F67" s="47"/>
      <c r="G67" s="47"/>
      <c r="H67" s="47"/>
      <c r="I67" s="134"/>
      <c r="J67" s="47"/>
      <c r="K67" s="47"/>
      <c r="L67" s="38"/>
    </row>
    <row r="71" spans="2:12" s="1" customFormat="1" ht="6.95" customHeight="1">
      <c r="B71" s="48"/>
      <c r="C71" s="49"/>
      <c r="D71" s="49"/>
      <c r="E71" s="49"/>
      <c r="F71" s="49"/>
      <c r="G71" s="49"/>
      <c r="H71" s="49"/>
      <c r="I71" s="137"/>
      <c r="J71" s="49"/>
      <c r="K71" s="49"/>
      <c r="L71" s="38"/>
    </row>
    <row r="72" spans="2:12" s="1" customFormat="1" ht="24.95" customHeight="1">
      <c r="B72" s="34"/>
      <c r="C72" s="23" t="s">
        <v>120</v>
      </c>
      <c r="D72" s="35"/>
      <c r="E72" s="35"/>
      <c r="F72" s="35"/>
      <c r="G72" s="35"/>
      <c r="H72" s="35"/>
      <c r="I72" s="112"/>
      <c r="J72" s="35"/>
      <c r="K72" s="35"/>
      <c r="L72" s="38"/>
    </row>
    <row r="73" spans="2:12" s="1" customFormat="1" ht="6.95" customHeight="1">
      <c r="B73" s="34"/>
      <c r="C73" s="35"/>
      <c r="D73" s="35"/>
      <c r="E73" s="35"/>
      <c r="F73" s="35"/>
      <c r="G73" s="35"/>
      <c r="H73" s="35"/>
      <c r="I73" s="112"/>
      <c r="J73" s="35"/>
      <c r="K73" s="35"/>
      <c r="L73" s="38"/>
    </row>
    <row r="74" spans="2:12" s="1" customFormat="1" ht="12" customHeight="1">
      <c r="B74" s="34"/>
      <c r="C74" s="29" t="s">
        <v>16</v>
      </c>
      <c r="D74" s="35"/>
      <c r="E74" s="35"/>
      <c r="F74" s="35"/>
      <c r="G74" s="35"/>
      <c r="H74" s="35"/>
      <c r="I74" s="112"/>
      <c r="J74" s="35"/>
      <c r="K74" s="35"/>
      <c r="L74" s="38"/>
    </row>
    <row r="75" spans="2:12" s="1" customFormat="1" ht="16.5" customHeight="1">
      <c r="B75" s="34"/>
      <c r="C75" s="35"/>
      <c r="D75" s="35"/>
      <c r="E75" s="311" t="str">
        <f>E7</f>
        <v>Oprava mostů v km 0,931 a v km 3,040 v úseku Ústí n.L. Střekov - Ústí n.L. západ</v>
      </c>
      <c r="F75" s="312"/>
      <c r="G75" s="312"/>
      <c r="H75" s="312"/>
      <c r="I75" s="112"/>
      <c r="J75" s="35"/>
      <c r="K75" s="35"/>
      <c r="L75" s="38"/>
    </row>
    <row r="76" spans="2:12" s="1" customFormat="1" ht="12" customHeight="1">
      <c r="B76" s="34"/>
      <c r="C76" s="29" t="s">
        <v>99</v>
      </c>
      <c r="D76" s="35"/>
      <c r="E76" s="35"/>
      <c r="F76" s="35"/>
      <c r="G76" s="35"/>
      <c r="H76" s="35"/>
      <c r="I76" s="112"/>
      <c r="J76" s="35"/>
      <c r="K76" s="35"/>
      <c r="L76" s="38"/>
    </row>
    <row r="77" spans="2:12" s="1" customFormat="1" ht="16.5" customHeight="1">
      <c r="B77" s="34"/>
      <c r="C77" s="35"/>
      <c r="D77" s="35"/>
      <c r="E77" s="279" t="str">
        <f>E9</f>
        <v>VRN01 - Oprava mostu v km 0,931</v>
      </c>
      <c r="F77" s="278"/>
      <c r="G77" s="278"/>
      <c r="H77" s="278"/>
      <c r="I77" s="112"/>
      <c r="J77" s="35"/>
      <c r="K77" s="35"/>
      <c r="L77" s="38"/>
    </row>
    <row r="78" spans="2:12" s="1" customFormat="1" ht="6.95" customHeight="1">
      <c r="B78" s="34"/>
      <c r="C78" s="35"/>
      <c r="D78" s="35"/>
      <c r="E78" s="35"/>
      <c r="F78" s="35"/>
      <c r="G78" s="35"/>
      <c r="H78" s="35"/>
      <c r="I78" s="112"/>
      <c r="J78" s="35"/>
      <c r="K78" s="35"/>
      <c r="L78" s="38"/>
    </row>
    <row r="79" spans="2:12" s="1" customFormat="1" ht="12" customHeight="1">
      <c r="B79" s="34"/>
      <c r="C79" s="29" t="s">
        <v>22</v>
      </c>
      <c r="D79" s="35"/>
      <c r="E79" s="35"/>
      <c r="F79" s="27" t="str">
        <f>F12</f>
        <v xml:space="preserve"> </v>
      </c>
      <c r="G79" s="35"/>
      <c r="H79" s="35"/>
      <c r="I79" s="113" t="s">
        <v>24</v>
      </c>
      <c r="J79" s="55" t="str">
        <f>IF(J12="","",J12)</f>
        <v>6. 2. 2019</v>
      </c>
      <c r="K79" s="35"/>
      <c r="L79" s="38"/>
    </row>
    <row r="80" spans="2:12" s="1" customFormat="1" ht="6.95" customHeight="1">
      <c r="B80" s="34"/>
      <c r="C80" s="35"/>
      <c r="D80" s="35"/>
      <c r="E80" s="35"/>
      <c r="F80" s="35"/>
      <c r="G80" s="35"/>
      <c r="H80" s="35"/>
      <c r="I80" s="112"/>
      <c r="J80" s="35"/>
      <c r="K80" s="35"/>
      <c r="L80" s="38"/>
    </row>
    <row r="81" spans="2:65" s="1" customFormat="1" ht="13.7" customHeight="1">
      <c r="B81" s="34"/>
      <c r="C81" s="29" t="s">
        <v>28</v>
      </c>
      <c r="D81" s="35"/>
      <c r="E81" s="35"/>
      <c r="F81" s="27" t="str">
        <f>E15</f>
        <v>SŽDC, s.o. OŘ Ústí nad Labem</v>
      </c>
      <c r="G81" s="35"/>
      <c r="H81" s="35"/>
      <c r="I81" s="113" t="s">
        <v>34</v>
      </c>
      <c r="J81" s="32" t="str">
        <f>E21</f>
        <v xml:space="preserve"> </v>
      </c>
      <c r="K81" s="35"/>
      <c r="L81" s="38"/>
    </row>
    <row r="82" spans="2:65" s="1" customFormat="1" ht="13.7" customHeight="1">
      <c r="B82" s="34"/>
      <c r="C82" s="29" t="s">
        <v>32</v>
      </c>
      <c r="D82" s="35"/>
      <c r="E82" s="35"/>
      <c r="F82" s="27" t="str">
        <f>IF(E18="","",E18)</f>
        <v>Vyplň údaj</v>
      </c>
      <c r="G82" s="35"/>
      <c r="H82" s="35"/>
      <c r="I82" s="113" t="s">
        <v>36</v>
      </c>
      <c r="J82" s="32" t="str">
        <f>E24</f>
        <v xml:space="preserve"> </v>
      </c>
      <c r="K82" s="35"/>
      <c r="L82" s="38"/>
    </row>
    <row r="83" spans="2:65" s="1" customFormat="1" ht="10.35" customHeight="1">
      <c r="B83" s="34"/>
      <c r="C83" s="35"/>
      <c r="D83" s="35"/>
      <c r="E83" s="35"/>
      <c r="F83" s="35"/>
      <c r="G83" s="35"/>
      <c r="H83" s="35"/>
      <c r="I83" s="112"/>
      <c r="J83" s="35"/>
      <c r="K83" s="35"/>
      <c r="L83" s="38"/>
    </row>
    <row r="84" spans="2:65" s="10" customFormat="1" ht="29.25" customHeight="1">
      <c r="B84" s="156"/>
      <c r="C84" s="157" t="s">
        <v>121</v>
      </c>
      <c r="D84" s="158" t="s">
        <v>57</v>
      </c>
      <c r="E84" s="158" t="s">
        <v>53</v>
      </c>
      <c r="F84" s="158" t="s">
        <v>54</v>
      </c>
      <c r="G84" s="158" t="s">
        <v>122</v>
      </c>
      <c r="H84" s="158" t="s">
        <v>123</v>
      </c>
      <c r="I84" s="159" t="s">
        <v>124</v>
      </c>
      <c r="J84" s="158" t="s">
        <v>105</v>
      </c>
      <c r="K84" s="160" t="s">
        <v>125</v>
      </c>
      <c r="L84" s="161"/>
      <c r="M84" s="64" t="s">
        <v>1</v>
      </c>
      <c r="N84" s="65" t="s">
        <v>42</v>
      </c>
      <c r="O84" s="65" t="s">
        <v>126</v>
      </c>
      <c r="P84" s="65" t="s">
        <v>127</v>
      </c>
      <c r="Q84" s="65" t="s">
        <v>128</v>
      </c>
      <c r="R84" s="65" t="s">
        <v>129</v>
      </c>
      <c r="S84" s="65" t="s">
        <v>130</v>
      </c>
      <c r="T84" s="66" t="s">
        <v>131</v>
      </c>
    </row>
    <row r="85" spans="2:65" s="1" customFormat="1" ht="22.9" customHeight="1">
      <c r="B85" s="34"/>
      <c r="C85" s="71" t="s">
        <v>132</v>
      </c>
      <c r="D85" s="35"/>
      <c r="E85" s="35"/>
      <c r="F85" s="35"/>
      <c r="G85" s="35"/>
      <c r="H85" s="35"/>
      <c r="I85" s="112"/>
      <c r="J85" s="162">
        <f>BK85</f>
        <v>0</v>
      </c>
      <c r="K85" s="35"/>
      <c r="L85" s="38"/>
      <c r="M85" s="67"/>
      <c r="N85" s="68"/>
      <c r="O85" s="68"/>
      <c r="P85" s="163">
        <f>P86</f>
        <v>0</v>
      </c>
      <c r="Q85" s="68"/>
      <c r="R85" s="163">
        <f>R86</f>
        <v>0</v>
      </c>
      <c r="S85" s="68"/>
      <c r="T85" s="164">
        <f>T86</f>
        <v>0</v>
      </c>
      <c r="AT85" s="17" t="s">
        <v>71</v>
      </c>
      <c r="AU85" s="17" t="s">
        <v>107</v>
      </c>
      <c r="BK85" s="165">
        <f>BK86</f>
        <v>0</v>
      </c>
    </row>
    <row r="86" spans="2:65" s="11" customFormat="1" ht="25.9" customHeight="1">
      <c r="B86" s="166"/>
      <c r="C86" s="167"/>
      <c r="D86" s="168" t="s">
        <v>71</v>
      </c>
      <c r="E86" s="169" t="s">
        <v>1714</v>
      </c>
      <c r="F86" s="169" t="s">
        <v>1715</v>
      </c>
      <c r="G86" s="167"/>
      <c r="H86" s="167"/>
      <c r="I86" s="170"/>
      <c r="J86" s="171">
        <f>BK86</f>
        <v>0</v>
      </c>
      <c r="K86" s="167"/>
      <c r="L86" s="172"/>
      <c r="M86" s="173"/>
      <c r="N86" s="174"/>
      <c r="O86" s="174"/>
      <c r="P86" s="175">
        <f>P87+P94+P98+P109+P113</f>
        <v>0</v>
      </c>
      <c r="Q86" s="174"/>
      <c r="R86" s="175">
        <f>R87+R94+R98+R109+R113</f>
        <v>0</v>
      </c>
      <c r="S86" s="174"/>
      <c r="T86" s="176">
        <f>T87+T94+T98+T109+T113</f>
        <v>0</v>
      </c>
      <c r="AR86" s="177" t="s">
        <v>178</v>
      </c>
      <c r="AT86" s="178" t="s">
        <v>71</v>
      </c>
      <c r="AU86" s="178" t="s">
        <v>72</v>
      </c>
      <c r="AY86" s="177" t="s">
        <v>135</v>
      </c>
      <c r="BK86" s="179">
        <f>BK87+BK94+BK98+BK109+BK113</f>
        <v>0</v>
      </c>
    </row>
    <row r="87" spans="2:65" s="11" customFormat="1" ht="22.9" customHeight="1">
      <c r="B87" s="166"/>
      <c r="C87" s="167"/>
      <c r="D87" s="168" t="s">
        <v>71</v>
      </c>
      <c r="E87" s="180" t="s">
        <v>1716</v>
      </c>
      <c r="F87" s="180" t="s">
        <v>1717</v>
      </c>
      <c r="G87" s="167"/>
      <c r="H87" s="167"/>
      <c r="I87" s="170"/>
      <c r="J87" s="181">
        <f>BK87</f>
        <v>0</v>
      </c>
      <c r="K87" s="167"/>
      <c r="L87" s="172"/>
      <c r="M87" s="173"/>
      <c r="N87" s="174"/>
      <c r="O87" s="174"/>
      <c r="P87" s="175">
        <f>SUM(P88:P93)</f>
        <v>0</v>
      </c>
      <c r="Q87" s="174"/>
      <c r="R87" s="175">
        <f>SUM(R88:R93)</f>
        <v>0</v>
      </c>
      <c r="S87" s="174"/>
      <c r="T87" s="176">
        <f>SUM(T88:T93)</f>
        <v>0</v>
      </c>
      <c r="AR87" s="177" t="s">
        <v>178</v>
      </c>
      <c r="AT87" s="178" t="s">
        <v>71</v>
      </c>
      <c r="AU87" s="178" t="s">
        <v>21</v>
      </c>
      <c r="AY87" s="177" t="s">
        <v>135</v>
      </c>
      <c r="BK87" s="179">
        <f>SUM(BK88:BK93)</f>
        <v>0</v>
      </c>
    </row>
    <row r="88" spans="2:65" s="1" customFormat="1" ht="16.5" customHeight="1">
      <c r="B88" s="34"/>
      <c r="C88" s="182" t="s">
        <v>21</v>
      </c>
      <c r="D88" s="182" t="s">
        <v>137</v>
      </c>
      <c r="E88" s="183" t="s">
        <v>1718</v>
      </c>
      <c r="F88" s="184" t="s">
        <v>1719</v>
      </c>
      <c r="G88" s="185" t="s">
        <v>1720</v>
      </c>
      <c r="H88" s="186">
        <v>1</v>
      </c>
      <c r="I88" s="187"/>
      <c r="J88" s="188">
        <f>ROUND(I88*H88,2)</f>
        <v>0</v>
      </c>
      <c r="K88" s="184" t="s">
        <v>141</v>
      </c>
      <c r="L88" s="38"/>
      <c r="M88" s="189" t="s">
        <v>1</v>
      </c>
      <c r="N88" s="190" t="s">
        <v>43</v>
      </c>
      <c r="O88" s="60"/>
      <c r="P88" s="191">
        <f>O88*H88</f>
        <v>0</v>
      </c>
      <c r="Q88" s="191">
        <v>0</v>
      </c>
      <c r="R88" s="191">
        <f>Q88*H88</f>
        <v>0</v>
      </c>
      <c r="S88" s="191">
        <v>0</v>
      </c>
      <c r="T88" s="192">
        <f>S88*H88</f>
        <v>0</v>
      </c>
      <c r="AR88" s="17" t="s">
        <v>1721</v>
      </c>
      <c r="AT88" s="17" t="s">
        <v>137</v>
      </c>
      <c r="AU88" s="17" t="s">
        <v>80</v>
      </c>
      <c r="AY88" s="17" t="s">
        <v>135</v>
      </c>
      <c r="BE88" s="193">
        <f>IF(N88="základní",J88,0)</f>
        <v>0</v>
      </c>
      <c r="BF88" s="193">
        <f>IF(N88="snížená",J88,0)</f>
        <v>0</v>
      </c>
      <c r="BG88" s="193">
        <f>IF(N88="zákl. přenesená",J88,0)</f>
        <v>0</v>
      </c>
      <c r="BH88" s="193">
        <f>IF(N88="sníž. přenesená",J88,0)</f>
        <v>0</v>
      </c>
      <c r="BI88" s="193">
        <f>IF(N88="nulová",J88,0)</f>
        <v>0</v>
      </c>
      <c r="BJ88" s="17" t="s">
        <v>21</v>
      </c>
      <c r="BK88" s="193">
        <f>ROUND(I88*H88,2)</f>
        <v>0</v>
      </c>
      <c r="BL88" s="17" t="s">
        <v>1721</v>
      </c>
      <c r="BM88" s="17" t="s">
        <v>1722</v>
      </c>
    </row>
    <row r="89" spans="2:65" s="1" customFormat="1" ht="11.25">
      <c r="B89" s="34"/>
      <c r="C89" s="35"/>
      <c r="D89" s="194" t="s">
        <v>144</v>
      </c>
      <c r="E89" s="35"/>
      <c r="F89" s="195" t="s">
        <v>1719</v>
      </c>
      <c r="G89" s="35"/>
      <c r="H89" s="35"/>
      <c r="I89" s="112"/>
      <c r="J89" s="35"/>
      <c r="K89" s="35"/>
      <c r="L89" s="38"/>
      <c r="M89" s="196"/>
      <c r="N89" s="60"/>
      <c r="O89" s="60"/>
      <c r="P89" s="60"/>
      <c r="Q89" s="60"/>
      <c r="R89" s="60"/>
      <c r="S89" s="60"/>
      <c r="T89" s="61"/>
      <c r="AT89" s="17" t="s">
        <v>144</v>
      </c>
      <c r="AU89" s="17" t="s">
        <v>80</v>
      </c>
    </row>
    <row r="90" spans="2:65" s="1" customFormat="1" ht="29.25">
      <c r="B90" s="34"/>
      <c r="C90" s="35"/>
      <c r="D90" s="194" t="s">
        <v>214</v>
      </c>
      <c r="E90" s="35"/>
      <c r="F90" s="197" t="s">
        <v>1723</v>
      </c>
      <c r="G90" s="35"/>
      <c r="H90" s="35"/>
      <c r="I90" s="112"/>
      <c r="J90" s="35"/>
      <c r="K90" s="35"/>
      <c r="L90" s="38"/>
      <c r="M90" s="196"/>
      <c r="N90" s="60"/>
      <c r="O90" s="60"/>
      <c r="P90" s="60"/>
      <c r="Q90" s="60"/>
      <c r="R90" s="60"/>
      <c r="S90" s="60"/>
      <c r="T90" s="61"/>
      <c r="AT90" s="17" t="s">
        <v>214</v>
      </c>
      <c r="AU90" s="17" t="s">
        <v>80</v>
      </c>
    </row>
    <row r="91" spans="2:65" s="1" customFormat="1" ht="16.5" customHeight="1">
      <c r="B91" s="34"/>
      <c r="C91" s="182" t="s">
        <v>80</v>
      </c>
      <c r="D91" s="182" t="s">
        <v>137</v>
      </c>
      <c r="E91" s="183" t="s">
        <v>1724</v>
      </c>
      <c r="F91" s="184" t="s">
        <v>1725</v>
      </c>
      <c r="G91" s="185" t="s">
        <v>1720</v>
      </c>
      <c r="H91" s="186">
        <v>1</v>
      </c>
      <c r="I91" s="187"/>
      <c r="J91" s="188">
        <f>ROUND(I91*H91,2)</f>
        <v>0</v>
      </c>
      <c r="K91" s="184" t="s">
        <v>141</v>
      </c>
      <c r="L91" s="38"/>
      <c r="M91" s="189" t="s">
        <v>1</v>
      </c>
      <c r="N91" s="190" t="s">
        <v>43</v>
      </c>
      <c r="O91" s="60"/>
      <c r="P91" s="191">
        <f>O91*H91</f>
        <v>0</v>
      </c>
      <c r="Q91" s="191">
        <v>0</v>
      </c>
      <c r="R91" s="191">
        <f>Q91*H91</f>
        <v>0</v>
      </c>
      <c r="S91" s="191">
        <v>0</v>
      </c>
      <c r="T91" s="192">
        <f>S91*H91</f>
        <v>0</v>
      </c>
      <c r="AR91" s="17" t="s">
        <v>1721</v>
      </c>
      <c r="AT91" s="17" t="s">
        <v>137</v>
      </c>
      <c r="AU91" s="17" t="s">
        <v>80</v>
      </c>
      <c r="AY91" s="17" t="s">
        <v>135</v>
      </c>
      <c r="BE91" s="193">
        <f>IF(N91="základní",J91,0)</f>
        <v>0</v>
      </c>
      <c r="BF91" s="193">
        <f>IF(N91="snížená",J91,0)</f>
        <v>0</v>
      </c>
      <c r="BG91" s="193">
        <f>IF(N91="zákl. přenesená",J91,0)</f>
        <v>0</v>
      </c>
      <c r="BH91" s="193">
        <f>IF(N91="sníž. přenesená",J91,0)</f>
        <v>0</v>
      </c>
      <c r="BI91" s="193">
        <f>IF(N91="nulová",J91,0)</f>
        <v>0</v>
      </c>
      <c r="BJ91" s="17" t="s">
        <v>21</v>
      </c>
      <c r="BK91" s="193">
        <f>ROUND(I91*H91,2)</f>
        <v>0</v>
      </c>
      <c r="BL91" s="17" t="s">
        <v>1721</v>
      </c>
      <c r="BM91" s="17" t="s">
        <v>1726</v>
      </c>
    </row>
    <row r="92" spans="2:65" s="1" customFormat="1" ht="11.25">
      <c r="B92" s="34"/>
      <c r="C92" s="35"/>
      <c r="D92" s="194" t="s">
        <v>144</v>
      </c>
      <c r="E92" s="35"/>
      <c r="F92" s="195" t="s">
        <v>1725</v>
      </c>
      <c r="G92" s="35"/>
      <c r="H92" s="35"/>
      <c r="I92" s="112"/>
      <c r="J92" s="35"/>
      <c r="K92" s="35"/>
      <c r="L92" s="38"/>
      <c r="M92" s="196"/>
      <c r="N92" s="60"/>
      <c r="O92" s="60"/>
      <c r="P92" s="60"/>
      <c r="Q92" s="60"/>
      <c r="R92" s="60"/>
      <c r="S92" s="60"/>
      <c r="T92" s="61"/>
      <c r="AT92" s="17" t="s">
        <v>144</v>
      </c>
      <c r="AU92" s="17" t="s">
        <v>80</v>
      </c>
    </row>
    <row r="93" spans="2:65" s="1" customFormat="1" ht="48.75">
      <c r="B93" s="34"/>
      <c r="C93" s="35"/>
      <c r="D93" s="194" t="s">
        <v>214</v>
      </c>
      <c r="E93" s="35"/>
      <c r="F93" s="197" t="s">
        <v>1727</v>
      </c>
      <c r="G93" s="35"/>
      <c r="H93" s="35"/>
      <c r="I93" s="112"/>
      <c r="J93" s="35"/>
      <c r="K93" s="35"/>
      <c r="L93" s="38"/>
      <c r="M93" s="196"/>
      <c r="N93" s="60"/>
      <c r="O93" s="60"/>
      <c r="P93" s="60"/>
      <c r="Q93" s="60"/>
      <c r="R93" s="60"/>
      <c r="S93" s="60"/>
      <c r="T93" s="61"/>
      <c r="AT93" s="17" t="s">
        <v>214</v>
      </c>
      <c r="AU93" s="17" t="s">
        <v>80</v>
      </c>
    </row>
    <row r="94" spans="2:65" s="11" customFormat="1" ht="22.9" customHeight="1">
      <c r="B94" s="166"/>
      <c r="C94" s="167"/>
      <c r="D94" s="168" t="s">
        <v>71</v>
      </c>
      <c r="E94" s="180" t="s">
        <v>1728</v>
      </c>
      <c r="F94" s="180" t="s">
        <v>1729</v>
      </c>
      <c r="G94" s="167"/>
      <c r="H94" s="167"/>
      <c r="I94" s="170"/>
      <c r="J94" s="181">
        <f>BK94</f>
        <v>0</v>
      </c>
      <c r="K94" s="167"/>
      <c r="L94" s="172"/>
      <c r="M94" s="173"/>
      <c r="N94" s="174"/>
      <c r="O94" s="174"/>
      <c r="P94" s="175">
        <f>SUM(P95:P97)</f>
        <v>0</v>
      </c>
      <c r="Q94" s="174"/>
      <c r="R94" s="175">
        <f>SUM(R95:R97)</f>
        <v>0</v>
      </c>
      <c r="S94" s="174"/>
      <c r="T94" s="176">
        <f>SUM(T95:T97)</f>
        <v>0</v>
      </c>
      <c r="AR94" s="177" t="s">
        <v>178</v>
      </c>
      <c r="AT94" s="178" t="s">
        <v>71</v>
      </c>
      <c r="AU94" s="178" t="s">
        <v>21</v>
      </c>
      <c r="AY94" s="177" t="s">
        <v>135</v>
      </c>
      <c r="BK94" s="179">
        <f>SUM(BK95:BK97)</f>
        <v>0</v>
      </c>
    </row>
    <row r="95" spans="2:65" s="1" customFormat="1" ht="16.5" customHeight="1">
      <c r="B95" s="34"/>
      <c r="C95" s="182" t="s">
        <v>153</v>
      </c>
      <c r="D95" s="182" t="s">
        <v>137</v>
      </c>
      <c r="E95" s="183" t="s">
        <v>1730</v>
      </c>
      <c r="F95" s="184" t="s">
        <v>1729</v>
      </c>
      <c r="G95" s="185" t="s">
        <v>1720</v>
      </c>
      <c r="H95" s="186">
        <v>1</v>
      </c>
      <c r="I95" s="187"/>
      <c r="J95" s="188">
        <f>ROUND(I95*H95,2)</f>
        <v>0</v>
      </c>
      <c r="K95" s="184" t="s">
        <v>141</v>
      </c>
      <c r="L95" s="38"/>
      <c r="M95" s="189" t="s">
        <v>1</v>
      </c>
      <c r="N95" s="190" t="s">
        <v>43</v>
      </c>
      <c r="O95" s="60"/>
      <c r="P95" s="191">
        <f>O95*H95</f>
        <v>0</v>
      </c>
      <c r="Q95" s="191">
        <v>0</v>
      </c>
      <c r="R95" s="191">
        <f>Q95*H95</f>
        <v>0</v>
      </c>
      <c r="S95" s="191">
        <v>0</v>
      </c>
      <c r="T95" s="192">
        <f>S95*H95</f>
        <v>0</v>
      </c>
      <c r="AR95" s="17" t="s">
        <v>1721</v>
      </c>
      <c r="AT95" s="17" t="s">
        <v>137</v>
      </c>
      <c r="AU95" s="17" t="s">
        <v>80</v>
      </c>
      <c r="AY95" s="17" t="s">
        <v>135</v>
      </c>
      <c r="BE95" s="193">
        <f>IF(N95="základní",J95,0)</f>
        <v>0</v>
      </c>
      <c r="BF95" s="193">
        <f>IF(N95="snížená",J95,0)</f>
        <v>0</v>
      </c>
      <c r="BG95" s="193">
        <f>IF(N95="zákl. přenesená",J95,0)</f>
        <v>0</v>
      </c>
      <c r="BH95" s="193">
        <f>IF(N95="sníž. přenesená",J95,0)</f>
        <v>0</v>
      </c>
      <c r="BI95" s="193">
        <f>IF(N95="nulová",J95,0)</f>
        <v>0</v>
      </c>
      <c r="BJ95" s="17" t="s">
        <v>21</v>
      </c>
      <c r="BK95" s="193">
        <f>ROUND(I95*H95,2)</f>
        <v>0</v>
      </c>
      <c r="BL95" s="17" t="s">
        <v>1721</v>
      </c>
      <c r="BM95" s="17" t="s">
        <v>1731</v>
      </c>
    </row>
    <row r="96" spans="2:65" s="1" customFormat="1" ht="11.25">
      <c r="B96" s="34"/>
      <c r="C96" s="35"/>
      <c r="D96" s="194" t="s">
        <v>144</v>
      </c>
      <c r="E96" s="35"/>
      <c r="F96" s="195" t="s">
        <v>1729</v>
      </c>
      <c r="G96" s="35"/>
      <c r="H96" s="35"/>
      <c r="I96" s="112"/>
      <c r="J96" s="35"/>
      <c r="K96" s="35"/>
      <c r="L96" s="38"/>
      <c r="M96" s="196"/>
      <c r="N96" s="60"/>
      <c r="O96" s="60"/>
      <c r="P96" s="60"/>
      <c r="Q96" s="60"/>
      <c r="R96" s="60"/>
      <c r="S96" s="60"/>
      <c r="T96" s="61"/>
      <c r="AT96" s="17" t="s">
        <v>144</v>
      </c>
      <c r="AU96" s="17" t="s">
        <v>80</v>
      </c>
    </row>
    <row r="97" spans="2:65" s="1" customFormat="1" ht="48.75">
      <c r="B97" s="34"/>
      <c r="C97" s="35"/>
      <c r="D97" s="194" t="s">
        <v>214</v>
      </c>
      <c r="E97" s="35"/>
      <c r="F97" s="197" t="s">
        <v>1732</v>
      </c>
      <c r="G97" s="35"/>
      <c r="H97" s="35"/>
      <c r="I97" s="112"/>
      <c r="J97" s="35"/>
      <c r="K97" s="35"/>
      <c r="L97" s="38"/>
      <c r="M97" s="196"/>
      <c r="N97" s="60"/>
      <c r="O97" s="60"/>
      <c r="P97" s="60"/>
      <c r="Q97" s="60"/>
      <c r="R97" s="60"/>
      <c r="S97" s="60"/>
      <c r="T97" s="61"/>
      <c r="AT97" s="17" t="s">
        <v>214</v>
      </c>
      <c r="AU97" s="17" t="s">
        <v>80</v>
      </c>
    </row>
    <row r="98" spans="2:65" s="11" customFormat="1" ht="22.9" customHeight="1">
      <c r="B98" s="166"/>
      <c r="C98" s="167"/>
      <c r="D98" s="168" t="s">
        <v>71</v>
      </c>
      <c r="E98" s="180" t="s">
        <v>1733</v>
      </c>
      <c r="F98" s="180" t="s">
        <v>1734</v>
      </c>
      <c r="G98" s="167"/>
      <c r="H98" s="167"/>
      <c r="I98" s="170"/>
      <c r="J98" s="181">
        <f>BK98</f>
        <v>0</v>
      </c>
      <c r="K98" s="167"/>
      <c r="L98" s="172"/>
      <c r="M98" s="173"/>
      <c r="N98" s="174"/>
      <c r="O98" s="174"/>
      <c r="P98" s="175">
        <f>SUM(P99:P108)</f>
        <v>0</v>
      </c>
      <c r="Q98" s="174"/>
      <c r="R98" s="175">
        <f>SUM(R99:R108)</f>
        <v>0</v>
      </c>
      <c r="S98" s="174"/>
      <c r="T98" s="176">
        <f>SUM(T99:T108)</f>
        <v>0</v>
      </c>
      <c r="AR98" s="177" t="s">
        <v>178</v>
      </c>
      <c r="AT98" s="178" t="s">
        <v>71</v>
      </c>
      <c r="AU98" s="178" t="s">
        <v>21</v>
      </c>
      <c r="AY98" s="177" t="s">
        <v>135</v>
      </c>
      <c r="BK98" s="179">
        <f>SUM(BK99:BK108)</f>
        <v>0</v>
      </c>
    </row>
    <row r="99" spans="2:65" s="1" customFormat="1" ht="16.5" customHeight="1">
      <c r="B99" s="34"/>
      <c r="C99" s="182" t="s">
        <v>142</v>
      </c>
      <c r="D99" s="182" t="s">
        <v>137</v>
      </c>
      <c r="E99" s="183" t="s">
        <v>1735</v>
      </c>
      <c r="F99" s="184" t="s">
        <v>1734</v>
      </c>
      <c r="G99" s="185" t="s">
        <v>1720</v>
      </c>
      <c r="H99" s="186">
        <v>1</v>
      </c>
      <c r="I99" s="187"/>
      <c r="J99" s="188">
        <f>ROUND(I99*H99,2)</f>
        <v>0</v>
      </c>
      <c r="K99" s="184" t="s">
        <v>141</v>
      </c>
      <c r="L99" s="38"/>
      <c r="M99" s="189" t="s">
        <v>1</v>
      </c>
      <c r="N99" s="190" t="s">
        <v>43</v>
      </c>
      <c r="O99" s="60"/>
      <c r="P99" s="191">
        <f>O99*H99</f>
        <v>0</v>
      </c>
      <c r="Q99" s="191">
        <v>0</v>
      </c>
      <c r="R99" s="191">
        <f>Q99*H99</f>
        <v>0</v>
      </c>
      <c r="S99" s="191">
        <v>0</v>
      </c>
      <c r="T99" s="192">
        <f>S99*H99</f>
        <v>0</v>
      </c>
      <c r="AR99" s="17" t="s">
        <v>1721</v>
      </c>
      <c r="AT99" s="17" t="s">
        <v>137</v>
      </c>
      <c r="AU99" s="17" t="s">
        <v>80</v>
      </c>
      <c r="AY99" s="17" t="s">
        <v>135</v>
      </c>
      <c r="BE99" s="193">
        <f>IF(N99="základní",J99,0)</f>
        <v>0</v>
      </c>
      <c r="BF99" s="193">
        <f>IF(N99="snížená",J99,0)</f>
        <v>0</v>
      </c>
      <c r="BG99" s="193">
        <f>IF(N99="zákl. přenesená",J99,0)</f>
        <v>0</v>
      </c>
      <c r="BH99" s="193">
        <f>IF(N99="sníž. přenesená",J99,0)</f>
        <v>0</v>
      </c>
      <c r="BI99" s="193">
        <f>IF(N99="nulová",J99,0)</f>
        <v>0</v>
      </c>
      <c r="BJ99" s="17" t="s">
        <v>21</v>
      </c>
      <c r="BK99" s="193">
        <f>ROUND(I99*H99,2)</f>
        <v>0</v>
      </c>
      <c r="BL99" s="17" t="s">
        <v>1721</v>
      </c>
      <c r="BM99" s="17" t="s">
        <v>1736</v>
      </c>
    </row>
    <row r="100" spans="2:65" s="1" customFormat="1" ht="11.25">
      <c r="B100" s="34"/>
      <c r="C100" s="35"/>
      <c r="D100" s="194" t="s">
        <v>144</v>
      </c>
      <c r="E100" s="35"/>
      <c r="F100" s="195" t="s">
        <v>1734</v>
      </c>
      <c r="G100" s="35"/>
      <c r="H100" s="35"/>
      <c r="I100" s="112"/>
      <c r="J100" s="35"/>
      <c r="K100" s="35"/>
      <c r="L100" s="38"/>
      <c r="M100" s="196"/>
      <c r="N100" s="60"/>
      <c r="O100" s="60"/>
      <c r="P100" s="60"/>
      <c r="Q100" s="60"/>
      <c r="R100" s="60"/>
      <c r="S100" s="60"/>
      <c r="T100" s="61"/>
      <c r="AT100" s="17" t="s">
        <v>144</v>
      </c>
      <c r="AU100" s="17" t="s">
        <v>80</v>
      </c>
    </row>
    <row r="101" spans="2:65" s="1" customFormat="1" ht="19.5">
      <c r="B101" s="34"/>
      <c r="C101" s="35"/>
      <c r="D101" s="194" t="s">
        <v>214</v>
      </c>
      <c r="E101" s="35"/>
      <c r="F101" s="197" t="s">
        <v>1737</v>
      </c>
      <c r="G101" s="35"/>
      <c r="H101" s="35"/>
      <c r="I101" s="112"/>
      <c r="J101" s="35"/>
      <c r="K101" s="35"/>
      <c r="L101" s="38"/>
      <c r="M101" s="196"/>
      <c r="N101" s="60"/>
      <c r="O101" s="60"/>
      <c r="P101" s="60"/>
      <c r="Q101" s="60"/>
      <c r="R101" s="60"/>
      <c r="S101" s="60"/>
      <c r="T101" s="61"/>
      <c r="AT101" s="17" t="s">
        <v>214</v>
      </c>
      <c r="AU101" s="17" t="s">
        <v>80</v>
      </c>
    </row>
    <row r="102" spans="2:65" s="1" customFormat="1" ht="16.5" customHeight="1">
      <c r="B102" s="34"/>
      <c r="C102" s="182" t="s">
        <v>178</v>
      </c>
      <c r="D102" s="182" t="s">
        <v>137</v>
      </c>
      <c r="E102" s="183" t="s">
        <v>1738</v>
      </c>
      <c r="F102" s="184" t="s">
        <v>1739</v>
      </c>
      <c r="G102" s="185" t="s">
        <v>1720</v>
      </c>
      <c r="H102" s="186">
        <v>1</v>
      </c>
      <c r="I102" s="187"/>
      <c r="J102" s="188">
        <f>ROUND(I102*H102,2)</f>
        <v>0</v>
      </c>
      <c r="K102" s="184" t="s">
        <v>141</v>
      </c>
      <c r="L102" s="38"/>
      <c r="M102" s="189" t="s">
        <v>1</v>
      </c>
      <c r="N102" s="190" t="s">
        <v>43</v>
      </c>
      <c r="O102" s="60"/>
      <c r="P102" s="191">
        <f>O102*H102</f>
        <v>0</v>
      </c>
      <c r="Q102" s="191">
        <v>0</v>
      </c>
      <c r="R102" s="191">
        <f>Q102*H102</f>
        <v>0</v>
      </c>
      <c r="S102" s="191">
        <v>0</v>
      </c>
      <c r="T102" s="192">
        <f>S102*H102</f>
        <v>0</v>
      </c>
      <c r="AR102" s="17" t="s">
        <v>1721</v>
      </c>
      <c r="AT102" s="17" t="s">
        <v>137</v>
      </c>
      <c r="AU102" s="17" t="s">
        <v>80</v>
      </c>
      <c r="AY102" s="17" t="s">
        <v>135</v>
      </c>
      <c r="BE102" s="193">
        <f>IF(N102="základní",J102,0)</f>
        <v>0</v>
      </c>
      <c r="BF102" s="193">
        <f>IF(N102="snížená",J102,0)</f>
        <v>0</v>
      </c>
      <c r="BG102" s="193">
        <f>IF(N102="zákl. přenesená",J102,0)</f>
        <v>0</v>
      </c>
      <c r="BH102" s="193">
        <f>IF(N102="sníž. přenesená",J102,0)</f>
        <v>0</v>
      </c>
      <c r="BI102" s="193">
        <f>IF(N102="nulová",J102,0)</f>
        <v>0</v>
      </c>
      <c r="BJ102" s="17" t="s">
        <v>21</v>
      </c>
      <c r="BK102" s="193">
        <f>ROUND(I102*H102,2)</f>
        <v>0</v>
      </c>
      <c r="BL102" s="17" t="s">
        <v>1721</v>
      </c>
      <c r="BM102" s="17" t="s">
        <v>1740</v>
      </c>
    </row>
    <row r="103" spans="2:65" s="1" customFormat="1" ht="11.25">
      <c r="B103" s="34"/>
      <c r="C103" s="35"/>
      <c r="D103" s="194" t="s">
        <v>144</v>
      </c>
      <c r="E103" s="35"/>
      <c r="F103" s="195" t="s">
        <v>1739</v>
      </c>
      <c r="G103" s="35"/>
      <c r="H103" s="35"/>
      <c r="I103" s="112"/>
      <c r="J103" s="35"/>
      <c r="K103" s="35"/>
      <c r="L103" s="38"/>
      <c r="M103" s="196"/>
      <c r="N103" s="60"/>
      <c r="O103" s="60"/>
      <c r="P103" s="60"/>
      <c r="Q103" s="60"/>
      <c r="R103" s="60"/>
      <c r="S103" s="60"/>
      <c r="T103" s="61"/>
      <c r="AT103" s="17" t="s">
        <v>144</v>
      </c>
      <c r="AU103" s="17" t="s">
        <v>80</v>
      </c>
    </row>
    <row r="104" spans="2:65" s="1" customFormat="1" ht="19.5">
      <c r="B104" s="34"/>
      <c r="C104" s="35"/>
      <c r="D104" s="194" t="s">
        <v>214</v>
      </c>
      <c r="E104" s="35"/>
      <c r="F104" s="197" t="s">
        <v>1741</v>
      </c>
      <c r="G104" s="35"/>
      <c r="H104" s="35"/>
      <c r="I104" s="112"/>
      <c r="J104" s="35"/>
      <c r="K104" s="35"/>
      <c r="L104" s="38"/>
      <c r="M104" s="196"/>
      <c r="N104" s="60"/>
      <c r="O104" s="60"/>
      <c r="P104" s="60"/>
      <c r="Q104" s="60"/>
      <c r="R104" s="60"/>
      <c r="S104" s="60"/>
      <c r="T104" s="61"/>
      <c r="AT104" s="17" t="s">
        <v>214</v>
      </c>
      <c r="AU104" s="17" t="s">
        <v>80</v>
      </c>
    </row>
    <row r="105" spans="2:65" s="1" customFormat="1" ht="16.5" customHeight="1">
      <c r="B105" s="34"/>
      <c r="C105" s="182" t="s">
        <v>194</v>
      </c>
      <c r="D105" s="182" t="s">
        <v>137</v>
      </c>
      <c r="E105" s="183" t="s">
        <v>1742</v>
      </c>
      <c r="F105" s="184" t="s">
        <v>1743</v>
      </c>
      <c r="G105" s="185" t="s">
        <v>1720</v>
      </c>
      <c r="H105" s="186">
        <v>4</v>
      </c>
      <c r="I105" s="187"/>
      <c r="J105" s="188">
        <f>ROUND(I105*H105,2)</f>
        <v>0</v>
      </c>
      <c r="K105" s="184" t="s">
        <v>141</v>
      </c>
      <c r="L105" s="38"/>
      <c r="M105" s="189" t="s">
        <v>1</v>
      </c>
      <c r="N105" s="190" t="s">
        <v>43</v>
      </c>
      <c r="O105" s="60"/>
      <c r="P105" s="191">
        <f>O105*H105</f>
        <v>0</v>
      </c>
      <c r="Q105" s="191">
        <v>0</v>
      </c>
      <c r="R105" s="191">
        <f>Q105*H105</f>
        <v>0</v>
      </c>
      <c r="S105" s="191">
        <v>0</v>
      </c>
      <c r="T105" s="192">
        <f>S105*H105</f>
        <v>0</v>
      </c>
      <c r="AR105" s="17" t="s">
        <v>1721</v>
      </c>
      <c r="AT105" s="17" t="s">
        <v>137</v>
      </c>
      <c r="AU105" s="17" t="s">
        <v>80</v>
      </c>
      <c r="AY105" s="17" t="s">
        <v>135</v>
      </c>
      <c r="BE105" s="193">
        <f>IF(N105="základní",J105,0)</f>
        <v>0</v>
      </c>
      <c r="BF105" s="193">
        <f>IF(N105="snížená",J105,0)</f>
        <v>0</v>
      </c>
      <c r="BG105" s="193">
        <f>IF(N105="zákl. přenesená",J105,0)</f>
        <v>0</v>
      </c>
      <c r="BH105" s="193">
        <f>IF(N105="sníž. přenesená",J105,0)</f>
        <v>0</v>
      </c>
      <c r="BI105" s="193">
        <f>IF(N105="nulová",J105,0)</f>
        <v>0</v>
      </c>
      <c r="BJ105" s="17" t="s">
        <v>21</v>
      </c>
      <c r="BK105" s="193">
        <f>ROUND(I105*H105,2)</f>
        <v>0</v>
      </c>
      <c r="BL105" s="17" t="s">
        <v>1721</v>
      </c>
      <c r="BM105" s="17" t="s">
        <v>1744</v>
      </c>
    </row>
    <row r="106" spans="2:65" s="1" customFormat="1" ht="11.25">
      <c r="B106" s="34"/>
      <c r="C106" s="35"/>
      <c r="D106" s="194" t="s">
        <v>144</v>
      </c>
      <c r="E106" s="35"/>
      <c r="F106" s="195" t="s">
        <v>1743</v>
      </c>
      <c r="G106" s="35"/>
      <c r="H106" s="35"/>
      <c r="I106" s="112"/>
      <c r="J106" s="35"/>
      <c r="K106" s="35"/>
      <c r="L106" s="38"/>
      <c r="M106" s="196"/>
      <c r="N106" s="60"/>
      <c r="O106" s="60"/>
      <c r="P106" s="60"/>
      <c r="Q106" s="60"/>
      <c r="R106" s="60"/>
      <c r="S106" s="60"/>
      <c r="T106" s="61"/>
      <c r="AT106" s="17" t="s">
        <v>144</v>
      </c>
      <c r="AU106" s="17" t="s">
        <v>80</v>
      </c>
    </row>
    <row r="107" spans="2:65" s="1" customFormat="1" ht="19.5">
      <c r="B107" s="34"/>
      <c r="C107" s="35"/>
      <c r="D107" s="194" t="s">
        <v>214</v>
      </c>
      <c r="E107" s="35"/>
      <c r="F107" s="197" t="s">
        <v>1745</v>
      </c>
      <c r="G107" s="35"/>
      <c r="H107" s="35"/>
      <c r="I107" s="112"/>
      <c r="J107" s="35"/>
      <c r="K107" s="35"/>
      <c r="L107" s="38"/>
      <c r="M107" s="196"/>
      <c r="N107" s="60"/>
      <c r="O107" s="60"/>
      <c r="P107" s="60"/>
      <c r="Q107" s="60"/>
      <c r="R107" s="60"/>
      <c r="S107" s="60"/>
      <c r="T107" s="61"/>
      <c r="AT107" s="17" t="s">
        <v>214</v>
      </c>
      <c r="AU107" s="17" t="s">
        <v>80</v>
      </c>
    </row>
    <row r="108" spans="2:65" s="13" customFormat="1" ht="11.25">
      <c r="B108" s="208"/>
      <c r="C108" s="209"/>
      <c r="D108" s="194" t="s">
        <v>148</v>
      </c>
      <c r="E108" s="210" t="s">
        <v>1</v>
      </c>
      <c r="F108" s="211" t="s">
        <v>142</v>
      </c>
      <c r="G108" s="209"/>
      <c r="H108" s="212">
        <v>4</v>
      </c>
      <c r="I108" s="213"/>
      <c r="J108" s="209"/>
      <c r="K108" s="209"/>
      <c r="L108" s="214"/>
      <c r="M108" s="215"/>
      <c r="N108" s="216"/>
      <c r="O108" s="216"/>
      <c r="P108" s="216"/>
      <c r="Q108" s="216"/>
      <c r="R108" s="216"/>
      <c r="S108" s="216"/>
      <c r="T108" s="217"/>
      <c r="AT108" s="218" t="s">
        <v>148</v>
      </c>
      <c r="AU108" s="218" t="s">
        <v>80</v>
      </c>
      <c r="AV108" s="13" t="s">
        <v>80</v>
      </c>
      <c r="AW108" s="13" t="s">
        <v>35</v>
      </c>
      <c r="AX108" s="13" t="s">
        <v>21</v>
      </c>
      <c r="AY108" s="218" t="s">
        <v>135</v>
      </c>
    </row>
    <row r="109" spans="2:65" s="11" customFormat="1" ht="22.9" customHeight="1">
      <c r="B109" s="166"/>
      <c r="C109" s="167"/>
      <c r="D109" s="168" t="s">
        <v>71</v>
      </c>
      <c r="E109" s="180" t="s">
        <v>1746</v>
      </c>
      <c r="F109" s="180" t="s">
        <v>1747</v>
      </c>
      <c r="G109" s="167"/>
      <c r="H109" s="167"/>
      <c r="I109" s="170"/>
      <c r="J109" s="181">
        <f>BK109</f>
        <v>0</v>
      </c>
      <c r="K109" s="167"/>
      <c r="L109" s="172"/>
      <c r="M109" s="173"/>
      <c r="N109" s="174"/>
      <c r="O109" s="174"/>
      <c r="P109" s="175">
        <f>SUM(P110:P112)</f>
        <v>0</v>
      </c>
      <c r="Q109" s="174"/>
      <c r="R109" s="175">
        <f>SUM(R110:R112)</f>
        <v>0</v>
      </c>
      <c r="S109" s="174"/>
      <c r="T109" s="176">
        <f>SUM(T110:T112)</f>
        <v>0</v>
      </c>
      <c r="AR109" s="177" t="s">
        <v>178</v>
      </c>
      <c r="AT109" s="178" t="s">
        <v>71</v>
      </c>
      <c r="AU109" s="178" t="s">
        <v>21</v>
      </c>
      <c r="AY109" s="177" t="s">
        <v>135</v>
      </c>
      <c r="BK109" s="179">
        <f>SUM(BK110:BK112)</f>
        <v>0</v>
      </c>
    </row>
    <row r="110" spans="2:65" s="1" customFormat="1" ht="16.5" customHeight="1">
      <c r="B110" s="34"/>
      <c r="C110" s="182" t="s">
        <v>200</v>
      </c>
      <c r="D110" s="182" t="s">
        <v>137</v>
      </c>
      <c r="E110" s="183" t="s">
        <v>1748</v>
      </c>
      <c r="F110" s="184" t="s">
        <v>1747</v>
      </c>
      <c r="G110" s="185" t="s">
        <v>1720</v>
      </c>
      <c r="H110" s="186">
        <v>1</v>
      </c>
      <c r="I110" s="187"/>
      <c r="J110" s="188">
        <f>ROUND(I110*H110,2)</f>
        <v>0</v>
      </c>
      <c r="K110" s="184" t="s">
        <v>141</v>
      </c>
      <c r="L110" s="38"/>
      <c r="M110" s="189" t="s">
        <v>1</v>
      </c>
      <c r="N110" s="190" t="s">
        <v>43</v>
      </c>
      <c r="O110" s="60"/>
      <c r="P110" s="191">
        <f>O110*H110</f>
        <v>0</v>
      </c>
      <c r="Q110" s="191">
        <v>0</v>
      </c>
      <c r="R110" s="191">
        <f>Q110*H110</f>
        <v>0</v>
      </c>
      <c r="S110" s="191">
        <v>0</v>
      </c>
      <c r="T110" s="192">
        <f>S110*H110</f>
        <v>0</v>
      </c>
      <c r="AR110" s="17" t="s">
        <v>1721</v>
      </c>
      <c r="AT110" s="17" t="s">
        <v>137</v>
      </c>
      <c r="AU110" s="17" t="s">
        <v>80</v>
      </c>
      <c r="AY110" s="17" t="s">
        <v>135</v>
      </c>
      <c r="BE110" s="193">
        <f>IF(N110="základní",J110,0)</f>
        <v>0</v>
      </c>
      <c r="BF110" s="193">
        <f>IF(N110="snížená",J110,0)</f>
        <v>0</v>
      </c>
      <c r="BG110" s="193">
        <f>IF(N110="zákl. přenesená",J110,0)</f>
        <v>0</v>
      </c>
      <c r="BH110" s="193">
        <f>IF(N110="sníž. přenesená",J110,0)</f>
        <v>0</v>
      </c>
      <c r="BI110" s="193">
        <f>IF(N110="nulová",J110,0)</f>
        <v>0</v>
      </c>
      <c r="BJ110" s="17" t="s">
        <v>21</v>
      </c>
      <c r="BK110" s="193">
        <f>ROUND(I110*H110,2)</f>
        <v>0</v>
      </c>
      <c r="BL110" s="17" t="s">
        <v>1721</v>
      </c>
      <c r="BM110" s="17" t="s">
        <v>1749</v>
      </c>
    </row>
    <row r="111" spans="2:65" s="1" customFormat="1" ht="11.25">
      <c r="B111" s="34"/>
      <c r="C111" s="35"/>
      <c r="D111" s="194" t="s">
        <v>144</v>
      </c>
      <c r="E111" s="35"/>
      <c r="F111" s="195" t="s">
        <v>1747</v>
      </c>
      <c r="G111" s="35"/>
      <c r="H111" s="35"/>
      <c r="I111" s="112"/>
      <c r="J111" s="35"/>
      <c r="K111" s="35"/>
      <c r="L111" s="38"/>
      <c r="M111" s="196"/>
      <c r="N111" s="60"/>
      <c r="O111" s="60"/>
      <c r="P111" s="60"/>
      <c r="Q111" s="60"/>
      <c r="R111" s="60"/>
      <c r="S111" s="60"/>
      <c r="T111" s="61"/>
      <c r="AT111" s="17" t="s">
        <v>144</v>
      </c>
      <c r="AU111" s="17" t="s">
        <v>80</v>
      </c>
    </row>
    <row r="112" spans="2:65" s="1" customFormat="1" ht="29.25">
      <c r="B112" s="34"/>
      <c r="C112" s="35"/>
      <c r="D112" s="194" t="s">
        <v>214</v>
      </c>
      <c r="E112" s="35"/>
      <c r="F112" s="197" t="s">
        <v>1750</v>
      </c>
      <c r="G112" s="35"/>
      <c r="H112" s="35"/>
      <c r="I112" s="112"/>
      <c r="J112" s="35"/>
      <c r="K112" s="35"/>
      <c r="L112" s="38"/>
      <c r="M112" s="196"/>
      <c r="N112" s="60"/>
      <c r="O112" s="60"/>
      <c r="P112" s="60"/>
      <c r="Q112" s="60"/>
      <c r="R112" s="60"/>
      <c r="S112" s="60"/>
      <c r="T112" s="61"/>
      <c r="AT112" s="17" t="s">
        <v>214</v>
      </c>
      <c r="AU112" s="17" t="s">
        <v>80</v>
      </c>
    </row>
    <row r="113" spans="2:65" s="11" customFormat="1" ht="22.9" customHeight="1">
      <c r="B113" s="166"/>
      <c r="C113" s="167"/>
      <c r="D113" s="168" t="s">
        <v>71</v>
      </c>
      <c r="E113" s="180" t="s">
        <v>1751</v>
      </c>
      <c r="F113" s="180" t="s">
        <v>1752</v>
      </c>
      <c r="G113" s="167"/>
      <c r="H113" s="167"/>
      <c r="I113" s="170"/>
      <c r="J113" s="181">
        <f>BK113</f>
        <v>0</v>
      </c>
      <c r="K113" s="167"/>
      <c r="L113" s="172"/>
      <c r="M113" s="173"/>
      <c r="N113" s="174"/>
      <c r="O113" s="174"/>
      <c r="P113" s="175">
        <f>SUM(P114:P128)</f>
        <v>0</v>
      </c>
      <c r="Q113" s="174"/>
      <c r="R113" s="175">
        <f>SUM(R114:R128)</f>
        <v>0</v>
      </c>
      <c r="S113" s="174"/>
      <c r="T113" s="176">
        <f>SUM(T114:T128)</f>
        <v>0</v>
      </c>
      <c r="AR113" s="177" t="s">
        <v>178</v>
      </c>
      <c r="AT113" s="178" t="s">
        <v>71</v>
      </c>
      <c r="AU113" s="178" t="s">
        <v>21</v>
      </c>
      <c r="AY113" s="177" t="s">
        <v>135</v>
      </c>
      <c r="BK113" s="179">
        <f>SUM(BK114:BK128)</f>
        <v>0</v>
      </c>
    </row>
    <row r="114" spans="2:65" s="1" customFormat="1" ht="16.5" customHeight="1">
      <c r="B114" s="34"/>
      <c r="C114" s="182" t="s">
        <v>208</v>
      </c>
      <c r="D114" s="182" t="s">
        <v>137</v>
      </c>
      <c r="E114" s="183" t="s">
        <v>1753</v>
      </c>
      <c r="F114" s="184" t="s">
        <v>1752</v>
      </c>
      <c r="G114" s="185" t="s">
        <v>1720</v>
      </c>
      <c r="H114" s="186">
        <v>1</v>
      </c>
      <c r="I114" s="187"/>
      <c r="J114" s="188">
        <f>ROUND(I114*H114,2)</f>
        <v>0</v>
      </c>
      <c r="K114" s="184" t="s">
        <v>141</v>
      </c>
      <c r="L114" s="38"/>
      <c r="M114" s="189" t="s">
        <v>1</v>
      </c>
      <c r="N114" s="190" t="s">
        <v>43</v>
      </c>
      <c r="O114" s="60"/>
      <c r="P114" s="191">
        <f>O114*H114</f>
        <v>0</v>
      </c>
      <c r="Q114" s="191">
        <v>0</v>
      </c>
      <c r="R114" s="191">
        <f>Q114*H114</f>
        <v>0</v>
      </c>
      <c r="S114" s="191">
        <v>0</v>
      </c>
      <c r="T114" s="192">
        <f>S114*H114</f>
        <v>0</v>
      </c>
      <c r="AR114" s="17" t="s">
        <v>1721</v>
      </c>
      <c r="AT114" s="17" t="s">
        <v>137</v>
      </c>
      <c r="AU114" s="17" t="s">
        <v>80</v>
      </c>
      <c r="AY114" s="17" t="s">
        <v>135</v>
      </c>
      <c r="BE114" s="193">
        <f>IF(N114="základní",J114,0)</f>
        <v>0</v>
      </c>
      <c r="BF114" s="193">
        <f>IF(N114="snížená",J114,0)</f>
        <v>0</v>
      </c>
      <c r="BG114" s="193">
        <f>IF(N114="zákl. přenesená",J114,0)</f>
        <v>0</v>
      </c>
      <c r="BH114" s="193">
        <f>IF(N114="sníž. přenesená",J114,0)</f>
        <v>0</v>
      </c>
      <c r="BI114" s="193">
        <f>IF(N114="nulová",J114,0)</f>
        <v>0</v>
      </c>
      <c r="BJ114" s="17" t="s">
        <v>21</v>
      </c>
      <c r="BK114" s="193">
        <f>ROUND(I114*H114,2)</f>
        <v>0</v>
      </c>
      <c r="BL114" s="17" t="s">
        <v>1721</v>
      </c>
      <c r="BM114" s="17" t="s">
        <v>1754</v>
      </c>
    </row>
    <row r="115" spans="2:65" s="1" customFormat="1" ht="11.25">
      <c r="B115" s="34"/>
      <c r="C115" s="35"/>
      <c r="D115" s="194" t="s">
        <v>144</v>
      </c>
      <c r="E115" s="35"/>
      <c r="F115" s="195" t="s">
        <v>1752</v>
      </c>
      <c r="G115" s="35"/>
      <c r="H115" s="35"/>
      <c r="I115" s="112"/>
      <c r="J115" s="35"/>
      <c r="K115" s="35"/>
      <c r="L115" s="38"/>
      <c r="M115" s="196"/>
      <c r="N115" s="60"/>
      <c r="O115" s="60"/>
      <c r="P115" s="60"/>
      <c r="Q115" s="60"/>
      <c r="R115" s="60"/>
      <c r="S115" s="60"/>
      <c r="T115" s="61"/>
      <c r="AT115" s="17" t="s">
        <v>144</v>
      </c>
      <c r="AU115" s="17" t="s">
        <v>80</v>
      </c>
    </row>
    <row r="116" spans="2:65" s="1" customFormat="1" ht="39">
      <c r="B116" s="34"/>
      <c r="C116" s="35"/>
      <c r="D116" s="194" t="s">
        <v>214</v>
      </c>
      <c r="E116" s="35"/>
      <c r="F116" s="197" t="s">
        <v>1755</v>
      </c>
      <c r="G116" s="35"/>
      <c r="H116" s="35"/>
      <c r="I116" s="112"/>
      <c r="J116" s="35"/>
      <c r="K116" s="35"/>
      <c r="L116" s="38"/>
      <c r="M116" s="196"/>
      <c r="N116" s="60"/>
      <c r="O116" s="60"/>
      <c r="P116" s="60"/>
      <c r="Q116" s="60"/>
      <c r="R116" s="60"/>
      <c r="S116" s="60"/>
      <c r="T116" s="61"/>
      <c r="AT116" s="17" t="s">
        <v>214</v>
      </c>
      <c r="AU116" s="17" t="s">
        <v>80</v>
      </c>
    </row>
    <row r="117" spans="2:65" s="1" customFormat="1" ht="16.5" customHeight="1">
      <c r="B117" s="34"/>
      <c r="C117" s="182" t="s">
        <v>219</v>
      </c>
      <c r="D117" s="182" t="s">
        <v>137</v>
      </c>
      <c r="E117" s="183" t="s">
        <v>1756</v>
      </c>
      <c r="F117" s="184" t="s">
        <v>1757</v>
      </c>
      <c r="G117" s="185" t="s">
        <v>1720</v>
      </c>
      <c r="H117" s="186">
        <v>1</v>
      </c>
      <c r="I117" s="187"/>
      <c r="J117" s="188">
        <f>ROUND(I117*H117,2)</f>
        <v>0</v>
      </c>
      <c r="K117" s="184" t="s">
        <v>141</v>
      </c>
      <c r="L117" s="38"/>
      <c r="M117" s="189" t="s">
        <v>1</v>
      </c>
      <c r="N117" s="190" t="s">
        <v>43</v>
      </c>
      <c r="O117" s="60"/>
      <c r="P117" s="191">
        <f>O117*H117</f>
        <v>0</v>
      </c>
      <c r="Q117" s="191">
        <v>0</v>
      </c>
      <c r="R117" s="191">
        <f>Q117*H117</f>
        <v>0</v>
      </c>
      <c r="S117" s="191">
        <v>0</v>
      </c>
      <c r="T117" s="192">
        <f>S117*H117</f>
        <v>0</v>
      </c>
      <c r="AR117" s="17" t="s">
        <v>1721</v>
      </c>
      <c r="AT117" s="17" t="s">
        <v>137</v>
      </c>
      <c r="AU117" s="17" t="s">
        <v>80</v>
      </c>
      <c r="AY117" s="17" t="s">
        <v>135</v>
      </c>
      <c r="BE117" s="193">
        <f>IF(N117="základní",J117,0)</f>
        <v>0</v>
      </c>
      <c r="BF117" s="193">
        <f>IF(N117="snížená",J117,0)</f>
        <v>0</v>
      </c>
      <c r="BG117" s="193">
        <f>IF(N117="zákl. přenesená",J117,0)</f>
        <v>0</v>
      </c>
      <c r="BH117" s="193">
        <f>IF(N117="sníž. přenesená",J117,0)</f>
        <v>0</v>
      </c>
      <c r="BI117" s="193">
        <f>IF(N117="nulová",J117,0)</f>
        <v>0</v>
      </c>
      <c r="BJ117" s="17" t="s">
        <v>21</v>
      </c>
      <c r="BK117" s="193">
        <f>ROUND(I117*H117,2)</f>
        <v>0</v>
      </c>
      <c r="BL117" s="17" t="s">
        <v>1721</v>
      </c>
      <c r="BM117" s="17" t="s">
        <v>1758</v>
      </c>
    </row>
    <row r="118" spans="2:65" s="1" customFormat="1" ht="11.25">
      <c r="B118" s="34"/>
      <c r="C118" s="35"/>
      <c r="D118" s="194" t="s">
        <v>144</v>
      </c>
      <c r="E118" s="35"/>
      <c r="F118" s="195" t="s">
        <v>1757</v>
      </c>
      <c r="G118" s="35"/>
      <c r="H118" s="35"/>
      <c r="I118" s="112"/>
      <c r="J118" s="35"/>
      <c r="K118" s="35"/>
      <c r="L118" s="38"/>
      <c r="M118" s="196"/>
      <c r="N118" s="60"/>
      <c r="O118" s="60"/>
      <c r="P118" s="60"/>
      <c r="Q118" s="60"/>
      <c r="R118" s="60"/>
      <c r="S118" s="60"/>
      <c r="T118" s="61"/>
      <c r="AT118" s="17" t="s">
        <v>144</v>
      </c>
      <c r="AU118" s="17" t="s">
        <v>80</v>
      </c>
    </row>
    <row r="119" spans="2:65" s="1" customFormat="1" ht="39">
      <c r="B119" s="34"/>
      <c r="C119" s="35"/>
      <c r="D119" s="194" t="s">
        <v>214</v>
      </c>
      <c r="E119" s="35"/>
      <c r="F119" s="197" t="s">
        <v>1759</v>
      </c>
      <c r="G119" s="35"/>
      <c r="H119" s="35"/>
      <c r="I119" s="112"/>
      <c r="J119" s="35"/>
      <c r="K119" s="35"/>
      <c r="L119" s="38"/>
      <c r="M119" s="196"/>
      <c r="N119" s="60"/>
      <c r="O119" s="60"/>
      <c r="P119" s="60"/>
      <c r="Q119" s="60"/>
      <c r="R119" s="60"/>
      <c r="S119" s="60"/>
      <c r="T119" s="61"/>
      <c r="AT119" s="17" t="s">
        <v>214</v>
      </c>
      <c r="AU119" s="17" t="s">
        <v>80</v>
      </c>
    </row>
    <row r="120" spans="2:65" s="12" customFormat="1" ht="11.25">
      <c r="B120" s="198"/>
      <c r="C120" s="199"/>
      <c r="D120" s="194" t="s">
        <v>148</v>
      </c>
      <c r="E120" s="200" t="s">
        <v>1</v>
      </c>
      <c r="F120" s="201" t="s">
        <v>1760</v>
      </c>
      <c r="G120" s="199"/>
      <c r="H120" s="200" t="s">
        <v>1</v>
      </c>
      <c r="I120" s="202"/>
      <c r="J120" s="199"/>
      <c r="K120" s="199"/>
      <c r="L120" s="203"/>
      <c r="M120" s="204"/>
      <c r="N120" s="205"/>
      <c r="O120" s="205"/>
      <c r="P120" s="205"/>
      <c r="Q120" s="205"/>
      <c r="R120" s="205"/>
      <c r="S120" s="205"/>
      <c r="T120" s="206"/>
      <c r="AT120" s="207" t="s">
        <v>148</v>
      </c>
      <c r="AU120" s="207" t="s">
        <v>80</v>
      </c>
      <c r="AV120" s="12" t="s">
        <v>21</v>
      </c>
      <c r="AW120" s="12" t="s">
        <v>35</v>
      </c>
      <c r="AX120" s="12" t="s">
        <v>72</v>
      </c>
      <c r="AY120" s="207" t="s">
        <v>135</v>
      </c>
    </row>
    <row r="121" spans="2:65" s="13" customFormat="1" ht="11.25">
      <c r="B121" s="208"/>
      <c r="C121" s="209"/>
      <c r="D121" s="194" t="s">
        <v>148</v>
      </c>
      <c r="E121" s="210" t="s">
        <v>1</v>
      </c>
      <c r="F121" s="211" t="s">
        <v>1112</v>
      </c>
      <c r="G121" s="209"/>
      <c r="H121" s="212">
        <v>0.2</v>
      </c>
      <c r="I121" s="213"/>
      <c r="J121" s="209"/>
      <c r="K121" s="209"/>
      <c r="L121" s="214"/>
      <c r="M121" s="215"/>
      <c r="N121" s="216"/>
      <c r="O121" s="216"/>
      <c r="P121" s="216"/>
      <c r="Q121" s="216"/>
      <c r="R121" s="216"/>
      <c r="S121" s="216"/>
      <c r="T121" s="217"/>
      <c r="AT121" s="218" t="s">
        <v>148</v>
      </c>
      <c r="AU121" s="218" t="s">
        <v>80</v>
      </c>
      <c r="AV121" s="13" t="s">
        <v>80</v>
      </c>
      <c r="AW121" s="13" t="s">
        <v>35</v>
      </c>
      <c r="AX121" s="13" t="s">
        <v>72</v>
      </c>
      <c r="AY121" s="218" t="s">
        <v>135</v>
      </c>
    </row>
    <row r="122" spans="2:65" s="12" customFormat="1" ht="11.25">
      <c r="B122" s="198"/>
      <c r="C122" s="199"/>
      <c r="D122" s="194" t="s">
        <v>148</v>
      </c>
      <c r="E122" s="200" t="s">
        <v>1</v>
      </c>
      <c r="F122" s="201" t="s">
        <v>1761</v>
      </c>
      <c r="G122" s="199"/>
      <c r="H122" s="200" t="s">
        <v>1</v>
      </c>
      <c r="I122" s="202"/>
      <c r="J122" s="199"/>
      <c r="K122" s="199"/>
      <c r="L122" s="203"/>
      <c r="M122" s="204"/>
      <c r="N122" s="205"/>
      <c r="O122" s="205"/>
      <c r="P122" s="205"/>
      <c r="Q122" s="205"/>
      <c r="R122" s="205"/>
      <c r="S122" s="205"/>
      <c r="T122" s="206"/>
      <c r="AT122" s="207" t="s">
        <v>148</v>
      </c>
      <c r="AU122" s="207" t="s">
        <v>80</v>
      </c>
      <c r="AV122" s="12" t="s">
        <v>21</v>
      </c>
      <c r="AW122" s="12" t="s">
        <v>35</v>
      </c>
      <c r="AX122" s="12" t="s">
        <v>72</v>
      </c>
      <c r="AY122" s="207" t="s">
        <v>135</v>
      </c>
    </row>
    <row r="123" spans="2:65" s="13" customFormat="1" ht="11.25">
      <c r="B123" s="208"/>
      <c r="C123" s="209"/>
      <c r="D123" s="194" t="s">
        <v>148</v>
      </c>
      <c r="E123" s="210" t="s">
        <v>1</v>
      </c>
      <c r="F123" s="211" t="s">
        <v>1112</v>
      </c>
      <c r="G123" s="209"/>
      <c r="H123" s="212">
        <v>0.2</v>
      </c>
      <c r="I123" s="213"/>
      <c r="J123" s="209"/>
      <c r="K123" s="209"/>
      <c r="L123" s="214"/>
      <c r="M123" s="215"/>
      <c r="N123" s="216"/>
      <c r="O123" s="216"/>
      <c r="P123" s="216"/>
      <c r="Q123" s="216"/>
      <c r="R123" s="216"/>
      <c r="S123" s="216"/>
      <c r="T123" s="217"/>
      <c r="AT123" s="218" t="s">
        <v>148</v>
      </c>
      <c r="AU123" s="218" t="s">
        <v>80</v>
      </c>
      <c r="AV123" s="13" t="s">
        <v>80</v>
      </c>
      <c r="AW123" s="13" t="s">
        <v>35</v>
      </c>
      <c r="AX123" s="13" t="s">
        <v>72</v>
      </c>
      <c r="AY123" s="218" t="s">
        <v>135</v>
      </c>
    </row>
    <row r="124" spans="2:65" s="12" customFormat="1" ht="11.25">
      <c r="B124" s="198"/>
      <c r="C124" s="199"/>
      <c r="D124" s="194" t="s">
        <v>148</v>
      </c>
      <c r="E124" s="200" t="s">
        <v>1</v>
      </c>
      <c r="F124" s="201" t="s">
        <v>1762</v>
      </c>
      <c r="G124" s="199"/>
      <c r="H124" s="200" t="s">
        <v>1</v>
      </c>
      <c r="I124" s="202"/>
      <c r="J124" s="199"/>
      <c r="K124" s="199"/>
      <c r="L124" s="203"/>
      <c r="M124" s="204"/>
      <c r="N124" s="205"/>
      <c r="O124" s="205"/>
      <c r="P124" s="205"/>
      <c r="Q124" s="205"/>
      <c r="R124" s="205"/>
      <c r="S124" s="205"/>
      <c r="T124" s="206"/>
      <c r="AT124" s="207" t="s">
        <v>148</v>
      </c>
      <c r="AU124" s="207" t="s">
        <v>80</v>
      </c>
      <c r="AV124" s="12" t="s">
        <v>21</v>
      </c>
      <c r="AW124" s="12" t="s">
        <v>35</v>
      </c>
      <c r="AX124" s="12" t="s">
        <v>72</v>
      </c>
      <c r="AY124" s="207" t="s">
        <v>135</v>
      </c>
    </row>
    <row r="125" spans="2:65" s="13" customFormat="1" ht="11.25">
      <c r="B125" s="208"/>
      <c r="C125" s="209"/>
      <c r="D125" s="194" t="s">
        <v>148</v>
      </c>
      <c r="E125" s="210" t="s">
        <v>1</v>
      </c>
      <c r="F125" s="211" t="s">
        <v>18</v>
      </c>
      <c r="G125" s="209"/>
      <c r="H125" s="212">
        <v>0.1</v>
      </c>
      <c r="I125" s="213"/>
      <c r="J125" s="209"/>
      <c r="K125" s="209"/>
      <c r="L125" s="214"/>
      <c r="M125" s="215"/>
      <c r="N125" s="216"/>
      <c r="O125" s="216"/>
      <c r="P125" s="216"/>
      <c r="Q125" s="216"/>
      <c r="R125" s="216"/>
      <c r="S125" s="216"/>
      <c r="T125" s="217"/>
      <c r="AT125" s="218" t="s">
        <v>148</v>
      </c>
      <c r="AU125" s="218" t="s">
        <v>80</v>
      </c>
      <c r="AV125" s="13" t="s">
        <v>80</v>
      </c>
      <c r="AW125" s="13" t="s">
        <v>35</v>
      </c>
      <c r="AX125" s="13" t="s">
        <v>72</v>
      </c>
      <c r="AY125" s="218" t="s">
        <v>135</v>
      </c>
    </row>
    <row r="126" spans="2:65" s="12" customFormat="1" ht="11.25">
      <c r="B126" s="198"/>
      <c r="C126" s="199"/>
      <c r="D126" s="194" t="s">
        <v>148</v>
      </c>
      <c r="E126" s="200" t="s">
        <v>1</v>
      </c>
      <c r="F126" s="201" t="s">
        <v>1763</v>
      </c>
      <c r="G126" s="199"/>
      <c r="H126" s="200" t="s">
        <v>1</v>
      </c>
      <c r="I126" s="202"/>
      <c r="J126" s="199"/>
      <c r="K126" s="199"/>
      <c r="L126" s="203"/>
      <c r="M126" s="204"/>
      <c r="N126" s="205"/>
      <c r="O126" s="205"/>
      <c r="P126" s="205"/>
      <c r="Q126" s="205"/>
      <c r="R126" s="205"/>
      <c r="S126" s="205"/>
      <c r="T126" s="206"/>
      <c r="AT126" s="207" t="s">
        <v>148</v>
      </c>
      <c r="AU126" s="207" t="s">
        <v>80</v>
      </c>
      <c r="AV126" s="12" t="s">
        <v>21</v>
      </c>
      <c r="AW126" s="12" t="s">
        <v>35</v>
      </c>
      <c r="AX126" s="12" t="s">
        <v>72</v>
      </c>
      <c r="AY126" s="207" t="s">
        <v>135</v>
      </c>
    </row>
    <row r="127" spans="2:65" s="13" customFormat="1" ht="11.25">
      <c r="B127" s="208"/>
      <c r="C127" s="209"/>
      <c r="D127" s="194" t="s">
        <v>148</v>
      </c>
      <c r="E127" s="210" t="s">
        <v>1</v>
      </c>
      <c r="F127" s="211" t="s">
        <v>1558</v>
      </c>
      <c r="G127" s="209"/>
      <c r="H127" s="212">
        <v>0.5</v>
      </c>
      <c r="I127" s="213"/>
      <c r="J127" s="209"/>
      <c r="K127" s="209"/>
      <c r="L127" s="214"/>
      <c r="M127" s="215"/>
      <c r="N127" s="216"/>
      <c r="O127" s="216"/>
      <c r="P127" s="216"/>
      <c r="Q127" s="216"/>
      <c r="R127" s="216"/>
      <c r="S127" s="216"/>
      <c r="T127" s="217"/>
      <c r="AT127" s="218" t="s">
        <v>148</v>
      </c>
      <c r="AU127" s="218" t="s">
        <v>80</v>
      </c>
      <c r="AV127" s="13" t="s">
        <v>80</v>
      </c>
      <c r="AW127" s="13" t="s">
        <v>35</v>
      </c>
      <c r="AX127" s="13" t="s">
        <v>72</v>
      </c>
      <c r="AY127" s="218" t="s">
        <v>135</v>
      </c>
    </row>
    <row r="128" spans="2:65" s="15" customFormat="1" ht="11.25">
      <c r="B128" s="230"/>
      <c r="C128" s="231"/>
      <c r="D128" s="194" t="s">
        <v>148</v>
      </c>
      <c r="E128" s="232" t="s">
        <v>1</v>
      </c>
      <c r="F128" s="233" t="s">
        <v>193</v>
      </c>
      <c r="G128" s="231"/>
      <c r="H128" s="234">
        <v>1</v>
      </c>
      <c r="I128" s="235"/>
      <c r="J128" s="231"/>
      <c r="K128" s="231"/>
      <c r="L128" s="236"/>
      <c r="M128" s="257"/>
      <c r="N128" s="258"/>
      <c r="O128" s="258"/>
      <c r="P128" s="258"/>
      <c r="Q128" s="258"/>
      <c r="R128" s="258"/>
      <c r="S128" s="258"/>
      <c r="T128" s="259"/>
      <c r="AT128" s="240" t="s">
        <v>148</v>
      </c>
      <c r="AU128" s="240" t="s">
        <v>80</v>
      </c>
      <c r="AV128" s="15" t="s">
        <v>142</v>
      </c>
      <c r="AW128" s="15" t="s">
        <v>35</v>
      </c>
      <c r="AX128" s="15" t="s">
        <v>21</v>
      </c>
      <c r="AY128" s="240" t="s">
        <v>135</v>
      </c>
    </row>
    <row r="129" spans="2:12" s="1" customFormat="1" ht="6.95" customHeight="1">
      <c r="B129" s="46"/>
      <c r="C129" s="47"/>
      <c r="D129" s="47"/>
      <c r="E129" s="47"/>
      <c r="F129" s="47"/>
      <c r="G129" s="47"/>
      <c r="H129" s="47"/>
      <c r="I129" s="134"/>
      <c r="J129" s="47"/>
      <c r="K129" s="47"/>
      <c r="L129" s="38"/>
    </row>
  </sheetData>
  <sheetProtection algorithmName="SHA-512" hashValue="AFNfzIloP2yXwufVdkL6J8OOUYqx2REbnDfgFhLuNCG8kytyu0FlKziyiVKMpjAxoyQAq14fYKVIfgyFP72uzA==" saltValue="eWoVqdUNpVNyfEMENhv/xmHyts/ptnWxsonM4N4DnMB1y1pTPOnBgQosStAiJ2ChJISMkYh5AmVV5Sx/AcIoxA==" spinCount="100000" sheet="1" objects="1" scenarios="1" formatColumns="0" formatRows="0" autoFilter="0"/>
  <autoFilter ref="C84:K128"/>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2"/>
  <sheetViews>
    <sheetView showGridLines="0" topLeftCell="A80" workbookViewId="0"/>
  </sheetViews>
  <sheetFormatPr defaultRowHeight="14.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106"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70"/>
      <c r="M2" s="270"/>
      <c r="N2" s="270"/>
      <c r="O2" s="270"/>
      <c r="P2" s="270"/>
      <c r="Q2" s="270"/>
      <c r="R2" s="270"/>
      <c r="S2" s="270"/>
      <c r="T2" s="270"/>
      <c r="U2" s="270"/>
      <c r="V2" s="270"/>
      <c r="AT2" s="17" t="s">
        <v>97</v>
      </c>
    </row>
    <row r="3" spans="2:46" ht="6.95" customHeight="1">
      <c r="B3" s="107"/>
      <c r="C3" s="108"/>
      <c r="D3" s="108"/>
      <c r="E3" s="108"/>
      <c r="F3" s="108"/>
      <c r="G3" s="108"/>
      <c r="H3" s="108"/>
      <c r="I3" s="109"/>
      <c r="J3" s="108"/>
      <c r="K3" s="108"/>
      <c r="L3" s="20"/>
      <c r="AT3" s="17" t="s">
        <v>80</v>
      </c>
    </row>
    <row r="4" spans="2:46" ht="24.95" customHeight="1">
      <c r="B4" s="20"/>
      <c r="D4" s="110" t="s">
        <v>98</v>
      </c>
      <c r="L4" s="20"/>
      <c r="M4" s="24" t="s">
        <v>10</v>
      </c>
      <c r="AT4" s="17" t="s">
        <v>4</v>
      </c>
    </row>
    <row r="5" spans="2:46" ht="6.95" customHeight="1">
      <c r="B5" s="20"/>
      <c r="L5" s="20"/>
    </row>
    <row r="6" spans="2:46" ht="12" customHeight="1">
      <c r="B6" s="20"/>
      <c r="D6" s="111" t="s">
        <v>16</v>
      </c>
      <c r="L6" s="20"/>
    </row>
    <row r="7" spans="2:46" ht="16.5" customHeight="1">
      <c r="B7" s="20"/>
      <c r="E7" s="304" t="str">
        <f>'Rekapitulace zakázky'!K6</f>
        <v>Oprava mostů v km 0,931 a v km 3,040 v úseku Ústí n.L. Střekov - Ústí n.L. západ</v>
      </c>
      <c r="F7" s="305"/>
      <c r="G7" s="305"/>
      <c r="H7" s="305"/>
      <c r="L7" s="20"/>
    </row>
    <row r="8" spans="2:46" s="1" customFormat="1" ht="12" customHeight="1">
      <c r="B8" s="38"/>
      <c r="D8" s="111" t="s">
        <v>99</v>
      </c>
      <c r="I8" s="112"/>
      <c r="L8" s="38"/>
    </row>
    <row r="9" spans="2:46" s="1" customFormat="1" ht="36.950000000000003" customHeight="1">
      <c r="B9" s="38"/>
      <c r="E9" s="307" t="s">
        <v>1764</v>
      </c>
      <c r="F9" s="306"/>
      <c r="G9" s="306"/>
      <c r="H9" s="306"/>
      <c r="I9" s="112"/>
      <c r="L9" s="38"/>
    </row>
    <row r="10" spans="2:46" s="1" customFormat="1" ht="11.25">
      <c r="B10" s="38"/>
      <c r="I10" s="112"/>
      <c r="L10" s="38"/>
    </row>
    <row r="11" spans="2:46" s="1" customFormat="1" ht="12" customHeight="1">
      <c r="B11" s="38"/>
      <c r="D11" s="111" t="s">
        <v>19</v>
      </c>
      <c r="F11" s="17" t="s">
        <v>1</v>
      </c>
      <c r="I11" s="113" t="s">
        <v>20</v>
      </c>
      <c r="J11" s="17" t="s">
        <v>1</v>
      </c>
      <c r="L11" s="38"/>
    </row>
    <row r="12" spans="2:46" s="1" customFormat="1" ht="12" customHeight="1">
      <c r="B12" s="38"/>
      <c r="D12" s="111" t="s">
        <v>22</v>
      </c>
      <c r="F12" s="17" t="s">
        <v>23</v>
      </c>
      <c r="I12" s="113" t="s">
        <v>24</v>
      </c>
      <c r="J12" s="114" t="str">
        <f>'Rekapitulace zakázky'!AN8</f>
        <v>6. 2. 2019</v>
      </c>
      <c r="L12" s="38"/>
    </row>
    <row r="13" spans="2:46" s="1" customFormat="1" ht="10.9" customHeight="1">
      <c r="B13" s="38"/>
      <c r="I13" s="112"/>
      <c r="L13" s="38"/>
    </row>
    <row r="14" spans="2:46" s="1" customFormat="1" ht="12" customHeight="1">
      <c r="B14" s="38"/>
      <c r="D14" s="111" t="s">
        <v>28</v>
      </c>
      <c r="I14" s="113" t="s">
        <v>29</v>
      </c>
      <c r="J14" s="17" t="str">
        <f>IF('Rekapitulace zakázky'!AN10="","",'Rekapitulace zakázky'!AN10)</f>
        <v/>
      </c>
      <c r="L14" s="38"/>
    </row>
    <row r="15" spans="2:46" s="1" customFormat="1" ht="18" customHeight="1">
      <c r="B15" s="38"/>
      <c r="E15" s="17" t="str">
        <f>IF('Rekapitulace zakázky'!E11="","",'Rekapitulace zakázky'!E11)</f>
        <v>SŽDC, s.o. OŘ Ústí nad Labem</v>
      </c>
      <c r="I15" s="113" t="s">
        <v>31</v>
      </c>
      <c r="J15" s="17" t="str">
        <f>IF('Rekapitulace zakázky'!AN11="","",'Rekapitulace zakázky'!AN11)</f>
        <v/>
      </c>
      <c r="L15" s="38"/>
    </row>
    <row r="16" spans="2:46" s="1" customFormat="1" ht="6.95" customHeight="1">
      <c r="B16" s="38"/>
      <c r="I16" s="112"/>
      <c r="L16" s="38"/>
    </row>
    <row r="17" spans="2:12" s="1" customFormat="1" ht="12" customHeight="1">
      <c r="B17" s="38"/>
      <c r="D17" s="111" t="s">
        <v>32</v>
      </c>
      <c r="I17" s="113" t="s">
        <v>29</v>
      </c>
      <c r="J17" s="30" t="str">
        <f>'Rekapitulace zakázky'!AN13</f>
        <v>Vyplň údaj</v>
      </c>
      <c r="L17" s="38"/>
    </row>
    <row r="18" spans="2:12" s="1" customFormat="1" ht="18" customHeight="1">
      <c r="B18" s="38"/>
      <c r="E18" s="308" t="str">
        <f>'Rekapitulace zakázky'!E14</f>
        <v>Vyplň údaj</v>
      </c>
      <c r="F18" s="309"/>
      <c r="G18" s="309"/>
      <c r="H18" s="309"/>
      <c r="I18" s="113" t="s">
        <v>31</v>
      </c>
      <c r="J18" s="30" t="str">
        <f>'Rekapitulace zakázky'!AN14</f>
        <v>Vyplň údaj</v>
      </c>
      <c r="L18" s="38"/>
    </row>
    <row r="19" spans="2:12" s="1" customFormat="1" ht="6.95" customHeight="1">
      <c r="B19" s="38"/>
      <c r="I19" s="112"/>
      <c r="L19" s="38"/>
    </row>
    <row r="20" spans="2:12" s="1" customFormat="1" ht="12" customHeight="1">
      <c r="B20" s="38"/>
      <c r="D20" s="111" t="s">
        <v>34</v>
      </c>
      <c r="I20" s="113" t="s">
        <v>29</v>
      </c>
      <c r="J20" s="17" t="str">
        <f>IF('Rekapitulace zakázky'!AN16="","",'Rekapitulace zakázky'!AN16)</f>
        <v/>
      </c>
      <c r="L20" s="38"/>
    </row>
    <row r="21" spans="2:12" s="1" customFormat="1" ht="18" customHeight="1">
      <c r="B21" s="38"/>
      <c r="E21" s="17" t="str">
        <f>IF('Rekapitulace zakázky'!E17="","",'Rekapitulace zakázky'!E17)</f>
        <v xml:space="preserve"> </v>
      </c>
      <c r="I21" s="113" t="s">
        <v>31</v>
      </c>
      <c r="J21" s="17" t="str">
        <f>IF('Rekapitulace zakázky'!AN17="","",'Rekapitulace zakázky'!AN17)</f>
        <v/>
      </c>
      <c r="L21" s="38"/>
    </row>
    <row r="22" spans="2:12" s="1" customFormat="1" ht="6.95" customHeight="1">
      <c r="B22" s="38"/>
      <c r="I22" s="112"/>
      <c r="L22" s="38"/>
    </row>
    <row r="23" spans="2:12" s="1" customFormat="1" ht="12" customHeight="1">
      <c r="B23" s="38"/>
      <c r="D23" s="111" t="s">
        <v>36</v>
      </c>
      <c r="I23" s="113" t="s">
        <v>29</v>
      </c>
      <c r="J23" s="17" t="str">
        <f>IF('Rekapitulace zakázky'!AN19="","",'Rekapitulace zakázky'!AN19)</f>
        <v/>
      </c>
      <c r="L23" s="38"/>
    </row>
    <row r="24" spans="2:12" s="1" customFormat="1" ht="18" customHeight="1">
      <c r="B24" s="38"/>
      <c r="E24" s="17" t="str">
        <f>IF('Rekapitulace zakázky'!E20="","",'Rekapitulace zakázky'!E20)</f>
        <v xml:space="preserve"> </v>
      </c>
      <c r="I24" s="113" t="s">
        <v>31</v>
      </c>
      <c r="J24" s="17" t="str">
        <f>IF('Rekapitulace zakázky'!AN20="","",'Rekapitulace zakázky'!AN20)</f>
        <v/>
      </c>
      <c r="L24" s="38"/>
    </row>
    <row r="25" spans="2:12" s="1" customFormat="1" ht="6.95" customHeight="1">
      <c r="B25" s="38"/>
      <c r="I25" s="112"/>
      <c r="L25" s="38"/>
    </row>
    <row r="26" spans="2:12" s="1" customFormat="1" ht="12" customHeight="1">
      <c r="B26" s="38"/>
      <c r="D26" s="111" t="s">
        <v>37</v>
      </c>
      <c r="I26" s="112"/>
      <c r="L26" s="38"/>
    </row>
    <row r="27" spans="2:12" s="7" customFormat="1" ht="16.5" customHeight="1">
      <c r="B27" s="115"/>
      <c r="E27" s="310" t="s">
        <v>1</v>
      </c>
      <c r="F27" s="310"/>
      <c r="G27" s="310"/>
      <c r="H27" s="310"/>
      <c r="I27" s="116"/>
      <c r="L27" s="115"/>
    </row>
    <row r="28" spans="2:12" s="1" customFormat="1" ht="6.95" customHeight="1">
      <c r="B28" s="38"/>
      <c r="I28" s="112"/>
      <c r="L28" s="38"/>
    </row>
    <row r="29" spans="2:12" s="1" customFormat="1" ht="6.95" customHeight="1">
      <c r="B29" s="38"/>
      <c r="D29" s="56"/>
      <c r="E29" s="56"/>
      <c r="F29" s="56"/>
      <c r="G29" s="56"/>
      <c r="H29" s="56"/>
      <c r="I29" s="117"/>
      <c r="J29" s="56"/>
      <c r="K29" s="56"/>
      <c r="L29" s="38"/>
    </row>
    <row r="30" spans="2:12" s="1" customFormat="1" ht="25.35" customHeight="1">
      <c r="B30" s="38"/>
      <c r="D30" s="118" t="s">
        <v>38</v>
      </c>
      <c r="I30" s="112"/>
      <c r="J30" s="119">
        <f>ROUND(J84, 2)</f>
        <v>0</v>
      </c>
      <c r="L30" s="38"/>
    </row>
    <row r="31" spans="2:12" s="1" customFormat="1" ht="6.95" customHeight="1">
      <c r="B31" s="38"/>
      <c r="D31" s="56"/>
      <c r="E31" s="56"/>
      <c r="F31" s="56"/>
      <c r="G31" s="56"/>
      <c r="H31" s="56"/>
      <c r="I31" s="117"/>
      <c r="J31" s="56"/>
      <c r="K31" s="56"/>
      <c r="L31" s="38"/>
    </row>
    <row r="32" spans="2:12" s="1" customFormat="1" ht="14.45" customHeight="1">
      <c r="B32" s="38"/>
      <c r="F32" s="120" t="s">
        <v>40</v>
      </c>
      <c r="I32" s="121" t="s">
        <v>39</v>
      </c>
      <c r="J32" s="120" t="s">
        <v>41</v>
      </c>
      <c r="L32" s="38"/>
    </row>
    <row r="33" spans="2:12" s="1" customFormat="1" ht="14.45" customHeight="1">
      <c r="B33" s="38"/>
      <c r="D33" s="111" t="s">
        <v>42</v>
      </c>
      <c r="E33" s="111" t="s">
        <v>43</v>
      </c>
      <c r="F33" s="122">
        <f>ROUND((SUM(BE84:BE101)),  2)</f>
        <v>0</v>
      </c>
      <c r="I33" s="123">
        <v>0.21</v>
      </c>
      <c r="J33" s="122">
        <f>ROUND(((SUM(BE84:BE101))*I33),  2)</f>
        <v>0</v>
      </c>
      <c r="L33" s="38"/>
    </row>
    <row r="34" spans="2:12" s="1" customFormat="1" ht="14.45" customHeight="1">
      <c r="B34" s="38"/>
      <c r="E34" s="111" t="s">
        <v>44</v>
      </c>
      <c r="F34" s="122">
        <f>ROUND((SUM(BF84:BF101)),  2)</f>
        <v>0</v>
      </c>
      <c r="I34" s="123">
        <v>0.15</v>
      </c>
      <c r="J34" s="122">
        <f>ROUND(((SUM(BF84:BF101))*I34),  2)</f>
        <v>0</v>
      </c>
      <c r="L34" s="38"/>
    </row>
    <row r="35" spans="2:12" s="1" customFormat="1" ht="14.45" hidden="1" customHeight="1">
      <c r="B35" s="38"/>
      <c r="E35" s="111" t="s">
        <v>45</v>
      </c>
      <c r="F35" s="122">
        <f>ROUND((SUM(BG84:BG101)),  2)</f>
        <v>0</v>
      </c>
      <c r="I35" s="123">
        <v>0.21</v>
      </c>
      <c r="J35" s="122">
        <f>0</f>
        <v>0</v>
      </c>
      <c r="L35" s="38"/>
    </row>
    <row r="36" spans="2:12" s="1" customFormat="1" ht="14.45" hidden="1" customHeight="1">
      <c r="B36" s="38"/>
      <c r="E36" s="111" t="s">
        <v>46</v>
      </c>
      <c r="F36" s="122">
        <f>ROUND((SUM(BH84:BH101)),  2)</f>
        <v>0</v>
      </c>
      <c r="I36" s="123">
        <v>0.15</v>
      </c>
      <c r="J36" s="122">
        <f>0</f>
        <v>0</v>
      </c>
      <c r="L36" s="38"/>
    </row>
    <row r="37" spans="2:12" s="1" customFormat="1" ht="14.45" hidden="1" customHeight="1">
      <c r="B37" s="38"/>
      <c r="E37" s="111" t="s">
        <v>47</v>
      </c>
      <c r="F37" s="122">
        <f>ROUND((SUM(BI84:BI101)),  2)</f>
        <v>0</v>
      </c>
      <c r="I37" s="123">
        <v>0</v>
      </c>
      <c r="J37" s="122">
        <f>0</f>
        <v>0</v>
      </c>
      <c r="L37" s="38"/>
    </row>
    <row r="38" spans="2:12" s="1" customFormat="1" ht="6.95" customHeight="1">
      <c r="B38" s="38"/>
      <c r="I38" s="112"/>
      <c r="L38" s="38"/>
    </row>
    <row r="39" spans="2:12" s="1" customFormat="1" ht="25.35" customHeight="1">
      <c r="B39" s="38"/>
      <c r="C39" s="124"/>
      <c r="D39" s="125" t="s">
        <v>48</v>
      </c>
      <c r="E39" s="126"/>
      <c r="F39" s="126"/>
      <c r="G39" s="127" t="s">
        <v>49</v>
      </c>
      <c r="H39" s="128" t="s">
        <v>50</v>
      </c>
      <c r="I39" s="129"/>
      <c r="J39" s="130">
        <f>SUM(J30:J37)</f>
        <v>0</v>
      </c>
      <c r="K39" s="131"/>
      <c r="L39" s="38"/>
    </row>
    <row r="40" spans="2:12" s="1" customFormat="1" ht="14.45" customHeight="1">
      <c r="B40" s="132"/>
      <c r="C40" s="133"/>
      <c r="D40" s="133"/>
      <c r="E40" s="133"/>
      <c r="F40" s="133"/>
      <c r="G40" s="133"/>
      <c r="H40" s="133"/>
      <c r="I40" s="134"/>
      <c r="J40" s="133"/>
      <c r="K40" s="133"/>
      <c r="L40" s="38"/>
    </row>
    <row r="44" spans="2:12" s="1" customFormat="1" ht="6.95" customHeight="1">
      <c r="B44" s="135"/>
      <c r="C44" s="136"/>
      <c r="D44" s="136"/>
      <c r="E44" s="136"/>
      <c r="F44" s="136"/>
      <c r="G44" s="136"/>
      <c r="H44" s="136"/>
      <c r="I44" s="137"/>
      <c r="J44" s="136"/>
      <c r="K44" s="136"/>
      <c r="L44" s="38"/>
    </row>
    <row r="45" spans="2:12" s="1" customFormat="1" ht="24.95" customHeight="1">
      <c r="B45" s="34"/>
      <c r="C45" s="23" t="s">
        <v>103</v>
      </c>
      <c r="D45" s="35"/>
      <c r="E45" s="35"/>
      <c r="F45" s="35"/>
      <c r="G45" s="35"/>
      <c r="H45" s="35"/>
      <c r="I45" s="112"/>
      <c r="J45" s="35"/>
      <c r="K45" s="35"/>
      <c r="L45" s="38"/>
    </row>
    <row r="46" spans="2:12" s="1" customFormat="1" ht="6.95" customHeight="1">
      <c r="B46" s="34"/>
      <c r="C46" s="35"/>
      <c r="D46" s="35"/>
      <c r="E46" s="35"/>
      <c r="F46" s="35"/>
      <c r="G46" s="35"/>
      <c r="H46" s="35"/>
      <c r="I46" s="112"/>
      <c r="J46" s="35"/>
      <c r="K46" s="35"/>
      <c r="L46" s="38"/>
    </row>
    <row r="47" spans="2:12" s="1" customFormat="1" ht="12" customHeight="1">
      <c r="B47" s="34"/>
      <c r="C47" s="29" t="s">
        <v>16</v>
      </c>
      <c r="D47" s="35"/>
      <c r="E47" s="35"/>
      <c r="F47" s="35"/>
      <c r="G47" s="35"/>
      <c r="H47" s="35"/>
      <c r="I47" s="112"/>
      <c r="J47" s="35"/>
      <c r="K47" s="35"/>
      <c r="L47" s="38"/>
    </row>
    <row r="48" spans="2:12" s="1" customFormat="1" ht="16.5" customHeight="1">
      <c r="B48" s="34"/>
      <c r="C48" s="35"/>
      <c r="D48" s="35"/>
      <c r="E48" s="311" t="str">
        <f>E7</f>
        <v>Oprava mostů v km 0,931 a v km 3,040 v úseku Ústí n.L. Střekov - Ústí n.L. západ</v>
      </c>
      <c r="F48" s="312"/>
      <c r="G48" s="312"/>
      <c r="H48" s="312"/>
      <c r="I48" s="112"/>
      <c r="J48" s="35"/>
      <c r="K48" s="35"/>
      <c r="L48" s="38"/>
    </row>
    <row r="49" spans="2:47" s="1" customFormat="1" ht="12" customHeight="1">
      <c r="B49" s="34"/>
      <c r="C49" s="29" t="s">
        <v>99</v>
      </c>
      <c r="D49" s="35"/>
      <c r="E49" s="35"/>
      <c r="F49" s="35"/>
      <c r="G49" s="35"/>
      <c r="H49" s="35"/>
      <c r="I49" s="112"/>
      <c r="J49" s="35"/>
      <c r="K49" s="35"/>
      <c r="L49" s="38"/>
    </row>
    <row r="50" spans="2:47" s="1" customFormat="1" ht="16.5" customHeight="1">
      <c r="B50" s="34"/>
      <c r="C50" s="35"/>
      <c r="D50" s="35"/>
      <c r="E50" s="279" t="str">
        <f>E9</f>
        <v>VRN02 - Oprava mostu v km 3,040</v>
      </c>
      <c r="F50" s="278"/>
      <c r="G50" s="278"/>
      <c r="H50" s="278"/>
      <c r="I50" s="112"/>
      <c r="J50" s="35"/>
      <c r="K50" s="35"/>
      <c r="L50" s="38"/>
    </row>
    <row r="51" spans="2:47" s="1" customFormat="1" ht="6.95" customHeight="1">
      <c r="B51" s="34"/>
      <c r="C51" s="35"/>
      <c r="D51" s="35"/>
      <c r="E51" s="35"/>
      <c r="F51" s="35"/>
      <c r="G51" s="35"/>
      <c r="H51" s="35"/>
      <c r="I51" s="112"/>
      <c r="J51" s="35"/>
      <c r="K51" s="35"/>
      <c r="L51" s="38"/>
    </row>
    <row r="52" spans="2:47" s="1" customFormat="1" ht="12" customHeight="1">
      <c r="B52" s="34"/>
      <c r="C52" s="29" t="s">
        <v>22</v>
      </c>
      <c r="D52" s="35"/>
      <c r="E52" s="35"/>
      <c r="F52" s="27" t="str">
        <f>F12</f>
        <v xml:space="preserve"> </v>
      </c>
      <c r="G52" s="35"/>
      <c r="H52" s="35"/>
      <c r="I52" s="113" t="s">
        <v>24</v>
      </c>
      <c r="J52" s="55" t="str">
        <f>IF(J12="","",J12)</f>
        <v>6. 2. 2019</v>
      </c>
      <c r="K52" s="35"/>
      <c r="L52" s="38"/>
    </row>
    <row r="53" spans="2:47" s="1" customFormat="1" ht="6.95" customHeight="1">
      <c r="B53" s="34"/>
      <c r="C53" s="35"/>
      <c r="D53" s="35"/>
      <c r="E53" s="35"/>
      <c r="F53" s="35"/>
      <c r="G53" s="35"/>
      <c r="H53" s="35"/>
      <c r="I53" s="112"/>
      <c r="J53" s="35"/>
      <c r="K53" s="35"/>
      <c r="L53" s="38"/>
    </row>
    <row r="54" spans="2:47" s="1" customFormat="1" ht="13.7" customHeight="1">
      <c r="B54" s="34"/>
      <c r="C54" s="29" t="s">
        <v>28</v>
      </c>
      <c r="D54" s="35"/>
      <c r="E54" s="35"/>
      <c r="F54" s="27" t="str">
        <f>E15</f>
        <v>SŽDC, s.o. OŘ Ústí nad Labem</v>
      </c>
      <c r="G54" s="35"/>
      <c r="H54" s="35"/>
      <c r="I54" s="113" t="s">
        <v>34</v>
      </c>
      <c r="J54" s="32" t="str">
        <f>E21</f>
        <v xml:space="preserve"> </v>
      </c>
      <c r="K54" s="35"/>
      <c r="L54" s="38"/>
    </row>
    <row r="55" spans="2:47" s="1" customFormat="1" ht="13.7" customHeight="1">
      <c r="B55" s="34"/>
      <c r="C55" s="29" t="s">
        <v>32</v>
      </c>
      <c r="D55" s="35"/>
      <c r="E55" s="35"/>
      <c r="F55" s="27" t="str">
        <f>IF(E18="","",E18)</f>
        <v>Vyplň údaj</v>
      </c>
      <c r="G55" s="35"/>
      <c r="H55" s="35"/>
      <c r="I55" s="113" t="s">
        <v>36</v>
      </c>
      <c r="J55" s="32" t="str">
        <f>E24</f>
        <v xml:space="preserve"> </v>
      </c>
      <c r="K55" s="35"/>
      <c r="L55" s="38"/>
    </row>
    <row r="56" spans="2:47" s="1" customFormat="1" ht="10.35" customHeight="1">
      <c r="B56" s="34"/>
      <c r="C56" s="35"/>
      <c r="D56" s="35"/>
      <c r="E56" s="35"/>
      <c r="F56" s="35"/>
      <c r="G56" s="35"/>
      <c r="H56" s="35"/>
      <c r="I56" s="112"/>
      <c r="J56" s="35"/>
      <c r="K56" s="35"/>
      <c r="L56" s="38"/>
    </row>
    <row r="57" spans="2:47" s="1" customFormat="1" ht="29.25" customHeight="1">
      <c r="B57" s="34"/>
      <c r="C57" s="138" t="s">
        <v>104</v>
      </c>
      <c r="D57" s="139"/>
      <c r="E57" s="139"/>
      <c r="F57" s="139"/>
      <c r="G57" s="139"/>
      <c r="H57" s="139"/>
      <c r="I57" s="140"/>
      <c r="J57" s="141" t="s">
        <v>105</v>
      </c>
      <c r="K57" s="139"/>
      <c r="L57" s="38"/>
    </row>
    <row r="58" spans="2:47" s="1" customFormat="1" ht="10.35" customHeight="1">
      <c r="B58" s="34"/>
      <c r="C58" s="35"/>
      <c r="D58" s="35"/>
      <c r="E58" s="35"/>
      <c r="F58" s="35"/>
      <c r="G58" s="35"/>
      <c r="H58" s="35"/>
      <c r="I58" s="112"/>
      <c r="J58" s="35"/>
      <c r="K58" s="35"/>
      <c r="L58" s="38"/>
    </row>
    <row r="59" spans="2:47" s="1" customFormat="1" ht="22.9" customHeight="1">
      <c r="B59" s="34"/>
      <c r="C59" s="142" t="s">
        <v>106</v>
      </c>
      <c r="D59" s="35"/>
      <c r="E59" s="35"/>
      <c r="F59" s="35"/>
      <c r="G59" s="35"/>
      <c r="H59" s="35"/>
      <c r="I59" s="112"/>
      <c r="J59" s="73">
        <f>J84</f>
        <v>0</v>
      </c>
      <c r="K59" s="35"/>
      <c r="L59" s="38"/>
      <c r="AU59" s="17" t="s">
        <v>107</v>
      </c>
    </row>
    <row r="60" spans="2:47" s="8" customFormat="1" ht="24.95" customHeight="1">
      <c r="B60" s="143"/>
      <c r="C60" s="144"/>
      <c r="D60" s="145" t="s">
        <v>1765</v>
      </c>
      <c r="E60" s="146"/>
      <c r="F60" s="146"/>
      <c r="G60" s="146"/>
      <c r="H60" s="146"/>
      <c r="I60" s="147"/>
      <c r="J60" s="148">
        <f>J85</f>
        <v>0</v>
      </c>
      <c r="K60" s="144"/>
      <c r="L60" s="149"/>
    </row>
    <row r="61" spans="2:47" s="9" customFormat="1" ht="19.899999999999999" customHeight="1">
      <c r="B61" s="150"/>
      <c r="C61" s="94"/>
      <c r="D61" s="151" t="s">
        <v>1709</v>
      </c>
      <c r="E61" s="152"/>
      <c r="F61" s="152"/>
      <c r="G61" s="152"/>
      <c r="H61" s="152"/>
      <c r="I61" s="153"/>
      <c r="J61" s="154">
        <f>J86</f>
        <v>0</v>
      </c>
      <c r="K61" s="94"/>
      <c r="L61" s="155"/>
    </row>
    <row r="62" spans="2:47" s="9" customFormat="1" ht="19.899999999999999" customHeight="1">
      <c r="B62" s="150"/>
      <c r="C62" s="94"/>
      <c r="D62" s="151" t="s">
        <v>1710</v>
      </c>
      <c r="E62" s="152"/>
      <c r="F62" s="152"/>
      <c r="G62" s="152"/>
      <c r="H62" s="152"/>
      <c r="I62" s="153"/>
      <c r="J62" s="154">
        <f>J90</f>
        <v>0</v>
      </c>
      <c r="K62" s="94"/>
      <c r="L62" s="155"/>
    </row>
    <row r="63" spans="2:47" s="9" customFormat="1" ht="19.899999999999999" customHeight="1">
      <c r="B63" s="150"/>
      <c r="C63" s="94"/>
      <c r="D63" s="151" t="s">
        <v>1712</v>
      </c>
      <c r="E63" s="152"/>
      <c r="F63" s="152"/>
      <c r="G63" s="152"/>
      <c r="H63" s="152"/>
      <c r="I63" s="153"/>
      <c r="J63" s="154">
        <f>J94</f>
        <v>0</v>
      </c>
      <c r="K63" s="94"/>
      <c r="L63" s="155"/>
    </row>
    <row r="64" spans="2:47" s="9" customFormat="1" ht="19.899999999999999" customHeight="1">
      <c r="B64" s="150"/>
      <c r="C64" s="94"/>
      <c r="D64" s="151" t="s">
        <v>1713</v>
      </c>
      <c r="E64" s="152"/>
      <c r="F64" s="152"/>
      <c r="G64" s="152"/>
      <c r="H64" s="152"/>
      <c r="I64" s="153"/>
      <c r="J64" s="154">
        <f>J98</f>
        <v>0</v>
      </c>
      <c r="K64" s="94"/>
      <c r="L64" s="155"/>
    </row>
    <row r="65" spans="2:12" s="1" customFormat="1" ht="21.75" customHeight="1">
      <c r="B65" s="34"/>
      <c r="C65" s="35"/>
      <c r="D65" s="35"/>
      <c r="E65" s="35"/>
      <c r="F65" s="35"/>
      <c r="G65" s="35"/>
      <c r="H65" s="35"/>
      <c r="I65" s="112"/>
      <c r="J65" s="35"/>
      <c r="K65" s="35"/>
      <c r="L65" s="38"/>
    </row>
    <row r="66" spans="2:12" s="1" customFormat="1" ht="6.95" customHeight="1">
      <c r="B66" s="46"/>
      <c r="C66" s="47"/>
      <c r="D66" s="47"/>
      <c r="E66" s="47"/>
      <c r="F66" s="47"/>
      <c r="G66" s="47"/>
      <c r="H66" s="47"/>
      <c r="I66" s="134"/>
      <c r="J66" s="47"/>
      <c r="K66" s="47"/>
      <c r="L66" s="38"/>
    </row>
    <row r="70" spans="2:12" s="1" customFormat="1" ht="6.95" customHeight="1">
      <c r="B70" s="48"/>
      <c r="C70" s="49"/>
      <c r="D70" s="49"/>
      <c r="E70" s="49"/>
      <c r="F70" s="49"/>
      <c r="G70" s="49"/>
      <c r="H70" s="49"/>
      <c r="I70" s="137"/>
      <c r="J70" s="49"/>
      <c r="K70" s="49"/>
      <c r="L70" s="38"/>
    </row>
    <row r="71" spans="2:12" s="1" customFormat="1" ht="24.95" customHeight="1">
      <c r="B71" s="34"/>
      <c r="C71" s="23" t="s">
        <v>120</v>
      </c>
      <c r="D71" s="35"/>
      <c r="E71" s="35"/>
      <c r="F71" s="35"/>
      <c r="G71" s="35"/>
      <c r="H71" s="35"/>
      <c r="I71" s="112"/>
      <c r="J71" s="35"/>
      <c r="K71" s="35"/>
      <c r="L71" s="38"/>
    </row>
    <row r="72" spans="2:12" s="1" customFormat="1" ht="6.95" customHeight="1">
      <c r="B72" s="34"/>
      <c r="C72" s="35"/>
      <c r="D72" s="35"/>
      <c r="E72" s="35"/>
      <c r="F72" s="35"/>
      <c r="G72" s="35"/>
      <c r="H72" s="35"/>
      <c r="I72" s="112"/>
      <c r="J72" s="35"/>
      <c r="K72" s="35"/>
      <c r="L72" s="38"/>
    </row>
    <row r="73" spans="2:12" s="1" customFormat="1" ht="12" customHeight="1">
      <c r="B73" s="34"/>
      <c r="C73" s="29" t="s">
        <v>16</v>
      </c>
      <c r="D73" s="35"/>
      <c r="E73" s="35"/>
      <c r="F73" s="35"/>
      <c r="G73" s="35"/>
      <c r="H73" s="35"/>
      <c r="I73" s="112"/>
      <c r="J73" s="35"/>
      <c r="K73" s="35"/>
      <c r="L73" s="38"/>
    </row>
    <row r="74" spans="2:12" s="1" customFormat="1" ht="16.5" customHeight="1">
      <c r="B74" s="34"/>
      <c r="C74" s="35"/>
      <c r="D74" s="35"/>
      <c r="E74" s="311" t="str">
        <f>E7</f>
        <v>Oprava mostů v km 0,931 a v km 3,040 v úseku Ústí n.L. Střekov - Ústí n.L. západ</v>
      </c>
      <c r="F74" s="312"/>
      <c r="G74" s="312"/>
      <c r="H74" s="312"/>
      <c r="I74" s="112"/>
      <c r="J74" s="35"/>
      <c r="K74" s="35"/>
      <c r="L74" s="38"/>
    </row>
    <row r="75" spans="2:12" s="1" customFormat="1" ht="12" customHeight="1">
      <c r="B75" s="34"/>
      <c r="C75" s="29" t="s">
        <v>99</v>
      </c>
      <c r="D75" s="35"/>
      <c r="E75" s="35"/>
      <c r="F75" s="35"/>
      <c r="G75" s="35"/>
      <c r="H75" s="35"/>
      <c r="I75" s="112"/>
      <c r="J75" s="35"/>
      <c r="K75" s="35"/>
      <c r="L75" s="38"/>
    </row>
    <row r="76" spans="2:12" s="1" customFormat="1" ht="16.5" customHeight="1">
      <c r="B76" s="34"/>
      <c r="C76" s="35"/>
      <c r="D76" s="35"/>
      <c r="E76" s="279" t="str">
        <f>E9</f>
        <v>VRN02 - Oprava mostu v km 3,040</v>
      </c>
      <c r="F76" s="278"/>
      <c r="G76" s="278"/>
      <c r="H76" s="278"/>
      <c r="I76" s="112"/>
      <c r="J76" s="35"/>
      <c r="K76" s="35"/>
      <c r="L76" s="38"/>
    </row>
    <row r="77" spans="2:12" s="1" customFormat="1" ht="6.95" customHeight="1">
      <c r="B77" s="34"/>
      <c r="C77" s="35"/>
      <c r="D77" s="35"/>
      <c r="E77" s="35"/>
      <c r="F77" s="35"/>
      <c r="G77" s="35"/>
      <c r="H77" s="35"/>
      <c r="I77" s="112"/>
      <c r="J77" s="35"/>
      <c r="K77" s="35"/>
      <c r="L77" s="38"/>
    </row>
    <row r="78" spans="2:12" s="1" customFormat="1" ht="12" customHeight="1">
      <c r="B78" s="34"/>
      <c r="C78" s="29" t="s">
        <v>22</v>
      </c>
      <c r="D78" s="35"/>
      <c r="E78" s="35"/>
      <c r="F78" s="27" t="str">
        <f>F12</f>
        <v xml:space="preserve"> </v>
      </c>
      <c r="G78" s="35"/>
      <c r="H78" s="35"/>
      <c r="I78" s="113" t="s">
        <v>24</v>
      </c>
      <c r="J78" s="55" t="str">
        <f>IF(J12="","",J12)</f>
        <v>6. 2. 2019</v>
      </c>
      <c r="K78" s="35"/>
      <c r="L78" s="38"/>
    </row>
    <row r="79" spans="2:12" s="1" customFormat="1" ht="6.95" customHeight="1">
      <c r="B79" s="34"/>
      <c r="C79" s="35"/>
      <c r="D79" s="35"/>
      <c r="E79" s="35"/>
      <c r="F79" s="35"/>
      <c r="G79" s="35"/>
      <c r="H79" s="35"/>
      <c r="I79" s="112"/>
      <c r="J79" s="35"/>
      <c r="K79" s="35"/>
      <c r="L79" s="38"/>
    </row>
    <row r="80" spans="2:12" s="1" customFormat="1" ht="13.7" customHeight="1">
      <c r="B80" s="34"/>
      <c r="C80" s="29" t="s">
        <v>28</v>
      </c>
      <c r="D80" s="35"/>
      <c r="E80" s="35"/>
      <c r="F80" s="27" t="str">
        <f>E15</f>
        <v>SŽDC, s.o. OŘ Ústí nad Labem</v>
      </c>
      <c r="G80" s="35"/>
      <c r="H80" s="35"/>
      <c r="I80" s="113" t="s">
        <v>34</v>
      </c>
      <c r="J80" s="32" t="str">
        <f>E21</f>
        <v xml:space="preserve"> </v>
      </c>
      <c r="K80" s="35"/>
      <c r="L80" s="38"/>
    </row>
    <row r="81" spans="2:65" s="1" customFormat="1" ht="13.7" customHeight="1">
      <c r="B81" s="34"/>
      <c r="C81" s="29" t="s">
        <v>32</v>
      </c>
      <c r="D81" s="35"/>
      <c r="E81" s="35"/>
      <c r="F81" s="27" t="str">
        <f>IF(E18="","",E18)</f>
        <v>Vyplň údaj</v>
      </c>
      <c r="G81" s="35"/>
      <c r="H81" s="35"/>
      <c r="I81" s="113" t="s">
        <v>36</v>
      </c>
      <c r="J81" s="32" t="str">
        <f>E24</f>
        <v xml:space="preserve"> </v>
      </c>
      <c r="K81" s="35"/>
      <c r="L81" s="38"/>
    </row>
    <row r="82" spans="2:65" s="1" customFormat="1" ht="10.35" customHeight="1">
      <c r="B82" s="34"/>
      <c r="C82" s="35"/>
      <c r="D82" s="35"/>
      <c r="E82" s="35"/>
      <c r="F82" s="35"/>
      <c r="G82" s="35"/>
      <c r="H82" s="35"/>
      <c r="I82" s="112"/>
      <c r="J82" s="35"/>
      <c r="K82" s="35"/>
      <c r="L82" s="38"/>
    </row>
    <row r="83" spans="2:65" s="10" customFormat="1" ht="29.25" customHeight="1">
      <c r="B83" s="156"/>
      <c r="C83" s="157" t="s">
        <v>121</v>
      </c>
      <c r="D83" s="158" t="s">
        <v>57</v>
      </c>
      <c r="E83" s="158" t="s">
        <v>53</v>
      </c>
      <c r="F83" s="158" t="s">
        <v>54</v>
      </c>
      <c r="G83" s="158" t="s">
        <v>122</v>
      </c>
      <c r="H83" s="158" t="s">
        <v>123</v>
      </c>
      <c r="I83" s="159" t="s">
        <v>124</v>
      </c>
      <c r="J83" s="158" t="s">
        <v>105</v>
      </c>
      <c r="K83" s="160" t="s">
        <v>125</v>
      </c>
      <c r="L83" s="161"/>
      <c r="M83" s="64" t="s">
        <v>1</v>
      </c>
      <c r="N83" s="65" t="s">
        <v>42</v>
      </c>
      <c r="O83" s="65" t="s">
        <v>126</v>
      </c>
      <c r="P83" s="65" t="s">
        <v>127</v>
      </c>
      <c r="Q83" s="65" t="s">
        <v>128</v>
      </c>
      <c r="R83" s="65" t="s">
        <v>129</v>
      </c>
      <c r="S83" s="65" t="s">
        <v>130</v>
      </c>
      <c r="T83" s="66" t="s">
        <v>131</v>
      </c>
    </row>
    <row r="84" spans="2:65" s="1" customFormat="1" ht="22.9" customHeight="1">
      <c r="B84" s="34"/>
      <c r="C84" s="71" t="s">
        <v>132</v>
      </c>
      <c r="D84" s="35"/>
      <c r="E84" s="35"/>
      <c r="F84" s="35"/>
      <c r="G84" s="35"/>
      <c r="H84" s="35"/>
      <c r="I84" s="112"/>
      <c r="J84" s="162">
        <f>BK84</f>
        <v>0</v>
      </c>
      <c r="K84" s="35"/>
      <c r="L84" s="38"/>
      <c r="M84" s="67"/>
      <c r="N84" s="68"/>
      <c r="O84" s="68"/>
      <c r="P84" s="163">
        <f>P85</f>
        <v>0</v>
      </c>
      <c r="Q84" s="68"/>
      <c r="R84" s="163">
        <f>R85</f>
        <v>0</v>
      </c>
      <c r="S84" s="68"/>
      <c r="T84" s="164">
        <f>T85</f>
        <v>0</v>
      </c>
      <c r="AT84" s="17" t="s">
        <v>71</v>
      </c>
      <c r="AU84" s="17" t="s">
        <v>107</v>
      </c>
      <c r="BK84" s="165">
        <f>BK85</f>
        <v>0</v>
      </c>
    </row>
    <row r="85" spans="2:65" s="11" customFormat="1" ht="25.9" customHeight="1">
      <c r="B85" s="166"/>
      <c r="C85" s="167"/>
      <c r="D85" s="168" t="s">
        <v>71</v>
      </c>
      <c r="E85" s="169" t="s">
        <v>1714</v>
      </c>
      <c r="F85" s="169" t="s">
        <v>1766</v>
      </c>
      <c r="G85" s="167"/>
      <c r="H85" s="167"/>
      <c r="I85" s="170"/>
      <c r="J85" s="171">
        <f>BK85</f>
        <v>0</v>
      </c>
      <c r="K85" s="167"/>
      <c r="L85" s="172"/>
      <c r="M85" s="173"/>
      <c r="N85" s="174"/>
      <c r="O85" s="174"/>
      <c r="P85" s="175">
        <f>P86+P90+P94+P98</f>
        <v>0</v>
      </c>
      <c r="Q85" s="174"/>
      <c r="R85" s="175">
        <f>R86+R90+R94+R98</f>
        <v>0</v>
      </c>
      <c r="S85" s="174"/>
      <c r="T85" s="176">
        <f>T86+T90+T94+T98</f>
        <v>0</v>
      </c>
      <c r="AR85" s="177" t="s">
        <v>178</v>
      </c>
      <c r="AT85" s="178" t="s">
        <v>71</v>
      </c>
      <c r="AU85" s="178" t="s">
        <v>72</v>
      </c>
      <c r="AY85" s="177" t="s">
        <v>135</v>
      </c>
      <c r="BK85" s="179">
        <f>BK86+BK90+BK94+BK98</f>
        <v>0</v>
      </c>
    </row>
    <row r="86" spans="2:65" s="11" customFormat="1" ht="22.9" customHeight="1">
      <c r="B86" s="166"/>
      <c r="C86" s="167"/>
      <c r="D86" s="168" t="s">
        <v>71</v>
      </c>
      <c r="E86" s="180" t="s">
        <v>1716</v>
      </c>
      <c r="F86" s="180" t="s">
        <v>1717</v>
      </c>
      <c r="G86" s="167"/>
      <c r="H86" s="167"/>
      <c r="I86" s="170"/>
      <c r="J86" s="181">
        <f>BK86</f>
        <v>0</v>
      </c>
      <c r="K86" s="167"/>
      <c r="L86" s="172"/>
      <c r="M86" s="173"/>
      <c r="N86" s="174"/>
      <c r="O86" s="174"/>
      <c r="P86" s="175">
        <f>SUM(P87:P89)</f>
        <v>0</v>
      </c>
      <c r="Q86" s="174"/>
      <c r="R86" s="175">
        <f>SUM(R87:R89)</f>
        <v>0</v>
      </c>
      <c r="S86" s="174"/>
      <c r="T86" s="176">
        <f>SUM(T87:T89)</f>
        <v>0</v>
      </c>
      <c r="AR86" s="177" t="s">
        <v>178</v>
      </c>
      <c r="AT86" s="178" t="s">
        <v>71</v>
      </c>
      <c r="AU86" s="178" t="s">
        <v>21</v>
      </c>
      <c r="AY86" s="177" t="s">
        <v>135</v>
      </c>
      <c r="BK86" s="179">
        <f>SUM(BK87:BK89)</f>
        <v>0</v>
      </c>
    </row>
    <row r="87" spans="2:65" s="1" customFormat="1" ht="16.5" customHeight="1">
      <c r="B87" s="34"/>
      <c r="C87" s="182" t="s">
        <v>21</v>
      </c>
      <c r="D87" s="182" t="s">
        <v>137</v>
      </c>
      <c r="E87" s="183" t="s">
        <v>1724</v>
      </c>
      <c r="F87" s="184" t="s">
        <v>1725</v>
      </c>
      <c r="G87" s="185" t="s">
        <v>1720</v>
      </c>
      <c r="H87" s="186">
        <v>1</v>
      </c>
      <c r="I87" s="187"/>
      <c r="J87" s="188">
        <f>ROUND(I87*H87,2)</f>
        <v>0</v>
      </c>
      <c r="K87" s="184" t="s">
        <v>141</v>
      </c>
      <c r="L87" s="38"/>
      <c r="M87" s="189" t="s">
        <v>1</v>
      </c>
      <c r="N87" s="190" t="s">
        <v>43</v>
      </c>
      <c r="O87" s="60"/>
      <c r="P87" s="191">
        <f>O87*H87</f>
        <v>0</v>
      </c>
      <c r="Q87" s="191">
        <v>0</v>
      </c>
      <c r="R87" s="191">
        <f>Q87*H87</f>
        <v>0</v>
      </c>
      <c r="S87" s="191">
        <v>0</v>
      </c>
      <c r="T87" s="192">
        <f>S87*H87</f>
        <v>0</v>
      </c>
      <c r="AR87" s="17" t="s">
        <v>1721</v>
      </c>
      <c r="AT87" s="17" t="s">
        <v>137</v>
      </c>
      <c r="AU87" s="17" t="s">
        <v>80</v>
      </c>
      <c r="AY87" s="17" t="s">
        <v>135</v>
      </c>
      <c r="BE87" s="193">
        <f>IF(N87="základní",J87,0)</f>
        <v>0</v>
      </c>
      <c r="BF87" s="193">
        <f>IF(N87="snížená",J87,0)</f>
        <v>0</v>
      </c>
      <c r="BG87" s="193">
        <f>IF(N87="zákl. přenesená",J87,0)</f>
        <v>0</v>
      </c>
      <c r="BH87" s="193">
        <f>IF(N87="sníž. přenesená",J87,0)</f>
        <v>0</v>
      </c>
      <c r="BI87" s="193">
        <f>IF(N87="nulová",J87,0)</f>
        <v>0</v>
      </c>
      <c r="BJ87" s="17" t="s">
        <v>21</v>
      </c>
      <c r="BK87" s="193">
        <f>ROUND(I87*H87,2)</f>
        <v>0</v>
      </c>
      <c r="BL87" s="17" t="s">
        <v>1721</v>
      </c>
      <c r="BM87" s="17" t="s">
        <v>1767</v>
      </c>
    </row>
    <row r="88" spans="2:65" s="1" customFormat="1" ht="11.25">
      <c r="B88" s="34"/>
      <c r="C88" s="35"/>
      <c r="D88" s="194" t="s">
        <v>144</v>
      </c>
      <c r="E88" s="35"/>
      <c r="F88" s="195" t="s">
        <v>1725</v>
      </c>
      <c r="G88" s="35"/>
      <c r="H88" s="35"/>
      <c r="I88" s="112"/>
      <c r="J88" s="35"/>
      <c r="K88" s="35"/>
      <c r="L88" s="38"/>
      <c r="M88" s="196"/>
      <c r="N88" s="60"/>
      <c r="O88" s="60"/>
      <c r="P88" s="60"/>
      <c r="Q88" s="60"/>
      <c r="R88" s="60"/>
      <c r="S88" s="60"/>
      <c r="T88" s="61"/>
      <c r="AT88" s="17" t="s">
        <v>144</v>
      </c>
      <c r="AU88" s="17" t="s">
        <v>80</v>
      </c>
    </row>
    <row r="89" spans="2:65" s="1" customFormat="1" ht="39">
      <c r="B89" s="34"/>
      <c r="C89" s="35"/>
      <c r="D89" s="194" t="s">
        <v>214</v>
      </c>
      <c r="E89" s="35"/>
      <c r="F89" s="197" t="s">
        <v>1768</v>
      </c>
      <c r="G89" s="35"/>
      <c r="H89" s="35"/>
      <c r="I89" s="112"/>
      <c r="J89" s="35"/>
      <c r="K89" s="35"/>
      <c r="L89" s="38"/>
      <c r="M89" s="196"/>
      <c r="N89" s="60"/>
      <c r="O89" s="60"/>
      <c r="P89" s="60"/>
      <c r="Q89" s="60"/>
      <c r="R89" s="60"/>
      <c r="S89" s="60"/>
      <c r="T89" s="61"/>
      <c r="AT89" s="17" t="s">
        <v>214</v>
      </c>
      <c r="AU89" s="17" t="s">
        <v>80</v>
      </c>
    </row>
    <row r="90" spans="2:65" s="11" customFormat="1" ht="22.9" customHeight="1">
      <c r="B90" s="166"/>
      <c r="C90" s="167"/>
      <c r="D90" s="168" t="s">
        <v>71</v>
      </c>
      <c r="E90" s="180" t="s">
        <v>1728</v>
      </c>
      <c r="F90" s="180" t="s">
        <v>1729</v>
      </c>
      <c r="G90" s="167"/>
      <c r="H90" s="167"/>
      <c r="I90" s="170"/>
      <c r="J90" s="181">
        <f>BK90</f>
        <v>0</v>
      </c>
      <c r="K90" s="167"/>
      <c r="L90" s="172"/>
      <c r="M90" s="173"/>
      <c r="N90" s="174"/>
      <c r="O90" s="174"/>
      <c r="P90" s="175">
        <f>SUM(P91:P93)</f>
        <v>0</v>
      </c>
      <c r="Q90" s="174"/>
      <c r="R90" s="175">
        <f>SUM(R91:R93)</f>
        <v>0</v>
      </c>
      <c r="S90" s="174"/>
      <c r="T90" s="176">
        <f>SUM(T91:T93)</f>
        <v>0</v>
      </c>
      <c r="AR90" s="177" t="s">
        <v>178</v>
      </c>
      <c r="AT90" s="178" t="s">
        <v>71</v>
      </c>
      <c r="AU90" s="178" t="s">
        <v>21</v>
      </c>
      <c r="AY90" s="177" t="s">
        <v>135</v>
      </c>
      <c r="BK90" s="179">
        <f>SUM(BK91:BK93)</f>
        <v>0</v>
      </c>
    </row>
    <row r="91" spans="2:65" s="1" customFormat="1" ht="16.5" customHeight="1">
      <c r="B91" s="34"/>
      <c r="C91" s="182" t="s">
        <v>80</v>
      </c>
      <c r="D91" s="182" t="s">
        <v>137</v>
      </c>
      <c r="E91" s="183" t="s">
        <v>1730</v>
      </c>
      <c r="F91" s="184" t="s">
        <v>1729</v>
      </c>
      <c r="G91" s="185" t="s">
        <v>1720</v>
      </c>
      <c r="H91" s="186">
        <v>1</v>
      </c>
      <c r="I91" s="187"/>
      <c r="J91" s="188">
        <f>ROUND(I91*H91,2)</f>
        <v>0</v>
      </c>
      <c r="K91" s="184" t="s">
        <v>141</v>
      </c>
      <c r="L91" s="38"/>
      <c r="M91" s="189" t="s">
        <v>1</v>
      </c>
      <c r="N91" s="190" t="s">
        <v>43</v>
      </c>
      <c r="O91" s="60"/>
      <c r="P91" s="191">
        <f>O91*H91</f>
        <v>0</v>
      </c>
      <c r="Q91" s="191">
        <v>0</v>
      </c>
      <c r="R91" s="191">
        <f>Q91*H91</f>
        <v>0</v>
      </c>
      <c r="S91" s="191">
        <v>0</v>
      </c>
      <c r="T91" s="192">
        <f>S91*H91</f>
        <v>0</v>
      </c>
      <c r="AR91" s="17" t="s">
        <v>1721</v>
      </c>
      <c r="AT91" s="17" t="s">
        <v>137</v>
      </c>
      <c r="AU91" s="17" t="s">
        <v>80</v>
      </c>
      <c r="AY91" s="17" t="s">
        <v>135</v>
      </c>
      <c r="BE91" s="193">
        <f>IF(N91="základní",J91,0)</f>
        <v>0</v>
      </c>
      <c r="BF91" s="193">
        <f>IF(N91="snížená",J91,0)</f>
        <v>0</v>
      </c>
      <c r="BG91" s="193">
        <f>IF(N91="zákl. přenesená",J91,0)</f>
        <v>0</v>
      </c>
      <c r="BH91" s="193">
        <f>IF(N91="sníž. přenesená",J91,0)</f>
        <v>0</v>
      </c>
      <c r="BI91" s="193">
        <f>IF(N91="nulová",J91,0)</f>
        <v>0</v>
      </c>
      <c r="BJ91" s="17" t="s">
        <v>21</v>
      </c>
      <c r="BK91" s="193">
        <f>ROUND(I91*H91,2)</f>
        <v>0</v>
      </c>
      <c r="BL91" s="17" t="s">
        <v>1721</v>
      </c>
      <c r="BM91" s="17" t="s">
        <v>1769</v>
      </c>
    </row>
    <row r="92" spans="2:65" s="1" customFormat="1" ht="11.25">
      <c r="B92" s="34"/>
      <c r="C92" s="35"/>
      <c r="D92" s="194" t="s">
        <v>144</v>
      </c>
      <c r="E92" s="35"/>
      <c r="F92" s="195" t="s">
        <v>1729</v>
      </c>
      <c r="G92" s="35"/>
      <c r="H92" s="35"/>
      <c r="I92" s="112"/>
      <c r="J92" s="35"/>
      <c r="K92" s="35"/>
      <c r="L92" s="38"/>
      <c r="M92" s="196"/>
      <c r="N92" s="60"/>
      <c r="O92" s="60"/>
      <c r="P92" s="60"/>
      <c r="Q92" s="60"/>
      <c r="R92" s="60"/>
      <c r="S92" s="60"/>
      <c r="T92" s="61"/>
      <c r="AT92" s="17" t="s">
        <v>144</v>
      </c>
      <c r="AU92" s="17" t="s">
        <v>80</v>
      </c>
    </row>
    <row r="93" spans="2:65" s="1" customFormat="1" ht="39">
      <c r="B93" s="34"/>
      <c r="C93" s="35"/>
      <c r="D93" s="194" t="s">
        <v>214</v>
      </c>
      <c r="E93" s="35"/>
      <c r="F93" s="197" t="s">
        <v>1770</v>
      </c>
      <c r="G93" s="35"/>
      <c r="H93" s="35"/>
      <c r="I93" s="112"/>
      <c r="J93" s="35"/>
      <c r="K93" s="35"/>
      <c r="L93" s="38"/>
      <c r="M93" s="196"/>
      <c r="N93" s="60"/>
      <c r="O93" s="60"/>
      <c r="P93" s="60"/>
      <c r="Q93" s="60"/>
      <c r="R93" s="60"/>
      <c r="S93" s="60"/>
      <c r="T93" s="61"/>
      <c r="AT93" s="17" t="s">
        <v>214</v>
      </c>
      <c r="AU93" s="17" t="s">
        <v>80</v>
      </c>
    </row>
    <row r="94" spans="2:65" s="11" customFormat="1" ht="22.9" customHeight="1">
      <c r="B94" s="166"/>
      <c r="C94" s="167"/>
      <c r="D94" s="168" t="s">
        <v>71</v>
      </c>
      <c r="E94" s="180" t="s">
        <v>1746</v>
      </c>
      <c r="F94" s="180" t="s">
        <v>1747</v>
      </c>
      <c r="G94" s="167"/>
      <c r="H94" s="167"/>
      <c r="I94" s="170"/>
      <c r="J94" s="181">
        <f>BK94</f>
        <v>0</v>
      </c>
      <c r="K94" s="167"/>
      <c r="L94" s="172"/>
      <c r="M94" s="173"/>
      <c r="N94" s="174"/>
      <c r="O94" s="174"/>
      <c r="P94" s="175">
        <f>SUM(P95:P97)</f>
        <v>0</v>
      </c>
      <c r="Q94" s="174"/>
      <c r="R94" s="175">
        <f>SUM(R95:R97)</f>
        <v>0</v>
      </c>
      <c r="S94" s="174"/>
      <c r="T94" s="176">
        <f>SUM(T95:T97)</f>
        <v>0</v>
      </c>
      <c r="AR94" s="177" t="s">
        <v>178</v>
      </c>
      <c r="AT94" s="178" t="s">
        <v>71</v>
      </c>
      <c r="AU94" s="178" t="s">
        <v>21</v>
      </c>
      <c r="AY94" s="177" t="s">
        <v>135</v>
      </c>
      <c r="BK94" s="179">
        <f>SUM(BK95:BK97)</f>
        <v>0</v>
      </c>
    </row>
    <row r="95" spans="2:65" s="1" customFormat="1" ht="16.5" customHeight="1">
      <c r="B95" s="34"/>
      <c r="C95" s="182" t="s">
        <v>153</v>
      </c>
      <c r="D95" s="182" t="s">
        <v>137</v>
      </c>
      <c r="E95" s="183" t="s">
        <v>1748</v>
      </c>
      <c r="F95" s="184" t="s">
        <v>1747</v>
      </c>
      <c r="G95" s="185" t="s">
        <v>1720</v>
      </c>
      <c r="H95" s="186">
        <v>1</v>
      </c>
      <c r="I95" s="187"/>
      <c r="J95" s="188">
        <f>ROUND(I95*H95,2)</f>
        <v>0</v>
      </c>
      <c r="K95" s="184" t="s">
        <v>141</v>
      </c>
      <c r="L95" s="38"/>
      <c r="M95" s="189" t="s">
        <v>1</v>
      </c>
      <c r="N95" s="190" t="s">
        <v>43</v>
      </c>
      <c r="O95" s="60"/>
      <c r="P95" s="191">
        <f>O95*H95</f>
        <v>0</v>
      </c>
      <c r="Q95" s="191">
        <v>0</v>
      </c>
      <c r="R95" s="191">
        <f>Q95*H95</f>
        <v>0</v>
      </c>
      <c r="S95" s="191">
        <v>0</v>
      </c>
      <c r="T95" s="192">
        <f>S95*H95</f>
        <v>0</v>
      </c>
      <c r="AR95" s="17" t="s">
        <v>1721</v>
      </c>
      <c r="AT95" s="17" t="s">
        <v>137</v>
      </c>
      <c r="AU95" s="17" t="s">
        <v>80</v>
      </c>
      <c r="AY95" s="17" t="s">
        <v>135</v>
      </c>
      <c r="BE95" s="193">
        <f>IF(N95="základní",J95,0)</f>
        <v>0</v>
      </c>
      <c r="BF95" s="193">
        <f>IF(N95="snížená",J95,0)</f>
        <v>0</v>
      </c>
      <c r="BG95" s="193">
        <f>IF(N95="zákl. přenesená",J95,0)</f>
        <v>0</v>
      </c>
      <c r="BH95" s="193">
        <f>IF(N95="sníž. přenesená",J95,0)</f>
        <v>0</v>
      </c>
      <c r="BI95" s="193">
        <f>IF(N95="nulová",J95,0)</f>
        <v>0</v>
      </c>
      <c r="BJ95" s="17" t="s">
        <v>21</v>
      </c>
      <c r="BK95" s="193">
        <f>ROUND(I95*H95,2)</f>
        <v>0</v>
      </c>
      <c r="BL95" s="17" t="s">
        <v>1721</v>
      </c>
      <c r="BM95" s="17" t="s">
        <v>1771</v>
      </c>
    </row>
    <row r="96" spans="2:65" s="1" customFormat="1" ht="11.25">
      <c r="B96" s="34"/>
      <c r="C96" s="35"/>
      <c r="D96" s="194" t="s">
        <v>144</v>
      </c>
      <c r="E96" s="35"/>
      <c r="F96" s="195" t="s">
        <v>1747</v>
      </c>
      <c r="G96" s="35"/>
      <c r="H96" s="35"/>
      <c r="I96" s="112"/>
      <c r="J96" s="35"/>
      <c r="K96" s="35"/>
      <c r="L96" s="38"/>
      <c r="M96" s="196"/>
      <c r="N96" s="60"/>
      <c r="O96" s="60"/>
      <c r="P96" s="60"/>
      <c r="Q96" s="60"/>
      <c r="R96" s="60"/>
      <c r="S96" s="60"/>
      <c r="T96" s="61"/>
      <c r="AT96" s="17" t="s">
        <v>144</v>
      </c>
      <c r="AU96" s="17" t="s">
        <v>80</v>
      </c>
    </row>
    <row r="97" spans="2:65" s="1" customFormat="1" ht="29.25">
      <c r="B97" s="34"/>
      <c r="C97" s="35"/>
      <c r="D97" s="194" t="s">
        <v>214</v>
      </c>
      <c r="E97" s="35"/>
      <c r="F97" s="197" t="s">
        <v>1772</v>
      </c>
      <c r="G97" s="35"/>
      <c r="H97" s="35"/>
      <c r="I97" s="112"/>
      <c r="J97" s="35"/>
      <c r="K97" s="35"/>
      <c r="L97" s="38"/>
      <c r="M97" s="196"/>
      <c r="N97" s="60"/>
      <c r="O97" s="60"/>
      <c r="P97" s="60"/>
      <c r="Q97" s="60"/>
      <c r="R97" s="60"/>
      <c r="S97" s="60"/>
      <c r="T97" s="61"/>
      <c r="AT97" s="17" t="s">
        <v>214</v>
      </c>
      <c r="AU97" s="17" t="s">
        <v>80</v>
      </c>
    </row>
    <row r="98" spans="2:65" s="11" customFormat="1" ht="22.9" customHeight="1">
      <c r="B98" s="166"/>
      <c r="C98" s="167"/>
      <c r="D98" s="168" t="s">
        <v>71</v>
      </c>
      <c r="E98" s="180" t="s">
        <v>1751</v>
      </c>
      <c r="F98" s="180" t="s">
        <v>1752</v>
      </c>
      <c r="G98" s="167"/>
      <c r="H98" s="167"/>
      <c r="I98" s="170"/>
      <c r="J98" s="181">
        <f>BK98</f>
        <v>0</v>
      </c>
      <c r="K98" s="167"/>
      <c r="L98" s="172"/>
      <c r="M98" s="173"/>
      <c r="N98" s="174"/>
      <c r="O98" s="174"/>
      <c r="P98" s="175">
        <f>SUM(P99:P101)</f>
        <v>0</v>
      </c>
      <c r="Q98" s="174"/>
      <c r="R98" s="175">
        <f>SUM(R99:R101)</f>
        <v>0</v>
      </c>
      <c r="S98" s="174"/>
      <c r="T98" s="176">
        <f>SUM(T99:T101)</f>
        <v>0</v>
      </c>
      <c r="AR98" s="177" t="s">
        <v>178</v>
      </c>
      <c r="AT98" s="178" t="s">
        <v>71</v>
      </c>
      <c r="AU98" s="178" t="s">
        <v>21</v>
      </c>
      <c r="AY98" s="177" t="s">
        <v>135</v>
      </c>
      <c r="BK98" s="179">
        <f>SUM(BK99:BK101)</f>
        <v>0</v>
      </c>
    </row>
    <row r="99" spans="2:65" s="1" customFormat="1" ht="16.5" customHeight="1">
      <c r="B99" s="34"/>
      <c r="C99" s="182" t="s">
        <v>142</v>
      </c>
      <c r="D99" s="182" t="s">
        <v>137</v>
      </c>
      <c r="E99" s="183" t="s">
        <v>1753</v>
      </c>
      <c r="F99" s="184" t="s">
        <v>1752</v>
      </c>
      <c r="G99" s="185" t="s">
        <v>1720</v>
      </c>
      <c r="H99" s="186">
        <v>1</v>
      </c>
      <c r="I99" s="187"/>
      <c r="J99" s="188">
        <f>ROUND(I99*H99,2)</f>
        <v>0</v>
      </c>
      <c r="K99" s="184" t="s">
        <v>141</v>
      </c>
      <c r="L99" s="38"/>
      <c r="M99" s="189" t="s">
        <v>1</v>
      </c>
      <c r="N99" s="190" t="s">
        <v>43</v>
      </c>
      <c r="O99" s="60"/>
      <c r="P99" s="191">
        <f>O99*H99</f>
        <v>0</v>
      </c>
      <c r="Q99" s="191">
        <v>0</v>
      </c>
      <c r="R99" s="191">
        <f>Q99*H99</f>
        <v>0</v>
      </c>
      <c r="S99" s="191">
        <v>0</v>
      </c>
      <c r="T99" s="192">
        <f>S99*H99</f>
        <v>0</v>
      </c>
      <c r="AR99" s="17" t="s">
        <v>1721</v>
      </c>
      <c r="AT99" s="17" t="s">
        <v>137</v>
      </c>
      <c r="AU99" s="17" t="s">
        <v>80</v>
      </c>
      <c r="AY99" s="17" t="s">
        <v>135</v>
      </c>
      <c r="BE99" s="193">
        <f>IF(N99="základní",J99,0)</f>
        <v>0</v>
      </c>
      <c r="BF99" s="193">
        <f>IF(N99="snížená",J99,0)</f>
        <v>0</v>
      </c>
      <c r="BG99" s="193">
        <f>IF(N99="zákl. přenesená",J99,0)</f>
        <v>0</v>
      </c>
      <c r="BH99" s="193">
        <f>IF(N99="sníž. přenesená",J99,0)</f>
        <v>0</v>
      </c>
      <c r="BI99" s="193">
        <f>IF(N99="nulová",J99,0)</f>
        <v>0</v>
      </c>
      <c r="BJ99" s="17" t="s">
        <v>21</v>
      </c>
      <c r="BK99" s="193">
        <f>ROUND(I99*H99,2)</f>
        <v>0</v>
      </c>
      <c r="BL99" s="17" t="s">
        <v>1721</v>
      </c>
      <c r="BM99" s="17" t="s">
        <v>1773</v>
      </c>
    </row>
    <row r="100" spans="2:65" s="1" customFormat="1" ht="11.25">
      <c r="B100" s="34"/>
      <c r="C100" s="35"/>
      <c r="D100" s="194" t="s">
        <v>144</v>
      </c>
      <c r="E100" s="35"/>
      <c r="F100" s="195" t="s">
        <v>1752</v>
      </c>
      <c r="G100" s="35"/>
      <c r="H100" s="35"/>
      <c r="I100" s="112"/>
      <c r="J100" s="35"/>
      <c r="K100" s="35"/>
      <c r="L100" s="38"/>
      <c r="M100" s="196"/>
      <c r="N100" s="60"/>
      <c r="O100" s="60"/>
      <c r="P100" s="60"/>
      <c r="Q100" s="60"/>
      <c r="R100" s="60"/>
      <c r="S100" s="60"/>
      <c r="T100" s="61"/>
      <c r="AT100" s="17" t="s">
        <v>144</v>
      </c>
      <c r="AU100" s="17" t="s">
        <v>80</v>
      </c>
    </row>
    <row r="101" spans="2:65" s="1" customFormat="1" ht="29.25">
      <c r="B101" s="34"/>
      <c r="C101" s="35"/>
      <c r="D101" s="194" t="s">
        <v>214</v>
      </c>
      <c r="E101" s="35"/>
      <c r="F101" s="197" t="s">
        <v>1774</v>
      </c>
      <c r="G101" s="35"/>
      <c r="H101" s="35"/>
      <c r="I101" s="112"/>
      <c r="J101" s="35"/>
      <c r="K101" s="35"/>
      <c r="L101" s="38"/>
      <c r="M101" s="254"/>
      <c r="N101" s="255"/>
      <c r="O101" s="255"/>
      <c r="P101" s="255"/>
      <c r="Q101" s="255"/>
      <c r="R101" s="255"/>
      <c r="S101" s="255"/>
      <c r="T101" s="256"/>
      <c r="AT101" s="17" t="s">
        <v>214</v>
      </c>
      <c r="AU101" s="17" t="s">
        <v>80</v>
      </c>
    </row>
    <row r="102" spans="2:65" s="1" customFormat="1" ht="6.95" customHeight="1">
      <c r="B102" s="46"/>
      <c r="C102" s="47"/>
      <c r="D102" s="47"/>
      <c r="E102" s="47"/>
      <c r="F102" s="47"/>
      <c r="G102" s="47"/>
      <c r="H102" s="47"/>
      <c r="I102" s="134"/>
      <c r="J102" s="47"/>
      <c r="K102" s="47"/>
      <c r="L102" s="38"/>
    </row>
  </sheetData>
  <sheetProtection algorithmName="SHA-512" hashValue="EkXWuByk+352IKcLrP7yMKjCFtvgR//ACT5jTM1KN+91L3c23QdRYeTdv0P1e1to1Bc5dABVtv36rRxjmJrAEQ==" saltValue="edMCw8+LF29Qxa3VoZjpzkhEDm86/oknOGEcVvbOJGaIOYBlsuoXay4BdSDa2w1riT9JwbrfBnaTOuScyD8nbA==" spinCount="100000" sheet="1" objects="1" scenarios="1" formatColumns="0" formatRows="0" autoFilter="0"/>
  <autoFilter ref="C83:K101"/>
  <mergeCells count="9">
    <mergeCell ref="E50:H50"/>
    <mergeCell ref="E74:H74"/>
    <mergeCell ref="E76:H76"/>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zakázky</vt:lpstr>
      <vt:lpstr>001 - km 0,931 - most </vt:lpstr>
      <vt:lpstr>002 - km 0,931 - svršek</vt:lpstr>
      <vt:lpstr>001 - km 3,040 - most</vt:lpstr>
      <vt:lpstr>002 - km 3,040 - svršek</vt:lpstr>
      <vt:lpstr>VRN01 - Oprava mostu v km...</vt:lpstr>
      <vt:lpstr>VRN02 - Oprava mostu v km...</vt:lpstr>
      <vt:lpstr>'001 - km 0,931 - most '!Názvy_tisku</vt:lpstr>
      <vt:lpstr>'001 - km 3,040 - most'!Názvy_tisku</vt:lpstr>
      <vt:lpstr>'002 - km 0,931 - svršek'!Názvy_tisku</vt:lpstr>
      <vt:lpstr>'002 - km 3,040 - svršek'!Názvy_tisku</vt:lpstr>
      <vt:lpstr>'Rekapitulace zakázky'!Názvy_tisku</vt:lpstr>
      <vt:lpstr>'VRN01 - Oprava mostu v km...'!Názvy_tisku</vt:lpstr>
      <vt:lpstr>'VRN02 - Oprava mostu v km...'!Názvy_tisku</vt:lpstr>
      <vt:lpstr>'001 - km 0,931 - most '!Oblast_tisku</vt:lpstr>
      <vt:lpstr>'001 - km 3,040 - most'!Oblast_tisku</vt:lpstr>
      <vt:lpstr>'002 - km 0,931 - svršek'!Oblast_tisku</vt:lpstr>
      <vt:lpstr>'002 - km 3,040 - svršek'!Oblast_tisku</vt:lpstr>
      <vt:lpstr>'Rekapitulace zakázky'!Oblast_tisku</vt:lpstr>
      <vt:lpstr>'VRN01 - Oprava mostu v km...'!Oblast_tisku</vt:lpstr>
      <vt:lpstr>'VRN02 - Oprava mostu v km...'!Oblast_tisku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Zlámal Marek, Ing.</dc:creator>
  <cp:lastModifiedBy>Zlámal Marek, Ing.</cp:lastModifiedBy>
  <dcterms:created xsi:type="dcterms:W3CDTF">2019-03-01T14:11:29Z</dcterms:created>
  <dcterms:modified xsi:type="dcterms:W3CDTF">2019-03-01T14:12:31Z</dcterms:modified>
</cp:coreProperties>
</file>