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1 - Staniční zabezpečo..." sheetId="2" r:id="rId2"/>
    <sheet name="01.2 - Úprava napájení SZZ" sheetId="3" r:id="rId3"/>
    <sheet name="01.3 - Staniční zabezpečo..." sheetId="4" r:id="rId4"/>
    <sheet name="01.4 - Klimatizace stavěd..." sheetId="5" r:id="rId5"/>
    <sheet name="01.5 - Úpravy přejezdovýc..." sheetId="6" r:id="rId6"/>
    <sheet name="01.6 - Materiál objednatele" sheetId="7" r:id="rId7"/>
    <sheet name="02.1 - Náklady na dopravu" sheetId="8" r:id="rId8"/>
    <sheet name="02.2 - Vedlejší rozpočtov..." sheetId="9" r:id="rId9"/>
  </sheets>
  <definedNames>
    <definedName name="_xlnm.Print_Area" localSheetId="0">'Rekapitulace stavby'!$D$4:$AO$36,'Rekapitulace stavby'!$C$42:$AQ$65</definedName>
    <definedName name="_xlnm.Print_Titles" localSheetId="0">'Rekapitulace stavby'!$52:$52</definedName>
    <definedName name="_xlnm._FilterDatabase" localSheetId="1" hidden="1">'01.1 - Staniční zabezpečo...'!$C$84:$K$244</definedName>
    <definedName name="_xlnm.Print_Area" localSheetId="1">'01.1 - Staniční zabezpečo...'!$C$4:$J$41,'01.1 - Staniční zabezpečo...'!$C$47:$J$64,'01.1 - Staniční zabezpečo...'!$C$70:$K$244</definedName>
    <definedName name="_xlnm.Print_Titles" localSheetId="1">'01.1 - Staniční zabezpečo...'!$84:$84</definedName>
    <definedName name="_xlnm._FilterDatabase" localSheetId="2" hidden="1">'01.2 - Úprava napájení SZZ'!$C$84:$K$127</definedName>
    <definedName name="_xlnm.Print_Area" localSheetId="2">'01.2 - Úprava napájení SZZ'!$C$4:$J$41,'01.2 - Úprava napájení SZZ'!$C$47:$J$64,'01.2 - Úprava napájení SZZ'!$C$70:$K$127</definedName>
    <definedName name="_xlnm.Print_Titles" localSheetId="2">'01.2 - Úprava napájení SZZ'!$84:$84</definedName>
    <definedName name="_xlnm._FilterDatabase" localSheetId="3" hidden="1">'01.3 - Staniční zabezpečo...'!$C$84:$K$229</definedName>
    <definedName name="_xlnm.Print_Area" localSheetId="3">'01.3 - Staniční zabezpečo...'!$C$4:$J$41,'01.3 - Staniční zabezpečo...'!$C$47:$J$64,'01.3 - Staniční zabezpečo...'!$C$70:$K$229</definedName>
    <definedName name="_xlnm.Print_Titles" localSheetId="3">'01.3 - Staniční zabezpečo...'!$84:$84</definedName>
    <definedName name="_xlnm._FilterDatabase" localSheetId="4" hidden="1">'01.4 - Klimatizace stavěd...'!$C$84:$K$99</definedName>
    <definedName name="_xlnm.Print_Area" localSheetId="4">'01.4 - Klimatizace stavěd...'!$C$4:$J$41,'01.4 - Klimatizace stavěd...'!$C$47:$J$64,'01.4 - Klimatizace stavěd...'!$C$70:$K$99</definedName>
    <definedName name="_xlnm.Print_Titles" localSheetId="4">'01.4 - Klimatizace stavěd...'!$84:$84</definedName>
    <definedName name="_xlnm._FilterDatabase" localSheetId="5" hidden="1">'01.5 - Úpravy přejezdovýc...'!$C$84:$K$109</definedName>
    <definedName name="_xlnm.Print_Area" localSheetId="5">'01.5 - Úpravy přejezdovýc...'!$C$4:$J$41,'01.5 - Úpravy přejezdovýc...'!$C$47:$J$64,'01.5 - Úpravy přejezdovýc...'!$C$70:$K$109</definedName>
    <definedName name="_xlnm.Print_Titles" localSheetId="5">'01.5 - Úpravy přejezdovýc...'!$84:$84</definedName>
    <definedName name="_xlnm._FilterDatabase" localSheetId="6" hidden="1">'01.6 - Materiál objednatele'!$C$84:$K$89</definedName>
    <definedName name="_xlnm.Print_Area" localSheetId="6">'01.6 - Materiál objednatele'!$C$4:$J$41,'01.6 - Materiál objednatele'!$C$47:$J$64,'01.6 - Materiál objednatele'!$C$70:$K$89</definedName>
    <definedName name="_xlnm.Print_Titles" localSheetId="6">'01.6 - Materiál objednatele'!$84:$84</definedName>
    <definedName name="_xlnm._FilterDatabase" localSheetId="7" hidden="1">'02.1 - Náklady na dopravu'!$C$85:$K$98</definedName>
    <definedName name="_xlnm.Print_Area" localSheetId="7">'02.1 - Náklady na dopravu'!$C$4:$J$41,'02.1 - Náklady na dopravu'!$C$47:$J$65,'02.1 - Náklady na dopravu'!$C$71:$K$98</definedName>
    <definedName name="_xlnm.Print_Titles" localSheetId="7">'02.1 - Náklady na dopravu'!$85:$85</definedName>
    <definedName name="_xlnm._FilterDatabase" localSheetId="8" hidden="1">'02.2 - Vedlejší rozpočtov...'!$C$85:$K$99</definedName>
    <definedName name="_xlnm.Print_Area" localSheetId="8">'02.2 - Vedlejší rozpočtov...'!$C$4:$J$41,'02.2 - Vedlejší rozpočtov...'!$C$47:$J$65,'02.2 - Vedlejší rozpočtov...'!$C$71:$K$99</definedName>
    <definedName name="_xlnm.Print_Titles" localSheetId="8">'02.2 - Vedlejší rozpočtov...'!$85:$85</definedName>
  </definedNames>
  <calcPr/>
</workbook>
</file>

<file path=xl/calcChain.xml><?xml version="1.0" encoding="utf-8"?>
<calcChain xmlns="http://schemas.openxmlformats.org/spreadsheetml/2006/main">
  <c i="9" r="J39"/>
  <c r="J38"/>
  <c i="1" r="AY64"/>
  <c i="9" r="J37"/>
  <c i="1" r="AX64"/>
  <c i="9" r="BI97"/>
  <c r="BH97"/>
  <c r="BG97"/>
  <c r="BF97"/>
  <c r="T97"/>
  <c r="R97"/>
  <c r="P97"/>
  <c r="BK97"/>
  <c r="J97"/>
  <c r="BE97"/>
  <c r="BI94"/>
  <c r="BH94"/>
  <c r="BG94"/>
  <c r="BF94"/>
  <c r="T94"/>
  <c r="R94"/>
  <c r="P94"/>
  <c r="BK94"/>
  <c r="J94"/>
  <c r="BE94"/>
  <c r="BI91"/>
  <c r="BH91"/>
  <c r="BG91"/>
  <c r="BF91"/>
  <c r="T91"/>
  <c r="R91"/>
  <c r="P91"/>
  <c r="BK91"/>
  <c r="J91"/>
  <c r="BE91"/>
  <c r="BI88"/>
  <c r="F39"/>
  <c i="1" r="BD64"/>
  <c i="9" r="BH88"/>
  <c r="F38"/>
  <c i="1" r="BC64"/>
  <c i="9" r="BG88"/>
  <c r="F37"/>
  <c i="1" r="BB64"/>
  <c i="9" r="BF88"/>
  <c r="J36"/>
  <c i="1" r="AW64"/>
  <c i="9" r="F36"/>
  <c i="1" r="BA64"/>
  <c i="9" r="T88"/>
  <c r="T87"/>
  <c r="T86"/>
  <c r="R88"/>
  <c r="R87"/>
  <c r="R86"/>
  <c r="P88"/>
  <c r="P87"/>
  <c r="P86"/>
  <c i="1" r="AU64"/>
  <c i="9" r="BK88"/>
  <c r="BK87"/>
  <c r="J87"/>
  <c r="BK86"/>
  <c r="J86"/>
  <c r="J63"/>
  <c r="J32"/>
  <c i="1" r="AG64"/>
  <c i="9" r="J88"/>
  <c r="BE88"/>
  <c r="J35"/>
  <c i="1" r="AV64"/>
  <c i="9" r="F35"/>
  <c i="1" r="AZ64"/>
  <c i="9" r="J64"/>
  <c r="F82"/>
  <c r="F80"/>
  <c r="E78"/>
  <c r="F58"/>
  <c r="F56"/>
  <c r="E54"/>
  <c r="J41"/>
  <c r="J26"/>
  <c r="E26"/>
  <c r="J83"/>
  <c r="J59"/>
  <c r="J25"/>
  <c r="J23"/>
  <c r="E23"/>
  <c r="J82"/>
  <c r="J58"/>
  <c r="J22"/>
  <c r="J20"/>
  <c r="E20"/>
  <c r="F83"/>
  <c r="F59"/>
  <c r="J19"/>
  <c r="J14"/>
  <c r="J80"/>
  <c r="J56"/>
  <c r="E7"/>
  <c r="E74"/>
  <c r="E50"/>
  <c i="8" r="J39"/>
  <c r="J38"/>
  <c i="1" r="AY63"/>
  <c i="8" r="J37"/>
  <c i="1" r="AX63"/>
  <c i="8" r="BI96"/>
  <c r="BH96"/>
  <c r="BG96"/>
  <c r="BF96"/>
  <c r="T96"/>
  <c r="R96"/>
  <c r="P96"/>
  <c r="BK96"/>
  <c r="J96"/>
  <c r="BE96"/>
  <c r="BI92"/>
  <c r="BH92"/>
  <c r="BG92"/>
  <c r="BF92"/>
  <c r="T92"/>
  <c r="R92"/>
  <c r="P92"/>
  <c r="BK92"/>
  <c r="J92"/>
  <c r="BE92"/>
  <c r="BI88"/>
  <c r="F39"/>
  <c i="1" r="BD63"/>
  <c i="8" r="BH88"/>
  <c r="F38"/>
  <c i="1" r="BC63"/>
  <c i="8" r="BG88"/>
  <c r="F37"/>
  <c i="1" r="BB63"/>
  <c i="8" r="BF88"/>
  <c r="J36"/>
  <c i="1" r="AW63"/>
  <c i="8" r="F36"/>
  <c i="1" r="BA63"/>
  <c i="8" r="T88"/>
  <c r="T87"/>
  <c r="T86"/>
  <c r="R88"/>
  <c r="R87"/>
  <c r="R86"/>
  <c r="P88"/>
  <c r="P87"/>
  <c r="P86"/>
  <c i="1" r="AU63"/>
  <c i="8" r="BK88"/>
  <c r="BK87"/>
  <c r="J87"/>
  <c r="BK86"/>
  <c r="J86"/>
  <c r="J63"/>
  <c r="J32"/>
  <c i="1" r="AG63"/>
  <c i="8" r="J88"/>
  <c r="BE88"/>
  <c r="J35"/>
  <c i="1" r="AV63"/>
  <c i="8" r="F35"/>
  <c i="1" r="AZ63"/>
  <c i="8" r="J64"/>
  <c r="F82"/>
  <c r="F80"/>
  <c r="E78"/>
  <c r="F58"/>
  <c r="F56"/>
  <c r="E54"/>
  <c r="J41"/>
  <c r="J26"/>
  <c r="E26"/>
  <c r="J83"/>
  <c r="J59"/>
  <c r="J25"/>
  <c r="J23"/>
  <c r="E23"/>
  <c r="J82"/>
  <c r="J58"/>
  <c r="J22"/>
  <c r="J20"/>
  <c r="E20"/>
  <c r="F83"/>
  <c r="F59"/>
  <c r="J19"/>
  <c r="J14"/>
  <c r="J80"/>
  <c r="J56"/>
  <c r="E7"/>
  <c r="E74"/>
  <c r="E50"/>
  <c i="7" r="J39"/>
  <c r="J38"/>
  <c i="1" r="AY61"/>
  <c i="7" r="J37"/>
  <c i="1" r="AX61"/>
  <c i="7" r="BI88"/>
  <c r="BH88"/>
  <c r="BG88"/>
  <c r="BF88"/>
  <c r="T88"/>
  <c r="R88"/>
  <c r="P88"/>
  <c r="BK88"/>
  <c r="J88"/>
  <c r="BE88"/>
  <c r="BI86"/>
  <c r="F39"/>
  <c i="1" r="BD61"/>
  <c i="7" r="BH86"/>
  <c r="F38"/>
  <c i="1" r="BC61"/>
  <c i="7" r="BG86"/>
  <c r="F37"/>
  <c i="1" r="BB61"/>
  <c i="7" r="BF86"/>
  <c r="J36"/>
  <c i="1" r="AW61"/>
  <c i="7" r="F36"/>
  <c i="1" r="BA61"/>
  <c i="7" r="T86"/>
  <c r="T85"/>
  <c r="R86"/>
  <c r="R85"/>
  <c r="P86"/>
  <c r="P85"/>
  <c i="1" r="AU61"/>
  <c i="7" r="BK86"/>
  <c r="BK85"/>
  <c r="J85"/>
  <c r="J63"/>
  <c r="J32"/>
  <c i="1" r="AG61"/>
  <c i="7" r="J86"/>
  <c r="BE86"/>
  <c r="J35"/>
  <c i="1" r="AV61"/>
  <c i="7" r="F35"/>
  <c i="1" r="AZ61"/>
  <c i="7" r="F81"/>
  <c r="F79"/>
  <c r="E77"/>
  <c r="F58"/>
  <c r="F56"/>
  <c r="E54"/>
  <c r="J41"/>
  <c r="J26"/>
  <c r="E26"/>
  <c r="J82"/>
  <c r="J59"/>
  <c r="J25"/>
  <c r="J23"/>
  <c r="E23"/>
  <c r="J81"/>
  <c r="J58"/>
  <c r="J22"/>
  <c r="J20"/>
  <c r="E20"/>
  <c r="F82"/>
  <c r="F59"/>
  <c r="J19"/>
  <c r="J14"/>
  <c r="J79"/>
  <c r="J56"/>
  <c r="E7"/>
  <c r="E73"/>
  <c r="E50"/>
  <c i="6" r="J39"/>
  <c r="J38"/>
  <c i="1" r="AY60"/>
  <c i="6" r="J37"/>
  <c i="1" r="AX60"/>
  <c i="6" r="BI108"/>
  <c r="BH108"/>
  <c r="BG108"/>
  <c r="BF108"/>
  <c r="T108"/>
  <c r="R108"/>
  <c r="P108"/>
  <c r="BK108"/>
  <c r="J108"/>
  <c r="BE108"/>
  <c r="BI106"/>
  <c r="BH106"/>
  <c r="BG106"/>
  <c r="BF106"/>
  <c r="T106"/>
  <c r="R106"/>
  <c r="P106"/>
  <c r="BK106"/>
  <c r="J106"/>
  <c r="BE106"/>
  <c r="BI104"/>
  <c r="BH104"/>
  <c r="BG104"/>
  <c r="BF104"/>
  <c r="T104"/>
  <c r="R104"/>
  <c r="P104"/>
  <c r="BK104"/>
  <c r="J104"/>
  <c r="BE104"/>
  <c r="BI102"/>
  <c r="BH102"/>
  <c r="BG102"/>
  <c r="BF102"/>
  <c r="T102"/>
  <c r="R102"/>
  <c r="P102"/>
  <c r="BK102"/>
  <c r="J102"/>
  <c r="BE102"/>
  <c r="BI100"/>
  <c r="BH100"/>
  <c r="BG100"/>
  <c r="BF100"/>
  <c r="T100"/>
  <c r="R100"/>
  <c r="P100"/>
  <c r="BK100"/>
  <c r="J100"/>
  <c r="BE100"/>
  <c r="BI98"/>
  <c r="BH98"/>
  <c r="BG98"/>
  <c r="BF98"/>
  <c r="T98"/>
  <c r="R98"/>
  <c r="P98"/>
  <c r="BK98"/>
  <c r="J98"/>
  <c r="BE98"/>
  <c r="BI96"/>
  <c r="BH96"/>
  <c r="BG96"/>
  <c r="BF96"/>
  <c r="T96"/>
  <c r="R96"/>
  <c r="P96"/>
  <c r="BK96"/>
  <c r="J96"/>
  <c r="BE96"/>
  <c r="BI94"/>
  <c r="BH94"/>
  <c r="BG94"/>
  <c r="BF94"/>
  <c r="T94"/>
  <c r="R94"/>
  <c r="P94"/>
  <c r="BK94"/>
  <c r="J94"/>
  <c r="BE94"/>
  <c r="BI92"/>
  <c r="BH92"/>
  <c r="BG92"/>
  <c r="BF92"/>
  <c r="T92"/>
  <c r="R92"/>
  <c r="P92"/>
  <c r="BK92"/>
  <c r="J92"/>
  <c r="BE92"/>
  <c r="BI90"/>
  <c r="BH90"/>
  <c r="BG90"/>
  <c r="BF90"/>
  <c r="T90"/>
  <c r="R90"/>
  <c r="P90"/>
  <c r="BK90"/>
  <c r="J90"/>
  <c r="BE90"/>
  <c r="BI88"/>
  <c r="BH88"/>
  <c r="BG88"/>
  <c r="BF88"/>
  <c r="T88"/>
  <c r="R88"/>
  <c r="P88"/>
  <c r="BK88"/>
  <c r="J88"/>
  <c r="BE88"/>
  <c r="BI86"/>
  <c r="F39"/>
  <c i="1" r="BD60"/>
  <c i="6" r="BH86"/>
  <c r="F38"/>
  <c i="1" r="BC60"/>
  <c i="6" r="BG86"/>
  <c r="F37"/>
  <c i="1" r="BB60"/>
  <c i="6" r="BF86"/>
  <c r="J36"/>
  <c i="1" r="AW60"/>
  <c i="6" r="F36"/>
  <c i="1" r="BA60"/>
  <c i="6" r="T86"/>
  <c r="T85"/>
  <c r="R86"/>
  <c r="R85"/>
  <c r="P86"/>
  <c r="P85"/>
  <c i="1" r="AU60"/>
  <c i="6" r="BK86"/>
  <c r="BK85"/>
  <c r="J85"/>
  <c r="J63"/>
  <c r="J32"/>
  <c i="1" r="AG60"/>
  <c i="6" r="J86"/>
  <c r="BE86"/>
  <c r="J35"/>
  <c i="1" r="AV60"/>
  <c i="6" r="F35"/>
  <c i="1" r="AZ60"/>
  <c i="6" r="F81"/>
  <c r="F79"/>
  <c r="E77"/>
  <c r="F58"/>
  <c r="F56"/>
  <c r="E54"/>
  <c r="J41"/>
  <c r="J26"/>
  <c r="E26"/>
  <c r="J82"/>
  <c r="J59"/>
  <c r="J25"/>
  <c r="J23"/>
  <c r="E23"/>
  <c r="J81"/>
  <c r="J58"/>
  <c r="J22"/>
  <c r="J20"/>
  <c r="E20"/>
  <c r="F82"/>
  <c r="F59"/>
  <c r="J19"/>
  <c r="J14"/>
  <c r="J79"/>
  <c r="J56"/>
  <c r="E7"/>
  <c r="E73"/>
  <c r="E50"/>
  <c i="5" r="J39"/>
  <c r="J38"/>
  <c i="1" r="AY59"/>
  <c i="5" r="J37"/>
  <c i="1" r="AX59"/>
  <c i="5" r="BI98"/>
  <c r="BH98"/>
  <c r="BG98"/>
  <c r="BF98"/>
  <c r="T98"/>
  <c r="R98"/>
  <c r="P98"/>
  <c r="BK98"/>
  <c r="J98"/>
  <c r="BE98"/>
  <c r="BI96"/>
  <c r="BH96"/>
  <c r="BG96"/>
  <c r="BF96"/>
  <c r="T96"/>
  <c r="R96"/>
  <c r="P96"/>
  <c r="BK96"/>
  <c r="J96"/>
  <c r="BE96"/>
  <c r="BI94"/>
  <c r="BH94"/>
  <c r="BG94"/>
  <c r="BF94"/>
  <c r="T94"/>
  <c r="R94"/>
  <c r="P94"/>
  <c r="BK94"/>
  <c r="J94"/>
  <c r="BE94"/>
  <c r="BI92"/>
  <c r="BH92"/>
  <c r="BG92"/>
  <c r="BF92"/>
  <c r="T92"/>
  <c r="R92"/>
  <c r="P92"/>
  <c r="BK92"/>
  <c r="J92"/>
  <c r="BE92"/>
  <c r="BI90"/>
  <c r="BH90"/>
  <c r="BG90"/>
  <c r="BF90"/>
  <c r="T90"/>
  <c r="R90"/>
  <c r="P90"/>
  <c r="BK90"/>
  <c r="J90"/>
  <c r="BE90"/>
  <c r="BI88"/>
  <c r="BH88"/>
  <c r="BG88"/>
  <c r="BF88"/>
  <c r="T88"/>
  <c r="R88"/>
  <c r="P88"/>
  <c r="BK88"/>
  <c r="J88"/>
  <c r="BE88"/>
  <c r="BI86"/>
  <c r="F39"/>
  <c i="1" r="BD59"/>
  <c i="5" r="BH86"/>
  <c r="F38"/>
  <c i="1" r="BC59"/>
  <c i="5" r="BG86"/>
  <c r="F37"/>
  <c i="1" r="BB59"/>
  <c i="5" r="BF86"/>
  <c r="J36"/>
  <c i="1" r="AW59"/>
  <c i="5" r="F36"/>
  <c i="1" r="BA59"/>
  <c i="5" r="T86"/>
  <c r="T85"/>
  <c r="R86"/>
  <c r="R85"/>
  <c r="P86"/>
  <c r="P85"/>
  <c i="1" r="AU59"/>
  <c i="5" r="BK86"/>
  <c r="BK85"/>
  <c r="J85"/>
  <c r="J63"/>
  <c r="J32"/>
  <c i="1" r="AG59"/>
  <c i="5" r="J86"/>
  <c r="BE86"/>
  <c r="J35"/>
  <c i="1" r="AV59"/>
  <c i="5" r="F35"/>
  <c i="1" r="AZ59"/>
  <c i="5" r="F81"/>
  <c r="F79"/>
  <c r="E77"/>
  <c r="F58"/>
  <c r="F56"/>
  <c r="E54"/>
  <c r="J41"/>
  <c r="J26"/>
  <c r="E26"/>
  <c r="J82"/>
  <c r="J59"/>
  <c r="J25"/>
  <c r="J23"/>
  <c r="E23"/>
  <c r="J81"/>
  <c r="J58"/>
  <c r="J22"/>
  <c r="J20"/>
  <c r="E20"/>
  <c r="F82"/>
  <c r="F59"/>
  <c r="J19"/>
  <c r="J14"/>
  <c r="J79"/>
  <c r="J56"/>
  <c r="E7"/>
  <c r="E73"/>
  <c r="E50"/>
  <c i="4" r="J39"/>
  <c r="J38"/>
  <c i="1" r="AY58"/>
  <c i="4" r="J37"/>
  <c i="1" r="AX58"/>
  <c i="4" r="BI228"/>
  <c r="BH228"/>
  <c r="BG228"/>
  <c r="BF228"/>
  <c r="T228"/>
  <c r="R228"/>
  <c r="P228"/>
  <c r="BK228"/>
  <c r="J228"/>
  <c r="BE228"/>
  <c r="BI226"/>
  <c r="BH226"/>
  <c r="BG226"/>
  <c r="BF226"/>
  <c r="T226"/>
  <c r="R226"/>
  <c r="P226"/>
  <c r="BK226"/>
  <c r="J226"/>
  <c r="BE226"/>
  <c r="BI224"/>
  <c r="BH224"/>
  <c r="BG224"/>
  <c r="BF224"/>
  <c r="T224"/>
  <c r="R224"/>
  <c r="P224"/>
  <c r="BK224"/>
  <c r="J224"/>
  <c r="BE224"/>
  <c r="BI222"/>
  <c r="BH222"/>
  <c r="BG222"/>
  <c r="BF222"/>
  <c r="T222"/>
  <c r="R222"/>
  <c r="P222"/>
  <c r="BK222"/>
  <c r="J222"/>
  <c r="BE222"/>
  <c r="BI220"/>
  <c r="BH220"/>
  <c r="BG220"/>
  <c r="BF220"/>
  <c r="T220"/>
  <c r="R220"/>
  <c r="P220"/>
  <c r="BK220"/>
  <c r="J220"/>
  <c r="BE220"/>
  <c r="BI218"/>
  <c r="BH218"/>
  <c r="BG218"/>
  <c r="BF218"/>
  <c r="T218"/>
  <c r="R218"/>
  <c r="P218"/>
  <c r="BK218"/>
  <c r="J218"/>
  <c r="BE218"/>
  <c r="BI216"/>
  <c r="BH216"/>
  <c r="BG216"/>
  <c r="BF216"/>
  <c r="T216"/>
  <c r="R216"/>
  <c r="P216"/>
  <c r="BK216"/>
  <c r="J216"/>
  <c r="BE216"/>
  <c r="BI214"/>
  <c r="BH214"/>
  <c r="BG214"/>
  <c r="BF214"/>
  <c r="T214"/>
  <c r="R214"/>
  <c r="P214"/>
  <c r="BK214"/>
  <c r="J214"/>
  <c r="BE214"/>
  <c r="BI212"/>
  <c r="BH212"/>
  <c r="BG212"/>
  <c r="BF212"/>
  <c r="T212"/>
  <c r="R212"/>
  <c r="P212"/>
  <c r="BK212"/>
  <c r="J212"/>
  <c r="BE212"/>
  <c r="BI210"/>
  <c r="BH210"/>
  <c r="BG210"/>
  <c r="BF210"/>
  <c r="T210"/>
  <c r="R210"/>
  <c r="P210"/>
  <c r="BK210"/>
  <c r="J210"/>
  <c r="BE210"/>
  <c r="BI208"/>
  <c r="BH208"/>
  <c r="BG208"/>
  <c r="BF208"/>
  <c r="T208"/>
  <c r="R208"/>
  <c r="P208"/>
  <c r="BK208"/>
  <c r="J208"/>
  <c r="BE208"/>
  <c r="BI206"/>
  <c r="BH206"/>
  <c r="BG206"/>
  <c r="BF206"/>
  <c r="T206"/>
  <c r="R206"/>
  <c r="P206"/>
  <c r="BK206"/>
  <c r="J206"/>
  <c r="BE206"/>
  <c r="BI204"/>
  <c r="BH204"/>
  <c r="BG204"/>
  <c r="BF204"/>
  <c r="T204"/>
  <c r="R204"/>
  <c r="P204"/>
  <c r="BK204"/>
  <c r="J204"/>
  <c r="BE204"/>
  <c r="BI202"/>
  <c r="BH202"/>
  <c r="BG202"/>
  <c r="BF202"/>
  <c r="T202"/>
  <c r="R202"/>
  <c r="P202"/>
  <c r="BK202"/>
  <c r="J202"/>
  <c r="BE202"/>
  <c r="BI200"/>
  <c r="BH200"/>
  <c r="BG200"/>
  <c r="BF200"/>
  <c r="T200"/>
  <c r="R200"/>
  <c r="P200"/>
  <c r="BK200"/>
  <c r="J200"/>
  <c r="BE200"/>
  <c r="BI198"/>
  <c r="BH198"/>
  <c r="BG198"/>
  <c r="BF198"/>
  <c r="T198"/>
  <c r="R198"/>
  <c r="P198"/>
  <c r="BK198"/>
  <c r="J198"/>
  <c r="BE198"/>
  <c r="BI196"/>
  <c r="BH196"/>
  <c r="BG196"/>
  <c r="BF196"/>
  <c r="T196"/>
  <c r="R196"/>
  <c r="P196"/>
  <c r="BK196"/>
  <c r="J196"/>
  <c r="BE196"/>
  <c r="BI194"/>
  <c r="BH194"/>
  <c r="BG194"/>
  <c r="BF194"/>
  <c r="T194"/>
  <c r="R194"/>
  <c r="P194"/>
  <c r="BK194"/>
  <c r="J194"/>
  <c r="BE194"/>
  <c r="BI192"/>
  <c r="BH192"/>
  <c r="BG192"/>
  <c r="BF192"/>
  <c r="T192"/>
  <c r="R192"/>
  <c r="P192"/>
  <c r="BK192"/>
  <c r="J192"/>
  <c r="BE192"/>
  <c r="BI190"/>
  <c r="BH190"/>
  <c r="BG190"/>
  <c r="BF190"/>
  <c r="T190"/>
  <c r="R190"/>
  <c r="P190"/>
  <c r="BK190"/>
  <c r="J190"/>
  <c r="BE190"/>
  <c r="BI188"/>
  <c r="BH188"/>
  <c r="BG188"/>
  <c r="BF188"/>
  <c r="T188"/>
  <c r="R188"/>
  <c r="P188"/>
  <c r="BK188"/>
  <c r="J188"/>
  <c r="BE188"/>
  <c r="BI186"/>
  <c r="BH186"/>
  <c r="BG186"/>
  <c r="BF186"/>
  <c r="T186"/>
  <c r="R186"/>
  <c r="P186"/>
  <c r="BK186"/>
  <c r="J186"/>
  <c r="BE186"/>
  <c r="BI184"/>
  <c r="BH184"/>
  <c r="BG184"/>
  <c r="BF184"/>
  <c r="T184"/>
  <c r="R184"/>
  <c r="P184"/>
  <c r="BK184"/>
  <c r="J184"/>
  <c r="BE184"/>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4"/>
  <c r="BH174"/>
  <c r="BG174"/>
  <c r="BF174"/>
  <c r="T174"/>
  <c r="R174"/>
  <c r="P174"/>
  <c r="BK174"/>
  <c r="J174"/>
  <c r="BE174"/>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6"/>
  <c r="BH156"/>
  <c r="BG156"/>
  <c r="BF156"/>
  <c r="T156"/>
  <c r="R156"/>
  <c r="P156"/>
  <c r="BK156"/>
  <c r="J156"/>
  <c r="BE156"/>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6"/>
  <c r="BH136"/>
  <c r="BG136"/>
  <c r="BF136"/>
  <c r="T136"/>
  <c r="R136"/>
  <c r="P136"/>
  <c r="BK136"/>
  <c r="J136"/>
  <c r="BE136"/>
  <c r="BI134"/>
  <c r="BH134"/>
  <c r="BG134"/>
  <c r="BF134"/>
  <c r="T134"/>
  <c r="R134"/>
  <c r="P134"/>
  <c r="BK134"/>
  <c r="J134"/>
  <c r="BE134"/>
  <c r="BI132"/>
  <c r="BH132"/>
  <c r="BG132"/>
  <c r="BF132"/>
  <c r="T132"/>
  <c r="R132"/>
  <c r="P132"/>
  <c r="BK132"/>
  <c r="J132"/>
  <c r="BE132"/>
  <c r="BI130"/>
  <c r="BH130"/>
  <c r="BG130"/>
  <c r="BF130"/>
  <c r="T130"/>
  <c r="R130"/>
  <c r="P130"/>
  <c r="BK130"/>
  <c r="J130"/>
  <c r="BE130"/>
  <c r="BI128"/>
  <c r="BH128"/>
  <c r="BG128"/>
  <c r="BF128"/>
  <c r="T128"/>
  <c r="R128"/>
  <c r="P128"/>
  <c r="BK128"/>
  <c r="J128"/>
  <c r="BE128"/>
  <c r="BI126"/>
  <c r="BH126"/>
  <c r="BG126"/>
  <c r="BF126"/>
  <c r="T126"/>
  <c r="R126"/>
  <c r="P126"/>
  <c r="BK126"/>
  <c r="J126"/>
  <c r="BE126"/>
  <c r="BI124"/>
  <c r="BH124"/>
  <c r="BG124"/>
  <c r="BF124"/>
  <c r="T124"/>
  <c r="R124"/>
  <c r="P124"/>
  <c r="BK124"/>
  <c r="J124"/>
  <c r="BE124"/>
  <c r="BI122"/>
  <c r="BH122"/>
  <c r="BG122"/>
  <c r="BF122"/>
  <c r="T122"/>
  <c r="R122"/>
  <c r="P122"/>
  <c r="BK122"/>
  <c r="J122"/>
  <c r="BE122"/>
  <c r="BI120"/>
  <c r="BH120"/>
  <c r="BG120"/>
  <c r="BF120"/>
  <c r="T120"/>
  <c r="R120"/>
  <c r="P120"/>
  <c r="BK120"/>
  <c r="J120"/>
  <c r="BE120"/>
  <c r="BI118"/>
  <c r="BH118"/>
  <c r="BG118"/>
  <c r="BF118"/>
  <c r="T118"/>
  <c r="R118"/>
  <c r="P118"/>
  <c r="BK118"/>
  <c r="J118"/>
  <c r="BE118"/>
  <c r="BI116"/>
  <c r="BH116"/>
  <c r="BG116"/>
  <c r="BF116"/>
  <c r="T116"/>
  <c r="R116"/>
  <c r="P116"/>
  <c r="BK116"/>
  <c r="J116"/>
  <c r="BE116"/>
  <c r="BI114"/>
  <c r="BH114"/>
  <c r="BG114"/>
  <c r="BF114"/>
  <c r="T114"/>
  <c r="R114"/>
  <c r="P114"/>
  <c r="BK114"/>
  <c r="J114"/>
  <c r="BE114"/>
  <c r="BI112"/>
  <c r="BH112"/>
  <c r="BG112"/>
  <c r="BF112"/>
  <c r="T112"/>
  <c r="R112"/>
  <c r="P112"/>
  <c r="BK112"/>
  <c r="J112"/>
  <c r="BE112"/>
  <c r="BI110"/>
  <c r="BH110"/>
  <c r="BG110"/>
  <c r="BF110"/>
  <c r="T110"/>
  <c r="R110"/>
  <c r="P110"/>
  <c r="BK110"/>
  <c r="J110"/>
  <c r="BE110"/>
  <c r="BI108"/>
  <c r="BH108"/>
  <c r="BG108"/>
  <c r="BF108"/>
  <c r="T108"/>
  <c r="R108"/>
  <c r="P108"/>
  <c r="BK108"/>
  <c r="J108"/>
  <c r="BE108"/>
  <c r="BI106"/>
  <c r="BH106"/>
  <c r="BG106"/>
  <c r="BF106"/>
  <c r="T106"/>
  <c r="R106"/>
  <c r="P106"/>
  <c r="BK106"/>
  <c r="J106"/>
  <c r="BE106"/>
  <c r="BI104"/>
  <c r="BH104"/>
  <c r="BG104"/>
  <c r="BF104"/>
  <c r="T104"/>
  <c r="R104"/>
  <c r="P104"/>
  <c r="BK104"/>
  <c r="J104"/>
  <c r="BE104"/>
  <c r="BI102"/>
  <c r="BH102"/>
  <c r="BG102"/>
  <c r="BF102"/>
  <c r="T102"/>
  <c r="R102"/>
  <c r="P102"/>
  <c r="BK102"/>
  <c r="J102"/>
  <c r="BE102"/>
  <c r="BI100"/>
  <c r="BH100"/>
  <c r="BG100"/>
  <c r="BF100"/>
  <c r="T100"/>
  <c r="R100"/>
  <c r="P100"/>
  <c r="BK100"/>
  <c r="J100"/>
  <c r="BE100"/>
  <c r="BI98"/>
  <c r="BH98"/>
  <c r="BG98"/>
  <c r="BF98"/>
  <c r="T98"/>
  <c r="R98"/>
  <c r="P98"/>
  <c r="BK98"/>
  <c r="J98"/>
  <c r="BE98"/>
  <c r="BI96"/>
  <c r="BH96"/>
  <c r="BG96"/>
  <c r="BF96"/>
  <c r="T96"/>
  <c r="R96"/>
  <c r="P96"/>
  <c r="BK96"/>
  <c r="J96"/>
  <c r="BE96"/>
  <c r="BI94"/>
  <c r="BH94"/>
  <c r="BG94"/>
  <c r="BF94"/>
  <c r="T94"/>
  <c r="R94"/>
  <c r="P94"/>
  <c r="BK94"/>
  <c r="J94"/>
  <c r="BE94"/>
  <c r="BI92"/>
  <c r="BH92"/>
  <c r="BG92"/>
  <c r="BF92"/>
  <c r="T92"/>
  <c r="R92"/>
  <c r="P92"/>
  <c r="BK92"/>
  <c r="J92"/>
  <c r="BE92"/>
  <c r="BI90"/>
  <c r="BH90"/>
  <c r="BG90"/>
  <c r="BF90"/>
  <c r="T90"/>
  <c r="R90"/>
  <c r="P90"/>
  <c r="BK90"/>
  <c r="J90"/>
  <c r="BE90"/>
  <c r="BI88"/>
  <c r="BH88"/>
  <c r="BG88"/>
  <c r="BF88"/>
  <c r="T88"/>
  <c r="R88"/>
  <c r="P88"/>
  <c r="BK88"/>
  <c r="J88"/>
  <c r="BE88"/>
  <c r="BI86"/>
  <c r="F39"/>
  <c i="1" r="BD58"/>
  <c i="4" r="BH86"/>
  <c r="F38"/>
  <c i="1" r="BC58"/>
  <c i="4" r="BG86"/>
  <c r="F37"/>
  <c i="1" r="BB58"/>
  <c i="4" r="BF86"/>
  <c r="J36"/>
  <c i="1" r="AW58"/>
  <c i="4" r="F36"/>
  <c i="1" r="BA58"/>
  <c i="4" r="T86"/>
  <c r="T85"/>
  <c r="R86"/>
  <c r="R85"/>
  <c r="P86"/>
  <c r="P85"/>
  <c i="1" r="AU58"/>
  <c i="4" r="BK86"/>
  <c r="BK85"/>
  <c r="J85"/>
  <c r="J63"/>
  <c r="J32"/>
  <c i="1" r="AG58"/>
  <c i="4" r="J86"/>
  <c r="BE86"/>
  <c r="J35"/>
  <c i="1" r="AV58"/>
  <c i="4" r="F35"/>
  <c i="1" r="AZ58"/>
  <c i="4" r="F81"/>
  <c r="F79"/>
  <c r="E77"/>
  <c r="F58"/>
  <c r="F56"/>
  <c r="E54"/>
  <c r="J41"/>
  <c r="J26"/>
  <c r="E26"/>
  <c r="J82"/>
  <c r="J59"/>
  <c r="J25"/>
  <c r="J23"/>
  <c r="E23"/>
  <c r="J81"/>
  <c r="J58"/>
  <c r="J22"/>
  <c r="J20"/>
  <c r="E20"/>
  <c r="F82"/>
  <c r="F59"/>
  <c r="J19"/>
  <c r="J14"/>
  <c r="J79"/>
  <c r="J56"/>
  <c r="E7"/>
  <c r="E73"/>
  <c r="E50"/>
  <c i="3" r="J39"/>
  <c r="J38"/>
  <c i="1" r="AY57"/>
  <c i="3" r="J37"/>
  <c i="1" r="AX57"/>
  <c i="3" r="BI126"/>
  <c r="BH126"/>
  <c r="BG126"/>
  <c r="BF126"/>
  <c r="T126"/>
  <c r="R126"/>
  <c r="P126"/>
  <c r="BK126"/>
  <c r="J126"/>
  <c r="BE126"/>
  <c r="BI124"/>
  <c r="BH124"/>
  <c r="BG124"/>
  <c r="BF124"/>
  <c r="T124"/>
  <c r="R124"/>
  <c r="P124"/>
  <c r="BK124"/>
  <c r="J124"/>
  <c r="BE124"/>
  <c r="BI122"/>
  <c r="BH122"/>
  <c r="BG122"/>
  <c r="BF122"/>
  <c r="T122"/>
  <c r="R122"/>
  <c r="P122"/>
  <c r="BK122"/>
  <c r="J122"/>
  <c r="BE122"/>
  <c r="BI120"/>
  <c r="BH120"/>
  <c r="BG120"/>
  <c r="BF120"/>
  <c r="T120"/>
  <c r="R120"/>
  <c r="P120"/>
  <c r="BK120"/>
  <c r="J120"/>
  <c r="BE120"/>
  <c r="BI118"/>
  <c r="BH118"/>
  <c r="BG118"/>
  <c r="BF118"/>
  <c r="T118"/>
  <c r="R118"/>
  <c r="P118"/>
  <c r="BK118"/>
  <c r="J118"/>
  <c r="BE118"/>
  <c r="BI116"/>
  <c r="BH116"/>
  <c r="BG116"/>
  <c r="BF116"/>
  <c r="T116"/>
  <c r="R116"/>
  <c r="P116"/>
  <c r="BK116"/>
  <c r="J116"/>
  <c r="BE116"/>
  <c r="BI114"/>
  <c r="BH114"/>
  <c r="BG114"/>
  <c r="BF114"/>
  <c r="T114"/>
  <c r="R114"/>
  <c r="P114"/>
  <c r="BK114"/>
  <c r="J114"/>
  <c r="BE114"/>
  <c r="BI112"/>
  <c r="BH112"/>
  <c r="BG112"/>
  <c r="BF112"/>
  <c r="T112"/>
  <c r="R112"/>
  <c r="P112"/>
  <c r="BK112"/>
  <c r="J112"/>
  <c r="BE112"/>
  <c r="BI110"/>
  <c r="BH110"/>
  <c r="BG110"/>
  <c r="BF110"/>
  <c r="T110"/>
  <c r="R110"/>
  <c r="P110"/>
  <c r="BK110"/>
  <c r="J110"/>
  <c r="BE110"/>
  <c r="BI108"/>
  <c r="BH108"/>
  <c r="BG108"/>
  <c r="BF108"/>
  <c r="T108"/>
  <c r="R108"/>
  <c r="P108"/>
  <c r="BK108"/>
  <c r="J108"/>
  <c r="BE108"/>
  <c r="BI106"/>
  <c r="BH106"/>
  <c r="BG106"/>
  <c r="BF106"/>
  <c r="T106"/>
  <c r="R106"/>
  <c r="P106"/>
  <c r="BK106"/>
  <c r="J106"/>
  <c r="BE106"/>
  <c r="BI104"/>
  <c r="BH104"/>
  <c r="BG104"/>
  <c r="BF104"/>
  <c r="T104"/>
  <c r="R104"/>
  <c r="P104"/>
  <c r="BK104"/>
  <c r="J104"/>
  <c r="BE104"/>
  <c r="BI102"/>
  <c r="BH102"/>
  <c r="BG102"/>
  <c r="BF102"/>
  <c r="T102"/>
  <c r="R102"/>
  <c r="P102"/>
  <c r="BK102"/>
  <c r="J102"/>
  <c r="BE102"/>
  <c r="BI100"/>
  <c r="BH100"/>
  <c r="BG100"/>
  <c r="BF100"/>
  <c r="T100"/>
  <c r="R100"/>
  <c r="P100"/>
  <c r="BK100"/>
  <c r="J100"/>
  <c r="BE100"/>
  <c r="BI98"/>
  <c r="BH98"/>
  <c r="BG98"/>
  <c r="BF98"/>
  <c r="T98"/>
  <c r="R98"/>
  <c r="P98"/>
  <c r="BK98"/>
  <c r="J98"/>
  <c r="BE98"/>
  <c r="BI96"/>
  <c r="BH96"/>
  <c r="BG96"/>
  <c r="BF96"/>
  <c r="T96"/>
  <c r="R96"/>
  <c r="P96"/>
  <c r="BK96"/>
  <c r="J96"/>
  <c r="BE96"/>
  <c r="BI94"/>
  <c r="BH94"/>
  <c r="BG94"/>
  <c r="BF94"/>
  <c r="T94"/>
  <c r="R94"/>
  <c r="P94"/>
  <c r="BK94"/>
  <c r="J94"/>
  <c r="BE94"/>
  <c r="BI92"/>
  <c r="BH92"/>
  <c r="BG92"/>
  <c r="BF92"/>
  <c r="T92"/>
  <c r="R92"/>
  <c r="P92"/>
  <c r="BK92"/>
  <c r="J92"/>
  <c r="BE92"/>
  <c r="BI90"/>
  <c r="BH90"/>
  <c r="BG90"/>
  <c r="BF90"/>
  <c r="T90"/>
  <c r="R90"/>
  <c r="P90"/>
  <c r="BK90"/>
  <c r="J90"/>
  <c r="BE90"/>
  <c r="BI88"/>
  <c r="BH88"/>
  <c r="BG88"/>
  <c r="BF88"/>
  <c r="T88"/>
  <c r="R88"/>
  <c r="P88"/>
  <c r="BK88"/>
  <c r="J88"/>
  <c r="BE88"/>
  <c r="BI86"/>
  <c r="F39"/>
  <c i="1" r="BD57"/>
  <c i="3" r="BH86"/>
  <c r="F38"/>
  <c i="1" r="BC57"/>
  <c i="3" r="BG86"/>
  <c r="F37"/>
  <c i="1" r="BB57"/>
  <c i="3" r="BF86"/>
  <c r="J36"/>
  <c i="1" r="AW57"/>
  <c i="3" r="F36"/>
  <c i="1" r="BA57"/>
  <c i="3" r="T86"/>
  <c r="T85"/>
  <c r="R86"/>
  <c r="R85"/>
  <c r="P86"/>
  <c r="P85"/>
  <c i="1" r="AU57"/>
  <c i="3" r="BK86"/>
  <c r="BK85"/>
  <c r="J85"/>
  <c r="J63"/>
  <c r="J32"/>
  <c i="1" r="AG57"/>
  <c i="3" r="J86"/>
  <c r="BE86"/>
  <c r="J35"/>
  <c i="1" r="AV57"/>
  <c i="3" r="F35"/>
  <c i="1" r="AZ57"/>
  <c i="3" r="F81"/>
  <c r="F79"/>
  <c r="E77"/>
  <c r="F58"/>
  <c r="F56"/>
  <c r="E54"/>
  <c r="J41"/>
  <c r="J26"/>
  <c r="E26"/>
  <c r="J82"/>
  <c r="J59"/>
  <c r="J25"/>
  <c r="J23"/>
  <c r="E23"/>
  <c r="J81"/>
  <c r="J58"/>
  <c r="J22"/>
  <c r="J20"/>
  <c r="E20"/>
  <c r="F82"/>
  <c r="F59"/>
  <c r="J19"/>
  <c r="J14"/>
  <c r="J79"/>
  <c r="J56"/>
  <c r="E7"/>
  <c r="E73"/>
  <c r="E50"/>
  <c i="2" r="J39"/>
  <c r="J38"/>
  <c i="1" r="AY56"/>
  <c i="2" r="J37"/>
  <c i="1" r="AX56"/>
  <c i="2" r="BI242"/>
  <c r="BH242"/>
  <c r="BG242"/>
  <c r="BF242"/>
  <c r="T242"/>
  <c r="R242"/>
  <c r="P242"/>
  <c r="BK242"/>
  <c r="J242"/>
  <c r="BE242"/>
  <c r="BI239"/>
  <c r="BH239"/>
  <c r="BG239"/>
  <c r="BF239"/>
  <c r="T239"/>
  <c r="R239"/>
  <c r="P239"/>
  <c r="BK239"/>
  <c r="J239"/>
  <c r="BE239"/>
  <c r="BI237"/>
  <c r="BH237"/>
  <c r="BG237"/>
  <c r="BF237"/>
  <c r="T237"/>
  <c r="R237"/>
  <c r="P237"/>
  <c r="BK237"/>
  <c r="J237"/>
  <c r="BE237"/>
  <c r="BI234"/>
  <c r="BH234"/>
  <c r="BG234"/>
  <c r="BF234"/>
  <c r="T234"/>
  <c r="R234"/>
  <c r="P234"/>
  <c r="BK234"/>
  <c r="J234"/>
  <c r="BE234"/>
  <c r="BI232"/>
  <c r="BH232"/>
  <c r="BG232"/>
  <c r="BF232"/>
  <c r="T232"/>
  <c r="R232"/>
  <c r="P232"/>
  <c r="BK232"/>
  <c r="J232"/>
  <c r="BE232"/>
  <c r="BI229"/>
  <c r="BH229"/>
  <c r="BG229"/>
  <c r="BF229"/>
  <c r="T229"/>
  <c r="R229"/>
  <c r="P229"/>
  <c r="BK229"/>
  <c r="J229"/>
  <c r="BE229"/>
  <c r="BI227"/>
  <c r="BH227"/>
  <c r="BG227"/>
  <c r="BF227"/>
  <c r="T227"/>
  <c r="R227"/>
  <c r="P227"/>
  <c r="BK227"/>
  <c r="J227"/>
  <c r="BE227"/>
  <c r="BI224"/>
  <c r="BH224"/>
  <c r="BG224"/>
  <c r="BF224"/>
  <c r="T224"/>
  <c r="R224"/>
  <c r="P224"/>
  <c r="BK224"/>
  <c r="J224"/>
  <c r="BE224"/>
  <c r="BI222"/>
  <c r="BH222"/>
  <c r="BG222"/>
  <c r="BF222"/>
  <c r="T222"/>
  <c r="R222"/>
  <c r="P222"/>
  <c r="BK222"/>
  <c r="J222"/>
  <c r="BE222"/>
  <c r="BI220"/>
  <c r="BH220"/>
  <c r="BG220"/>
  <c r="BF220"/>
  <c r="T220"/>
  <c r="R220"/>
  <c r="P220"/>
  <c r="BK220"/>
  <c r="J220"/>
  <c r="BE220"/>
  <c r="BI218"/>
  <c r="BH218"/>
  <c r="BG218"/>
  <c r="BF218"/>
  <c r="T218"/>
  <c r="R218"/>
  <c r="P218"/>
  <c r="BK218"/>
  <c r="J218"/>
  <c r="BE218"/>
  <c r="BI216"/>
  <c r="BH216"/>
  <c r="BG216"/>
  <c r="BF216"/>
  <c r="T216"/>
  <c r="R216"/>
  <c r="P216"/>
  <c r="BK216"/>
  <c r="J216"/>
  <c r="BE216"/>
  <c r="BI214"/>
  <c r="BH214"/>
  <c r="BG214"/>
  <c r="BF214"/>
  <c r="T214"/>
  <c r="R214"/>
  <c r="P214"/>
  <c r="BK214"/>
  <c r="J214"/>
  <c r="BE214"/>
  <c r="BI211"/>
  <c r="BH211"/>
  <c r="BG211"/>
  <c r="BF211"/>
  <c r="T211"/>
  <c r="R211"/>
  <c r="P211"/>
  <c r="BK211"/>
  <c r="J211"/>
  <c r="BE211"/>
  <c r="BI209"/>
  <c r="BH209"/>
  <c r="BG209"/>
  <c r="BF209"/>
  <c r="T209"/>
  <c r="R209"/>
  <c r="P209"/>
  <c r="BK209"/>
  <c r="J209"/>
  <c r="BE209"/>
  <c r="BI207"/>
  <c r="BH207"/>
  <c r="BG207"/>
  <c r="BF207"/>
  <c r="T207"/>
  <c r="R207"/>
  <c r="P207"/>
  <c r="BK207"/>
  <c r="J207"/>
  <c r="BE207"/>
  <c r="BI205"/>
  <c r="BH205"/>
  <c r="BG205"/>
  <c r="BF205"/>
  <c r="T205"/>
  <c r="R205"/>
  <c r="P205"/>
  <c r="BK205"/>
  <c r="J205"/>
  <c r="BE205"/>
  <c r="BI203"/>
  <c r="BH203"/>
  <c r="BG203"/>
  <c r="BF203"/>
  <c r="T203"/>
  <c r="R203"/>
  <c r="P203"/>
  <c r="BK203"/>
  <c r="J203"/>
  <c r="BE203"/>
  <c r="BI200"/>
  <c r="BH200"/>
  <c r="BG200"/>
  <c r="BF200"/>
  <c r="T200"/>
  <c r="R200"/>
  <c r="P200"/>
  <c r="BK200"/>
  <c r="J200"/>
  <c r="BE200"/>
  <c r="BI198"/>
  <c r="BH198"/>
  <c r="BG198"/>
  <c r="BF198"/>
  <c r="T198"/>
  <c r="R198"/>
  <c r="P198"/>
  <c r="BK198"/>
  <c r="J198"/>
  <c r="BE198"/>
  <c r="BI196"/>
  <c r="BH196"/>
  <c r="BG196"/>
  <c r="BF196"/>
  <c r="T196"/>
  <c r="R196"/>
  <c r="P196"/>
  <c r="BK196"/>
  <c r="J196"/>
  <c r="BE196"/>
  <c r="BI194"/>
  <c r="BH194"/>
  <c r="BG194"/>
  <c r="BF194"/>
  <c r="T194"/>
  <c r="R194"/>
  <c r="P194"/>
  <c r="BK194"/>
  <c r="J194"/>
  <c r="BE194"/>
  <c r="BI192"/>
  <c r="BH192"/>
  <c r="BG192"/>
  <c r="BF192"/>
  <c r="T192"/>
  <c r="R192"/>
  <c r="P192"/>
  <c r="BK192"/>
  <c r="J192"/>
  <c r="BE192"/>
  <c r="BI190"/>
  <c r="BH190"/>
  <c r="BG190"/>
  <c r="BF190"/>
  <c r="T190"/>
  <c r="R190"/>
  <c r="P190"/>
  <c r="BK190"/>
  <c r="J190"/>
  <c r="BE190"/>
  <c r="BI187"/>
  <c r="BH187"/>
  <c r="BG187"/>
  <c r="BF187"/>
  <c r="T187"/>
  <c r="R187"/>
  <c r="P187"/>
  <c r="BK187"/>
  <c r="J187"/>
  <c r="BE187"/>
  <c r="BI185"/>
  <c r="BH185"/>
  <c r="BG185"/>
  <c r="BF185"/>
  <c r="T185"/>
  <c r="R185"/>
  <c r="P185"/>
  <c r="BK185"/>
  <c r="J185"/>
  <c r="BE185"/>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4"/>
  <c r="BH174"/>
  <c r="BG174"/>
  <c r="BF174"/>
  <c r="T174"/>
  <c r="R174"/>
  <c r="P174"/>
  <c r="BK174"/>
  <c r="J174"/>
  <c r="BE174"/>
  <c r="BI172"/>
  <c r="BH172"/>
  <c r="BG172"/>
  <c r="BF172"/>
  <c r="T172"/>
  <c r="R172"/>
  <c r="P172"/>
  <c r="BK172"/>
  <c r="J172"/>
  <c r="BE172"/>
  <c r="BI170"/>
  <c r="BH170"/>
  <c r="BG170"/>
  <c r="BF170"/>
  <c r="T170"/>
  <c r="R170"/>
  <c r="P170"/>
  <c r="BK170"/>
  <c r="J170"/>
  <c r="BE170"/>
  <c r="BI168"/>
  <c r="BH168"/>
  <c r="BG168"/>
  <c r="BF168"/>
  <c r="T168"/>
  <c r="R168"/>
  <c r="P168"/>
  <c r="BK168"/>
  <c r="J168"/>
  <c r="BE168"/>
  <c r="BI166"/>
  <c r="BH166"/>
  <c r="BG166"/>
  <c r="BF166"/>
  <c r="T166"/>
  <c r="R166"/>
  <c r="P166"/>
  <c r="BK166"/>
  <c r="J166"/>
  <c r="BE166"/>
  <c r="BI164"/>
  <c r="BH164"/>
  <c r="BG164"/>
  <c r="BF164"/>
  <c r="T164"/>
  <c r="R164"/>
  <c r="P164"/>
  <c r="BK164"/>
  <c r="J164"/>
  <c r="BE164"/>
  <c r="BI162"/>
  <c r="BH162"/>
  <c r="BG162"/>
  <c r="BF162"/>
  <c r="T162"/>
  <c r="R162"/>
  <c r="P162"/>
  <c r="BK162"/>
  <c r="J162"/>
  <c r="BE162"/>
  <c r="BI160"/>
  <c r="BH160"/>
  <c r="BG160"/>
  <c r="BF160"/>
  <c r="T160"/>
  <c r="R160"/>
  <c r="P160"/>
  <c r="BK160"/>
  <c r="J160"/>
  <c r="BE160"/>
  <c r="BI158"/>
  <c r="BH158"/>
  <c r="BG158"/>
  <c r="BF158"/>
  <c r="T158"/>
  <c r="R158"/>
  <c r="P158"/>
  <c r="BK158"/>
  <c r="J158"/>
  <c r="BE158"/>
  <c r="BI156"/>
  <c r="BH156"/>
  <c r="BG156"/>
  <c r="BF156"/>
  <c r="T156"/>
  <c r="R156"/>
  <c r="P156"/>
  <c r="BK156"/>
  <c r="J156"/>
  <c r="BE156"/>
  <c r="BI154"/>
  <c r="BH154"/>
  <c r="BG154"/>
  <c r="BF154"/>
  <c r="T154"/>
  <c r="R154"/>
  <c r="P154"/>
  <c r="BK154"/>
  <c r="J154"/>
  <c r="BE154"/>
  <c r="BI152"/>
  <c r="BH152"/>
  <c r="BG152"/>
  <c r="BF152"/>
  <c r="T152"/>
  <c r="R152"/>
  <c r="P152"/>
  <c r="BK152"/>
  <c r="J152"/>
  <c r="BE152"/>
  <c r="BI150"/>
  <c r="BH150"/>
  <c r="BG150"/>
  <c r="BF150"/>
  <c r="T150"/>
  <c r="R150"/>
  <c r="P150"/>
  <c r="BK150"/>
  <c r="J150"/>
  <c r="BE150"/>
  <c r="BI148"/>
  <c r="BH148"/>
  <c r="BG148"/>
  <c r="BF148"/>
  <c r="T148"/>
  <c r="R148"/>
  <c r="P148"/>
  <c r="BK148"/>
  <c r="J148"/>
  <c r="BE148"/>
  <c r="BI146"/>
  <c r="BH146"/>
  <c r="BG146"/>
  <c r="BF146"/>
  <c r="T146"/>
  <c r="R146"/>
  <c r="P146"/>
  <c r="BK146"/>
  <c r="J146"/>
  <c r="BE146"/>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6"/>
  <c r="BH136"/>
  <c r="BG136"/>
  <c r="BF136"/>
  <c r="T136"/>
  <c r="R136"/>
  <c r="P136"/>
  <c r="BK136"/>
  <c r="J136"/>
  <c r="BE136"/>
  <c r="BI134"/>
  <c r="BH134"/>
  <c r="BG134"/>
  <c r="BF134"/>
  <c r="T134"/>
  <c r="R134"/>
  <c r="P134"/>
  <c r="BK134"/>
  <c r="J134"/>
  <c r="BE134"/>
  <c r="BI132"/>
  <c r="BH132"/>
  <c r="BG132"/>
  <c r="BF132"/>
  <c r="T132"/>
  <c r="R132"/>
  <c r="P132"/>
  <c r="BK132"/>
  <c r="J132"/>
  <c r="BE132"/>
  <c r="BI130"/>
  <c r="BH130"/>
  <c r="BG130"/>
  <c r="BF130"/>
  <c r="T130"/>
  <c r="R130"/>
  <c r="P130"/>
  <c r="BK130"/>
  <c r="J130"/>
  <c r="BE130"/>
  <c r="BI128"/>
  <c r="BH128"/>
  <c r="BG128"/>
  <c r="BF128"/>
  <c r="T128"/>
  <c r="R128"/>
  <c r="P128"/>
  <c r="BK128"/>
  <c r="J128"/>
  <c r="BE128"/>
  <c r="BI126"/>
  <c r="BH126"/>
  <c r="BG126"/>
  <c r="BF126"/>
  <c r="T126"/>
  <c r="R126"/>
  <c r="P126"/>
  <c r="BK126"/>
  <c r="J126"/>
  <c r="BE126"/>
  <c r="BI124"/>
  <c r="BH124"/>
  <c r="BG124"/>
  <c r="BF124"/>
  <c r="T124"/>
  <c r="R124"/>
  <c r="P124"/>
  <c r="BK124"/>
  <c r="J124"/>
  <c r="BE124"/>
  <c r="BI122"/>
  <c r="BH122"/>
  <c r="BG122"/>
  <c r="BF122"/>
  <c r="T122"/>
  <c r="R122"/>
  <c r="P122"/>
  <c r="BK122"/>
  <c r="J122"/>
  <c r="BE122"/>
  <c r="BI120"/>
  <c r="BH120"/>
  <c r="BG120"/>
  <c r="BF120"/>
  <c r="T120"/>
  <c r="R120"/>
  <c r="P120"/>
  <c r="BK120"/>
  <c r="J120"/>
  <c r="BE120"/>
  <c r="BI118"/>
  <c r="BH118"/>
  <c r="BG118"/>
  <c r="BF118"/>
  <c r="T118"/>
  <c r="R118"/>
  <c r="P118"/>
  <c r="BK118"/>
  <c r="J118"/>
  <c r="BE118"/>
  <c r="BI116"/>
  <c r="BH116"/>
  <c r="BG116"/>
  <c r="BF116"/>
  <c r="T116"/>
  <c r="R116"/>
  <c r="P116"/>
  <c r="BK116"/>
  <c r="J116"/>
  <c r="BE116"/>
  <c r="BI114"/>
  <c r="BH114"/>
  <c r="BG114"/>
  <c r="BF114"/>
  <c r="T114"/>
  <c r="R114"/>
  <c r="P114"/>
  <c r="BK114"/>
  <c r="J114"/>
  <c r="BE114"/>
  <c r="BI112"/>
  <c r="BH112"/>
  <c r="BG112"/>
  <c r="BF112"/>
  <c r="T112"/>
  <c r="R112"/>
  <c r="P112"/>
  <c r="BK112"/>
  <c r="J112"/>
  <c r="BE112"/>
  <c r="BI110"/>
  <c r="BH110"/>
  <c r="BG110"/>
  <c r="BF110"/>
  <c r="T110"/>
  <c r="R110"/>
  <c r="P110"/>
  <c r="BK110"/>
  <c r="J110"/>
  <c r="BE110"/>
  <c r="BI108"/>
  <c r="BH108"/>
  <c r="BG108"/>
  <c r="BF108"/>
  <c r="T108"/>
  <c r="R108"/>
  <c r="P108"/>
  <c r="BK108"/>
  <c r="J108"/>
  <c r="BE108"/>
  <c r="BI106"/>
  <c r="BH106"/>
  <c r="BG106"/>
  <c r="BF106"/>
  <c r="T106"/>
  <c r="R106"/>
  <c r="P106"/>
  <c r="BK106"/>
  <c r="J106"/>
  <c r="BE106"/>
  <c r="BI104"/>
  <c r="BH104"/>
  <c r="BG104"/>
  <c r="BF104"/>
  <c r="T104"/>
  <c r="R104"/>
  <c r="P104"/>
  <c r="BK104"/>
  <c r="J104"/>
  <c r="BE104"/>
  <c r="BI102"/>
  <c r="BH102"/>
  <c r="BG102"/>
  <c r="BF102"/>
  <c r="T102"/>
  <c r="R102"/>
  <c r="P102"/>
  <c r="BK102"/>
  <c r="J102"/>
  <c r="BE102"/>
  <c r="BI100"/>
  <c r="BH100"/>
  <c r="BG100"/>
  <c r="BF100"/>
  <c r="T100"/>
  <c r="R100"/>
  <c r="P100"/>
  <c r="BK100"/>
  <c r="J100"/>
  <c r="BE100"/>
  <c r="BI98"/>
  <c r="BH98"/>
  <c r="BG98"/>
  <c r="BF98"/>
  <c r="T98"/>
  <c r="R98"/>
  <c r="P98"/>
  <c r="BK98"/>
  <c r="J98"/>
  <c r="BE98"/>
  <c r="BI96"/>
  <c r="BH96"/>
  <c r="BG96"/>
  <c r="BF96"/>
  <c r="T96"/>
  <c r="R96"/>
  <c r="P96"/>
  <c r="BK96"/>
  <c r="J96"/>
  <c r="BE96"/>
  <c r="BI94"/>
  <c r="BH94"/>
  <c r="BG94"/>
  <c r="BF94"/>
  <c r="T94"/>
  <c r="R94"/>
  <c r="P94"/>
  <c r="BK94"/>
  <c r="J94"/>
  <c r="BE94"/>
  <c r="BI92"/>
  <c r="BH92"/>
  <c r="BG92"/>
  <c r="BF92"/>
  <c r="T92"/>
  <c r="R92"/>
  <c r="P92"/>
  <c r="BK92"/>
  <c r="J92"/>
  <c r="BE92"/>
  <c r="BI90"/>
  <c r="BH90"/>
  <c r="BG90"/>
  <c r="BF90"/>
  <c r="T90"/>
  <c r="R90"/>
  <c r="P90"/>
  <c r="BK90"/>
  <c r="J90"/>
  <c r="BE90"/>
  <c r="BI88"/>
  <c r="BH88"/>
  <c r="BG88"/>
  <c r="BF88"/>
  <c r="T88"/>
  <c r="R88"/>
  <c r="P88"/>
  <c r="BK88"/>
  <c r="J88"/>
  <c r="BE88"/>
  <c r="BI86"/>
  <c r="F39"/>
  <c i="1" r="BD56"/>
  <c i="2" r="BH86"/>
  <c r="F38"/>
  <c i="1" r="BC56"/>
  <c i="2" r="BG86"/>
  <c r="F37"/>
  <c i="1" r="BB56"/>
  <c i="2" r="BF86"/>
  <c r="J36"/>
  <c i="1" r="AW56"/>
  <c i="2" r="F36"/>
  <c i="1" r="BA56"/>
  <c i="2" r="T86"/>
  <c r="T85"/>
  <c r="R86"/>
  <c r="R85"/>
  <c r="P86"/>
  <c r="P85"/>
  <c i="1" r="AU56"/>
  <c i="2" r="BK86"/>
  <c r="BK85"/>
  <c r="J85"/>
  <c r="J63"/>
  <c r="J32"/>
  <c i="1" r="AG56"/>
  <c i="2" r="J86"/>
  <c r="BE86"/>
  <c r="J35"/>
  <c i="1" r="AV56"/>
  <c i="2" r="F35"/>
  <c i="1" r="AZ56"/>
  <c i="2" r="F81"/>
  <c r="F79"/>
  <c r="E77"/>
  <c r="F58"/>
  <c r="F56"/>
  <c r="E54"/>
  <c r="J41"/>
  <c r="J26"/>
  <c r="E26"/>
  <c r="J82"/>
  <c r="J59"/>
  <c r="J25"/>
  <c r="J23"/>
  <c r="E23"/>
  <c r="J81"/>
  <c r="J58"/>
  <c r="J22"/>
  <c r="J20"/>
  <c r="E20"/>
  <c r="F82"/>
  <c r="F59"/>
  <c r="J19"/>
  <c r="J14"/>
  <c r="J79"/>
  <c r="J56"/>
  <c r="E7"/>
  <c r="E73"/>
  <c r="E50"/>
  <c i="1" r="BD62"/>
  <c r="BC62"/>
  <c r="BB62"/>
  <c r="BA62"/>
  <c r="AZ62"/>
  <c r="AY62"/>
  <c r="AX62"/>
  <c r="AW62"/>
  <c r="AV62"/>
  <c r="AU62"/>
  <c r="AT62"/>
  <c r="AS62"/>
  <c r="AG62"/>
  <c r="BD55"/>
  <c r="BC55"/>
  <c r="BB55"/>
  <c r="BA55"/>
  <c r="AZ55"/>
  <c r="AY55"/>
  <c r="AX55"/>
  <c r="AW55"/>
  <c r="AV55"/>
  <c r="AU55"/>
  <c r="AT55"/>
  <c r="AS55"/>
  <c r="AG55"/>
  <c r="BD54"/>
  <c r="W33"/>
  <c r="BC54"/>
  <c r="W32"/>
  <c r="BB54"/>
  <c r="W31"/>
  <c r="BA54"/>
  <c r="W30"/>
  <c r="AZ54"/>
  <c r="W29"/>
  <c r="AY54"/>
  <c r="AX54"/>
  <c r="AW54"/>
  <c r="AK30"/>
  <c r="AV54"/>
  <c r="AK29"/>
  <c r="AU54"/>
  <c r="AT54"/>
  <c r="AS54"/>
  <c r="AG54"/>
  <c r="AK26"/>
  <c r="AT64"/>
  <c r="AN64"/>
  <c r="AT63"/>
  <c r="AN63"/>
  <c r="AN62"/>
  <c r="AT61"/>
  <c r="AN61"/>
  <c r="AT60"/>
  <c r="AN60"/>
  <c r="AT59"/>
  <c r="AN59"/>
  <c r="AT58"/>
  <c r="AN58"/>
  <c r="AT57"/>
  <c r="AN57"/>
  <c r="AT56"/>
  <c r="AN56"/>
  <c r="AN55"/>
  <c r="AN54"/>
  <c r="L50"/>
  <c r="AM50"/>
  <c r="AM49"/>
  <c r="L49"/>
  <c r="AM47"/>
  <c r="L47"/>
  <c r="L45"/>
  <c r="L44"/>
  <c r="AK35"/>
</calcChain>
</file>

<file path=xl/sharedStrings.xml><?xml version="1.0" encoding="utf-8"?>
<sst xmlns="http://schemas.openxmlformats.org/spreadsheetml/2006/main">
  <si>
    <t>Export Komplet</t>
  </si>
  <si>
    <t/>
  </si>
  <si>
    <t>2.0</t>
  </si>
  <si>
    <t>ZAMOK</t>
  </si>
  <si>
    <t>False</t>
  </si>
  <si>
    <t>{ce20b3a5-a376-4abe-9602-0ba64aa1a2d9}</t>
  </si>
  <si>
    <t>0,01</t>
  </si>
  <si>
    <t>21</t>
  </si>
  <si>
    <t>15</t>
  </si>
  <si>
    <t>REKAPITULACE STAVBY</t>
  </si>
  <si>
    <t xml:space="preserve">v ---  níže se nacházejí doplnkové a pomocné údaje k sestavám  --- v</t>
  </si>
  <si>
    <t>Návod na vyplnění</t>
  </si>
  <si>
    <t>0,001</t>
  </si>
  <si>
    <t>Kód:</t>
  </si>
  <si>
    <t>2019</t>
  </si>
  <si>
    <t xml:space="preserve">Měnit lze pouze buňky se žlutým podbarvením!_x000d_
_x000d_
1) na prvním listu Rekapitulace stavby vyplňte v sestavě_x000d_
_x000d_
    a) Souhrnný list_x000d_
       - údaje o Zhotoviteli_x000d_
         (přenesou se do ostatních sestav i v jiných listech)_x000d_
_x000d_
    b) Rekapitulace objektů_x000d_
       - potřebné Ostatní náklady_x000d_
_x000d_
2) na vybraných listech vyplňte v sestavě_x000d_
_x000d_
    a) Krycí list_x000d_
       - údaje o Zhotoviteli, pokud se liší od údajů o Zhotoviteli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</si>
  <si>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</si>
  <si>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SZZ Nezvěstice</t>
  </si>
  <si>
    <t>KSO:</t>
  </si>
  <si>
    <t>CC-CZ:</t>
  </si>
  <si>
    <t>Místo:</t>
  </si>
  <si>
    <t>Nezvěstice</t>
  </si>
  <si>
    <t>Datum:</t>
  </si>
  <si>
    <t>7. 1. 2019</t>
  </si>
  <si>
    <t>Zadavatel:</t>
  </si>
  <si>
    <t>IČ:</t>
  </si>
  <si>
    <t>SŽDC s.o. OŘ Plzeň</t>
  </si>
  <si>
    <t>DIČ:</t>
  </si>
  <si>
    <t>Uchazeč:</t>
  </si>
  <si>
    <t>Vyplň údaj</t>
  </si>
  <si>
    <t>Projektant:</t>
  </si>
  <si>
    <t xml:space="preserve"> </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</si>
  <si>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</si>
  <si>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</si>
  <si>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</si>
  <si>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</si>
  <si>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</si>
  <si>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</si>
  <si>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</si>
  <si>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</si>
  <si>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</si>
  <si>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</si>
  <si>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</si>
  <si>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</si>
  <si>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</si>
  <si>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</si>
  <si>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</si>
  <si>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</si>
  <si>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</si>
  <si>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</si>
  <si>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</si>
  <si>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</si>
  <si>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</si>
  <si>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</si>
  <si>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</si>
  <si>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</si>
  <si>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</si>
  <si>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</si>
  <si>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</si>
  <si>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</si>
  <si>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</si>
  <si>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</si>
  <si>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</si>
  <si>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</si>
  <si>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</si>
  <si>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</si>
  <si>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</si>
  <si>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</si>
  <si>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</si>
  <si>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</si>
  <si>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</si>
  <si>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</si>
  <si>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</si>
  <si>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01</t>
  </si>
  <si>
    <t>Zabezpečovací zařízení</t>
  </si>
  <si>
    <t>PRO</t>
  </si>
  <si>
    <t>1</t>
  </si>
  <si>
    <t>{cd87ed08-874f-4f1d-bf19-8b74166afa9a}</t>
  </si>
  <si>
    <t>2</t>
  </si>
  <si>
    <t>/</t>
  </si>
  <si>
    <t>01.1</t>
  </si>
  <si>
    <t>Staniční zabezpečovací zařízení</t>
  </si>
  <si>
    <t>Soupis</t>
  </si>
  <si>
    <t>{0fdefd7f-8208-4271-8833-20fd8dfb1f5f}</t>
  </si>
  <si>
    <t>01.2</t>
  </si>
  <si>
    <t>Úprava napájení SZZ</t>
  </si>
  <si>
    <t>{a4f80303-c296-4b7b-af3a-d0231ab8869c}</t>
  </si>
  <si>
    <t>01.3</t>
  </si>
  <si>
    <t>Staniční zabezpečovací zařízení - provizorní stav</t>
  </si>
  <si>
    <t>{ced6431b-1471-4b77-a35d-e4ceca467c40}</t>
  </si>
  <si>
    <t>01.4</t>
  </si>
  <si>
    <t>Klimatizace stavědlové ústředny</t>
  </si>
  <si>
    <t>{31c5f715-bfb0-46ee-a0cb-4126eae6c48a}</t>
  </si>
  <si>
    <t>01.5</t>
  </si>
  <si>
    <t>Úpravy přejezdových zabezpečovacích zařízení</t>
  </si>
  <si>
    <t>{c214b33c-040a-4344-ae15-d3c101b229b8}</t>
  </si>
  <si>
    <t>01.6</t>
  </si>
  <si>
    <t>Materiál objednatele</t>
  </si>
  <si>
    <t>{539ae5df-5320-4d21-9fbc-f4ddfb56537c}</t>
  </si>
  <si>
    <t>02</t>
  </si>
  <si>
    <t>Vedlejší rozpočtové náklady, náklady na dopravu</t>
  </si>
  <si>
    <t>VON</t>
  </si>
  <si>
    <t>{1d45a1d2-ca8f-417a-999f-384a98ddcb6c}</t>
  </si>
  <si>
    <t>02.1</t>
  </si>
  <si>
    <t>Náklady na dopravu</t>
  </si>
  <si>
    <t>{588e4548-8ca3-42d1-8859-306ea975c67a}</t>
  </si>
  <si>
    <t>02.2</t>
  </si>
  <si>
    <t>Vedlejší rozpočtové nákldy</t>
  </si>
  <si>
    <t>{86fa117c-1aef-4aa6-b515-500e66cf4138}</t>
  </si>
  <si>
    <t>KRYCÍ LIST SOUPISU PRACÍ</t>
  </si>
  <si>
    <t>Objekt:</t>
  </si>
  <si>
    <t>01 - Zabezpečovací zařízení</t>
  </si>
  <si>
    <t>Soupis:</t>
  </si>
  <si>
    <t>01.1 - Staniční zabezpečovací zařízení</t>
  </si>
  <si>
    <t>REKAPITULACE ČLENĚNÍ SOUPISU PRACÍ</t>
  </si>
  <si>
    <t>Kód dílu - Popis</t>
  </si>
  <si>
    <t>Cena celkem [CZK]</t>
  </si>
  <si>
    <t>Náklady ze soupisu prací</t>
  </si>
  <si>
    <t>-1</t>
  </si>
  <si>
    <t>SOUPIS PRACÍ</t>
  </si>
  <si>
    <t>PČ</t>
  </si>
  <si>
    <t>MJ</t>
  </si>
  <si>
    <t>Množství</t>
  </si>
  <si>
    <t>J.cena [CZK]</t>
  </si>
  <si>
    <t>Cenová soustava</t>
  </si>
  <si>
    <t>J. Nh [h]</t>
  </si>
  <si>
    <t>Nh celkem [h]</t>
  </si>
  <si>
    <t>J. hmotnost [t]</t>
  </si>
  <si>
    <t>Hmotnost celkem [t]</t>
  </si>
  <si>
    <t>J. suť [t]</t>
  </si>
  <si>
    <t>Suť Celkem [t]</t>
  </si>
  <si>
    <t>Náklady soupisu celkem</t>
  </si>
  <si>
    <t>M</t>
  </si>
  <si>
    <t>7590720580</t>
  </si>
  <si>
    <t xml:space="preserve">Součásti světelných návěstidel Transformátor ST4C  (HM0374215010003)</t>
  </si>
  <si>
    <t>kus</t>
  </si>
  <si>
    <t>Sborník UOŽI 01 2019</t>
  </si>
  <si>
    <t>8</t>
  </si>
  <si>
    <t>ROZPOCET</t>
  </si>
  <si>
    <t>4</t>
  </si>
  <si>
    <t>1568598468</t>
  </si>
  <si>
    <t>PP</t>
  </si>
  <si>
    <t>3</t>
  </si>
  <si>
    <t>7590610370</t>
  </si>
  <si>
    <t xml:space="preserve">Indikační a kolejové desky a ovládací pulty Stínítko rudé  (HM0321720400010)</t>
  </si>
  <si>
    <t>-1132122311</t>
  </si>
  <si>
    <t>7590610380</t>
  </si>
  <si>
    <t xml:space="preserve">Indikační a kolejové desky a ovládací pulty Stínítko zelené  (HM0321720400011)</t>
  </si>
  <si>
    <t>-1284352255</t>
  </si>
  <si>
    <t>5</t>
  </si>
  <si>
    <t>7590610410</t>
  </si>
  <si>
    <t xml:space="preserve">Indikační a kolejové desky a ovládací pulty Stínítko žluté  (HM0321720400014)</t>
  </si>
  <si>
    <t>-1793597737</t>
  </si>
  <si>
    <t>6</t>
  </si>
  <si>
    <t>7590610400</t>
  </si>
  <si>
    <t xml:space="preserve">Indikační a kolejové desky a ovládací pulty Stínítko čiré  (HM0321720400013)</t>
  </si>
  <si>
    <t>1289756017</t>
  </si>
  <si>
    <t>7</t>
  </si>
  <si>
    <t>7590610150</t>
  </si>
  <si>
    <t>Indikační a kolejové desky a ovládací pulty Řadič třípolohový 2x45 stupňů (CV720689001)</t>
  </si>
  <si>
    <t>-660797162</t>
  </si>
  <si>
    <t>7590610210</t>
  </si>
  <si>
    <t>Indikační a kolejové desky a ovládací pulty Tlačítko dvoupolohové nevratné (CV720779001)</t>
  </si>
  <si>
    <t>732345890</t>
  </si>
  <si>
    <t>9</t>
  </si>
  <si>
    <t>7590610180</t>
  </si>
  <si>
    <t>Indikační a kolejové desky a ovládací pulty Tlačítko dvoupolohové vratné (CV720769001)</t>
  </si>
  <si>
    <t>-1860135349</t>
  </si>
  <si>
    <t>10</t>
  </si>
  <si>
    <t>7590610170</t>
  </si>
  <si>
    <t xml:space="preserve">Indikační a kolejové desky a ovládací pulty Uzávěr  (CV720765004)</t>
  </si>
  <si>
    <t>-1777928867</t>
  </si>
  <si>
    <t>76</t>
  </si>
  <si>
    <t>7590610500</t>
  </si>
  <si>
    <t>Indikační a kolejové desky a ovládací pulty Deska provizorního ovládání přivolávacích návěstí a přejezdových zabezpečovacích zařízení - soubor ovládání max. 10 přivolávacích návěstí a dvou přejezdů, vč. zdroje a dohledu kmitavého napájení.</t>
  </si>
  <si>
    <t>113903689</t>
  </si>
  <si>
    <t>11</t>
  </si>
  <si>
    <t>K</t>
  </si>
  <si>
    <t>7590615020</t>
  </si>
  <si>
    <t>Montáž skříňky s pomocnými tlačítky</t>
  </si>
  <si>
    <t>-58724604</t>
  </si>
  <si>
    <t>Montáž skříňky s pomocnými tlačítky - usazení skříně na místo určení, zatažení kabelů bez jejich zapojení, ochranné pospojování</t>
  </si>
  <si>
    <t>12</t>
  </si>
  <si>
    <t>7590615040</t>
  </si>
  <si>
    <t>Montáž tlačítka, světelné buňky, počitadla, zvonku, relé, R, C do kolejové desky nebo pultu za provozu</t>
  </si>
  <si>
    <t>-1635117815</t>
  </si>
  <si>
    <t>Montáž tlačítka, světelné buňky, počitadla, zvonku, relé, R, C do kolejové desky nebo pultu za provozu - rozměření a vyznačení místa montáže, vyvrtání a začištění otvoru, montáž prvku, zapojení a vyzkoušení včetně vyvázání vodičů do formy</t>
  </si>
  <si>
    <t>13</t>
  </si>
  <si>
    <t>7590615060</t>
  </si>
  <si>
    <t>Vygravírování 1 znaku v označovacím štítku</t>
  </si>
  <si>
    <t>2023956019</t>
  </si>
  <si>
    <t>Vygravírování 1 znaku v označovacím štítku - vygravírování 1 znaku v označovacím štítku</t>
  </si>
  <si>
    <t>14</t>
  </si>
  <si>
    <t>7590615070</t>
  </si>
  <si>
    <t>Montáž označovacího štítku do kolejové desky nebo pultu za provozu</t>
  </si>
  <si>
    <t>-1306670168</t>
  </si>
  <si>
    <t>Montáž označovacího štítku do kolejové desky nebo pultu za provozu - rozměření a vyznačení místa montáže, vyvrtání a začištění otvoru, montáž prvku, zapojení a vyzkoušení včetně vyvázání vodičů do formy</t>
  </si>
  <si>
    <t>7590725020</t>
  </si>
  <si>
    <t>Montáž doplňujících součástí ke světelnému návěstidlu návěstního transformátoru</t>
  </si>
  <si>
    <t>-1710838475</t>
  </si>
  <si>
    <t>16</t>
  </si>
  <si>
    <t>7590727020</t>
  </si>
  <si>
    <t>Demontáž součástí ke světelnému návěstidlu návěstního transformátoru</t>
  </si>
  <si>
    <t>-444473347</t>
  </si>
  <si>
    <t>17</t>
  </si>
  <si>
    <t>7598095040</t>
  </si>
  <si>
    <t>Zapojení zkušebního kolejového reliéfu pro jedno návěstidlo</t>
  </si>
  <si>
    <t>2067681482</t>
  </si>
  <si>
    <t>Zapojení zkušebního kolejového reliéfu pro jedno návěstidlo - položení a zapojení provizorních kabelů na svorky zkušebního reliéfu a reléových stojanů a vyzkoušení, odpojení kabelů po vyzkoušení zařízení</t>
  </si>
  <si>
    <t>18</t>
  </si>
  <si>
    <t>7598095045</t>
  </si>
  <si>
    <t>Zapojení zkušebního kolejového reliéfu pro jeden přestavník</t>
  </si>
  <si>
    <t>1851684822</t>
  </si>
  <si>
    <t>Zapojení zkušebního kolejového reliéfu pro jeden přestavník - položení a zapojení provizorních kabelů na svorky zkušebního reliéfu a reléových stojanů a vyzkoušení, odpojení kabelů po vyzkoušení zařízení</t>
  </si>
  <si>
    <t>19</t>
  </si>
  <si>
    <t>7598095065</t>
  </si>
  <si>
    <t>Přezkoušení a regulace napájecího obvodu za 1 napájecí sběrnici</t>
  </si>
  <si>
    <t>-1367664219</t>
  </si>
  <si>
    <t>Přezkoušení a regulace napájecího obvodu za 1 napájecí sběrnici - kontrola zapojení, regulace a přezkoušení sběrnice</t>
  </si>
  <si>
    <t>20</t>
  </si>
  <si>
    <t>7598095070</t>
  </si>
  <si>
    <t>Přezkoušení a regulace elektromotorového přestavníku</t>
  </si>
  <si>
    <t>-895566589</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</si>
  <si>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</si>
  <si>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7598095075</t>
  </si>
  <si>
    <t>Přezkoušení a regulace proudokruhu světelných návěstidel</t>
  </si>
  <si>
    <t>280810354</t>
  </si>
  <si>
    <t>Přezkoušení a regulace proudokruhu světelných návěstidel - nastavení hlavice, přezkoušení správné činností relé a přezkoušení všech správných návěstních znaků, přeměření a vyregulovánl napětí na žárovkách, provizorní zaclonění žárovek a jeho odstranění</t>
  </si>
  <si>
    <t>22</t>
  </si>
  <si>
    <t>7598095090</t>
  </si>
  <si>
    <t>Přezkoušení a regulace počítače náprav včetně vyhotovení protokolu za 1 úsek</t>
  </si>
  <si>
    <t>-291900017</t>
  </si>
  <si>
    <t>Přezkoušení a regulace počítače náprav včetně vyhotovení protokolu za 1 úsek - provedení příslušných měření, nastavení zařízení, přezkoušení funkce a vyhotovení protokolu</t>
  </si>
  <si>
    <t>23</t>
  </si>
  <si>
    <t>7598095170</t>
  </si>
  <si>
    <t>Přezkoušení a regulace obvodů souhlasu</t>
  </si>
  <si>
    <t>-649467073</t>
  </si>
  <si>
    <t>Přezkoušení a regulace obvodů souhlasu - kontrola zapojení, provedení příslušných měření, nastavení parametrů, přezkoušení funkce</t>
  </si>
  <si>
    <t>24</t>
  </si>
  <si>
    <t>7598095185</t>
  </si>
  <si>
    <t>Přezkoušení vlakových cest (vlakových i posunových) za 1 vlakovou cestu</t>
  </si>
  <si>
    <t>1341526118</t>
  </si>
  <si>
    <t>Přezkoušení vlakových cest (vlakových i posunových) za 1 vlakovou cestu - postavení vlakových cest a přezkoušení návěstních znaků návěstidel po přeložení řadiče, přezkoušení změny návěstního pojmu z povolovacího na zakazující po odpadnutí kotvy kolejového relé, přezkoušení nouzového vybavení vlakové cesty, přezkoušení návěstních znaků při zapojení automatického traťového zabezpečovacího zařízení, přezkoušení odjezdových vlakových cest s použitím výlukového klíče pri současné činnosti odjezdových návěstidel</t>
  </si>
  <si>
    <t>25</t>
  </si>
  <si>
    <t>7598095215</t>
  </si>
  <si>
    <t>Přezkoušení závěru výměn pojížděných a odvratných - za jednu výměnovou jednotku</t>
  </si>
  <si>
    <t>-393247098</t>
  </si>
  <si>
    <t>Přezkoušení závěru výměn pojížděných a odvratných - za jednu výměnovou jednotku - kontrola zapojení, provedení příslušných měření, přezkoušení funkce</t>
  </si>
  <si>
    <t>26</t>
  </si>
  <si>
    <t>7598095220</t>
  </si>
  <si>
    <t>Přezkoušení závěru jízdních cest za 1 závěrný úsek</t>
  </si>
  <si>
    <t>-1777459851</t>
  </si>
  <si>
    <t>Přezkoušení závěru jízdních cest za 1 závěrný úsek - kontrola zapojení, provedení příslušných měření, přezkoušení funkce</t>
  </si>
  <si>
    <t>27</t>
  </si>
  <si>
    <t>7598095390</t>
  </si>
  <si>
    <t>Příprava ke komplexním zkouškám za 1 jízdní cestu do 30 výhybek</t>
  </si>
  <si>
    <t>-337429321</t>
  </si>
  <si>
    <t>Příprava ke komplexním zkouškám za 1 jízdní cestu do 30 výhybek - oživení, seřízení a nastavení zařízení s ohledem na postup jeho uvádění do provozu</t>
  </si>
  <si>
    <t>28</t>
  </si>
  <si>
    <t>7598095405</t>
  </si>
  <si>
    <t>Příprava ke komplexním zkouškám hradla pro jedno oddílové návěstidlo a jeden směr</t>
  </si>
  <si>
    <t>447091847</t>
  </si>
  <si>
    <t>Příprava ke komplexním zkouškám hradla pro jedno oddílové návěstidlo a jeden směr - oživení, seřízení a nastavení zařízení s ohledem na postup jeho uvádění do provozu</t>
  </si>
  <si>
    <t>29</t>
  </si>
  <si>
    <t>7598095435</t>
  </si>
  <si>
    <t>Příprava ke komplexním zkouškám automatických přejezdových zabezpečovacích zařízení se závorami jednokolejné</t>
  </si>
  <si>
    <t>833958604</t>
  </si>
  <si>
    <t>Příprava ke komplexním zkouškám automatických přejezdových zabezpečovacích zařízení se závorami jednokolejné - oživení, seřízení a nastavení zařízení s ohledem na postup jeho uvádění do provozu</t>
  </si>
  <si>
    <t>30</t>
  </si>
  <si>
    <t>7598095445</t>
  </si>
  <si>
    <t>Příprava ke komplexním zkouškám automatických přejezdových zabezpečovacích zařízení bez závor jednokolejné</t>
  </si>
  <si>
    <t>1653630912</t>
  </si>
  <si>
    <t>Příprava ke komplexním zkouškám automatických přejezdových zabezpečovacích zařízení bez závor jednokolejné - oživení, seřízení a nastavení zařízení s ohledem na postup jeho uvádění do provozu</t>
  </si>
  <si>
    <t>31</t>
  </si>
  <si>
    <t>7598095455</t>
  </si>
  <si>
    <t>Příprava ke komplexním zkouškám panelů počítačů prováděcích</t>
  </si>
  <si>
    <t>-909972989</t>
  </si>
  <si>
    <t>Příprava ke komplexním zkouškám panelů počítačů prováděcích - oživení, seřízení a nastavení zařízení s ohledem na postup jeho uvádění do provozu</t>
  </si>
  <si>
    <t>32</t>
  </si>
  <si>
    <t>7598095460</t>
  </si>
  <si>
    <t>Komplexní zkouška za 1 jízdní cestu do 30 výhybek</t>
  </si>
  <si>
    <t>-1041044089</t>
  </si>
  <si>
    <t>Komplexní zkouška za 1 jízdní cestu do 30 výhybek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</si>
  <si>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33</t>
  </si>
  <si>
    <t>7598095475</t>
  </si>
  <si>
    <t>Komplexní zkouška hradla pro jedno oddílové návěstidlo a jeden směr</t>
  </si>
  <si>
    <t>-317326179</t>
  </si>
  <si>
    <t>Komplexní zkouška hradla pro jedno oddílové návěstidlo a jeden směr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</si>
  <si>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34</t>
  </si>
  <si>
    <t>7598095505</t>
  </si>
  <si>
    <t>Komplexní zkouška automatických přejezdových zabezpečovacích zařízení se závorami jednokolejné</t>
  </si>
  <si>
    <t>-1517342614</t>
  </si>
  <si>
    <t>Komplexní zkouška automatických přejezdových zabezpečovacích zařízení se závorami jednokolejné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</si>
  <si>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35</t>
  </si>
  <si>
    <t>7598095515</t>
  </si>
  <si>
    <t>Komplexní zkouška automatických přejezdových zabezpečovacích zařízení bez závor jednokolejné</t>
  </si>
  <si>
    <t>1093744787</t>
  </si>
  <si>
    <t>Komplexní zkouška automatických přejezdových zabezpečovacích zařízení bez závor jednokolejné - vyzkoušení zařízení podle projektové dokumentace, provedení funkčních zkoušek zařízení dle předpisu SŽDC T200, včetně zkoušek vzájemných vazeb jednotlivých zařízení, provedení dalších specifických zkoušek stanovených např. Drážním úřadem, uvedených v souhlasu s provozem nezavedeného zařízení, v souhlasu s ověřovacím provozem či vyplývajících ze smluvních ustanovení mezi odběratelem a zhotovitelem</t>
  </si>
  <si>
    <t>36</t>
  </si>
  <si>
    <t>7598095546</t>
  </si>
  <si>
    <t>Vyhotovení protokolu UTZ pro SZZ reléové a elektronické do 10 výhybkových jednotek</t>
  </si>
  <si>
    <t>1080502666</t>
  </si>
  <si>
    <t>Vyhotovení protokolu UTZ pro SZZ reléové a elektronické do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</si>
  <si>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37</t>
  </si>
  <si>
    <t>7598095547</t>
  </si>
  <si>
    <t>Vyhotovení protokolu UTZ pro SZZ reléové a elektronické za každých dalších 10 výhybkových jednotek</t>
  </si>
  <si>
    <t>1898661115</t>
  </si>
  <si>
    <t>Vyhotovení protokolu UTZ pro SZZ reléové a elektronické za každých dalších 10 výhybkových jednotek - vykonání prohlídky a zkoušky včetně vyhotovení protokolu podle vyhl. 100/1995 Sb., Výhybkovou jednotkou (VJ) je jednoduchá výhybka bez rozlišení počtu přestavníků, spojka jsou 2 VJ, křižovatková výhybka 2 VJ, křižovatková s PHS 4 VJ, výkolejka s motorem 1 VJ.</t>
  </si>
  <si>
    <t>38</t>
  </si>
  <si>
    <t>7598095550</t>
  </si>
  <si>
    <t>Vyhotovení protokolu UTZ pro PZZ bez závor jedna kolej</t>
  </si>
  <si>
    <t>565650847</t>
  </si>
  <si>
    <t>Vyhotovení protokolu UTZ pro PZZ bez závor jedna kolej - vykonání prohlídky a zkoušky včetně vyhotovení protokolu podle vyhl. 100/1995 Sb.</t>
  </si>
  <si>
    <t>39</t>
  </si>
  <si>
    <t>7598095560</t>
  </si>
  <si>
    <t>Vyhotovení protokolu UTZ pro PZZ se závorou jedna kolej</t>
  </si>
  <si>
    <t>1979006635</t>
  </si>
  <si>
    <t>Vyhotovení protokolu UTZ pro PZZ se závorou jedna kolej - vykonání prohlídky a zkoušky včetně vyhotovení protokolu podle vyhl. 100/1995 Sb.</t>
  </si>
  <si>
    <t>40</t>
  </si>
  <si>
    <t>7598095575</t>
  </si>
  <si>
    <t>Vyhotovení protokolu UTZ pro TZZ AH bez hradla pro jednu kolej</t>
  </si>
  <si>
    <t>-1093312394</t>
  </si>
  <si>
    <t>Vyhotovení protokolu UTZ pro TZZ AH bez hradla pro jednu kolej - vykonání prohlídky a zkoušky včetně vyhotovení protokolu podle vyhl. 100/1995 Sb.</t>
  </si>
  <si>
    <t>41</t>
  </si>
  <si>
    <t>7598095626</t>
  </si>
  <si>
    <t>Vyhotovení revizní správy SZZ elektronické do 20 přestavníků</t>
  </si>
  <si>
    <t>-1620502458</t>
  </si>
  <si>
    <t>Vyhotovení revizní správy SZZ elektronické do 20 přestavníků - vykonání prohlídky a  zkoušky pro napájení elektrického zařízení včetně vyhotovení revizní zprávy podle vyhl. 100/1995 Sb. a norem ČSN</t>
  </si>
  <si>
    <t>42</t>
  </si>
  <si>
    <t>7598095700</t>
  </si>
  <si>
    <t>Dozor pracovníků provozovatele při práci na živém zařízení</t>
  </si>
  <si>
    <t>hod</t>
  </si>
  <si>
    <t>661324358</t>
  </si>
  <si>
    <t>43</t>
  </si>
  <si>
    <t>7499151010</t>
  </si>
  <si>
    <t>Dokončovací práce na elektrickém zařízení</t>
  </si>
  <si>
    <t>163788156</t>
  </si>
  <si>
    <t>Dokončovací práce na elektrickém zařízení - uvádění zařízení do provozu, drobné montážní práce v rozvaděčích, koordinaci se zhotoviteli souvisejících zařízení apod.</t>
  </si>
  <si>
    <t>44</t>
  </si>
  <si>
    <t>7499151020</t>
  </si>
  <si>
    <t>Dokončovací práce úprava zapojení stávajících kabelových skříní/rozvaděčů</t>
  </si>
  <si>
    <t>-1316204892</t>
  </si>
  <si>
    <t>Dokončovací práce úprava zapojení stávajících kabelových skříní/rozvaděčů - provedení provizorních úprav zapojení stávajících kabelových skříní nebo rozvaděčů v průběhu výstavby (pro montáž nových i provizorních kabelů, drobné úpravy výstroje apod.) mechanizmy</t>
  </si>
  <si>
    <t>45</t>
  </si>
  <si>
    <t>7499151030</t>
  </si>
  <si>
    <t>Dokončovací práce zkušební provoz</t>
  </si>
  <si>
    <t>-1364944668</t>
  </si>
  <si>
    <t>Dokončovací práce zkušební provoz - včetně prokázání technických a kvalitativních parametrů zařízení</t>
  </si>
  <si>
    <t>46</t>
  </si>
  <si>
    <t>R40</t>
  </si>
  <si>
    <t>Statické posouzení únosnosti podlahy</t>
  </si>
  <si>
    <t>1086049667</t>
  </si>
  <si>
    <t>47</t>
  </si>
  <si>
    <t>R1</t>
  </si>
  <si>
    <t>Vnitřní kabelové rozvody dodávka od 20 do 50 kabelů</t>
  </si>
  <si>
    <t>m</t>
  </si>
  <si>
    <t>1789626734</t>
  </si>
  <si>
    <t xml:space="preserve">Vnitřní kabelové rozvody dodávka od 20 do 50 kabelů. Dodávka kabelů vč.eventuálních konektorů a potřebného pomocného materiálu a jeho dopravy na místo určenívnitřní kabelové rozvody se měří v délkových jednotkách (m).položka obsahuje všechny náklady na kabely včetnš pomocného materiálu, na dopravu do místa určení
</t>
  </si>
  <si>
    <t>48</t>
  </si>
  <si>
    <t>R1.2</t>
  </si>
  <si>
    <t>Vnitřní kabelové rozvody montáž od 20 do 50 kabelů</t>
  </si>
  <si>
    <t>-1623512914</t>
  </si>
  <si>
    <t xml:space="preserve">Vnitřní kabelové rozvody montáž od 20 do 50 kabelů.Položení kabelu do rozvodného žlabu, vyformování, vyvázání vč.zapojení na stojany nebo skříněmontáž vnitřeních kabelových rozvodů se měří v délkových jednotkách (m), se všemi pomocnými a doplňujícími pracemi a součástmi, případné použití mechanizmů, náklady na mzdy
</t>
  </si>
  <si>
    <t>49</t>
  </si>
  <si>
    <t>R2</t>
  </si>
  <si>
    <t>Dodávka jednotného obslužného pracoviště (JOP) nezálohovaného</t>
  </si>
  <si>
    <t>-1728641338</t>
  </si>
  <si>
    <t xml:space="preserve">Dodávka jednotného obslužného pracoviště (JOP) nezálohovaného. Výroba a dodávka stolu(1200x800mm+židle 1ks) a boxu pro umístění počítačového vybavení pracoviště a jejich doprava na místo určení, dodání výpočetní techniky včetně propojovacích vedení  a dvou monitorů. Zařízení JOP se měří v kusech (ks) .Položka obsahuje náklady na výrobu stolů, na dodání výpočetní techniky, na dopravu do místa určení, případně na použití mechanizmů                    
</t>
  </si>
  <si>
    <t>P</t>
  </si>
  <si>
    <t>Poznámka k položce:_x000d_
Dodávka zařízení bez nábytku.</t>
  </si>
  <si>
    <t>77</t>
  </si>
  <si>
    <t>R11</t>
  </si>
  <si>
    <t>Montáž měniče na místo určení</t>
  </si>
  <si>
    <t>555312688</t>
  </si>
  <si>
    <t xml:space="preserve">Montáž měniče na místo určení. Jeho připojení a přezkoušení.Montáž měniče se měří v kusech (ks).Položka obsahuje všechny náklady na montáž dodaného zařízení se všemi pomocnými a doplňujícími pracemi a součástmi, případné použití mechanizmů, náklady na mzdy._x000d_
</t>
  </si>
  <si>
    <t>51</t>
  </si>
  <si>
    <t>R13</t>
  </si>
  <si>
    <t>Graficko-technologická nástavba GTN - dodávka</t>
  </si>
  <si>
    <t>-1388212817</t>
  </si>
  <si>
    <t xml:space="preserve">Graficko-technologická nástavba GTN - dodávka. Dodání kompletního vnitřního zařízení  pro zabezpečení vyhyb.jednotky vč.souvisejících venkovních prvků  a potřebného pomocného materiálu a jeho dopravy na místo určení. Položka obsahuje všechny náklady na pořízenízařízení včetně pomocného materiálu, na dopravu do místa určení.
</t>
  </si>
  <si>
    <t>Poznámka k položce:_x000d_
Provedena repase a úprava vyzískaného materiálu. Nezálohována.</t>
  </si>
  <si>
    <t>52</t>
  </si>
  <si>
    <t>R13.2</t>
  </si>
  <si>
    <t>Graficko-technologická nástavba GTN - montáž</t>
  </si>
  <si>
    <t>1445730193</t>
  </si>
  <si>
    <t xml:space="preserve">Graficko-technologická nástavba GTN - montáž. Upevnění zařízení do stojanu(skříně), zapojení, instalace individuálního SW, přezkoušení. Položka obsahuje všechny náklady na montáž dodaného zařízení se všemi pomocnými a doplňujícími pracemi a součástmi, případné použití mechanizmů, náklady na mzdy
</t>
  </si>
  <si>
    <t>53</t>
  </si>
  <si>
    <t>R14</t>
  </si>
  <si>
    <t>Dodávka základního SW elektronického stavědla s elektronickým rozhraním</t>
  </si>
  <si>
    <t>1692910691</t>
  </si>
  <si>
    <t xml:space="preserve">Dodávka základního SW elektronického stavědla s elektronickým rozhraním. Dodání základního programového vybavení  podle typu určeného položkou.Programové vybavení se měří kusech (ks).Položka obsahuje všechny náklady na pořízení příslušného programového vybavení.
</t>
  </si>
  <si>
    <t>54</t>
  </si>
  <si>
    <t>R14.2</t>
  </si>
  <si>
    <t>Montáž individuálního SW elektronického stavědla s reléovým rozhraním</t>
  </si>
  <si>
    <t>V.J.</t>
  </si>
  <si>
    <t>-1407456910</t>
  </si>
  <si>
    <t>78</t>
  </si>
  <si>
    <t>R2.1</t>
  </si>
  <si>
    <t>Montáž jednotného obslužného pracoviště (JOP) nezálohovaného</t>
  </si>
  <si>
    <t>1140336605</t>
  </si>
  <si>
    <t xml:space="preserve">Montáž jednotného obslužného pracoviště (JOP) nezálohovaného. Montáž, demontáž  stolů pro umístění počítačového vybavení kanceláře Montáž výpočetní techniky, včetně propojovacích vedení a dvou monitorů. Zařízení JOP se měří v kusech (ks).  Položka obsahuje všechny náklady na dodávku a montáž vybavení pro servisní pracoviště diagnostiky  se všemi pomocnými a doplňujícími pracemi a součástmi, případné použití mechanizmů, včetně dopravy ze skladu k místu montáže, náklady na mzdy.    </t>
  </si>
  <si>
    <t>56</t>
  </si>
  <si>
    <t>R3</t>
  </si>
  <si>
    <t>Pult nouzové obsluhy</t>
  </si>
  <si>
    <t>-681975350</t>
  </si>
  <si>
    <t xml:space="preserve">Pult nouzové obsluhy. Výroba a dodávka stolu a 1ks židle pro umístění počítačového vybavení pracoviště a jejich doprava na místo určení,dodání počítačového vybavení pracoviště  včetně programového vybavení, včetně propojovacích vedení a potřebného materiálu a jejich doprava na místo určení.    Zařízení el. grafikonu  se měří v kusech (ks).Položka obsahuje náklady na dodání veškerého zařízení daného položkou, na dopravu do místa určení, případné použití mechanizmů
</t>
  </si>
  <si>
    <t>57</t>
  </si>
  <si>
    <t>R5</t>
  </si>
  <si>
    <t>Dodávka vybavení servisního a diagnostického pracoviště vč. SW</t>
  </si>
  <si>
    <t>117047935</t>
  </si>
  <si>
    <t xml:space="preserve">Dodávka vybavení servisního a diagnostického pracoviště vč. SW. Výroba a dodávka stolů(2ks+židle 2ks) pro umístění počítačového vybavení pracoviště a jejich doprava na místo určení, dodání výpočetní techniky a programového vybavení, spojovacího a pomocného materiálu, včetně dopravy. Servisní pracoviště se měří v kusech (ks).Položka obsahuje všechny náklady na dodávku  vybavení pro servisní pracoviště diagnostiky se všemi pomocnými a doplňujícími pracemi a součástmi, případné použití mechanizmů, včetně dopravy ze skladu k místu montáže, náklady na mzdy              
</t>
  </si>
  <si>
    <t>Poznámka k položce:_x000d_
Bude provedena dodávka nového serveru a SWITCHE</t>
  </si>
  <si>
    <t>58</t>
  </si>
  <si>
    <t>R20.1</t>
  </si>
  <si>
    <t>Montáž skříně (stojanu) volné vazby vystrojené</t>
  </si>
  <si>
    <t>-810660546</t>
  </si>
  <si>
    <t>59</t>
  </si>
  <si>
    <t>R21.1</t>
  </si>
  <si>
    <t>Skříň DOZ - montáž</t>
  </si>
  <si>
    <t>378069736</t>
  </si>
  <si>
    <t>Skříň DOZ - montáž. Montáž skříně (stojanu) logiky elektronických kolejových obvodů vystrojené do 60 kol. obvodů</t>
  </si>
  <si>
    <t>60</t>
  </si>
  <si>
    <t>R22</t>
  </si>
  <si>
    <t>Elektronická vazba s prováděcími počítači pro zabezpečení výhybkové jednotky - dodávka</t>
  </si>
  <si>
    <t>284297600</t>
  </si>
  <si>
    <t>Elektronická vazba s prováděcími počítači pro zabezpečení výhybkové jednotky - dodávka. Dodávka skříně (stojanu) traťových kolejových obvodů v dopravě vystrojené do 12-ti kol. obvodů</t>
  </si>
  <si>
    <t>61</t>
  </si>
  <si>
    <t>R22.1</t>
  </si>
  <si>
    <t>Elektronická vazba s prováděcími počítači pro zabezpečení výhybkové jednotky - montáž</t>
  </si>
  <si>
    <t>-150205733</t>
  </si>
  <si>
    <t>Elektronická vazba s prováděcími počítači pro zabezpečení výhybkové jednotky - montáž. Montáž skříně (stojanu) traťových kolejových obvodů v dopravě vystrojené do 12-ti kol. obvodů</t>
  </si>
  <si>
    <t>62</t>
  </si>
  <si>
    <t>R23</t>
  </si>
  <si>
    <t xml:space="preserve">Dodávka skříně počítačů náprav vystrojené </t>
  </si>
  <si>
    <t>-1118313326</t>
  </si>
  <si>
    <t>Dodávka skříně počítačů náprav vystrojené . Vnitřní kabelové rozvody dodávka 20 do 50 kabelů. Dodávka skříně počítačů náprav vystrojené (16 bodů/6 úseků)</t>
  </si>
  <si>
    <t>Poznámka k položce:_x000d_
Provedena repase a úprava stávajících počítačů náprav.</t>
  </si>
  <si>
    <t>63</t>
  </si>
  <si>
    <t>R23.1</t>
  </si>
  <si>
    <t xml:space="preserve">Montáž skříně počítačů náprav vystrojené </t>
  </si>
  <si>
    <t>-1066620145</t>
  </si>
  <si>
    <t>Montáž skříně počítačů náprav vystrojené (16 bodů/6 úseků)</t>
  </si>
  <si>
    <t>64</t>
  </si>
  <si>
    <t>R24</t>
  </si>
  <si>
    <t>SW pro GTN</t>
  </si>
  <si>
    <t>1284443851</t>
  </si>
  <si>
    <t xml:space="preserve">SW pro GTN. </t>
  </si>
  <si>
    <t>65</t>
  </si>
  <si>
    <t>R24.1</t>
  </si>
  <si>
    <t>Montáž SW pro GTN</t>
  </si>
  <si>
    <t>-1942916737</t>
  </si>
  <si>
    <t>Montáž SW pro GTN.</t>
  </si>
  <si>
    <t>66</t>
  </si>
  <si>
    <t>R27.1</t>
  </si>
  <si>
    <t>Montáž skříně (stojanu) napájecího zdroje (50/75/275 Hz) do 50 KVA</t>
  </si>
  <si>
    <t>-208771153</t>
  </si>
  <si>
    <t>79</t>
  </si>
  <si>
    <t>R5.1</t>
  </si>
  <si>
    <t>Montáž vybavení servisního a diagnostického pracoviště</t>
  </si>
  <si>
    <t>-1575936149</t>
  </si>
  <si>
    <t xml:space="preserve">Montáž vybavení servisního a diagnostického pracoviště. Montáž, demontáž  stolů pro umístění počítačového vybavení kanceláře Montáž výpočetní techniky, včetně propojovacích vedení a dvou monitorů,Umístění zařízení, zapojení, připojení na komunikační linku, přezkoušení funkce.    Servisní pracoviště se měří v kusech (ks).    Položka obsahuje všechny náklady na dodávku a montáž vybavení pro servisní pracoviště diagnostiky  se všemi pomocnými a doplňujícími pracemi a součástmi, případné použití mechanizmů, včetně dopravy ze skladu k místu montáže, náklady na mzdy.  </t>
  </si>
  <si>
    <t>68</t>
  </si>
  <si>
    <t>R7</t>
  </si>
  <si>
    <t>Dodávka skříně (stojanu) kabelové</t>
  </si>
  <si>
    <t>-1525238887</t>
  </si>
  <si>
    <t xml:space="preserve">Dodávka skříně (stojanu) kabelové. 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
</t>
  </si>
  <si>
    <t>Poznámka k položce:_x000d_
Provedena repase a úprava vyzískaného materiálu.</t>
  </si>
  <si>
    <t>69</t>
  </si>
  <si>
    <t>R7.2</t>
  </si>
  <si>
    <t>Montáž skříně (stojanu) kabelové</t>
  </si>
  <si>
    <t>-1478339642</t>
  </si>
  <si>
    <t xml:space="preserve">Montáž skříně (stojanu) kabelové. 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
</t>
  </si>
  <si>
    <t>70</t>
  </si>
  <si>
    <t>R8</t>
  </si>
  <si>
    <t>Dodávka skříně (stojanu) napájecí vystrojené</t>
  </si>
  <si>
    <t>-1650445447</t>
  </si>
  <si>
    <t xml:space="preserve">Dodávka skříně (stojanu) napájecí vystrojené. 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
</t>
  </si>
  <si>
    <t>71</t>
  </si>
  <si>
    <t>R8.2</t>
  </si>
  <si>
    <t>Montáž skříně (stojanu) napájecí vystrojené</t>
  </si>
  <si>
    <t>1346812246</t>
  </si>
  <si>
    <t xml:space="preserve">Montáž skříně (stojanu) napájecí vystrojené. 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
</t>
  </si>
  <si>
    <t>72</t>
  </si>
  <si>
    <t>R9</t>
  </si>
  <si>
    <t>Dodávka skříně (stojanu) technologických počítačů</t>
  </si>
  <si>
    <t>-1387721125</t>
  </si>
  <si>
    <t xml:space="preserve">Dodávka skříně (stojanu) technologických počítačů. 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
</t>
  </si>
  <si>
    <t>73</t>
  </si>
  <si>
    <t>R9.2</t>
  </si>
  <si>
    <t>Montáž skříně (stojanu) technologických počítačů</t>
  </si>
  <si>
    <t>-101912540</t>
  </si>
  <si>
    <t xml:space="preserve">Montáž skříně (stojanu) technologických počítačů. 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
</t>
  </si>
  <si>
    <t>74</t>
  </si>
  <si>
    <t>R20</t>
  </si>
  <si>
    <t>Dodávka skříně (stojanu) volné vazby vystrojené</t>
  </si>
  <si>
    <t>688165974</t>
  </si>
  <si>
    <t>Poznámka k položce:_x000d_
Reléová výstroj bude dodána z výzisku.</t>
  </si>
  <si>
    <t>75</t>
  </si>
  <si>
    <t>R27</t>
  </si>
  <si>
    <t>Dodávka skříně (stojanu) napájecího zdroje (50/75/275 Hz) do 50 KVA</t>
  </si>
  <si>
    <t>1876060884</t>
  </si>
  <si>
    <t>Poznámka k položce:_x000d_
Provedení repase a úprava vyzískaného materiálu.</t>
  </si>
  <si>
    <t>01.2 - Úprava napájení SZZ</t>
  </si>
  <si>
    <t>7492502030</t>
  </si>
  <si>
    <t>Kabely, vodiče, šňůry Cu - nn Kabel silový 4 a 5-žílový Cu, plastová izolace CYKY 5J6 (5Cx6)</t>
  </si>
  <si>
    <t>440870973</t>
  </si>
  <si>
    <t>7494003090</t>
  </si>
  <si>
    <t>Modulární přístroje Jističe do 63 A; 6 kA 3-pólové In 50 A, Ue AC 230/400 V / DC 216 V, charakteristika B, 3pól, Icn 6 kA</t>
  </si>
  <si>
    <t>128</t>
  </si>
  <si>
    <t>1100743457</t>
  </si>
  <si>
    <t>7494003088</t>
  </si>
  <si>
    <t>Modulární přístroje Jističe do 63 A; 6 kA 3-pólové In 40 A, Ue AC 230/400 V / DC 216 V, charakteristika B, 3pól, Icn 6 kA</t>
  </si>
  <si>
    <t>-1427412814</t>
  </si>
  <si>
    <t>7494003086</t>
  </si>
  <si>
    <t>Modulární přístroje Jističe do 63 A; 6 kA 3-pólové In 32 A, Ue AC 230/400 V / DC 216 V, charakteristika B, 3pól, Icn 6 kA</t>
  </si>
  <si>
    <t>1823821186</t>
  </si>
  <si>
    <t>7492501750</t>
  </si>
  <si>
    <t>Kabely, vodiče, šňůry Cu - nn Kabel silový 2 a 3-žílový Cu, plastová izolace CYKY 3O2,5 (3Ax2,5)</t>
  </si>
  <si>
    <t>-779570265</t>
  </si>
  <si>
    <t>7491200020</t>
  </si>
  <si>
    <t>Elektroinstalační materiál Elektroinstalační lišty a kabelové žlaby Lišta LV 18x13 vkládací bílá 3m</t>
  </si>
  <si>
    <t>117540648</t>
  </si>
  <si>
    <t>7491200010</t>
  </si>
  <si>
    <t>Elektroinstalační materiál Elektroinstalační lišty a kabelové žlaby Lišta LV 11x10 vkládací bílá 3m</t>
  </si>
  <si>
    <t>460025041</t>
  </si>
  <si>
    <t>7494003654</t>
  </si>
  <si>
    <t>Modulární přístroje Jističe Příslušenství 1x zapínací kontakt, 1x rozpínací kontakt, např. pro LTE, LTN, LVN, MSO</t>
  </si>
  <si>
    <t>-1347525448</t>
  </si>
  <si>
    <t>7494003692</t>
  </si>
  <si>
    <t>Modulární přístroje Jističe Příslušenství Ue DC 24 V, 2x zapínací kontakt, např. pro LTE, LTN, LVN</t>
  </si>
  <si>
    <t>-1331063385</t>
  </si>
  <si>
    <t>7491251010</t>
  </si>
  <si>
    <t>Montáž lišt elektroinstalačních, kabelových žlabů z PVC-U jednokomorových zaklapávacích rozměru 40/40 mm</t>
  </si>
  <si>
    <t>512</t>
  </si>
  <si>
    <t>-980270923</t>
  </si>
  <si>
    <t>Montáž lišt elektroinstalačních, kabelových žlabů z PVC-U jednokomorových zaklapávacích rozměru 40/40 mm - na konstrukci, omítku apod. včetně spojek, ohybů, rohů, bez krabic</t>
  </si>
  <si>
    <t>7492471010</t>
  </si>
  <si>
    <t>Demontáže kabelových vedení nn</t>
  </si>
  <si>
    <t>878297110</t>
  </si>
  <si>
    <t>Demontáže kabelových vedení nn - demontáž ze zemní kynety, roštu, rozvaděče, trubky, chráničky apod.</t>
  </si>
  <si>
    <t>7492553010</t>
  </si>
  <si>
    <t>Montáž kabelů 2- a 3-žílových Cu do 16 mm2</t>
  </si>
  <si>
    <t>-1756988374</t>
  </si>
  <si>
    <t>Montáž kabelů 2- a 3-žílových Cu do 16 mm2 - uložení do země, chráničky, na rošty, pod omítku apod.</t>
  </si>
  <si>
    <t>7492554010</t>
  </si>
  <si>
    <t>Montáž kabelů 4- a 5-žílových Cu do 16 mm2</t>
  </si>
  <si>
    <t>-708952447</t>
  </si>
  <si>
    <t>Montáž kabelů 4- a 5-žílových Cu do 16 mm2 - uložení do země, chráničky, na rošty, pod omítku apod.</t>
  </si>
  <si>
    <t>7492751020</t>
  </si>
  <si>
    <t>Montáž ukončení kabelů nn v rozvaděči nebo na přístroji izolovaných s označením 2 - 5-ti žílových do 2,5 mm2</t>
  </si>
  <si>
    <t>851629787</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</si>
  <si>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</si>
  <si>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7492751022</t>
  </si>
  <si>
    <t>Montáž ukončení kabelů nn v rozvaděči nebo na přístroji izolovaných s označením 2 - 5-ti žílových do 25 mm2</t>
  </si>
  <si>
    <t>1420277306</t>
  </si>
  <si>
    <t>Montáž ukončení kabelů nn v rozvaděči nebo na přístroji izolovaných s označením 2 - 5-ti žílových do 25 mm2 - montáž kabelové koncovky nebo záklopky včetně odizolování pláště a izolace žil kabelu, ukončení žil v rozvaděči, upevnění kabelových ok, roz. trubice, zakončení stínění apod.</t>
  </si>
  <si>
    <t>7494351012</t>
  </si>
  <si>
    <t>Montáž jističů (do 10 kA) jednopólových přes 20 do 63 A</t>
  </si>
  <si>
    <t>970746454</t>
  </si>
  <si>
    <t>7494351080</t>
  </si>
  <si>
    <t>Montáž jističů (do 10 kA) přídavných zařízení k instalačním jističům do 125 A pomocného spínače (1x zap., 1x vyp. kontakt)</t>
  </si>
  <si>
    <t>366730175</t>
  </si>
  <si>
    <t>7494351085</t>
  </si>
  <si>
    <t>Montáž jističů (do 10 kA) přídavných zařízení k instalačním jističům do 125 A napěťové spouště</t>
  </si>
  <si>
    <t>-1173552211</t>
  </si>
  <si>
    <t>7494371015</t>
  </si>
  <si>
    <t>Demontáž zařízení jističe nebo vypínače z rozvaděče nn</t>
  </si>
  <si>
    <t>100773265</t>
  </si>
  <si>
    <t>Demontáž zařízení jističe nebo vypínače z rozvaděče nn - stávajícího z rozvaděče nn včetně odpojení přívodních kabelů nebo pasů a nakládky na určený prostředek</t>
  </si>
  <si>
    <t>-1561919495</t>
  </si>
  <si>
    <t>-442105140</t>
  </si>
  <si>
    <t>01.3 - Staniční zabezpečovací zařízení - provizorní stav</t>
  </si>
  <si>
    <t>7590521010</t>
  </si>
  <si>
    <t>Venkovní vedení kabelová - metalické sítě Plněné, párované s ochr. vodičem TCEKPFLEY 7 P 1,0 D</t>
  </si>
  <si>
    <t>2127024202</t>
  </si>
  <si>
    <t>7590521015</t>
  </si>
  <si>
    <t>Venkovní vedení kabelová - metalické sítě Plněné, párované s ochr. vodičem TCEKPFLEY 12 P 1,0 D</t>
  </si>
  <si>
    <t>1711569702</t>
  </si>
  <si>
    <t>7590525230</t>
  </si>
  <si>
    <t>Montáž kabelu návěstního volně uloženého s jádrem 1 mm Cu TCEKEZE, TCEKFE, TCEKPFLEY, TCEKPFLEZE do 7 P</t>
  </si>
  <si>
    <t>1795791698</t>
  </si>
  <si>
    <t>Montáž kabelu návěstního volně uloženého s jádrem 1 mm Cu TCEKEZE, TCEKFE, TCEKPFLEY, TCEKPFLEZE do 7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</si>
  <si>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7590525231</t>
  </si>
  <si>
    <t>Montáž kabelu návěstního volně uloženého s jádrem 1 mm Cu TCEKEZE, TCEKFE, TCEKPFLEY, TCEKPFLEZE do 16 P</t>
  </si>
  <si>
    <t>-67156000</t>
  </si>
  <si>
    <t>Montáž kabelu návěstního volně uloženého s jádrem 1 mm Cu TCEKEZE, TCEKFE, TCEKPFLEY, TCEKPFLEZE do 16 P - příprava kabelového bubnu a přistavení na místo tažení, odvinutí, naměření, odřezání a uložení kabelu do kabelového lože nebo žlabu, protažení překážkami, včetně přípravných a závěrečných prací, přeměření izolačního stavu kabelu, uzavření konců kabelu, přemístění kabelového bubnu</t>
  </si>
  <si>
    <t>7592700835</t>
  </si>
  <si>
    <t xml:space="preserve">Upozorňovadla, značky Návěsti označující místo na trati Kříž neplatnosti  Reflex 75x75 norma 620139002 (HM0404127500100)</t>
  </si>
  <si>
    <t>1611897739</t>
  </si>
  <si>
    <t>7492500930</t>
  </si>
  <si>
    <t>Kabely, vodiče, šňůry Cu - nn Vodič jednožílový Cu, plastová izolace H07V-K 1,5 rudý (CYA)</t>
  </si>
  <si>
    <t>1189255641</t>
  </si>
  <si>
    <t>7492500960</t>
  </si>
  <si>
    <t>Kabely, vodiče, šňůry Cu - nn Vodič jednožílový Cu, plastová izolace H07V-K 1,5 tm.modrý (CYA)</t>
  </si>
  <si>
    <t>837838905</t>
  </si>
  <si>
    <t>7590545050</t>
  </si>
  <si>
    <t>Uložení kabelu CYKY do žlabového rozvodu zabezpečovací ústředny do 4 x 10 mm</t>
  </si>
  <si>
    <t>169724675</t>
  </si>
  <si>
    <t>Uložení kabelu CYKY do žlabového rozvodu zabezpečovací ústředny do 4 x 10 mm - odvinutí, naměření a položení šňůry na lávku nebo do žlabového rozvodu včetně uchycení v ohybech, zakrytí žlabu a zaizolování konců kabelu, prozvonění a označení</t>
  </si>
  <si>
    <t>7590545052</t>
  </si>
  <si>
    <t>Uložení kabelu CYKY do žlabového rozvodu zabezpečovací ústředny nad 4 x 10 mm</t>
  </si>
  <si>
    <t>883811754</t>
  </si>
  <si>
    <t>Uložení kabelu CYKY do žlabového rozvodu zabezpečovací ústředny nad 4 x 10 mm - odvinutí, naměření a položení šňůry na lávku nebo do žlabového rozvodu včetně uchycení v ohybech, zakrytí žlabu a zaizolování konců kabelu, prozvonění a označení</t>
  </si>
  <si>
    <t>7590545070</t>
  </si>
  <si>
    <t>Montáž ukončení kabelu CYKY 4x10 ve stojanu závor nebo rozvaděči</t>
  </si>
  <si>
    <t>-420679524</t>
  </si>
  <si>
    <t>Montáž ukončení kabelu CYKY 4x10 ve stojanu závor nebo rozvaděči - zatažení kabelu a jeho upevnění, odstranění pláště, rozpletení, odizolování žil, prozvonění a zapojení na svorkovnici</t>
  </si>
  <si>
    <t>7492501010</t>
  </si>
  <si>
    <t>Kabely, vodiče, šňůry Cu - nn Vodič jednožílový Cu, plastová izolace H07V-K 25 rudý (CYA)</t>
  </si>
  <si>
    <t>-1810338907</t>
  </si>
  <si>
    <t>7492501020</t>
  </si>
  <si>
    <t>Kabely, vodiče, šňůry Cu - nn Vodič jednožílový Cu, plastová izolace H07V-K 25 sv.modrý (CYA)</t>
  </si>
  <si>
    <t>1471571343</t>
  </si>
  <si>
    <t>7590555138</t>
  </si>
  <si>
    <t>Montáž forma pro kabely TCEKPFLE, TCEKPFLEY, TCEKPFLEZE, TCEKPFLEZY do 12 P 1,0</t>
  </si>
  <si>
    <t>1422449791</t>
  </si>
  <si>
    <t>Montáž forma pro kabely TCEKPFLE, TCEKPFLEY, TCEKPFLEZE, TCEKPFLEZY do 12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</si>
  <si>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7590615050</t>
  </si>
  <si>
    <t>Montáž řadiče, traťového klíče nebo počítače hovoru do kolejové desky nebo pultu za provozu</t>
  </si>
  <si>
    <t>-1800550594</t>
  </si>
  <si>
    <t>Montáž řadiče, traťového klíče nebo počítače hovoru do kolejové desky nebo pultu za provozu - rozměření a vyznačení místa montáže, vyvrtání a začištění otvoru, montáž prvku, zapojení a vyzkoušení včetně vyvázání vodičů do formy</t>
  </si>
  <si>
    <t>7590725058</t>
  </si>
  <si>
    <t>Montáž doplňujících součástí ke světelnému návěstidlu upozorňovadla na návěstidlo</t>
  </si>
  <si>
    <t>1333993551</t>
  </si>
  <si>
    <t>7591305010</t>
  </si>
  <si>
    <t>Montáž zámku výměnového jednoduchého</t>
  </si>
  <si>
    <t>-203611989</t>
  </si>
  <si>
    <t>Montáž zámku výměnového jednoduchého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</si>
  <si>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7591305014</t>
  </si>
  <si>
    <t>Montáž zámku výměnového kontrolního</t>
  </si>
  <si>
    <t>-1780933796</t>
  </si>
  <si>
    <t>Montáž zámku výměnového kontrolního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</si>
  <si>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7591305016</t>
  </si>
  <si>
    <t>Montáž zámku výměnového kontrolního odtlačného</t>
  </si>
  <si>
    <t>-310837467</t>
  </si>
  <si>
    <t>Montáž zámku výměnového kontrolního odtlačného - úprava štěrkového lože, rozebrání zámku, uvolnění závěrného háku, montáž ochranné skříňky a kostry zámku, regulace závěrného háku, přetypování a sestavení zámku, nasazení krytu a jeho zajištění, oštítkování klíčů a kontrola činnosti</t>
  </si>
  <si>
    <t>7591305032</t>
  </si>
  <si>
    <t>Montáž zámku výkolekového kontrolního</t>
  </si>
  <si>
    <t>1852671955</t>
  </si>
  <si>
    <t>Montáž zámku výkolekového kontrolního - rozebrání, přetypování a sestavení zámku, oštítkování klíčů, přišroubování zámku na odlitek tělesa držáku klínu výkolejky</t>
  </si>
  <si>
    <t>7591305130</t>
  </si>
  <si>
    <t>Montáž zámku elektromagnetického vnitřního stejnosměrného nebo 1 fázového</t>
  </si>
  <si>
    <t>1802592408</t>
  </si>
  <si>
    <t>Montáž zámku elektromagnetického vnitřního stejnosměrného nebo 1 fázového - osazení hmoždinek nebo úprava řídicího pultu, montáž a natypování zámku, oštítkování klíčů, montáž a zapojení napájecí soupravy, zapojení zámku, eventuálně propojení s napájecí soupravou, nátěr, přezkoušení funkce</t>
  </si>
  <si>
    <t>7591305172</t>
  </si>
  <si>
    <t>Montáž součástí zámku ochranné skříňky</t>
  </si>
  <si>
    <t>-58546997</t>
  </si>
  <si>
    <t>7591307010</t>
  </si>
  <si>
    <t>Demontáž zámku výměnového jednoduchého</t>
  </si>
  <si>
    <t>1748580273</t>
  </si>
  <si>
    <t>7591307014</t>
  </si>
  <si>
    <t>Demontáž zámku výměnového kontrolního</t>
  </si>
  <si>
    <t>-470495166</t>
  </si>
  <si>
    <t>7591307016</t>
  </si>
  <si>
    <t>Demontáž zámku výměnového kontrolního odtlačného</t>
  </si>
  <si>
    <t>-2043562244</t>
  </si>
  <si>
    <t>7591307032</t>
  </si>
  <si>
    <t>Demontáž zámku výkolejkového kontrolního</t>
  </si>
  <si>
    <t>-1368782276</t>
  </si>
  <si>
    <t>7591307120</t>
  </si>
  <si>
    <t>Demontáž zámku elektromagnetického venkovního</t>
  </si>
  <si>
    <t>-1557001141</t>
  </si>
  <si>
    <t>7591307172</t>
  </si>
  <si>
    <t>Demontáž součástí zámku ochranné skříňky</t>
  </si>
  <si>
    <t>-1952893054</t>
  </si>
  <si>
    <t>7592905020</t>
  </si>
  <si>
    <t>Montáž bloku baterie niklokadmiové kapacity do 200 Ah</t>
  </si>
  <si>
    <t>-811772532</t>
  </si>
  <si>
    <t>Montáž bloku baterie niklokadmiové kapacity do 200 Ah - postavení článku, připojení vodičů, ochrana svorek vazelinou, změření napětí, u tekutých baterií kontrola elektrolytu s případným doplněním destilovanou vodou</t>
  </si>
  <si>
    <t>7592907020</t>
  </si>
  <si>
    <t>Demontáž bloku baterie niklokadmiové kapacity do 200 Ah</t>
  </si>
  <si>
    <t>134549722</t>
  </si>
  <si>
    <t>7593305270</t>
  </si>
  <si>
    <t>Montáž malorozměrného relé</t>
  </si>
  <si>
    <t>2034576037</t>
  </si>
  <si>
    <t>7593310880</t>
  </si>
  <si>
    <t>Konstrukční díly Řada stojan. pro 1 stojan 19 polí inov. (HM0404215990311)</t>
  </si>
  <si>
    <t>722979525</t>
  </si>
  <si>
    <t>7593310100</t>
  </si>
  <si>
    <t xml:space="preserve">Konstrukční díly Izolace stojanu úplná  (CV723685005M)</t>
  </si>
  <si>
    <t>-1533811319</t>
  </si>
  <si>
    <t>-671758763</t>
  </si>
  <si>
    <t>-388518377</t>
  </si>
  <si>
    <t>-1425332309</t>
  </si>
  <si>
    <t>7590610390</t>
  </si>
  <si>
    <t xml:space="preserve">Indikační a kolejové desky a ovládací pulty Stínítko modré  (HM0321720400012)</t>
  </si>
  <si>
    <t>-319419576</t>
  </si>
  <si>
    <t>-2083473758</t>
  </si>
  <si>
    <t>7590610020</t>
  </si>
  <si>
    <t xml:space="preserve">Indikační a kolejové desky a ovládací pulty Buňka světelná jednožárovková  (CV720409002)</t>
  </si>
  <si>
    <t>-944181394</t>
  </si>
  <si>
    <t>-1374650481</t>
  </si>
  <si>
    <t>2003757322</t>
  </si>
  <si>
    <t>-854886264</t>
  </si>
  <si>
    <t>7590601001</t>
  </si>
  <si>
    <t>Sborník UOŽI 01 2018</t>
  </si>
  <si>
    <t>1936163736</t>
  </si>
  <si>
    <t>67</t>
  </si>
  <si>
    <t>-657177238</t>
  </si>
  <si>
    <t>693798356</t>
  </si>
  <si>
    <t>-288651621</t>
  </si>
  <si>
    <t>7593310420</t>
  </si>
  <si>
    <t xml:space="preserve">Konstrukční díly Panel sestavený (RAL 7032)  (CV727265003)</t>
  </si>
  <si>
    <t>-1573603365</t>
  </si>
  <si>
    <t>7593310430</t>
  </si>
  <si>
    <t xml:space="preserve">Konstrukční díly Panel svorkovnicový  (CV725959001)</t>
  </si>
  <si>
    <t>1546810612</t>
  </si>
  <si>
    <t>7593311050</t>
  </si>
  <si>
    <t>Konstrukční díly Svorkovnice WAGO 12-ti dílná (CV721225082)</t>
  </si>
  <si>
    <t>713119928</t>
  </si>
  <si>
    <t>7593310400</t>
  </si>
  <si>
    <t xml:space="preserve">Konstrukční díly Panel odporů a pojistek  (CV726439002M)</t>
  </si>
  <si>
    <t>-1615102331</t>
  </si>
  <si>
    <t>7593310450</t>
  </si>
  <si>
    <t xml:space="preserve">Konstrukční díly Panel volné vazby úplný  (CV725719003M)</t>
  </si>
  <si>
    <t>-1473911267</t>
  </si>
  <si>
    <t>7593310380</t>
  </si>
  <si>
    <t xml:space="preserve">Konstrukční díly Panel krycí  (CV724799001M)</t>
  </si>
  <si>
    <t>-621243706</t>
  </si>
  <si>
    <t>50</t>
  </si>
  <si>
    <t>7593315090</t>
  </si>
  <si>
    <t>Montáž bateriové skříně do reléového objektu 2,5/3,6</t>
  </si>
  <si>
    <t>-110371517</t>
  </si>
  <si>
    <t>Montáž bateriové skříně do reléového objektu 2,5/3,6 - úprava skříně pro odchod vodičů z pravé strany, usazení skříně a montáž ovládací desky, propojení skříně s ovládací deskou a ochrana skříně připojením na uzemňovací sběrnici ovládací desky, včetně dodání vodičů. Bez osazení skříně bateriemi</t>
  </si>
  <si>
    <t>7593315106</t>
  </si>
  <si>
    <t>Montáž zabezpečovacího stojanu s elektronickými prvky a panely</t>
  </si>
  <si>
    <t>-1023664405</t>
  </si>
  <si>
    <t>Montáž zabezpečovacího stojanu s elektronickými prvky a panely - upevnění stojanu do stojanové řady, připojení ochranného uzemnění a informativní kontrola zapojení</t>
  </si>
  <si>
    <t>7593315120</t>
  </si>
  <si>
    <t>Montáž stojanové řady pro 1 stojan</t>
  </si>
  <si>
    <t>739260703</t>
  </si>
  <si>
    <t>Montáž stojanové řady pro 1 stojan - sestavení dodané konstrukce, vyměření místa a usazení stojanové řady, montáž ochranných plechů a roštu stojanové řady, ukotvení</t>
  </si>
  <si>
    <t>7593315140</t>
  </si>
  <si>
    <t>Ukotvení stojanové řady do stěny jednou spojnicí</t>
  </si>
  <si>
    <t>1063224661</t>
  </si>
  <si>
    <t>7593315425</t>
  </si>
  <si>
    <t>Zhotovení jednoho zapojení při volné vazbě</t>
  </si>
  <si>
    <t>-727661900</t>
  </si>
  <si>
    <t>Zhotovení jednoho zapojení při volné vazbě - naměření vodiče, zatažení a připojení</t>
  </si>
  <si>
    <t>55</t>
  </si>
  <si>
    <t>7593317010</t>
  </si>
  <si>
    <t>Zrušení jednoho zapojení při volné vazbě</t>
  </si>
  <si>
    <t>-603591215</t>
  </si>
  <si>
    <t>Zrušení jednoho zapojení při volné vazbě - odpojení vodiče a jeho vytažení</t>
  </si>
  <si>
    <t>7593317090</t>
  </si>
  <si>
    <t>Demontáž bateriové skříně do reléového objektu 2,5/3,6</t>
  </si>
  <si>
    <t>-198719763</t>
  </si>
  <si>
    <t>7593317120</t>
  </si>
  <si>
    <t>Demontáž stojanové řady pro 1-3 stojany</t>
  </si>
  <si>
    <t>311422844</t>
  </si>
  <si>
    <t>7492502020</t>
  </si>
  <si>
    <t>Kabely, vodiče, šňůry Cu - nn Kabel silový 4 a 5-žílový Cu, plastová izolace CYKY 5J4 (5Cx4)</t>
  </si>
  <si>
    <t>-1905775787</t>
  </si>
  <si>
    <t>7492502060</t>
  </si>
  <si>
    <t>Kabely, vodiče, šňůry Cu - nn Kabel silový 4 a 5-žílový Cu, plastová izolace CYKY 5J2,5 (5Cx2,5)</t>
  </si>
  <si>
    <t>-137307143</t>
  </si>
  <si>
    <t>7492502140</t>
  </si>
  <si>
    <t>Kabely, vodiče, šňůry Cu - nn Kabel silový více-žílový Cu, plastová izolace CYKY 12J1,5 (12Cx1,5)</t>
  </si>
  <si>
    <t>2124553179</t>
  </si>
  <si>
    <t>7492501700</t>
  </si>
  <si>
    <t>Kabely, vodiče, šňůry Cu - nn Kabel silový 2 a 3-žílový Cu, plastová izolace CYKY 2O2,5 (2Dx2,5)</t>
  </si>
  <si>
    <t>1170438798</t>
  </si>
  <si>
    <t>7593337040</t>
  </si>
  <si>
    <t>Demontáž malorozměrného relé</t>
  </si>
  <si>
    <t>-1936395014</t>
  </si>
  <si>
    <t>7594305070</t>
  </si>
  <si>
    <t>Montáž součástí počítače náprav skříně pro bloky šíře 84TE BGT 01</t>
  </si>
  <si>
    <t>-1883871729</t>
  </si>
  <si>
    <t>762283464</t>
  </si>
  <si>
    <t>7598095160</t>
  </si>
  <si>
    <t>Přezkoušení a regulace obvodů elektromagnetického zámku</t>
  </si>
  <si>
    <t>2021977692</t>
  </si>
  <si>
    <t>Přezkoušení a regulace obvodů elektromagnetického zámku - kontrola zapojení, provedení příslušných měření, nastavení parametrů, přezkoušení funkce</t>
  </si>
  <si>
    <t>-1408219892</t>
  </si>
  <si>
    <t>-1552988887</t>
  </si>
  <si>
    <t>-1211718175</t>
  </si>
  <si>
    <t>1374113751</t>
  </si>
  <si>
    <t>7598095060</t>
  </si>
  <si>
    <t>Přezkoušení tabule na zavěšování klíčů</t>
  </si>
  <si>
    <t>-366907455</t>
  </si>
  <si>
    <t>Přezkoušení tabule na zavěšování klíčů - přezkoušení činnosti podle závěrové tabulky, uzavření a zaplombování</t>
  </si>
  <si>
    <t>01.4 - Klimatizace stavědlové ústředny</t>
  </si>
  <si>
    <t>7590180030</t>
  </si>
  <si>
    <t>Klimatizace Podstropní klimatizační jednotka (venkovní i vnitřní jednotka) nad 7 kW</t>
  </si>
  <si>
    <t>875898910</t>
  </si>
  <si>
    <t>7590180102</t>
  </si>
  <si>
    <t>Klimatizace potrubí Cu 12 mm izolované</t>
  </si>
  <si>
    <t>-331886243</t>
  </si>
  <si>
    <t>7590180070</t>
  </si>
  <si>
    <t>Klimatizace Konzole venkovní pro zavěšení klimatizační jednotky</t>
  </si>
  <si>
    <t>-1289563683</t>
  </si>
  <si>
    <t>7590180110</t>
  </si>
  <si>
    <t>Klimatizace plyn R410A</t>
  </si>
  <si>
    <t>kg</t>
  </si>
  <si>
    <t>1898974949</t>
  </si>
  <si>
    <t>7590180040</t>
  </si>
  <si>
    <t>Klimatizace Klimatizace - Ovladač</t>
  </si>
  <si>
    <t>-1884906006</t>
  </si>
  <si>
    <t>7590185025</t>
  </si>
  <si>
    <t>Montáž klimatizační jednotky včetně rozvodů nad 5 kW</t>
  </si>
  <si>
    <t>-1569253118</t>
  </si>
  <si>
    <t>Montáž klimatizační jednotky včetně rozvodů nad 5 kW - venkovních a vnitřních částí</t>
  </si>
  <si>
    <t>7598095659</t>
  </si>
  <si>
    <t>Vyhotovení revizní správy klimatizace</t>
  </si>
  <si>
    <t>-1954159567</t>
  </si>
  <si>
    <t>Vyhotovení revizní správy klimatizace - vykonání prohlídky a  zkoušky pro napájení elektrického zařízení včetně vyhotovení revizní zprávy podle vyhl. 100/1995 Sb. a norem ČSN</t>
  </si>
  <si>
    <t>01.5 - Úpravy přejezdových zabezpečovacích zařízení</t>
  </si>
  <si>
    <t>7593330040</t>
  </si>
  <si>
    <t>Výměnné díly Relé NMŠ 1-2000 (HM0404221990407)</t>
  </si>
  <si>
    <t>-484426742</t>
  </si>
  <si>
    <t>Dodávka vnitřní části FAdC</t>
  </si>
  <si>
    <t>soub</t>
  </si>
  <si>
    <t>-1371964807</t>
  </si>
  <si>
    <t>7593330120</t>
  </si>
  <si>
    <t>Výměnné díly Relé NMŠ 1-1500 (HM0404221990415)</t>
  </si>
  <si>
    <t>-2100814610</t>
  </si>
  <si>
    <t>1879000432</t>
  </si>
  <si>
    <t>-2119441406</t>
  </si>
  <si>
    <t>660788639</t>
  </si>
  <si>
    <t>-1139983840</t>
  </si>
  <si>
    <t>4394865</t>
  </si>
  <si>
    <t>892672507</t>
  </si>
  <si>
    <t>Montáž vnitřní části FAdC</t>
  </si>
  <si>
    <t>-1139562579</t>
  </si>
  <si>
    <t>7591505010</t>
  </si>
  <si>
    <t>Vypracování a projednání přechodné úpravy provozu na pozemní komunikaci při vypnutí přejezdového zabezpečovacího zařízení</t>
  </si>
  <si>
    <t>1547057587</t>
  </si>
  <si>
    <t>Vypracování a projednání přechodné úpravy provozu na pozemní komunikaci při vypnutí přejezdového zabezpečovacího zařízení - návrh silničního dopravního značení, včetně jeho kladného projednání s příslušnými orgány státní správy. Měrnou jednotkou je kus železničního přejezdu</t>
  </si>
  <si>
    <t>7591505030</t>
  </si>
  <si>
    <t>Osazení přechodného dopravního značení při vypnutí přejezdového zabezpečovacího zařízení základní sestavy</t>
  </si>
  <si>
    <t>1348252795</t>
  </si>
  <si>
    <t>Osazení přechodného dopravního značení při vypnutí přejezdového zabezpečovacího zařízení základní sestavy - pro značení jednoduché komunikace (tj. bez křižovatky poblíž přejezdu), křížící žel. trať</t>
  </si>
  <si>
    <t>01.6 - Materiál objednatele</t>
  </si>
  <si>
    <t>7592500001</t>
  </si>
  <si>
    <t xml:space="preserve">Diagnostická zařízení Skříň základní výstroje 19'' pro zabezpečovací  zařízení, nebo diagnostické zařízení, osazená napájecí soustavou 230V.</t>
  </si>
  <si>
    <t>339656241</t>
  </si>
  <si>
    <t>Diagnostická zařízení Skříň základní výstroje 19'' pro zabezpečovací zařízení, nebo diagnostické zařízení, osazená napájecí soustavou 230V.</t>
  </si>
  <si>
    <t>-822440457</t>
  </si>
  <si>
    <t>02 - Vedlejší rozpočtové náklady, náklady na dopravu</t>
  </si>
  <si>
    <t>02.1 - Náklady na dopravu</t>
  </si>
  <si>
    <t>OST - Náklady na dopravu</t>
  </si>
  <si>
    <t>OST</t>
  </si>
  <si>
    <t>9901000700</t>
  </si>
  <si>
    <t>Doprava dodávek zhotovitele, dodávek objednatele nebo výzisku mechanizací o nosnosti do 3,5 t do 100 km</t>
  </si>
  <si>
    <t>1660811739</t>
  </si>
  <si>
    <t>Doprava dodávek zhotovitele, dodávek objednatele nebo výzisku mechanizací o nosnosti do 3,5 t do 100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</si>
  <si>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PSC</t>
  </si>
  <si>
    <t>Poznámka k souboru cen:_x000d_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 Ceny jsou určeny pro dopravu silničními i kolejovými vozidly. V ceně jsou započteny i náklady na zpáteční cestu dopravního prostředku. Pokud bude realizována jednosměrná přeprava z bodu A do bodu B (např. pro společnost Cargo, a.s.), uvažuje se poloviční vzdálenost z celkově ujeté trasy.</t>
  </si>
  <si>
    <t>Poznámka k položce:_x000d_
Měrnou jednotkou je kus stroje.</t>
  </si>
  <si>
    <t>9902100700</t>
  </si>
  <si>
    <t xml:space="preserve">Doprava dodávek zhotovitele, dodávek objednatele nebo výzisku mechanizací přes 3,5 t sypanin  do 100 km</t>
  </si>
  <si>
    <t>t</t>
  </si>
  <si>
    <t>2053334387</t>
  </si>
  <si>
    <t>Doprava dodávek zhotovitele, dodávek objednatele nebo výzisku mechanizací přes 3,5 t sypanin do 100 km Poznámka: V cenách jsou započteny náklady přepravu materiálu ze skladů nebo skládek výrobce nebo dodavatele nebo z vlastních zásob objednatele na místo technologické manipulace včetně složení a poplatku za použití dopravní cesty. Ceny jsou určeny i pro dopravu výzisku do skladu, úložiště nebo na skládku včetně vyložení.Ceny jsou určeny pro dopravu silničními i kolejovými vozidly.V ceně jsou započteny i náklady na zpáteční cestu dopravního prostředku. Pokud bude realizována jednosměrná přeprava z bodu A do bodu B (např. pro společnost Cargo, a.s.), uvažuje se poloviční vzdálenost z celkově ujeté trasy.</t>
  </si>
  <si>
    <t>Poznámka k položce:_x000d_
Měrnou jednotkou je t přepravovaného materiálu.</t>
  </si>
  <si>
    <t>9902900100</t>
  </si>
  <si>
    <t xml:space="preserve">Naložení  sypanin, drobného kusového materiálu, suti</t>
  </si>
  <si>
    <t>208870456</t>
  </si>
  <si>
    <t>Naložení sypanin, drobného kusového materiálu, suti Poznámka: Ceny jsou určeny pro nakládání materiálu v případech, kdy není naložení součástí dodávky materiálu nebo není uvedeno v popisu cen a pro nakládání z meziskládky. Ceny se použijí i pro nakládání materiálu z vlastních zásob objednatele.</t>
  </si>
  <si>
    <t>Poznámka k souboru cen:_x000d_
Ceny jsou určeny pro nakládání materiálu v případech, kdy není naložení součástí dodávky materiálu nebo není uvedeno v popisu cen a pro nakládání z meziskládky. Ceny se použijí i pro nakládání materiálu z vlastních zásob objednatele.</t>
  </si>
  <si>
    <t>02.2 - Vedlejší rozpočtové nákldy</t>
  </si>
  <si>
    <t>VRN - Vedlejší rozpočtové náklady</t>
  </si>
  <si>
    <t>VRN</t>
  </si>
  <si>
    <t>Vedlejší rozpočtové náklady</t>
  </si>
  <si>
    <t>023101041</t>
  </si>
  <si>
    <t>Projektové práce Projektové práce v rozsahu ZRN (vyjma dále jmenované práce) přes 20 mil. Kč</t>
  </si>
  <si>
    <t>Kč</t>
  </si>
  <si>
    <t>1135515955</t>
  </si>
  <si>
    <t>Poznámka k položce:_x000d_
Základna pro výpočet - ZRN</t>
  </si>
  <si>
    <t>023131011</t>
  </si>
  <si>
    <t>Projektové práce Dokumentace skutečného provedení zabezpečovacích, sdělovacích, elektrických zařízení</t>
  </si>
  <si>
    <t>-562002704</t>
  </si>
  <si>
    <t>Projektové práce Dokumentace skutečného provedení zabezpečovacích, sdělovacích, elektrických zařízení - V sazbě jsou obsaženy náklady na zaměření a vyhotovení dokumentace skutečného provedení elektrických zařízení dle vyhlášky 146/2008 Sb. včetně zpracování dat v digitální podobě v otevřené formě a její předání objednateli</t>
  </si>
  <si>
    <t>Poznámka k položce:_x000d_
Základna pro výpočet - dotyčné práce</t>
  </si>
  <si>
    <t>024101401</t>
  </si>
  <si>
    <t>Inženýrská činnost koordinační a kompletační činnost</t>
  </si>
  <si>
    <t>-1725658607</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</si>
  <si>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</si>
  <si>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</si>
  <si>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-144050577</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</si>
</sst>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4">
    <font>
      <sz val="8"/>
      <name val="Arial CE"/>
      <family val="2"/>
    </font>
    <font>
      <sz val="8"/>
      <color rgb="FF969696"/>
      <name val="Arial CE"/>
    </font>
    <font>
      <b/>
      <sz val="11"/>
      <name val="Arial CE"/>
    </font>
    <font>
      <b/>
      <sz val="12"/>
      <name val="Arial CE"/>
    </font>
    <font>
      <sz val="11"/>
      <name val="Arial CE"/>
    </font>
    <font>
      <sz val="10"/>
      <name val="Arial CE"/>
    </font>
    <font>
      <sz val="12"/>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8"/>
      <name val="Arial CE"/>
    </font>
    <font>
      <sz val="12"/>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sz val="10"/>
      <color rgb="FF003366"/>
      <name val="Arial CE"/>
    </font>
    <font>
      <b/>
      <sz val="10"/>
      <color rgb="FF003366"/>
      <name val="Arial CE"/>
    </font>
    <font>
      <sz val="10"/>
      <color rgb="FF969696"/>
      <name val="Arial CE"/>
    </font>
    <font>
      <b/>
      <sz val="12"/>
      <color rgb="FF800000"/>
      <name val="Arial CE"/>
    </font>
    <font>
      <sz val="8"/>
      <color rgb="FF960000"/>
      <name val="Arial CE"/>
    </font>
    <font>
      <i/>
      <sz val="8"/>
      <color rgb="FF0000FF"/>
      <name val="Arial CE"/>
    </font>
    <font>
      <sz val="7"/>
      <color rgb="FF969696"/>
      <name val="Arial CE"/>
    </font>
    <font>
      <sz val="7"/>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3" fillId="0" borderId="0" applyNumberFormat="0" applyFill="0" applyBorder="0" applyAlignment="0" applyProtection="0"/>
  </cellStyleXfs>
  <cellXfs count="232">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0" fillId="0" borderId="0" xfId="0" applyFont="1" applyAlignment="1">
      <alignment horizontal="center" vertical="center" wrapText="1"/>
    </xf>
    <xf numFmtId="0" fontId="6" fillId="0" borderId="0" xfId="0" applyFont="1" applyAlignment="1">
      <alignment vertical="center"/>
    </xf>
    <xf numFmtId="0" fontId="7" fillId="0" borderId="0" xfId="0" applyFont="1" applyAlignment="1"/>
    <xf numFmtId="0" fontId="8"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9" fillId="0" borderId="0" xfId="0" applyFont="1" applyAlignment="1" applyProtection="1">
      <alignment horizontal="left" vertical="center"/>
    </xf>
    <xf numFmtId="0" fontId="10" fillId="0" borderId="0" xfId="0" applyFont="1" applyAlignment="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12" fillId="0" borderId="0" xfId="0" applyFont="1" applyAlignment="1">
      <alignment horizontal="left" vertical="top" wrapText="1"/>
    </xf>
    <xf numFmtId="0" fontId="2" fillId="0" borderId="0" xfId="0" applyFont="1" applyAlignment="1" applyProtection="1">
      <alignment horizontal="left" vertical="top"/>
    </xf>
    <xf numFmtId="0" fontId="2" fillId="0" borderId="0" xfId="0" applyFont="1" applyAlignment="1" applyProtection="1">
      <alignment horizontal="left" vertical="top" wrapText="1"/>
    </xf>
    <xf numFmtId="0" fontId="12" fillId="0" borderId="0" xfId="0" applyFont="1" applyAlignment="1">
      <alignment horizontal="left" vertical="center"/>
    </xf>
    <xf numFmtId="0" fontId="1" fillId="0" borderId="0" xfId="0" applyFont="1" applyAlignment="1" applyProtection="1">
      <alignment horizontal="left" vertical="center"/>
    </xf>
    <xf numFmtId="0" fontId="0" fillId="2" borderId="0" xfId="0" applyFont="1" applyFill="1" applyAlignment="1" applyProtection="1">
      <alignment horizontal="left" vertical="center"/>
      <protection locked="0"/>
    </xf>
    <xf numFmtId="49" fontId="0" fillId="2" borderId="0" xfId="0" applyNumberFormat="1" applyFont="1" applyFill="1" applyAlignment="1" applyProtection="1">
      <alignment horizontal="left" vertical="center"/>
      <protection locked="0"/>
    </xf>
    <xf numFmtId="49" fontId="0" fillId="0" borderId="0" xfId="0" applyNumberFormat="1"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3" fillId="0" borderId="5" xfId="0" applyFont="1" applyBorder="1" applyAlignment="1" applyProtection="1">
      <alignment horizontal="left" vertical="center"/>
    </xf>
    <xf numFmtId="0" fontId="0" fillId="0" borderId="5" xfId="0" applyFont="1" applyBorder="1" applyAlignment="1" applyProtection="1">
      <alignment vertical="center"/>
    </xf>
    <xf numFmtId="4" fontId="13"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right" vertical="center"/>
    </xf>
    <xf numFmtId="4" fontId="12" fillId="0" borderId="0" xfId="0" applyNumberFormat="1"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3" fillId="3" borderId="7" xfId="0" applyFont="1" applyFill="1" applyBorder="1" applyAlignment="1" applyProtection="1">
      <alignment horizontal="center" vertical="center"/>
    </xf>
    <xf numFmtId="0" fontId="3" fillId="3" borderId="7" xfId="0" applyFont="1" applyFill="1" applyBorder="1" applyAlignment="1" applyProtection="1">
      <alignment horizontal="left" vertical="center"/>
    </xf>
    <xf numFmtId="4" fontId="3"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2" fillId="0" borderId="0" xfId="0" applyFont="1" applyAlignment="1" applyProtection="1">
      <alignment vertical="center"/>
    </xf>
    <xf numFmtId="0" fontId="2" fillId="0" borderId="0" xfId="0" applyFont="1" applyAlignment="1" applyProtection="1">
      <alignment horizontal="left" vertical="center" wrapText="1"/>
    </xf>
    <xf numFmtId="0" fontId="2" fillId="0" borderId="3" xfId="0" applyFont="1" applyBorder="1" applyAlignment="1">
      <alignment vertical="center"/>
    </xf>
    <xf numFmtId="0" fontId="14"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15" fillId="0" borderId="11" xfId="0" applyFont="1" applyBorder="1" applyAlignment="1">
      <alignment horizontal="center" vertical="center"/>
    </xf>
    <xf numFmtId="0" fontId="15" fillId="0" borderId="12" xfId="0" applyFont="1" applyBorder="1" applyAlignment="1">
      <alignment horizontal="left" vertical="center"/>
    </xf>
    <xf numFmtId="0" fontId="0" fillId="0" borderId="12" xfId="0" applyFont="1" applyBorder="1" applyAlignment="1">
      <alignment vertical="center"/>
    </xf>
    <xf numFmtId="0" fontId="0" fillId="0" borderId="13" xfId="0" applyFont="1" applyBorder="1" applyAlignment="1">
      <alignment vertical="center"/>
    </xf>
    <xf numFmtId="0" fontId="1" fillId="0" borderId="14"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16" fillId="4" borderId="6" xfId="0" applyFont="1" applyFill="1" applyBorder="1" applyAlignment="1" applyProtection="1">
      <alignment horizontal="center" vertical="center"/>
    </xf>
    <xf numFmtId="0" fontId="16"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16" fillId="4" borderId="7" xfId="0" applyFont="1" applyFill="1" applyBorder="1" applyAlignment="1" applyProtection="1">
      <alignment horizontal="center" vertical="center"/>
    </xf>
    <xf numFmtId="0" fontId="16" fillId="4" borderId="7" xfId="0" applyFont="1" applyFill="1" applyBorder="1" applyAlignment="1" applyProtection="1">
      <alignment horizontal="right" vertical="center"/>
    </xf>
    <xf numFmtId="0" fontId="16" fillId="4" borderId="8" xfId="0" applyFont="1" applyFill="1" applyBorder="1" applyAlignment="1" applyProtection="1">
      <alignment horizontal="left" vertical="center"/>
    </xf>
    <xf numFmtId="0" fontId="16" fillId="4" borderId="0" xfId="0" applyFont="1" applyFill="1" applyAlignment="1" applyProtection="1">
      <alignment horizontal="center" vertical="center"/>
    </xf>
    <xf numFmtId="0" fontId="17" fillId="0" borderId="16" xfId="0" applyFont="1" applyBorder="1" applyAlignment="1" applyProtection="1">
      <alignment horizontal="center" vertical="center" wrapText="1"/>
    </xf>
    <xf numFmtId="0" fontId="17" fillId="0" borderId="17" xfId="0" applyFont="1" applyBorder="1" applyAlignment="1" applyProtection="1">
      <alignment horizontal="center" vertical="center" wrapText="1"/>
    </xf>
    <xf numFmtId="0" fontId="17"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18" fillId="0" borderId="0" xfId="0" applyFont="1" applyAlignment="1" applyProtection="1">
      <alignment horizontal="left" vertical="center"/>
    </xf>
    <xf numFmtId="0" fontId="18" fillId="0" borderId="0" xfId="0" applyFont="1" applyAlignment="1" applyProtection="1">
      <alignment vertical="center"/>
    </xf>
    <xf numFmtId="4" fontId="18" fillId="0" borderId="0" xfId="0" applyNumberFormat="1" applyFont="1" applyAlignment="1" applyProtection="1">
      <alignment horizontal="right" vertical="center"/>
    </xf>
    <xf numFmtId="4" fontId="18" fillId="0" borderId="0" xfId="0" applyNumberFormat="1" applyFont="1" applyAlignment="1" applyProtection="1">
      <alignment vertical="center"/>
    </xf>
    <xf numFmtId="0" fontId="3" fillId="0" borderId="0" xfId="0" applyFont="1" applyAlignment="1" applyProtection="1">
      <alignment horizontal="center" vertical="center"/>
    </xf>
    <xf numFmtId="0" fontId="3" fillId="0" borderId="3" xfId="0" applyFont="1" applyBorder="1" applyAlignment="1">
      <alignment vertical="center"/>
    </xf>
    <xf numFmtId="4" fontId="15" fillId="0" borderId="14" xfId="0" applyNumberFormat="1" applyFont="1" applyBorder="1" applyAlignment="1" applyProtection="1">
      <alignment vertical="center"/>
    </xf>
    <xf numFmtId="4" fontId="15" fillId="0" borderId="0" xfId="0" applyNumberFormat="1" applyFont="1" applyBorder="1" applyAlignment="1" applyProtection="1">
      <alignment vertical="center"/>
    </xf>
    <xf numFmtId="166" fontId="15" fillId="0" borderId="0" xfId="0" applyNumberFormat="1" applyFont="1" applyBorder="1" applyAlignment="1" applyProtection="1">
      <alignment vertical="center"/>
    </xf>
    <xf numFmtId="4" fontId="15" fillId="0" borderId="15" xfId="0" applyNumberFormat="1" applyFont="1" applyBorder="1" applyAlignment="1" applyProtection="1">
      <alignment vertical="center"/>
    </xf>
    <xf numFmtId="0" fontId="3" fillId="0" borderId="0" xfId="0" applyFont="1" applyAlignment="1">
      <alignment horizontal="left" vertical="center"/>
    </xf>
    <xf numFmtId="0" fontId="19" fillId="0" borderId="0" xfId="0" applyFont="1" applyAlignment="1">
      <alignment horizontal="left" vertical="center"/>
    </xf>
    <xf numFmtId="0" fontId="4" fillId="0" borderId="3" xfId="0" applyFont="1" applyBorder="1" applyAlignment="1" applyProtection="1">
      <alignment vertical="center"/>
    </xf>
    <xf numFmtId="0" fontId="20" fillId="0" borderId="0" xfId="0" applyFont="1" applyAlignment="1" applyProtection="1">
      <alignment vertical="center"/>
    </xf>
    <xf numFmtId="0" fontId="20" fillId="0" borderId="0" xfId="0" applyFont="1" applyAlignment="1" applyProtection="1">
      <alignment horizontal="left" vertical="center" wrapText="1"/>
    </xf>
    <xf numFmtId="0" fontId="21" fillId="0" borderId="0" xfId="0" applyFont="1" applyAlignment="1" applyProtection="1">
      <alignment vertical="center"/>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2" fillId="0" borderId="0" xfId="0" applyFont="1" applyAlignment="1" applyProtection="1">
      <alignment horizontal="center" vertical="center"/>
    </xf>
    <xf numFmtId="0" fontId="4" fillId="0" borderId="3" xfId="0" applyFont="1" applyBorder="1" applyAlignment="1">
      <alignment vertical="center"/>
    </xf>
    <xf numFmtId="4" fontId="22" fillId="0" borderId="14"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horizontal="left" vertical="center" wrapText="1"/>
    </xf>
    <xf numFmtId="4" fontId="24"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2" fillId="0" borderId="0" xfId="0" applyFont="1" applyAlignment="1">
      <alignment horizontal="left" vertical="center" wrapText="1"/>
    </xf>
    <xf numFmtId="0" fontId="1" fillId="0" borderId="0" xfId="0" applyFont="1" applyAlignment="1" applyProtection="1">
      <alignment horizontal="left" vertical="center"/>
      <protection locked="0"/>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0"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2" xfId="0" applyFont="1" applyBorder="1" applyAlignment="1" applyProtection="1">
      <alignment vertical="center"/>
      <protection locked="0"/>
    </xf>
    <xf numFmtId="0" fontId="13" fillId="0" borderId="0" xfId="0" applyFont="1" applyAlignment="1">
      <alignment horizontal="left" vertical="center"/>
    </xf>
    <xf numFmtId="4" fontId="18"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3" fillId="4" borderId="6" xfId="0" applyFont="1" applyFill="1" applyBorder="1" applyAlignment="1">
      <alignment horizontal="left" vertical="center"/>
    </xf>
    <xf numFmtId="0" fontId="0" fillId="4" borderId="7" xfId="0" applyFont="1" applyFill="1" applyBorder="1" applyAlignment="1">
      <alignment vertical="center"/>
    </xf>
    <xf numFmtId="0" fontId="3" fillId="4" borderId="7" xfId="0" applyFont="1" applyFill="1" applyBorder="1" applyAlignment="1">
      <alignment horizontal="right" vertical="center"/>
    </xf>
    <xf numFmtId="0" fontId="3"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3"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16"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16" fillId="4" borderId="0" xfId="0" applyFont="1" applyFill="1" applyAlignment="1" applyProtection="1">
      <alignment horizontal="right" vertical="center"/>
    </xf>
    <xf numFmtId="0" fontId="27" fillId="0" borderId="0" xfId="0" applyFont="1" applyAlignment="1" applyProtection="1">
      <alignment horizontal="left" vertical="center"/>
    </xf>
    <xf numFmtId="0" fontId="0" fillId="0" borderId="3" xfId="0" applyFont="1" applyBorder="1" applyAlignment="1" applyProtection="1">
      <alignment horizontal="center" vertical="center" wrapText="1"/>
    </xf>
    <xf numFmtId="0" fontId="16" fillId="4" borderId="16" xfId="0" applyFont="1" applyFill="1" applyBorder="1" applyAlignment="1" applyProtection="1">
      <alignment horizontal="center" vertical="center" wrapText="1"/>
    </xf>
    <xf numFmtId="0" fontId="16" fillId="4" borderId="17" xfId="0" applyFont="1" applyFill="1" applyBorder="1" applyAlignment="1" applyProtection="1">
      <alignment horizontal="center" vertical="center" wrapText="1"/>
    </xf>
    <xf numFmtId="0" fontId="16" fillId="4" borderId="17" xfId="0" applyFont="1" applyFill="1" applyBorder="1" applyAlignment="1" applyProtection="1">
      <alignment horizontal="center" vertical="center" wrapText="1"/>
      <protection locked="0"/>
    </xf>
    <xf numFmtId="0" fontId="16" fillId="4"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18" fillId="0" borderId="0" xfId="0" applyNumberFormat="1" applyFont="1" applyAlignment="1" applyProtection="1"/>
    <xf numFmtId="166" fontId="28" fillId="0" borderId="12" xfId="0" applyNumberFormat="1" applyFont="1" applyBorder="1" applyAlignment="1" applyProtection="1"/>
    <xf numFmtId="166" fontId="28" fillId="0" borderId="13" xfId="0" applyNumberFormat="1" applyFont="1" applyBorder="1" applyAlignment="1" applyProtection="1"/>
    <xf numFmtId="4" fontId="14" fillId="0" borderId="0" xfId="0" applyNumberFormat="1" applyFont="1" applyAlignment="1">
      <alignment vertical="center"/>
    </xf>
    <xf numFmtId="0" fontId="29" fillId="0" borderId="22" xfId="0" applyFont="1" applyBorder="1" applyAlignment="1" applyProtection="1">
      <alignment horizontal="center" vertical="center"/>
    </xf>
    <xf numFmtId="49" fontId="29" fillId="0" borderId="22" xfId="0" applyNumberFormat="1" applyFont="1" applyBorder="1" applyAlignment="1" applyProtection="1">
      <alignment horizontal="left" vertical="center" wrapText="1"/>
    </xf>
    <xf numFmtId="0" fontId="29" fillId="0" borderId="22" xfId="0" applyFont="1" applyBorder="1" applyAlignment="1" applyProtection="1">
      <alignment horizontal="left" vertical="center" wrapText="1"/>
    </xf>
    <xf numFmtId="0" fontId="29" fillId="0" borderId="22" xfId="0" applyFont="1" applyBorder="1" applyAlignment="1" applyProtection="1">
      <alignment horizontal="center" vertical="center" wrapText="1"/>
    </xf>
    <xf numFmtId="167" fontId="29" fillId="0" borderId="22" xfId="0" applyNumberFormat="1" applyFont="1" applyBorder="1" applyAlignment="1" applyProtection="1">
      <alignment vertical="center"/>
    </xf>
    <xf numFmtId="4" fontId="29" fillId="2" borderId="22" xfId="0" applyNumberFormat="1" applyFont="1" applyFill="1" applyBorder="1" applyAlignment="1" applyProtection="1">
      <alignment vertical="center"/>
      <protection locked="0"/>
    </xf>
    <xf numFmtId="4" fontId="29" fillId="0" borderId="22" xfId="0" applyNumberFormat="1" applyFont="1" applyBorder="1" applyAlignment="1" applyProtection="1">
      <alignment vertical="center"/>
    </xf>
    <xf numFmtId="0" fontId="29" fillId="0" borderId="3" xfId="0" applyFont="1" applyBorder="1" applyAlignment="1">
      <alignment vertical="center"/>
    </xf>
    <xf numFmtId="0" fontId="29" fillId="2" borderId="14" xfId="0" applyFont="1" applyFill="1" applyBorder="1" applyAlignment="1" applyProtection="1">
      <alignment horizontal="left" vertical="center"/>
      <protection locked="0"/>
    </xf>
    <xf numFmtId="0" fontId="29"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30" fillId="0" borderId="0" xfId="0" applyFont="1" applyAlignment="1" applyProtection="1">
      <alignment horizontal="left" vertical="center"/>
    </xf>
    <xf numFmtId="0" fontId="31"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2" borderId="22" xfId="0" applyNumberFormat="1" applyFont="1" applyFill="1" applyBorder="1" applyAlignment="1" applyProtection="1">
      <alignment vertical="center"/>
      <protection locked="0"/>
    </xf>
    <xf numFmtId="4" fontId="0" fillId="0" borderId="22" xfId="0" applyNumberFormat="1" applyFont="1" applyBorder="1" applyAlignment="1" applyProtection="1">
      <alignment vertical="center"/>
    </xf>
    <xf numFmtId="0" fontId="1" fillId="2" borderId="14"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0" fontId="32"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hidden="1"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1" t="s">
        <v>0</v>
      </c>
      <c r="AZ1" s="11" t="s">
        <v>1</v>
      </c>
      <c r="BA1" s="11" t="s">
        <v>2</v>
      </c>
      <c r="BB1" s="11" t="s">
        <v>3</v>
      </c>
      <c r="BT1" s="11" t="s">
        <v>4</v>
      </c>
      <c r="BU1" s="11" t="s">
        <v>4</v>
      </c>
      <c r="BV1" s="11" t="s">
        <v>5</v>
      </c>
    </row>
    <row r="2" ht="36.96" customHeight="1">
      <c r="AR2"/>
      <c r="BS2" s="12" t="s">
        <v>6</v>
      </c>
      <c r="BT2" s="12" t="s">
        <v>7</v>
      </c>
    </row>
    <row r="3" ht="6.96" customHeight="1">
      <c r="B3" s="13"/>
      <c r="C3" s="14"/>
      <c r="D3" s="14"/>
      <c r="E3" s="14"/>
      <c r="F3" s="14"/>
      <c r="G3" s="14"/>
      <c r="H3" s="14"/>
      <c r="I3" s="14"/>
      <c r="J3" s="14"/>
      <c r="K3" s="14"/>
      <c r="L3" s="14"/>
      <c r="M3" s="14"/>
      <c r="N3" s="14"/>
      <c r="O3" s="14"/>
      <c r="P3" s="14"/>
      <c r="Q3" s="14"/>
      <c r="R3" s="14"/>
      <c r="S3" s="14"/>
      <c r="T3" s="14"/>
      <c r="U3" s="14"/>
      <c r="V3" s="14"/>
      <c r="W3" s="14"/>
      <c r="X3" s="14"/>
      <c r="Y3" s="14"/>
      <c r="Z3" s="14"/>
      <c r="AA3" s="14"/>
      <c r="AB3" s="14"/>
      <c r="AC3" s="14"/>
      <c r="AD3" s="14"/>
      <c r="AE3" s="14"/>
      <c r="AF3" s="14"/>
      <c r="AG3" s="14"/>
      <c r="AH3" s="14"/>
      <c r="AI3" s="14"/>
      <c r="AJ3" s="14"/>
      <c r="AK3" s="14"/>
      <c r="AL3" s="14"/>
      <c r="AM3" s="14"/>
      <c r="AN3" s="14"/>
      <c r="AO3" s="14"/>
      <c r="AP3" s="14"/>
      <c r="AQ3" s="14"/>
      <c r="AR3" s="15"/>
      <c r="BS3" s="12" t="s">
        <v>6</v>
      </c>
      <c r="BT3" s="12" t="s">
        <v>8</v>
      </c>
    </row>
    <row r="4" ht="24.96" customHeight="1">
      <c r="B4" s="16"/>
      <c r="C4" s="17"/>
      <c r="D4" s="18" t="s">
        <v>9</v>
      </c>
      <c r="E4" s="17"/>
      <c r="F4" s="17"/>
      <c r="G4" s="17"/>
      <c r="H4" s="17"/>
      <c r="I4" s="17"/>
      <c r="J4" s="17"/>
      <c r="K4" s="17"/>
      <c r="L4" s="17"/>
      <c r="M4" s="17"/>
      <c r="N4" s="17"/>
      <c r="O4" s="17"/>
      <c r="P4" s="17"/>
      <c r="Q4" s="17"/>
      <c r="R4" s="17"/>
      <c r="S4" s="17"/>
      <c r="T4" s="17"/>
      <c r="U4" s="17"/>
      <c r="V4" s="17"/>
      <c r="W4" s="17"/>
      <c r="X4" s="17"/>
      <c r="Y4" s="17"/>
      <c r="Z4" s="17"/>
      <c r="AA4" s="17"/>
      <c r="AB4" s="17"/>
      <c r="AC4" s="17"/>
      <c r="AD4" s="17"/>
      <c r="AE4" s="17"/>
      <c r="AF4" s="17"/>
      <c r="AG4" s="17"/>
      <c r="AH4" s="17"/>
      <c r="AI4" s="17"/>
      <c r="AJ4" s="17"/>
      <c r="AK4" s="17"/>
      <c r="AL4" s="17"/>
      <c r="AM4" s="17"/>
      <c r="AN4" s="17"/>
      <c r="AO4" s="17"/>
      <c r="AP4" s="17"/>
      <c r="AQ4" s="17"/>
      <c r="AR4" s="15"/>
      <c r="AS4" s="19" t="s">
        <v>10</v>
      </c>
      <c r="BE4" s="20" t="s">
        <v>11</v>
      </c>
      <c r="BS4" s="12" t="s">
        <v>12</v>
      </c>
    </row>
    <row r="5" ht="12" customHeight="1">
      <c r="B5" s="16"/>
      <c r="C5" s="17"/>
      <c r="D5" s="21" t="s">
        <v>13</v>
      </c>
      <c r="E5" s="17"/>
      <c r="F5" s="17"/>
      <c r="G5" s="17"/>
      <c r="H5" s="17"/>
      <c r="I5" s="17"/>
      <c r="J5" s="17"/>
      <c r="K5" s="22" t="s">
        <v>14</v>
      </c>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5"/>
      <c r="BE5" s="23" t="s">
        <v>15</v>
      </c>
      <c r="BS5" s="12" t="s">
        <v>6</v>
      </c>
    </row>
    <row r="6" ht="36.96" customHeight="1">
      <c r="B6" s="16"/>
      <c r="C6" s="17"/>
      <c r="D6" s="24" t="s">
        <v>16</v>
      </c>
      <c r="E6" s="17"/>
      <c r="F6" s="17"/>
      <c r="G6" s="17"/>
      <c r="H6" s="17"/>
      <c r="I6" s="17"/>
      <c r="J6" s="17"/>
      <c r="K6" s="25" t="s">
        <v>17</v>
      </c>
      <c r="L6" s="17"/>
      <c r="M6" s="17"/>
      <c r="N6" s="17"/>
      <c r="O6" s="17"/>
      <c r="P6" s="17"/>
      <c r="Q6" s="17"/>
      <c r="R6" s="17"/>
      <c r="S6" s="17"/>
      <c r="T6" s="17"/>
      <c r="U6" s="17"/>
      <c r="V6" s="17"/>
      <c r="W6" s="17"/>
      <c r="X6" s="17"/>
      <c r="Y6" s="17"/>
      <c r="Z6" s="17"/>
      <c r="AA6" s="17"/>
      <c r="AB6" s="17"/>
      <c r="AC6" s="17"/>
      <c r="AD6" s="17"/>
      <c r="AE6" s="17"/>
      <c r="AF6" s="17"/>
      <c r="AG6" s="17"/>
      <c r="AH6" s="17"/>
      <c r="AI6" s="17"/>
      <c r="AJ6" s="17"/>
      <c r="AK6" s="17"/>
      <c r="AL6" s="17"/>
      <c r="AM6" s="17"/>
      <c r="AN6" s="17"/>
      <c r="AO6" s="17"/>
      <c r="AP6" s="17"/>
      <c r="AQ6" s="17"/>
      <c r="AR6" s="15"/>
      <c r="BE6" s="26"/>
      <c r="BS6" s="12" t="s">
        <v>6</v>
      </c>
    </row>
    <row r="7" ht="12" customHeight="1">
      <c r="B7" s="16"/>
      <c r="C7" s="17"/>
      <c r="D7" s="27" t="s">
        <v>18</v>
      </c>
      <c r="E7" s="17"/>
      <c r="F7" s="17"/>
      <c r="G7" s="17"/>
      <c r="H7" s="17"/>
      <c r="I7" s="17"/>
      <c r="J7" s="17"/>
      <c r="K7" s="22" t="s">
        <v>1</v>
      </c>
      <c r="L7" s="17"/>
      <c r="M7" s="17"/>
      <c r="N7" s="17"/>
      <c r="O7" s="17"/>
      <c r="P7" s="17"/>
      <c r="Q7" s="17"/>
      <c r="R7" s="17"/>
      <c r="S7" s="17"/>
      <c r="T7" s="17"/>
      <c r="U7" s="17"/>
      <c r="V7" s="17"/>
      <c r="W7" s="17"/>
      <c r="X7" s="17"/>
      <c r="Y7" s="17"/>
      <c r="Z7" s="17"/>
      <c r="AA7" s="17"/>
      <c r="AB7" s="17"/>
      <c r="AC7" s="17"/>
      <c r="AD7" s="17"/>
      <c r="AE7" s="17"/>
      <c r="AF7" s="17"/>
      <c r="AG7" s="17"/>
      <c r="AH7" s="17"/>
      <c r="AI7" s="17"/>
      <c r="AJ7" s="17"/>
      <c r="AK7" s="27" t="s">
        <v>19</v>
      </c>
      <c r="AL7" s="17"/>
      <c r="AM7" s="17"/>
      <c r="AN7" s="22" t="s">
        <v>1</v>
      </c>
      <c r="AO7" s="17"/>
      <c r="AP7" s="17"/>
      <c r="AQ7" s="17"/>
      <c r="AR7" s="15"/>
      <c r="BE7" s="26"/>
      <c r="BS7" s="12" t="s">
        <v>6</v>
      </c>
    </row>
    <row r="8" ht="12" customHeight="1">
      <c r="B8" s="16"/>
      <c r="C8" s="17"/>
      <c r="D8" s="27" t="s">
        <v>20</v>
      </c>
      <c r="E8" s="17"/>
      <c r="F8" s="17"/>
      <c r="G8" s="17"/>
      <c r="H8" s="17"/>
      <c r="I8" s="17"/>
      <c r="J8" s="17"/>
      <c r="K8" s="22" t="s">
        <v>21</v>
      </c>
      <c r="L8" s="17"/>
      <c r="M8" s="17"/>
      <c r="N8" s="17"/>
      <c r="O8" s="17"/>
      <c r="P8" s="17"/>
      <c r="Q8" s="17"/>
      <c r="R8" s="17"/>
      <c r="S8" s="17"/>
      <c r="T8" s="17"/>
      <c r="U8" s="17"/>
      <c r="V8" s="17"/>
      <c r="W8" s="17"/>
      <c r="X8" s="17"/>
      <c r="Y8" s="17"/>
      <c r="Z8" s="17"/>
      <c r="AA8" s="17"/>
      <c r="AB8" s="17"/>
      <c r="AC8" s="17"/>
      <c r="AD8" s="17"/>
      <c r="AE8" s="17"/>
      <c r="AF8" s="17"/>
      <c r="AG8" s="17"/>
      <c r="AH8" s="17"/>
      <c r="AI8" s="17"/>
      <c r="AJ8" s="17"/>
      <c r="AK8" s="27" t="s">
        <v>22</v>
      </c>
      <c r="AL8" s="17"/>
      <c r="AM8" s="17"/>
      <c r="AN8" s="28" t="s">
        <v>23</v>
      </c>
      <c r="AO8" s="17"/>
      <c r="AP8" s="17"/>
      <c r="AQ8" s="17"/>
      <c r="AR8" s="15"/>
      <c r="BE8" s="26"/>
      <c r="BS8" s="12" t="s">
        <v>6</v>
      </c>
    </row>
    <row r="9" ht="14.4" customHeight="1">
      <c r="B9" s="16"/>
      <c r="C9" s="17"/>
      <c r="D9" s="17"/>
      <c r="E9" s="17"/>
      <c r="F9" s="17"/>
      <c r="G9" s="17"/>
      <c r="H9" s="17"/>
      <c r="I9" s="17"/>
      <c r="J9" s="17"/>
      <c r="K9" s="17"/>
      <c r="L9" s="17"/>
      <c r="M9" s="17"/>
      <c r="N9" s="17"/>
      <c r="O9" s="17"/>
      <c r="P9" s="17"/>
      <c r="Q9" s="17"/>
      <c r="R9" s="17"/>
      <c r="S9" s="17"/>
      <c r="T9" s="17"/>
      <c r="U9" s="17"/>
      <c r="V9" s="17"/>
      <c r="W9" s="17"/>
      <c r="X9" s="17"/>
      <c r="Y9" s="17"/>
      <c r="Z9" s="17"/>
      <c r="AA9" s="17"/>
      <c r="AB9" s="17"/>
      <c r="AC9" s="17"/>
      <c r="AD9" s="17"/>
      <c r="AE9" s="17"/>
      <c r="AF9" s="17"/>
      <c r="AG9" s="17"/>
      <c r="AH9" s="17"/>
      <c r="AI9" s="17"/>
      <c r="AJ9" s="17"/>
      <c r="AK9" s="17"/>
      <c r="AL9" s="17"/>
      <c r="AM9" s="17"/>
      <c r="AN9" s="17"/>
      <c r="AO9" s="17"/>
      <c r="AP9" s="17"/>
      <c r="AQ9" s="17"/>
      <c r="AR9" s="15"/>
      <c r="BE9" s="26"/>
      <c r="BS9" s="12" t="s">
        <v>6</v>
      </c>
    </row>
    <row r="10" ht="12" customHeight="1">
      <c r="B10" s="16"/>
      <c r="C10" s="17"/>
      <c r="D10" s="27" t="s">
        <v>24</v>
      </c>
      <c r="E10" s="17"/>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27" t="s">
        <v>25</v>
      </c>
      <c r="AL10" s="17"/>
      <c r="AM10" s="17"/>
      <c r="AN10" s="22" t="s">
        <v>1</v>
      </c>
      <c r="AO10" s="17"/>
      <c r="AP10" s="17"/>
      <c r="AQ10" s="17"/>
      <c r="AR10" s="15"/>
      <c r="BE10" s="26"/>
      <c r="BS10" s="12" t="s">
        <v>6</v>
      </c>
    </row>
    <row r="11" ht="18.48" customHeight="1">
      <c r="B11" s="16"/>
      <c r="C11" s="17"/>
      <c r="D11" s="17"/>
      <c r="E11" s="22" t="s">
        <v>26</v>
      </c>
      <c r="F11" s="17"/>
      <c r="G11" s="17"/>
      <c r="H11" s="17"/>
      <c r="I11" s="17"/>
      <c r="J11" s="17"/>
      <c r="K11" s="17"/>
      <c r="L11" s="17"/>
      <c r="M11" s="17"/>
      <c r="N11" s="17"/>
      <c r="O11" s="17"/>
      <c r="P11" s="17"/>
      <c r="Q11" s="17"/>
      <c r="R11" s="17"/>
      <c r="S11" s="17"/>
      <c r="T11" s="17"/>
      <c r="U11" s="17"/>
      <c r="V11" s="17"/>
      <c r="W11" s="17"/>
      <c r="X11" s="17"/>
      <c r="Y11" s="17"/>
      <c r="Z11" s="17"/>
      <c r="AA11" s="17"/>
      <c r="AB11" s="17"/>
      <c r="AC11" s="17"/>
      <c r="AD11" s="17"/>
      <c r="AE11" s="17"/>
      <c r="AF11" s="17"/>
      <c r="AG11" s="17"/>
      <c r="AH11" s="17"/>
      <c r="AI11" s="17"/>
      <c r="AJ11" s="17"/>
      <c r="AK11" s="27" t="s">
        <v>27</v>
      </c>
      <c r="AL11" s="17"/>
      <c r="AM11" s="17"/>
      <c r="AN11" s="22" t="s">
        <v>1</v>
      </c>
      <c r="AO11" s="17"/>
      <c r="AP11" s="17"/>
      <c r="AQ11" s="17"/>
      <c r="AR11" s="15"/>
      <c r="BE11" s="26"/>
      <c r="BS11" s="12" t="s">
        <v>6</v>
      </c>
    </row>
    <row r="12" ht="6.96" customHeight="1">
      <c r="B12" s="16"/>
      <c r="C12" s="17"/>
      <c r="D12" s="17"/>
      <c r="E12" s="17"/>
      <c r="F12" s="17"/>
      <c r="G12" s="17"/>
      <c r="H12" s="17"/>
      <c r="I12" s="17"/>
      <c r="J12" s="17"/>
      <c r="K12" s="17"/>
      <c r="L12" s="17"/>
      <c r="M12" s="17"/>
      <c r="N12" s="17"/>
      <c r="O12" s="17"/>
      <c r="P12" s="17"/>
      <c r="Q12" s="17"/>
      <c r="R12" s="17"/>
      <c r="S12" s="17"/>
      <c r="T12" s="17"/>
      <c r="U12" s="17"/>
      <c r="V12" s="17"/>
      <c r="W12" s="17"/>
      <c r="X12" s="17"/>
      <c r="Y12" s="17"/>
      <c r="Z12" s="17"/>
      <c r="AA12" s="17"/>
      <c r="AB12" s="17"/>
      <c r="AC12" s="17"/>
      <c r="AD12" s="17"/>
      <c r="AE12" s="17"/>
      <c r="AF12" s="17"/>
      <c r="AG12" s="17"/>
      <c r="AH12" s="17"/>
      <c r="AI12" s="17"/>
      <c r="AJ12" s="17"/>
      <c r="AK12" s="17"/>
      <c r="AL12" s="17"/>
      <c r="AM12" s="17"/>
      <c r="AN12" s="17"/>
      <c r="AO12" s="17"/>
      <c r="AP12" s="17"/>
      <c r="AQ12" s="17"/>
      <c r="AR12" s="15"/>
      <c r="BE12" s="26"/>
      <c r="BS12" s="12" t="s">
        <v>6</v>
      </c>
    </row>
    <row r="13" ht="12" customHeight="1">
      <c r="B13" s="16"/>
      <c r="C13" s="17"/>
      <c r="D13" s="27" t="s">
        <v>28</v>
      </c>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27" t="s">
        <v>25</v>
      </c>
      <c r="AL13" s="17"/>
      <c r="AM13" s="17"/>
      <c r="AN13" s="29" t="s">
        <v>29</v>
      </c>
      <c r="AO13" s="17"/>
      <c r="AP13" s="17"/>
      <c r="AQ13" s="17"/>
      <c r="AR13" s="15"/>
      <c r="BE13" s="26"/>
      <c r="BS13" s="12" t="s">
        <v>6</v>
      </c>
    </row>
    <row r="14">
      <c r="B14" s="16"/>
      <c r="C14" s="17"/>
      <c r="D14" s="17"/>
      <c r="E14" s="29" t="s">
        <v>29</v>
      </c>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27" t="s">
        <v>27</v>
      </c>
      <c r="AL14" s="17"/>
      <c r="AM14" s="17"/>
      <c r="AN14" s="29" t="s">
        <v>29</v>
      </c>
      <c r="AO14" s="17"/>
      <c r="AP14" s="17"/>
      <c r="AQ14" s="17"/>
      <c r="AR14" s="15"/>
      <c r="BE14" s="26"/>
      <c r="BS14" s="12" t="s">
        <v>6</v>
      </c>
    </row>
    <row r="15" ht="6.96" customHeight="1">
      <c r="B15" s="16"/>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5"/>
      <c r="BE15" s="26"/>
      <c r="BS15" s="12" t="s">
        <v>4</v>
      </c>
    </row>
    <row r="16" ht="12" customHeight="1">
      <c r="B16" s="16"/>
      <c r="C16" s="17"/>
      <c r="D16" s="27" t="s">
        <v>30</v>
      </c>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27" t="s">
        <v>25</v>
      </c>
      <c r="AL16" s="17"/>
      <c r="AM16" s="17"/>
      <c r="AN16" s="22" t="s">
        <v>1</v>
      </c>
      <c r="AO16" s="17"/>
      <c r="AP16" s="17"/>
      <c r="AQ16" s="17"/>
      <c r="AR16" s="15"/>
      <c r="BE16" s="26"/>
      <c r="BS16" s="12" t="s">
        <v>4</v>
      </c>
    </row>
    <row r="17" ht="18.48" customHeight="1">
      <c r="B17" s="16"/>
      <c r="C17" s="17"/>
      <c r="D17" s="17"/>
      <c r="E17" s="22" t="s">
        <v>31</v>
      </c>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27" t="s">
        <v>27</v>
      </c>
      <c r="AL17" s="17"/>
      <c r="AM17" s="17"/>
      <c r="AN17" s="22" t="s">
        <v>1</v>
      </c>
      <c r="AO17" s="17"/>
      <c r="AP17" s="17"/>
      <c r="AQ17" s="17"/>
      <c r="AR17" s="15"/>
      <c r="BE17" s="26"/>
      <c r="BS17" s="12" t="s">
        <v>32</v>
      </c>
    </row>
    <row r="18" ht="6.96" customHeight="1">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5"/>
      <c r="BE18" s="26"/>
      <c r="BS18" s="12" t="s">
        <v>6</v>
      </c>
    </row>
    <row r="19" ht="12" customHeight="1">
      <c r="B19" s="16"/>
      <c r="C19" s="17"/>
      <c r="D19" s="27" t="s">
        <v>33</v>
      </c>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27" t="s">
        <v>25</v>
      </c>
      <c r="AL19" s="17"/>
      <c r="AM19" s="17"/>
      <c r="AN19" s="22" t="s">
        <v>1</v>
      </c>
      <c r="AO19" s="17"/>
      <c r="AP19" s="17"/>
      <c r="AQ19" s="17"/>
      <c r="AR19" s="15"/>
      <c r="BE19" s="26"/>
      <c r="BS19" s="12" t="s">
        <v>6</v>
      </c>
    </row>
    <row r="20" ht="18.48" customHeight="1">
      <c r="B20" s="16"/>
      <c r="C20" s="17"/>
      <c r="D20" s="17"/>
      <c r="E20" s="22" t="s">
        <v>31</v>
      </c>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27" t="s">
        <v>27</v>
      </c>
      <c r="AL20" s="17"/>
      <c r="AM20" s="17"/>
      <c r="AN20" s="22" t="s">
        <v>1</v>
      </c>
      <c r="AO20" s="17"/>
      <c r="AP20" s="17"/>
      <c r="AQ20" s="17"/>
      <c r="AR20" s="15"/>
      <c r="BE20" s="26"/>
      <c r="BS20" s="12" t="s">
        <v>32</v>
      </c>
    </row>
    <row r="21" ht="6.96" customHeight="1">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5"/>
      <c r="BE21" s="26"/>
    </row>
    <row r="22" ht="12" customHeight="1">
      <c r="B22" s="16"/>
      <c r="C22" s="17"/>
      <c r="D22" s="27" t="s">
        <v>34</v>
      </c>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5"/>
      <c r="BE22" s="26"/>
    </row>
    <row r="23" ht="16.5" customHeight="1">
      <c r="B23" s="16"/>
      <c r="C23" s="17"/>
      <c r="D23" s="17"/>
      <c r="E23" s="31" t="s">
        <v>1</v>
      </c>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17"/>
      <c r="AP23" s="17"/>
      <c r="AQ23" s="17"/>
      <c r="AR23" s="15"/>
      <c r="BE23" s="26"/>
    </row>
    <row r="24" ht="6.96" customHeight="1">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5"/>
      <c r="BE24" s="26"/>
    </row>
    <row r="25" ht="6.96" customHeight="1">
      <c r="B25" s="16"/>
      <c r="C25" s="17"/>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17"/>
      <c r="AQ25" s="17"/>
      <c r="AR25" s="15"/>
      <c r="BE25" s="26"/>
    </row>
    <row r="26" s="1" customFormat="1" ht="25.92" customHeight="1">
      <c r="B26" s="33"/>
      <c r="C26" s="34"/>
      <c r="D26" s="35" t="s">
        <v>35</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7">
        <f>ROUND(AG54,2)</f>
        <v>0</v>
      </c>
      <c r="AL26" s="36"/>
      <c r="AM26" s="36"/>
      <c r="AN26" s="36"/>
      <c r="AO26" s="36"/>
      <c r="AP26" s="34"/>
      <c r="AQ26" s="34"/>
      <c r="AR26" s="38"/>
      <c r="BE26" s="26"/>
    </row>
    <row r="27" s="1" customFormat="1" ht="6.96" customHeight="1">
      <c r="B27" s="33"/>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8"/>
      <c r="BE27" s="26"/>
    </row>
    <row r="28" s="1" customFormat="1">
      <c r="B28" s="33"/>
      <c r="C28" s="34"/>
      <c r="D28" s="34"/>
      <c r="E28" s="34"/>
      <c r="F28" s="34"/>
      <c r="G28" s="34"/>
      <c r="H28" s="34"/>
      <c r="I28" s="34"/>
      <c r="J28" s="34"/>
      <c r="K28" s="34"/>
      <c r="L28" s="39" t="s">
        <v>36</v>
      </c>
      <c r="M28" s="39"/>
      <c r="N28" s="39"/>
      <c r="O28" s="39"/>
      <c r="P28" s="39"/>
      <c r="Q28" s="34"/>
      <c r="R28" s="34"/>
      <c r="S28" s="34"/>
      <c r="T28" s="34"/>
      <c r="U28" s="34"/>
      <c r="V28" s="34"/>
      <c r="W28" s="39" t="s">
        <v>37</v>
      </c>
      <c r="X28" s="39"/>
      <c r="Y28" s="39"/>
      <c r="Z28" s="39"/>
      <c r="AA28" s="39"/>
      <c r="AB28" s="39"/>
      <c r="AC28" s="39"/>
      <c r="AD28" s="39"/>
      <c r="AE28" s="39"/>
      <c r="AF28" s="34"/>
      <c r="AG28" s="34"/>
      <c r="AH28" s="34"/>
      <c r="AI28" s="34"/>
      <c r="AJ28" s="34"/>
      <c r="AK28" s="39" t="s">
        <v>38</v>
      </c>
      <c r="AL28" s="39"/>
      <c r="AM28" s="39"/>
      <c r="AN28" s="39"/>
      <c r="AO28" s="39"/>
      <c r="AP28" s="34"/>
      <c r="AQ28" s="34"/>
      <c r="AR28" s="38"/>
      <c r="BE28" s="26"/>
    </row>
    <row r="29" s="2" customFormat="1" ht="14.4" customHeight="1">
      <c r="B29" s="40"/>
      <c r="C29" s="41"/>
      <c r="D29" s="27" t="s">
        <v>39</v>
      </c>
      <c r="E29" s="41"/>
      <c r="F29" s="27" t="s">
        <v>40</v>
      </c>
      <c r="G29" s="41"/>
      <c r="H29" s="41"/>
      <c r="I29" s="41"/>
      <c r="J29" s="41"/>
      <c r="K29" s="41"/>
      <c r="L29" s="42">
        <v>0.20999999999999999</v>
      </c>
      <c r="M29" s="41"/>
      <c r="N29" s="41"/>
      <c r="O29" s="41"/>
      <c r="P29" s="41"/>
      <c r="Q29" s="41"/>
      <c r="R29" s="41"/>
      <c r="S29" s="41"/>
      <c r="T29" s="41"/>
      <c r="U29" s="41"/>
      <c r="V29" s="41"/>
      <c r="W29" s="43">
        <f>ROUND(AZ54, 2)</f>
        <v>0</v>
      </c>
      <c r="X29" s="41"/>
      <c r="Y29" s="41"/>
      <c r="Z29" s="41"/>
      <c r="AA29" s="41"/>
      <c r="AB29" s="41"/>
      <c r="AC29" s="41"/>
      <c r="AD29" s="41"/>
      <c r="AE29" s="41"/>
      <c r="AF29" s="41"/>
      <c r="AG29" s="41"/>
      <c r="AH29" s="41"/>
      <c r="AI29" s="41"/>
      <c r="AJ29" s="41"/>
      <c r="AK29" s="43">
        <f>ROUND(AV54, 2)</f>
        <v>0</v>
      </c>
      <c r="AL29" s="41"/>
      <c r="AM29" s="41"/>
      <c r="AN29" s="41"/>
      <c r="AO29" s="41"/>
      <c r="AP29" s="41"/>
      <c r="AQ29" s="41"/>
      <c r="AR29" s="44"/>
      <c r="BE29" s="26"/>
    </row>
    <row r="30" s="2" customFormat="1" ht="14.4" customHeight="1">
      <c r="B30" s="40"/>
      <c r="C30" s="41"/>
      <c r="D30" s="41"/>
      <c r="E30" s="41"/>
      <c r="F30" s="27" t="s">
        <v>41</v>
      </c>
      <c r="G30" s="41"/>
      <c r="H30" s="41"/>
      <c r="I30" s="41"/>
      <c r="J30" s="41"/>
      <c r="K30" s="41"/>
      <c r="L30" s="42">
        <v>0.14999999999999999</v>
      </c>
      <c r="M30" s="41"/>
      <c r="N30" s="41"/>
      <c r="O30" s="41"/>
      <c r="P30" s="41"/>
      <c r="Q30" s="41"/>
      <c r="R30" s="41"/>
      <c r="S30" s="41"/>
      <c r="T30" s="41"/>
      <c r="U30" s="41"/>
      <c r="V30" s="41"/>
      <c r="W30" s="43">
        <f>ROUND(BA54, 2)</f>
        <v>0</v>
      </c>
      <c r="X30" s="41"/>
      <c r="Y30" s="41"/>
      <c r="Z30" s="41"/>
      <c r="AA30" s="41"/>
      <c r="AB30" s="41"/>
      <c r="AC30" s="41"/>
      <c r="AD30" s="41"/>
      <c r="AE30" s="41"/>
      <c r="AF30" s="41"/>
      <c r="AG30" s="41"/>
      <c r="AH30" s="41"/>
      <c r="AI30" s="41"/>
      <c r="AJ30" s="41"/>
      <c r="AK30" s="43">
        <f>ROUND(AW54, 2)</f>
        <v>0</v>
      </c>
      <c r="AL30" s="41"/>
      <c r="AM30" s="41"/>
      <c r="AN30" s="41"/>
      <c r="AO30" s="41"/>
      <c r="AP30" s="41"/>
      <c r="AQ30" s="41"/>
      <c r="AR30" s="44"/>
      <c r="BE30" s="26"/>
    </row>
    <row r="31" hidden="1" s="2" customFormat="1" ht="14.4" customHeight="1">
      <c r="B31" s="40"/>
      <c r="C31" s="41"/>
      <c r="D31" s="41"/>
      <c r="E31" s="41"/>
      <c r="F31" s="27" t="s">
        <v>42</v>
      </c>
      <c r="G31" s="41"/>
      <c r="H31" s="41"/>
      <c r="I31" s="41"/>
      <c r="J31" s="41"/>
      <c r="K31" s="41"/>
      <c r="L31" s="42">
        <v>0.20999999999999999</v>
      </c>
      <c r="M31" s="41"/>
      <c r="N31" s="41"/>
      <c r="O31" s="41"/>
      <c r="P31" s="41"/>
      <c r="Q31" s="41"/>
      <c r="R31" s="41"/>
      <c r="S31" s="41"/>
      <c r="T31" s="41"/>
      <c r="U31" s="41"/>
      <c r="V31" s="41"/>
      <c r="W31" s="43">
        <f>ROUND(BB54, 2)</f>
        <v>0</v>
      </c>
      <c r="X31" s="41"/>
      <c r="Y31" s="41"/>
      <c r="Z31" s="41"/>
      <c r="AA31" s="41"/>
      <c r="AB31" s="41"/>
      <c r="AC31" s="41"/>
      <c r="AD31" s="41"/>
      <c r="AE31" s="41"/>
      <c r="AF31" s="41"/>
      <c r="AG31" s="41"/>
      <c r="AH31" s="41"/>
      <c r="AI31" s="41"/>
      <c r="AJ31" s="41"/>
      <c r="AK31" s="43">
        <v>0</v>
      </c>
      <c r="AL31" s="41"/>
      <c r="AM31" s="41"/>
      <c r="AN31" s="41"/>
      <c r="AO31" s="41"/>
      <c r="AP31" s="41"/>
      <c r="AQ31" s="41"/>
      <c r="AR31" s="44"/>
      <c r="BE31" s="26"/>
    </row>
    <row r="32" hidden="1" s="2" customFormat="1" ht="14.4" customHeight="1">
      <c r="B32" s="40"/>
      <c r="C32" s="41"/>
      <c r="D32" s="41"/>
      <c r="E32" s="41"/>
      <c r="F32" s="27" t="s">
        <v>43</v>
      </c>
      <c r="G32" s="41"/>
      <c r="H32" s="41"/>
      <c r="I32" s="41"/>
      <c r="J32" s="41"/>
      <c r="K32" s="41"/>
      <c r="L32" s="42">
        <v>0.14999999999999999</v>
      </c>
      <c r="M32" s="41"/>
      <c r="N32" s="41"/>
      <c r="O32" s="41"/>
      <c r="P32" s="41"/>
      <c r="Q32" s="41"/>
      <c r="R32" s="41"/>
      <c r="S32" s="41"/>
      <c r="T32" s="41"/>
      <c r="U32" s="41"/>
      <c r="V32" s="41"/>
      <c r="W32" s="43">
        <f>ROUND(BC54, 2)</f>
        <v>0</v>
      </c>
      <c r="X32" s="41"/>
      <c r="Y32" s="41"/>
      <c r="Z32" s="41"/>
      <c r="AA32" s="41"/>
      <c r="AB32" s="41"/>
      <c r="AC32" s="41"/>
      <c r="AD32" s="41"/>
      <c r="AE32" s="41"/>
      <c r="AF32" s="41"/>
      <c r="AG32" s="41"/>
      <c r="AH32" s="41"/>
      <c r="AI32" s="41"/>
      <c r="AJ32" s="41"/>
      <c r="AK32" s="43">
        <v>0</v>
      </c>
      <c r="AL32" s="41"/>
      <c r="AM32" s="41"/>
      <c r="AN32" s="41"/>
      <c r="AO32" s="41"/>
      <c r="AP32" s="41"/>
      <c r="AQ32" s="41"/>
      <c r="AR32" s="44"/>
      <c r="BE32" s="26"/>
    </row>
    <row r="33" hidden="1" s="2" customFormat="1" ht="14.4" customHeight="1">
      <c r="B33" s="40"/>
      <c r="C33" s="41"/>
      <c r="D33" s="41"/>
      <c r="E33" s="41"/>
      <c r="F33" s="27" t="s">
        <v>44</v>
      </c>
      <c r="G33" s="41"/>
      <c r="H33" s="41"/>
      <c r="I33" s="41"/>
      <c r="J33" s="41"/>
      <c r="K33" s="41"/>
      <c r="L33" s="42">
        <v>0</v>
      </c>
      <c r="M33" s="41"/>
      <c r="N33" s="41"/>
      <c r="O33" s="41"/>
      <c r="P33" s="41"/>
      <c r="Q33" s="41"/>
      <c r="R33" s="41"/>
      <c r="S33" s="41"/>
      <c r="T33" s="41"/>
      <c r="U33" s="41"/>
      <c r="V33" s="41"/>
      <c r="W33" s="43">
        <f>ROUND(BD54, 2)</f>
        <v>0</v>
      </c>
      <c r="X33" s="41"/>
      <c r="Y33" s="41"/>
      <c r="Z33" s="41"/>
      <c r="AA33" s="41"/>
      <c r="AB33" s="41"/>
      <c r="AC33" s="41"/>
      <c r="AD33" s="41"/>
      <c r="AE33" s="41"/>
      <c r="AF33" s="41"/>
      <c r="AG33" s="41"/>
      <c r="AH33" s="41"/>
      <c r="AI33" s="41"/>
      <c r="AJ33" s="41"/>
      <c r="AK33" s="43">
        <v>0</v>
      </c>
      <c r="AL33" s="41"/>
      <c r="AM33" s="41"/>
      <c r="AN33" s="41"/>
      <c r="AO33" s="41"/>
      <c r="AP33" s="41"/>
      <c r="AQ33" s="41"/>
      <c r="AR33" s="44"/>
      <c r="BE33" s="26"/>
    </row>
    <row r="34" s="1" customFormat="1" ht="6.96" customHeight="1">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8"/>
      <c r="BE34" s="26"/>
    </row>
    <row r="35" s="1" customFormat="1" ht="25.92" customHeight="1">
      <c r="B35" s="33"/>
      <c r="C35" s="45"/>
      <c r="D35" s="46" t="s">
        <v>45</v>
      </c>
      <c r="E35" s="47"/>
      <c r="F35" s="47"/>
      <c r="G35" s="47"/>
      <c r="H35" s="47"/>
      <c r="I35" s="47"/>
      <c r="J35" s="47"/>
      <c r="K35" s="47"/>
      <c r="L35" s="47"/>
      <c r="M35" s="47"/>
      <c r="N35" s="47"/>
      <c r="O35" s="47"/>
      <c r="P35" s="47"/>
      <c r="Q35" s="47"/>
      <c r="R35" s="47"/>
      <c r="S35" s="47"/>
      <c r="T35" s="48" t="s">
        <v>46</v>
      </c>
      <c r="U35" s="47"/>
      <c r="V35" s="47"/>
      <c r="W35" s="47"/>
      <c r="X35" s="49" t="s">
        <v>47</v>
      </c>
      <c r="Y35" s="47"/>
      <c r="Z35" s="47"/>
      <c r="AA35" s="47"/>
      <c r="AB35" s="47"/>
      <c r="AC35" s="47"/>
      <c r="AD35" s="47"/>
      <c r="AE35" s="47"/>
      <c r="AF35" s="47"/>
      <c r="AG35" s="47"/>
      <c r="AH35" s="47"/>
      <c r="AI35" s="47"/>
      <c r="AJ35" s="47"/>
      <c r="AK35" s="50">
        <f>SUM(AK26:AK33)</f>
        <v>0</v>
      </c>
      <c r="AL35" s="47"/>
      <c r="AM35" s="47"/>
      <c r="AN35" s="47"/>
      <c r="AO35" s="51"/>
      <c r="AP35" s="45"/>
      <c r="AQ35" s="45"/>
      <c r="AR35" s="38"/>
    </row>
    <row r="36" s="1" customFormat="1" ht="6.96" customHeight="1">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8"/>
    </row>
    <row r="37" s="1" customFormat="1" ht="6.96" customHeight="1">
      <c r="B37" s="52"/>
      <c r="C37" s="53"/>
      <c r="D37" s="53"/>
      <c r="E37" s="53"/>
      <c r="F37" s="53"/>
      <c r="G37" s="53"/>
      <c r="H37" s="53"/>
      <c r="I37" s="53"/>
      <c r="J37" s="53"/>
      <c r="K37" s="53"/>
      <c r="L37" s="53"/>
      <c r="M37" s="53"/>
      <c r="N37" s="53"/>
      <c r="O37" s="53"/>
      <c r="P37" s="53"/>
      <c r="Q37" s="53"/>
      <c r="R37" s="53"/>
      <c r="S37" s="53"/>
      <c r="T37" s="53"/>
      <c r="U37" s="53"/>
      <c r="V37" s="53"/>
      <c r="W37" s="53"/>
      <c r="X37" s="53"/>
      <c r="Y37" s="53"/>
      <c r="Z37" s="53"/>
      <c r="AA37" s="53"/>
      <c r="AB37" s="53"/>
      <c r="AC37" s="53"/>
      <c r="AD37" s="53"/>
      <c r="AE37" s="53"/>
      <c r="AF37" s="53"/>
      <c r="AG37" s="53"/>
      <c r="AH37" s="53"/>
      <c r="AI37" s="53"/>
      <c r="AJ37" s="53"/>
      <c r="AK37" s="53"/>
      <c r="AL37" s="53"/>
      <c r="AM37" s="53"/>
      <c r="AN37" s="53"/>
      <c r="AO37" s="53"/>
      <c r="AP37" s="53"/>
      <c r="AQ37" s="53"/>
      <c r="AR37" s="38"/>
    </row>
    <row r="41" s="1" customFormat="1" ht="6.96" customHeight="1">
      <c r="B41" s="54"/>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38"/>
    </row>
    <row r="42" s="1" customFormat="1" ht="24.96" customHeight="1">
      <c r="B42" s="33"/>
      <c r="C42" s="18" t="s">
        <v>48</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8"/>
    </row>
    <row r="43" s="1" customFormat="1" ht="6.96" customHeight="1">
      <c r="B43" s="33"/>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8"/>
    </row>
    <row r="44" s="1" customFormat="1" ht="12" customHeight="1">
      <c r="B44" s="33"/>
      <c r="C44" s="27" t="s">
        <v>13</v>
      </c>
      <c r="D44" s="34"/>
      <c r="E44" s="34"/>
      <c r="F44" s="34"/>
      <c r="G44" s="34"/>
      <c r="H44" s="34"/>
      <c r="I44" s="34"/>
      <c r="J44" s="34"/>
      <c r="K44" s="34"/>
      <c r="L44" s="34" t="str">
        <f>K5</f>
        <v>2019</v>
      </c>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8"/>
    </row>
    <row r="45" s="3" customFormat="1" ht="36.96" customHeight="1">
      <c r="B45" s="56"/>
      <c r="C45" s="57" t="s">
        <v>16</v>
      </c>
      <c r="D45" s="58"/>
      <c r="E45" s="58"/>
      <c r="F45" s="58"/>
      <c r="G45" s="58"/>
      <c r="H45" s="58"/>
      <c r="I45" s="58"/>
      <c r="J45" s="58"/>
      <c r="K45" s="58"/>
      <c r="L45" s="59" t="str">
        <f>K6</f>
        <v>Oprava SZZ Nezvěstice</v>
      </c>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60"/>
    </row>
    <row r="46" s="1" customFormat="1" ht="6.96" customHeight="1">
      <c r="B46" s="33"/>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8"/>
    </row>
    <row r="47" s="1" customFormat="1" ht="12" customHeight="1">
      <c r="B47" s="33"/>
      <c r="C47" s="27" t="s">
        <v>20</v>
      </c>
      <c r="D47" s="34"/>
      <c r="E47" s="34"/>
      <c r="F47" s="34"/>
      <c r="G47" s="34"/>
      <c r="H47" s="34"/>
      <c r="I47" s="34"/>
      <c r="J47" s="34"/>
      <c r="K47" s="34"/>
      <c r="L47" s="61" t="str">
        <f>IF(K8="","",K8)</f>
        <v>Nezvěstice</v>
      </c>
      <c r="M47" s="34"/>
      <c r="N47" s="34"/>
      <c r="O47" s="34"/>
      <c r="P47" s="34"/>
      <c r="Q47" s="34"/>
      <c r="R47" s="34"/>
      <c r="S47" s="34"/>
      <c r="T47" s="34"/>
      <c r="U47" s="34"/>
      <c r="V47" s="34"/>
      <c r="W47" s="34"/>
      <c r="X47" s="34"/>
      <c r="Y47" s="34"/>
      <c r="Z47" s="34"/>
      <c r="AA47" s="34"/>
      <c r="AB47" s="34"/>
      <c r="AC47" s="34"/>
      <c r="AD47" s="34"/>
      <c r="AE47" s="34"/>
      <c r="AF47" s="34"/>
      <c r="AG47" s="34"/>
      <c r="AH47" s="34"/>
      <c r="AI47" s="27" t="s">
        <v>22</v>
      </c>
      <c r="AJ47" s="34"/>
      <c r="AK47" s="34"/>
      <c r="AL47" s="34"/>
      <c r="AM47" s="62" t="str">
        <f>IF(AN8= "","",AN8)</f>
        <v>7. 1. 2019</v>
      </c>
      <c r="AN47" s="62"/>
      <c r="AO47" s="34"/>
      <c r="AP47" s="34"/>
      <c r="AQ47" s="34"/>
      <c r="AR47" s="38"/>
    </row>
    <row r="48" s="1" customFormat="1" ht="6.96" customHeight="1">
      <c r="B48" s="33"/>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8"/>
    </row>
    <row r="49" s="1" customFormat="1" ht="13.65" customHeight="1">
      <c r="B49" s="33"/>
      <c r="C49" s="27" t="s">
        <v>24</v>
      </c>
      <c r="D49" s="34"/>
      <c r="E49" s="34"/>
      <c r="F49" s="34"/>
      <c r="G49" s="34"/>
      <c r="H49" s="34"/>
      <c r="I49" s="34"/>
      <c r="J49" s="34"/>
      <c r="K49" s="34"/>
      <c r="L49" s="34" t="str">
        <f>IF(E11= "","",E11)</f>
        <v>SŽDC s.o. OŘ Plzeň</v>
      </c>
      <c r="M49" s="34"/>
      <c r="N49" s="34"/>
      <c r="O49" s="34"/>
      <c r="P49" s="34"/>
      <c r="Q49" s="34"/>
      <c r="R49" s="34"/>
      <c r="S49" s="34"/>
      <c r="T49" s="34"/>
      <c r="U49" s="34"/>
      <c r="V49" s="34"/>
      <c r="W49" s="34"/>
      <c r="X49" s="34"/>
      <c r="Y49" s="34"/>
      <c r="Z49" s="34"/>
      <c r="AA49" s="34"/>
      <c r="AB49" s="34"/>
      <c r="AC49" s="34"/>
      <c r="AD49" s="34"/>
      <c r="AE49" s="34"/>
      <c r="AF49" s="34"/>
      <c r="AG49" s="34"/>
      <c r="AH49" s="34"/>
      <c r="AI49" s="27" t="s">
        <v>30</v>
      </c>
      <c r="AJ49" s="34"/>
      <c r="AK49" s="34"/>
      <c r="AL49" s="34"/>
      <c r="AM49" s="63" t="str">
        <f>IF(E17="","",E17)</f>
        <v xml:space="preserve"> </v>
      </c>
      <c r="AN49" s="34"/>
      <c r="AO49" s="34"/>
      <c r="AP49" s="34"/>
      <c r="AQ49" s="34"/>
      <c r="AR49" s="38"/>
      <c r="AS49" s="64" t="s">
        <v>49</v>
      </c>
      <c r="AT49" s="65"/>
      <c r="AU49" s="66"/>
      <c r="AV49" s="66"/>
      <c r="AW49" s="66"/>
      <c r="AX49" s="66"/>
      <c r="AY49" s="66"/>
      <c r="AZ49" s="66"/>
      <c r="BA49" s="66"/>
      <c r="BB49" s="66"/>
      <c r="BC49" s="66"/>
      <c r="BD49" s="67"/>
    </row>
    <row r="50" s="1" customFormat="1" ht="13.65" customHeight="1">
      <c r="B50" s="33"/>
      <c r="C50" s="27" t="s">
        <v>28</v>
      </c>
      <c r="D50" s="34"/>
      <c r="E50" s="34"/>
      <c r="F50" s="34"/>
      <c r="G50" s="34"/>
      <c r="H50" s="34"/>
      <c r="I50" s="34"/>
      <c r="J50" s="34"/>
      <c r="K50" s="34"/>
      <c r="L50" s="34" t="str">
        <f>IF(E14= "Vyplň údaj","",E14)</f>
        <v/>
      </c>
      <c r="M50" s="34"/>
      <c r="N50" s="34"/>
      <c r="O50" s="34"/>
      <c r="P50" s="34"/>
      <c r="Q50" s="34"/>
      <c r="R50" s="34"/>
      <c r="S50" s="34"/>
      <c r="T50" s="34"/>
      <c r="U50" s="34"/>
      <c r="V50" s="34"/>
      <c r="W50" s="34"/>
      <c r="X50" s="34"/>
      <c r="Y50" s="34"/>
      <c r="Z50" s="34"/>
      <c r="AA50" s="34"/>
      <c r="AB50" s="34"/>
      <c r="AC50" s="34"/>
      <c r="AD50" s="34"/>
      <c r="AE50" s="34"/>
      <c r="AF50" s="34"/>
      <c r="AG50" s="34"/>
      <c r="AH50" s="34"/>
      <c r="AI50" s="27" t="s">
        <v>33</v>
      </c>
      <c r="AJ50" s="34"/>
      <c r="AK50" s="34"/>
      <c r="AL50" s="34"/>
      <c r="AM50" s="63" t="str">
        <f>IF(E20="","",E20)</f>
        <v xml:space="preserve"> </v>
      </c>
      <c r="AN50" s="34"/>
      <c r="AO50" s="34"/>
      <c r="AP50" s="34"/>
      <c r="AQ50" s="34"/>
      <c r="AR50" s="38"/>
      <c r="AS50" s="68"/>
      <c r="AT50" s="69"/>
      <c r="AU50" s="70"/>
      <c r="AV50" s="70"/>
      <c r="AW50" s="70"/>
      <c r="AX50" s="70"/>
      <c r="AY50" s="70"/>
      <c r="AZ50" s="70"/>
      <c r="BA50" s="70"/>
      <c r="BB50" s="70"/>
      <c r="BC50" s="70"/>
      <c r="BD50" s="71"/>
    </row>
    <row r="51" s="1" customFormat="1" ht="10.8" customHeight="1">
      <c r="B51" s="33"/>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8"/>
      <c r="AS51" s="72"/>
      <c r="AT51" s="73"/>
      <c r="AU51" s="74"/>
      <c r="AV51" s="74"/>
      <c r="AW51" s="74"/>
      <c r="AX51" s="74"/>
      <c r="AY51" s="74"/>
      <c r="AZ51" s="74"/>
      <c r="BA51" s="74"/>
      <c r="BB51" s="74"/>
      <c r="BC51" s="74"/>
      <c r="BD51" s="75"/>
    </row>
    <row r="52" s="1" customFormat="1" ht="29.28" customHeight="1">
      <c r="B52" s="33"/>
      <c r="C52" s="76" t="s">
        <v>50</v>
      </c>
      <c r="D52" s="77"/>
      <c r="E52" s="77"/>
      <c r="F52" s="77"/>
      <c r="G52" s="77"/>
      <c r="H52" s="78"/>
      <c r="I52" s="79" t="s">
        <v>51</v>
      </c>
      <c r="J52" s="77"/>
      <c r="K52" s="77"/>
      <c r="L52" s="77"/>
      <c r="M52" s="77"/>
      <c r="N52" s="77"/>
      <c r="O52" s="77"/>
      <c r="P52" s="77"/>
      <c r="Q52" s="77"/>
      <c r="R52" s="77"/>
      <c r="S52" s="77"/>
      <c r="T52" s="77"/>
      <c r="U52" s="77"/>
      <c r="V52" s="77"/>
      <c r="W52" s="77"/>
      <c r="X52" s="77"/>
      <c r="Y52" s="77"/>
      <c r="Z52" s="77"/>
      <c r="AA52" s="77"/>
      <c r="AB52" s="77"/>
      <c r="AC52" s="77"/>
      <c r="AD52" s="77"/>
      <c r="AE52" s="77"/>
      <c r="AF52" s="77"/>
      <c r="AG52" s="80" t="s">
        <v>52</v>
      </c>
      <c r="AH52" s="77"/>
      <c r="AI52" s="77"/>
      <c r="AJ52" s="77"/>
      <c r="AK52" s="77"/>
      <c r="AL52" s="77"/>
      <c r="AM52" s="77"/>
      <c r="AN52" s="79" t="s">
        <v>53</v>
      </c>
      <c r="AO52" s="77"/>
      <c r="AP52" s="81"/>
      <c r="AQ52" s="82" t="s">
        <v>54</v>
      </c>
      <c r="AR52" s="38"/>
      <c r="AS52" s="83" t="s">
        <v>55</v>
      </c>
      <c r="AT52" s="84" t="s">
        <v>56</v>
      </c>
      <c r="AU52" s="84" t="s">
        <v>57</v>
      </c>
      <c r="AV52" s="84" t="s">
        <v>58</v>
      </c>
      <c r="AW52" s="84" t="s">
        <v>59</v>
      </c>
      <c r="AX52" s="84" t="s">
        <v>60</v>
      </c>
      <c r="AY52" s="84" t="s">
        <v>61</v>
      </c>
      <c r="AZ52" s="84" t="s">
        <v>62</v>
      </c>
      <c r="BA52" s="84" t="s">
        <v>63</v>
      </c>
      <c r="BB52" s="84" t="s">
        <v>64</v>
      </c>
      <c r="BC52" s="84" t="s">
        <v>65</v>
      </c>
      <c r="BD52" s="85" t="s">
        <v>66</v>
      </c>
    </row>
    <row r="53" s="1" customFormat="1" ht="10.8" customHeight="1">
      <c r="B53" s="33"/>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8"/>
      <c r="AS53" s="86"/>
      <c r="AT53" s="87"/>
      <c r="AU53" s="87"/>
      <c r="AV53" s="87"/>
      <c r="AW53" s="87"/>
      <c r="AX53" s="87"/>
      <c r="AY53" s="87"/>
      <c r="AZ53" s="87"/>
      <c r="BA53" s="87"/>
      <c r="BB53" s="87"/>
      <c r="BC53" s="87"/>
      <c r="BD53" s="88"/>
    </row>
    <row r="54" s="4" customFormat="1" ht="32.4" customHeight="1">
      <c r="B54" s="89"/>
      <c r="C54" s="90" t="s">
        <v>67</v>
      </c>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2">
        <f>ROUND(AG55+AG62,2)</f>
        <v>0</v>
      </c>
      <c r="AH54" s="92"/>
      <c r="AI54" s="92"/>
      <c r="AJ54" s="92"/>
      <c r="AK54" s="92"/>
      <c r="AL54" s="92"/>
      <c r="AM54" s="92"/>
      <c r="AN54" s="93">
        <f>SUM(AG54,AT54)</f>
        <v>0</v>
      </c>
      <c r="AO54" s="93"/>
      <c r="AP54" s="93"/>
      <c r="AQ54" s="94" t="s">
        <v>1</v>
      </c>
      <c r="AR54" s="95"/>
      <c r="AS54" s="96">
        <f>ROUND(AS55+AS62,2)</f>
        <v>0</v>
      </c>
      <c r="AT54" s="97">
        <f>ROUND(SUM(AV54:AW54),2)</f>
        <v>0</v>
      </c>
      <c r="AU54" s="98">
        <f>ROUND(AU55+AU62,5)</f>
        <v>0</v>
      </c>
      <c r="AV54" s="97">
        <f>ROUND(AZ54*L29,2)</f>
        <v>0</v>
      </c>
      <c r="AW54" s="97">
        <f>ROUND(BA54*L30,2)</f>
        <v>0</v>
      </c>
      <c r="AX54" s="97">
        <f>ROUND(BB54*L29,2)</f>
        <v>0</v>
      </c>
      <c r="AY54" s="97">
        <f>ROUND(BC54*L30,2)</f>
        <v>0</v>
      </c>
      <c r="AZ54" s="97">
        <f>ROUND(AZ55+AZ62,2)</f>
        <v>0</v>
      </c>
      <c r="BA54" s="97">
        <f>ROUND(BA55+BA62,2)</f>
        <v>0</v>
      </c>
      <c r="BB54" s="97">
        <f>ROUND(BB55+BB62,2)</f>
        <v>0</v>
      </c>
      <c r="BC54" s="97">
        <f>ROUND(BC55+BC62,2)</f>
        <v>0</v>
      </c>
      <c r="BD54" s="99">
        <f>ROUND(BD55+BD62,2)</f>
        <v>0</v>
      </c>
      <c r="BS54" s="100" t="s">
        <v>68</v>
      </c>
      <c r="BT54" s="100" t="s">
        <v>69</v>
      </c>
      <c r="BU54" s="101" t="s">
        <v>70</v>
      </c>
      <c r="BV54" s="100" t="s">
        <v>71</v>
      </c>
      <c r="BW54" s="100" t="s">
        <v>5</v>
      </c>
      <c r="BX54" s="100" t="s">
        <v>72</v>
      </c>
      <c r="CL54" s="100" t="s">
        <v>1</v>
      </c>
    </row>
    <row r="55" s="5" customFormat="1" ht="16.5" customHeight="1">
      <c r="B55" s="102"/>
      <c r="C55" s="103"/>
      <c r="D55" s="104" t="s">
        <v>73</v>
      </c>
      <c r="E55" s="104"/>
      <c r="F55" s="104"/>
      <c r="G55" s="104"/>
      <c r="H55" s="104"/>
      <c r="I55" s="105"/>
      <c r="J55" s="104" t="s">
        <v>74</v>
      </c>
      <c r="K55" s="104"/>
      <c r="L55" s="104"/>
      <c r="M55" s="104"/>
      <c r="N55" s="104"/>
      <c r="O55" s="104"/>
      <c r="P55" s="104"/>
      <c r="Q55" s="104"/>
      <c r="R55" s="104"/>
      <c r="S55" s="104"/>
      <c r="T55" s="104"/>
      <c r="U55" s="104"/>
      <c r="V55" s="104"/>
      <c r="W55" s="104"/>
      <c r="X55" s="104"/>
      <c r="Y55" s="104"/>
      <c r="Z55" s="104"/>
      <c r="AA55" s="104"/>
      <c r="AB55" s="104"/>
      <c r="AC55" s="104"/>
      <c r="AD55" s="104"/>
      <c r="AE55" s="104"/>
      <c r="AF55" s="104"/>
      <c r="AG55" s="106">
        <f>ROUND(SUM(AG56:AG61),2)</f>
        <v>0</v>
      </c>
      <c r="AH55" s="105"/>
      <c r="AI55" s="105"/>
      <c r="AJ55" s="105"/>
      <c r="AK55" s="105"/>
      <c r="AL55" s="105"/>
      <c r="AM55" s="105"/>
      <c r="AN55" s="107">
        <f>SUM(AG55,AT55)</f>
        <v>0</v>
      </c>
      <c r="AO55" s="105"/>
      <c r="AP55" s="105"/>
      <c r="AQ55" s="108" t="s">
        <v>75</v>
      </c>
      <c r="AR55" s="109"/>
      <c r="AS55" s="110">
        <f>ROUND(SUM(AS56:AS61),2)</f>
        <v>0</v>
      </c>
      <c r="AT55" s="111">
        <f>ROUND(SUM(AV55:AW55),2)</f>
        <v>0</v>
      </c>
      <c r="AU55" s="112">
        <f>ROUND(SUM(AU56:AU61),5)</f>
        <v>0</v>
      </c>
      <c r="AV55" s="111">
        <f>ROUND(AZ55*L29,2)</f>
        <v>0</v>
      </c>
      <c r="AW55" s="111">
        <f>ROUND(BA55*L30,2)</f>
        <v>0</v>
      </c>
      <c r="AX55" s="111">
        <f>ROUND(BB55*L29,2)</f>
        <v>0</v>
      </c>
      <c r="AY55" s="111">
        <f>ROUND(BC55*L30,2)</f>
        <v>0</v>
      </c>
      <c r="AZ55" s="111">
        <f>ROUND(SUM(AZ56:AZ61),2)</f>
        <v>0</v>
      </c>
      <c r="BA55" s="111">
        <f>ROUND(SUM(BA56:BA61),2)</f>
        <v>0</v>
      </c>
      <c r="BB55" s="111">
        <f>ROUND(SUM(BB56:BB61),2)</f>
        <v>0</v>
      </c>
      <c r="BC55" s="111">
        <f>ROUND(SUM(BC56:BC61),2)</f>
        <v>0</v>
      </c>
      <c r="BD55" s="113">
        <f>ROUND(SUM(BD56:BD61),2)</f>
        <v>0</v>
      </c>
      <c r="BS55" s="114" t="s">
        <v>68</v>
      </c>
      <c r="BT55" s="114" t="s">
        <v>76</v>
      </c>
      <c r="BU55" s="114" t="s">
        <v>70</v>
      </c>
      <c r="BV55" s="114" t="s">
        <v>71</v>
      </c>
      <c r="BW55" s="114" t="s">
        <v>77</v>
      </c>
      <c r="BX55" s="114" t="s">
        <v>5</v>
      </c>
      <c r="CL55" s="114" t="s">
        <v>1</v>
      </c>
      <c r="CM55" s="114" t="s">
        <v>78</v>
      </c>
    </row>
    <row r="56" s="6" customFormat="1" ht="16.5" customHeight="1">
      <c r="A56" s="115" t="s">
        <v>79</v>
      </c>
      <c r="B56" s="116"/>
      <c r="C56" s="117"/>
      <c r="D56" s="117"/>
      <c r="E56" s="118" t="s">
        <v>80</v>
      </c>
      <c r="F56" s="118"/>
      <c r="G56" s="118"/>
      <c r="H56" s="118"/>
      <c r="I56" s="118"/>
      <c r="J56" s="117"/>
      <c r="K56" s="118" t="s">
        <v>81</v>
      </c>
      <c r="L56" s="118"/>
      <c r="M56" s="118"/>
      <c r="N56" s="118"/>
      <c r="O56" s="118"/>
      <c r="P56" s="118"/>
      <c r="Q56" s="118"/>
      <c r="R56" s="118"/>
      <c r="S56" s="118"/>
      <c r="T56" s="118"/>
      <c r="U56" s="118"/>
      <c r="V56" s="118"/>
      <c r="W56" s="118"/>
      <c r="X56" s="118"/>
      <c r="Y56" s="118"/>
      <c r="Z56" s="118"/>
      <c r="AA56" s="118"/>
      <c r="AB56" s="118"/>
      <c r="AC56" s="118"/>
      <c r="AD56" s="118"/>
      <c r="AE56" s="118"/>
      <c r="AF56" s="118"/>
      <c r="AG56" s="119">
        <f>'01.1 - Staniční zabezpečo...'!J32</f>
        <v>0</v>
      </c>
      <c r="AH56" s="117"/>
      <c r="AI56" s="117"/>
      <c r="AJ56" s="117"/>
      <c r="AK56" s="117"/>
      <c r="AL56" s="117"/>
      <c r="AM56" s="117"/>
      <c r="AN56" s="119">
        <f>SUM(AG56,AT56)</f>
        <v>0</v>
      </c>
      <c r="AO56" s="117"/>
      <c r="AP56" s="117"/>
      <c r="AQ56" s="120" t="s">
        <v>82</v>
      </c>
      <c r="AR56" s="121"/>
      <c r="AS56" s="122">
        <v>0</v>
      </c>
      <c r="AT56" s="123">
        <f>ROUND(SUM(AV56:AW56),2)</f>
        <v>0</v>
      </c>
      <c r="AU56" s="124">
        <f>'01.1 - Staniční zabezpečo...'!P85</f>
        <v>0</v>
      </c>
      <c r="AV56" s="123">
        <f>'01.1 - Staniční zabezpečo...'!J35</f>
        <v>0</v>
      </c>
      <c r="AW56" s="123">
        <f>'01.1 - Staniční zabezpečo...'!J36</f>
        <v>0</v>
      </c>
      <c r="AX56" s="123">
        <f>'01.1 - Staniční zabezpečo...'!J37</f>
        <v>0</v>
      </c>
      <c r="AY56" s="123">
        <f>'01.1 - Staniční zabezpečo...'!J38</f>
        <v>0</v>
      </c>
      <c r="AZ56" s="123">
        <f>'01.1 - Staniční zabezpečo...'!F35</f>
        <v>0</v>
      </c>
      <c r="BA56" s="123">
        <f>'01.1 - Staniční zabezpečo...'!F36</f>
        <v>0</v>
      </c>
      <c r="BB56" s="123">
        <f>'01.1 - Staniční zabezpečo...'!F37</f>
        <v>0</v>
      </c>
      <c r="BC56" s="123">
        <f>'01.1 - Staniční zabezpečo...'!F38</f>
        <v>0</v>
      </c>
      <c r="BD56" s="125">
        <f>'01.1 - Staniční zabezpečo...'!F39</f>
        <v>0</v>
      </c>
      <c r="BT56" s="126" t="s">
        <v>78</v>
      </c>
      <c r="BV56" s="126" t="s">
        <v>71</v>
      </c>
      <c r="BW56" s="126" t="s">
        <v>83</v>
      </c>
      <c r="BX56" s="126" t="s">
        <v>77</v>
      </c>
      <c r="CL56" s="126" t="s">
        <v>1</v>
      </c>
    </row>
    <row r="57" s="6" customFormat="1" ht="16.5" customHeight="1">
      <c r="A57" s="115" t="s">
        <v>79</v>
      </c>
      <c r="B57" s="116"/>
      <c r="C57" s="117"/>
      <c r="D57" s="117"/>
      <c r="E57" s="118" t="s">
        <v>84</v>
      </c>
      <c r="F57" s="118"/>
      <c r="G57" s="118"/>
      <c r="H57" s="118"/>
      <c r="I57" s="118"/>
      <c r="J57" s="117"/>
      <c r="K57" s="118" t="s">
        <v>85</v>
      </c>
      <c r="L57" s="118"/>
      <c r="M57" s="118"/>
      <c r="N57" s="118"/>
      <c r="O57" s="118"/>
      <c r="P57" s="118"/>
      <c r="Q57" s="118"/>
      <c r="R57" s="118"/>
      <c r="S57" s="118"/>
      <c r="T57" s="118"/>
      <c r="U57" s="118"/>
      <c r="V57" s="118"/>
      <c r="W57" s="118"/>
      <c r="X57" s="118"/>
      <c r="Y57" s="118"/>
      <c r="Z57" s="118"/>
      <c r="AA57" s="118"/>
      <c r="AB57" s="118"/>
      <c r="AC57" s="118"/>
      <c r="AD57" s="118"/>
      <c r="AE57" s="118"/>
      <c r="AF57" s="118"/>
      <c r="AG57" s="119">
        <f>'01.2 - Úprava napájení SZZ'!J32</f>
        <v>0</v>
      </c>
      <c r="AH57" s="117"/>
      <c r="AI57" s="117"/>
      <c r="AJ57" s="117"/>
      <c r="AK57" s="117"/>
      <c r="AL57" s="117"/>
      <c r="AM57" s="117"/>
      <c r="AN57" s="119">
        <f>SUM(AG57,AT57)</f>
        <v>0</v>
      </c>
      <c r="AO57" s="117"/>
      <c r="AP57" s="117"/>
      <c r="AQ57" s="120" t="s">
        <v>82</v>
      </c>
      <c r="AR57" s="121"/>
      <c r="AS57" s="122">
        <v>0</v>
      </c>
      <c r="AT57" s="123">
        <f>ROUND(SUM(AV57:AW57),2)</f>
        <v>0</v>
      </c>
      <c r="AU57" s="124">
        <f>'01.2 - Úprava napájení SZZ'!P85</f>
        <v>0</v>
      </c>
      <c r="AV57" s="123">
        <f>'01.2 - Úprava napájení SZZ'!J35</f>
        <v>0</v>
      </c>
      <c r="AW57" s="123">
        <f>'01.2 - Úprava napájení SZZ'!J36</f>
        <v>0</v>
      </c>
      <c r="AX57" s="123">
        <f>'01.2 - Úprava napájení SZZ'!J37</f>
        <v>0</v>
      </c>
      <c r="AY57" s="123">
        <f>'01.2 - Úprava napájení SZZ'!J38</f>
        <v>0</v>
      </c>
      <c r="AZ57" s="123">
        <f>'01.2 - Úprava napájení SZZ'!F35</f>
        <v>0</v>
      </c>
      <c r="BA57" s="123">
        <f>'01.2 - Úprava napájení SZZ'!F36</f>
        <v>0</v>
      </c>
      <c r="BB57" s="123">
        <f>'01.2 - Úprava napájení SZZ'!F37</f>
        <v>0</v>
      </c>
      <c r="BC57" s="123">
        <f>'01.2 - Úprava napájení SZZ'!F38</f>
        <v>0</v>
      </c>
      <c r="BD57" s="125">
        <f>'01.2 - Úprava napájení SZZ'!F39</f>
        <v>0</v>
      </c>
      <c r="BT57" s="126" t="s">
        <v>78</v>
      </c>
      <c r="BV57" s="126" t="s">
        <v>71</v>
      </c>
      <c r="BW57" s="126" t="s">
        <v>86</v>
      </c>
      <c r="BX57" s="126" t="s">
        <v>77</v>
      </c>
      <c r="CL57" s="126" t="s">
        <v>1</v>
      </c>
    </row>
    <row r="58" s="6" customFormat="1" ht="25.5" customHeight="1">
      <c r="A58" s="115" t="s">
        <v>79</v>
      </c>
      <c r="B58" s="116"/>
      <c r="C58" s="117"/>
      <c r="D58" s="117"/>
      <c r="E58" s="118" t="s">
        <v>87</v>
      </c>
      <c r="F58" s="118"/>
      <c r="G58" s="118"/>
      <c r="H58" s="118"/>
      <c r="I58" s="118"/>
      <c r="J58" s="117"/>
      <c r="K58" s="118" t="s">
        <v>88</v>
      </c>
      <c r="L58" s="118"/>
      <c r="M58" s="118"/>
      <c r="N58" s="118"/>
      <c r="O58" s="118"/>
      <c r="P58" s="118"/>
      <c r="Q58" s="118"/>
      <c r="R58" s="118"/>
      <c r="S58" s="118"/>
      <c r="T58" s="118"/>
      <c r="U58" s="118"/>
      <c r="V58" s="118"/>
      <c r="W58" s="118"/>
      <c r="X58" s="118"/>
      <c r="Y58" s="118"/>
      <c r="Z58" s="118"/>
      <c r="AA58" s="118"/>
      <c r="AB58" s="118"/>
      <c r="AC58" s="118"/>
      <c r="AD58" s="118"/>
      <c r="AE58" s="118"/>
      <c r="AF58" s="118"/>
      <c r="AG58" s="119">
        <f>'01.3 - Staniční zabezpečo...'!J32</f>
        <v>0</v>
      </c>
      <c r="AH58" s="117"/>
      <c r="AI58" s="117"/>
      <c r="AJ58" s="117"/>
      <c r="AK58" s="117"/>
      <c r="AL58" s="117"/>
      <c r="AM58" s="117"/>
      <c r="AN58" s="119">
        <f>SUM(AG58,AT58)</f>
        <v>0</v>
      </c>
      <c r="AO58" s="117"/>
      <c r="AP58" s="117"/>
      <c r="AQ58" s="120" t="s">
        <v>82</v>
      </c>
      <c r="AR58" s="121"/>
      <c r="AS58" s="122">
        <v>0</v>
      </c>
      <c r="AT58" s="123">
        <f>ROUND(SUM(AV58:AW58),2)</f>
        <v>0</v>
      </c>
      <c r="AU58" s="124">
        <f>'01.3 - Staniční zabezpečo...'!P85</f>
        <v>0</v>
      </c>
      <c r="AV58" s="123">
        <f>'01.3 - Staniční zabezpečo...'!J35</f>
        <v>0</v>
      </c>
      <c r="AW58" s="123">
        <f>'01.3 - Staniční zabezpečo...'!J36</f>
        <v>0</v>
      </c>
      <c r="AX58" s="123">
        <f>'01.3 - Staniční zabezpečo...'!J37</f>
        <v>0</v>
      </c>
      <c r="AY58" s="123">
        <f>'01.3 - Staniční zabezpečo...'!J38</f>
        <v>0</v>
      </c>
      <c r="AZ58" s="123">
        <f>'01.3 - Staniční zabezpečo...'!F35</f>
        <v>0</v>
      </c>
      <c r="BA58" s="123">
        <f>'01.3 - Staniční zabezpečo...'!F36</f>
        <v>0</v>
      </c>
      <c r="BB58" s="123">
        <f>'01.3 - Staniční zabezpečo...'!F37</f>
        <v>0</v>
      </c>
      <c r="BC58" s="123">
        <f>'01.3 - Staniční zabezpečo...'!F38</f>
        <v>0</v>
      </c>
      <c r="BD58" s="125">
        <f>'01.3 - Staniční zabezpečo...'!F39</f>
        <v>0</v>
      </c>
      <c r="BT58" s="126" t="s">
        <v>78</v>
      </c>
      <c r="BV58" s="126" t="s">
        <v>71</v>
      </c>
      <c r="BW58" s="126" t="s">
        <v>89</v>
      </c>
      <c r="BX58" s="126" t="s">
        <v>77</v>
      </c>
      <c r="CL58" s="126" t="s">
        <v>1</v>
      </c>
    </row>
    <row r="59" s="6" customFormat="1" ht="16.5" customHeight="1">
      <c r="A59" s="115" t="s">
        <v>79</v>
      </c>
      <c r="B59" s="116"/>
      <c r="C59" s="117"/>
      <c r="D59" s="117"/>
      <c r="E59" s="118" t="s">
        <v>90</v>
      </c>
      <c r="F59" s="118"/>
      <c r="G59" s="118"/>
      <c r="H59" s="118"/>
      <c r="I59" s="118"/>
      <c r="J59" s="117"/>
      <c r="K59" s="118" t="s">
        <v>91</v>
      </c>
      <c r="L59" s="118"/>
      <c r="M59" s="118"/>
      <c r="N59" s="118"/>
      <c r="O59" s="118"/>
      <c r="P59" s="118"/>
      <c r="Q59" s="118"/>
      <c r="R59" s="118"/>
      <c r="S59" s="118"/>
      <c r="T59" s="118"/>
      <c r="U59" s="118"/>
      <c r="V59" s="118"/>
      <c r="W59" s="118"/>
      <c r="X59" s="118"/>
      <c r="Y59" s="118"/>
      <c r="Z59" s="118"/>
      <c r="AA59" s="118"/>
      <c r="AB59" s="118"/>
      <c r="AC59" s="118"/>
      <c r="AD59" s="118"/>
      <c r="AE59" s="118"/>
      <c r="AF59" s="118"/>
      <c r="AG59" s="119">
        <f>'01.4 - Klimatizace stavěd...'!J32</f>
        <v>0</v>
      </c>
      <c r="AH59" s="117"/>
      <c r="AI59" s="117"/>
      <c r="AJ59" s="117"/>
      <c r="AK59" s="117"/>
      <c r="AL59" s="117"/>
      <c r="AM59" s="117"/>
      <c r="AN59" s="119">
        <f>SUM(AG59,AT59)</f>
        <v>0</v>
      </c>
      <c r="AO59" s="117"/>
      <c r="AP59" s="117"/>
      <c r="AQ59" s="120" t="s">
        <v>82</v>
      </c>
      <c r="AR59" s="121"/>
      <c r="AS59" s="122">
        <v>0</v>
      </c>
      <c r="AT59" s="123">
        <f>ROUND(SUM(AV59:AW59),2)</f>
        <v>0</v>
      </c>
      <c r="AU59" s="124">
        <f>'01.4 - Klimatizace stavěd...'!P85</f>
        <v>0</v>
      </c>
      <c r="AV59" s="123">
        <f>'01.4 - Klimatizace stavěd...'!J35</f>
        <v>0</v>
      </c>
      <c r="AW59" s="123">
        <f>'01.4 - Klimatizace stavěd...'!J36</f>
        <v>0</v>
      </c>
      <c r="AX59" s="123">
        <f>'01.4 - Klimatizace stavěd...'!J37</f>
        <v>0</v>
      </c>
      <c r="AY59" s="123">
        <f>'01.4 - Klimatizace stavěd...'!J38</f>
        <v>0</v>
      </c>
      <c r="AZ59" s="123">
        <f>'01.4 - Klimatizace stavěd...'!F35</f>
        <v>0</v>
      </c>
      <c r="BA59" s="123">
        <f>'01.4 - Klimatizace stavěd...'!F36</f>
        <v>0</v>
      </c>
      <c r="BB59" s="123">
        <f>'01.4 - Klimatizace stavěd...'!F37</f>
        <v>0</v>
      </c>
      <c r="BC59" s="123">
        <f>'01.4 - Klimatizace stavěd...'!F38</f>
        <v>0</v>
      </c>
      <c r="BD59" s="125">
        <f>'01.4 - Klimatizace stavěd...'!F39</f>
        <v>0</v>
      </c>
      <c r="BT59" s="126" t="s">
        <v>78</v>
      </c>
      <c r="BV59" s="126" t="s">
        <v>71</v>
      </c>
      <c r="BW59" s="126" t="s">
        <v>92</v>
      </c>
      <c r="BX59" s="126" t="s">
        <v>77</v>
      </c>
      <c r="CL59" s="126" t="s">
        <v>1</v>
      </c>
    </row>
    <row r="60" s="6" customFormat="1" ht="25.5" customHeight="1">
      <c r="A60" s="115" t="s">
        <v>79</v>
      </c>
      <c r="B60" s="116"/>
      <c r="C60" s="117"/>
      <c r="D60" s="117"/>
      <c r="E60" s="118" t="s">
        <v>93</v>
      </c>
      <c r="F60" s="118"/>
      <c r="G60" s="118"/>
      <c r="H60" s="118"/>
      <c r="I60" s="118"/>
      <c r="J60" s="117"/>
      <c r="K60" s="118" t="s">
        <v>94</v>
      </c>
      <c r="L60" s="118"/>
      <c r="M60" s="118"/>
      <c r="N60" s="118"/>
      <c r="O60" s="118"/>
      <c r="P60" s="118"/>
      <c r="Q60" s="118"/>
      <c r="R60" s="118"/>
      <c r="S60" s="118"/>
      <c r="T60" s="118"/>
      <c r="U60" s="118"/>
      <c r="V60" s="118"/>
      <c r="W60" s="118"/>
      <c r="X60" s="118"/>
      <c r="Y60" s="118"/>
      <c r="Z60" s="118"/>
      <c r="AA60" s="118"/>
      <c r="AB60" s="118"/>
      <c r="AC60" s="118"/>
      <c r="AD60" s="118"/>
      <c r="AE60" s="118"/>
      <c r="AF60" s="118"/>
      <c r="AG60" s="119">
        <f>'01.5 - Úpravy přejezdovýc...'!J32</f>
        <v>0</v>
      </c>
      <c r="AH60" s="117"/>
      <c r="AI60" s="117"/>
      <c r="AJ60" s="117"/>
      <c r="AK60" s="117"/>
      <c r="AL60" s="117"/>
      <c r="AM60" s="117"/>
      <c r="AN60" s="119">
        <f>SUM(AG60,AT60)</f>
        <v>0</v>
      </c>
      <c r="AO60" s="117"/>
      <c r="AP60" s="117"/>
      <c r="AQ60" s="120" t="s">
        <v>82</v>
      </c>
      <c r="AR60" s="121"/>
      <c r="AS60" s="122">
        <v>0</v>
      </c>
      <c r="AT60" s="123">
        <f>ROUND(SUM(AV60:AW60),2)</f>
        <v>0</v>
      </c>
      <c r="AU60" s="124">
        <f>'01.5 - Úpravy přejezdovýc...'!P85</f>
        <v>0</v>
      </c>
      <c r="AV60" s="123">
        <f>'01.5 - Úpravy přejezdovýc...'!J35</f>
        <v>0</v>
      </c>
      <c r="AW60" s="123">
        <f>'01.5 - Úpravy přejezdovýc...'!J36</f>
        <v>0</v>
      </c>
      <c r="AX60" s="123">
        <f>'01.5 - Úpravy přejezdovýc...'!J37</f>
        <v>0</v>
      </c>
      <c r="AY60" s="123">
        <f>'01.5 - Úpravy přejezdovýc...'!J38</f>
        <v>0</v>
      </c>
      <c r="AZ60" s="123">
        <f>'01.5 - Úpravy přejezdovýc...'!F35</f>
        <v>0</v>
      </c>
      <c r="BA60" s="123">
        <f>'01.5 - Úpravy přejezdovýc...'!F36</f>
        <v>0</v>
      </c>
      <c r="BB60" s="123">
        <f>'01.5 - Úpravy přejezdovýc...'!F37</f>
        <v>0</v>
      </c>
      <c r="BC60" s="123">
        <f>'01.5 - Úpravy přejezdovýc...'!F38</f>
        <v>0</v>
      </c>
      <c r="BD60" s="125">
        <f>'01.5 - Úpravy přejezdovýc...'!F39</f>
        <v>0</v>
      </c>
      <c r="BT60" s="126" t="s">
        <v>78</v>
      </c>
      <c r="BV60" s="126" t="s">
        <v>71</v>
      </c>
      <c r="BW60" s="126" t="s">
        <v>95</v>
      </c>
      <c r="BX60" s="126" t="s">
        <v>77</v>
      </c>
      <c r="CL60" s="126" t="s">
        <v>1</v>
      </c>
    </row>
    <row r="61" s="6" customFormat="1" ht="16.5" customHeight="1">
      <c r="A61" s="115" t="s">
        <v>79</v>
      </c>
      <c r="B61" s="116"/>
      <c r="C61" s="117"/>
      <c r="D61" s="117"/>
      <c r="E61" s="118" t="s">
        <v>96</v>
      </c>
      <c r="F61" s="118"/>
      <c r="G61" s="118"/>
      <c r="H61" s="118"/>
      <c r="I61" s="118"/>
      <c r="J61" s="117"/>
      <c r="K61" s="118" t="s">
        <v>97</v>
      </c>
      <c r="L61" s="118"/>
      <c r="M61" s="118"/>
      <c r="N61" s="118"/>
      <c r="O61" s="118"/>
      <c r="P61" s="118"/>
      <c r="Q61" s="118"/>
      <c r="R61" s="118"/>
      <c r="S61" s="118"/>
      <c r="T61" s="118"/>
      <c r="U61" s="118"/>
      <c r="V61" s="118"/>
      <c r="W61" s="118"/>
      <c r="X61" s="118"/>
      <c r="Y61" s="118"/>
      <c r="Z61" s="118"/>
      <c r="AA61" s="118"/>
      <c r="AB61" s="118"/>
      <c r="AC61" s="118"/>
      <c r="AD61" s="118"/>
      <c r="AE61" s="118"/>
      <c r="AF61" s="118"/>
      <c r="AG61" s="119">
        <f>'01.6 - Materiál objednatele'!J32</f>
        <v>0</v>
      </c>
      <c r="AH61" s="117"/>
      <c r="AI61" s="117"/>
      <c r="AJ61" s="117"/>
      <c r="AK61" s="117"/>
      <c r="AL61" s="117"/>
      <c r="AM61" s="117"/>
      <c r="AN61" s="119">
        <f>SUM(AG61,AT61)</f>
        <v>0</v>
      </c>
      <c r="AO61" s="117"/>
      <c r="AP61" s="117"/>
      <c r="AQ61" s="120" t="s">
        <v>82</v>
      </c>
      <c r="AR61" s="121"/>
      <c r="AS61" s="122">
        <v>0</v>
      </c>
      <c r="AT61" s="123">
        <f>ROUND(SUM(AV61:AW61),2)</f>
        <v>0</v>
      </c>
      <c r="AU61" s="124">
        <f>'01.6 - Materiál objednatele'!P85</f>
        <v>0</v>
      </c>
      <c r="AV61" s="123">
        <f>'01.6 - Materiál objednatele'!J35</f>
        <v>0</v>
      </c>
      <c r="AW61" s="123">
        <f>'01.6 - Materiál objednatele'!J36</f>
        <v>0</v>
      </c>
      <c r="AX61" s="123">
        <f>'01.6 - Materiál objednatele'!J37</f>
        <v>0</v>
      </c>
      <c r="AY61" s="123">
        <f>'01.6 - Materiál objednatele'!J38</f>
        <v>0</v>
      </c>
      <c r="AZ61" s="123">
        <f>'01.6 - Materiál objednatele'!F35</f>
        <v>0</v>
      </c>
      <c r="BA61" s="123">
        <f>'01.6 - Materiál objednatele'!F36</f>
        <v>0</v>
      </c>
      <c r="BB61" s="123">
        <f>'01.6 - Materiál objednatele'!F37</f>
        <v>0</v>
      </c>
      <c r="BC61" s="123">
        <f>'01.6 - Materiál objednatele'!F38</f>
        <v>0</v>
      </c>
      <c r="BD61" s="125">
        <f>'01.6 - Materiál objednatele'!F39</f>
        <v>0</v>
      </c>
      <c r="BT61" s="126" t="s">
        <v>78</v>
      </c>
      <c r="BV61" s="126" t="s">
        <v>71</v>
      </c>
      <c r="BW61" s="126" t="s">
        <v>98</v>
      </c>
      <c r="BX61" s="126" t="s">
        <v>77</v>
      </c>
      <c r="CL61" s="126" t="s">
        <v>1</v>
      </c>
    </row>
    <row r="62" s="5" customFormat="1" ht="27" customHeight="1">
      <c r="B62" s="102"/>
      <c r="C62" s="103"/>
      <c r="D62" s="104" t="s">
        <v>99</v>
      </c>
      <c r="E62" s="104"/>
      <c r="F62" s="104"/>
      <c r="G62" s="104"/>
      <c r="H62" s="104"/>
      <c r="I62" s="105"/>
      <c r="J62" s="104" t="s">
        <v>100</v>
      </c>
      <c r="K62" s="104"/>
      <c r="L62" s="104"/>
      <c r="M62" s="104"/>
      <c r="N62" s="104"/>
      <c r="O62" s="104"/>
      <c r="P62" s="104"/>
      <c r="Q62" s="104"/>
      <c r="R62" s="104"/>
      <c r="S62" s="104"/>
      <c r="T62" s="104"/>
      <c r="U62" s="104"/>
      <c r="V62" s="104"/>
      <c r="W62" s="104"/>
      <c r="X62" s="104"/>
      <c r="Y62" s="104"/>
      <c r="Z62" s="104"/>
      <c r="AA62" s="104"/>
      <c r="AB62" s="104"/>
      <c r="AC62" s="104"/>
      <c r="AD62" s="104"/>
      <c r="AE62" s="104"/>
      <c r="AF62" s="104"/>
      <c r="AG62" s="106">
        <f>ROUND(SUM(AG63:AG64),2)</f>
        <v>0</v>
      </c>
      <c r="AH62" s="105"/>
      <c r="AI62" s="105"/>
      <c r="AJ62" s="105"/>
      <c r="AK62" s="105"/>
      <c r="AL62" s="105"/>
      <c r="AM62" s="105"/>
      <c r="AN62" s="107">
        <f>SUM(AG62,AT62)</f>
        <v>0</v>
      </c>
      <c r="AO62" s="105"/>
      <c r="AP62" s="105"/>
      <c r="AQ62" s="108" t="s">
        <v>101</v>
      </c>
      <c r="AR62" s="109"/>
      <c r="AS62" s="110">
        <f>ROUND(SUM(AS63:AS64),2)</f>
        <v>0</v>
      </c>
      <c r="AT62" s="111">
        <f>ROUND(SUM(AV62:AW62),2)</f>
        <v>0</v>
      </c>
      <c r="AU62" s="112">
        <f>ROUND(SUM(AU63:AU64),5)</f>
        <v>0</v>
      </c>
      <c r="AV62" s="111">
        <f>ROUND(AZ62*L29,2)</f>
        <v>0</v>
      </c>
      <c r="AW62" s="111">
        <f>ROUND(BA62*L30,2)</f>
        <v>0</v>
      </c>
      <c r="AX62" s="111">
        <f>ROUND(BB62*L29,2)</f>
        <v>0</v>
      </c>
      <c r="AY62" s="111">
        <f>ROUND(BC62*L30,2)</f>
        <v>0</v>
      </c>
      <c r="AZ62" s="111">
        <f>ROUND(SUM(AZ63:AZ64),2)</f>
        <v>0</v>
      </c>
      <c r="BA62" s="111">
        <f>ROUND(SUM(BA63:BA64),2)</f>
        <v>0</v>
      </c>
      <c r="BB62" s="111">
        <f>ROUND(SUM(BB63:BB64),2)</f>
        <v>0</v>
      </c>
      <c r="BC62" s="111">
        <f>ROUND(SUM(BC63:BC64),2)</f>
        <v>0</v>
      </c>
      <c r="BD62" s="113">
        <f>ROUND(SUM(BD63:BD64),2)</f>
        <v>0</v>
      </c>
      <c r="BS62" s="114" t="s">
        <v>68</v>
      </c>
      <c r="BT62" s="114" t="s">
        <v>76</v>
      </c>
      <c r="BU62" s="114" t="s">
        <v>70</v>
      </c>
      <c r="BV62" s="114" t="s">
        <v>71</v>
      </c>
      <c r="BW62" s="114" t="s">
        <v>102</v>
      </c>
      <c r="BX62" s="114" t="s">
        <v>5</v>
      </c>
      <c r="CL62" s="114" t="s">
        <v>1</v>
      </c>
      <c r="CM62" s="114" t="s">
        <v>78</v>
      </c>
    </row>
    <row r="63" s="6" customFormat="1" ht="16.5" customHeight="1">
      <c r="A63" s="115" t="s">
        <v>79</v>
      </c>
      <c r="B63" s="116"/>
      <c r="C63" s="117"/>
      <c r="D63" s="117"/>
      <c r="E63" s="118" t="s">
        <v>103</v>
      </c>
      <c r="F63" s="118"/>
      <c r="G63" s="118"/>
      <c r="H63" s="118"/>
      <c r="I63" s="118"/>
      <c r="J63" s="117"/>
      <c r="K63" s="118" t="s">
        <v>104</v>
      </c>
      <c r="L63" s="118"/>
      <c r="M63" s="118"/>
      <c r="N63" s="118"/>
      <c r="O63" s="118"/>
      <c r="P63" s="118"/>
      <c r="Q63" s="118"/>
      <c r="R63" s="118"/>
      <c r="S63" s="118"/>
      <c r="T63" s="118"/>
      <c r="U63" s="118"/>
      <c r="V63" s="118"/>
      <c r="W63" s="118"/>
      <c r="X63" s="118"/>
      <c r="Y63" s="118"/>
      <c r="Z63" s="118"/>
      <c r="AA63" s="118"/>
      <c r="AB63" s="118"/>
      <c r="AC63" s="118"/>
      <c r="AD63" s="118"/>
      <c r="AE63" s="118"/>
      <c r="AF63" s="118"/>
      <c r="AG63" s="119">
        <f>'02.1 - Náklady na dopravu'!J32</f>
        <v>0</v>
      </c>
      <c r="AH63" s="117"/>
      <c r="AI63" s="117"/>
      <c r="AJ63" s="117"/>
      <c r="AK63" s="117"/>
      <c r="AL63" s="117"/>
      <c r="AM63" s="117"/>
      <c r="AN63" s="119">
        <f>SUM(AG63,AT63)</f>
        <v>0</v>
      </c>
      <c r="AO63" s="117"/>
      <c r="AP63" s="117"/>
      <c r="AQ63" s="120" t="s">
        <v>82</v>
      </c>
      <c r="AR63" s="121"/>
      <c r="AS63" s="122">
        <v>0</v>
      </c>
      <c r="AT63" s="123">
        <f>ROUND(SUM(AV63:AW63),2)</f>
        <v>0</v>
      </c>
      <c r="AU63" s="124">
        <f>'02.1 - Náklady na dopravu'!P86</f>
        <v>0</v>
      </c>
      <c r="AV63" s="123">
        <f>'02.1 - Náklady na dopravu'!J35</f>
        <v>0</v>
      </c>
      <c r="AW63" s="123">
        <f>'02.1 - Náklady na dopravu'!J36</f>
        <v>0</v>
      </c>
      <c r="AX63" s="123">
        <f>'02.1 - Náklady na dopravu'!J37</f>
        <v>0</v>
      </c>
      <c r="AY63" s="123">
        <f>'02.1 - Náklady na dopravu'!J38</f>
        <v>0</v>
      </c>
      <c r="AZ63" s="123">
        <f>'02.1 - Náklady na dopravu'!F35</f>
        <v>0</v>
      </c>
      <c r="BA63" s="123">
        <f>'02.1 - Náklady na dopravu'!F36</f>
        <v>0</v>
      </c>
      <c r="BB63" s="123">
        <f>'02.1 - Náklady na dopravu'!F37</f>
        <v>0</v>
      </c>
      <c r="BC63" s="123">
        <f>'02.1 - Náklady na dopravu'!F38</f>
        <v>0</v>
      </c>
      <c r="BD63" s="125">
        <f>'02.1 - Náklady na dopravu'!F39</f>
        <v>0</v>
      </c>
      <c r="BT63" s="126" t="s">
        <v>78</v>
      </c>
      <c r="BV63" s="126" t="s">
        <v>71</v>
      </c>
      <c r="BW63" s="126" t="s">
        <v>105</v>
      </c>
      <c r="BX63" s="126" t="s">
        <v>102</v>
      </c>
      <c r="CL63" s="126" t="s">
        <v>1</v>
      </c>
    </row>
    <row r="64" s="6" customFormat="1" ht="16.5" customHeight="1">
      <c r="A64" s="115" t="s">
        <v>79</v>
      </c>
      <c r="B64" s="116"/>
      <c r="C64" s="117"/>
      <c r="D64" s="117"/>
      <c r="E64" s="118" t="s">
        <v>106</v>
      </c>
      <c r="F64" s="118"/>
      <c r="G64" s="118"/>
      <c r="H64" s="118"/>
      <c r="I64" s="118"/>
      <c r="J64" s="117"/>
      <c r="K64" s="118" t="s">
        <v>107</v>
      </c>
      <c r="L64" s="118"/>
      <c r="M64" s="118"/>
      <c r="N64" s="118"/>
      <c r="O64" s="118"/>
      <c r="P64" s="118"/>
      <c r="Q64" s="118"/>
      <c r="R64" s="118"/>
      <c r="S64" s="118"/>
      <c r="T64" s="118"/>
      <c r="U64" s="118"/>
      <c r="V64" s="118"/>
      <c r="W64" s="118"/>
      <c r="X64" s="118"/>
      <c r="Y64" s="118"/>
      <c r="Z64" s="118"/>
      <c r="AA64" s="118"/>
      <c r="AB64" s="118"/>
      <c r="AC64" s="118"/>
      <c r="AD64" s="118"/>
      <c r="AE64" s="118"/>
      <c r="AF64" s="118"/>
      <c r="AG64" s="119">
        <f>'02.2 - Vedlejší rozpočtov...'!J32</f>
        <v>0</v>
      </c>
      <c r="AH64" s="117"/>
      <c r="AI64" s="117"/>
      <c r="AJ64" s="117"/>
      <c r="AK64" s="117"/>
      <c r="AL64" s="117"/>
      <c r="AM64" s="117"/>
      <c r="AN64" s="119">
        <f>SUM(AG64,AT64)</f>
        <v>0</v>
      </c>
      <c r="AO64" s="117"/>
      <c r="AP64" s="117"/>
      <c r="AQ64" s="120" t="s">
        <v>82</v>
      </c>
      <c r="AR64" s="121"/>
      <c r="AS64" s="127">
        <v>0</v>
      </c>
      <c r="AT64" s="128">
        <f>ROUND(SUM(AV64:AW64),2)</f>
        <v>0</v>
      </c>
      <c r="AU64" s="129">
        <f>'02.2 - Vedlejší rozpočtov...'!P86</f>
        <v>0</v>
      </c>
      <c r="AV64" s="128">
        <f>'02.2 - Vedlejší rozpočtov...'!J35</f>
        <v>0</v>
      </c>
      <c r="AW64" s="128">
        <f>'02.2 - Vedlejší rozpočtov...'!J36</f>
        <v>0</v>
      </c>
      <c r="AX64" s="128">
        <f>'02.2 - Vedlejší rozpočtov...'!J37</f>
        <v>0</v>
      </c>
      <c r="AY64" s="128">
        <f>'02.2 - Vedlejší rozpočtov...'!J38</f>
        <v>0</v>
      </c>
      <c r="AZ64" s="128">
        <f>'02.2 - Vedlejší rozpočtov...'!F35</f>
        <v>0</v>
      </c>
      <c r="BA64" s="128">
        <f>'02.2 - Vedlejší rozpočtov...'!F36</f>
        <v>0</v>
      </c>
      <c r="BB64" s="128">
        <f>'02.2 - Vedlejší rozpočtov...'!F37</f>
        <v>0</v>
      </c>
      <c r="BC64" s="128">
        <f>'02.2 - Vedlejší rozpočtov...'!F38</f>
        <v>0</v>
      </c>
      <c r="BD64" s="130">
        <f>'02.2 - Vedlejší rozpočtov...'!F39</f>
        <v>0</v>
      </c>
      <c r="BT64" s="126" t="s">
        <v>78</v>
      </c>
      <c r="BV64" s="126" t="s">
        <v>71</v>
      </c>
      <c r="BW64" s="126" t="s">
        <v>108</v>
      </c>
      <c r="BX64" s="126" t="s">
        <v>102</v>
      </c>
      <c r="CL64" s="126" t="s">
        <v>1</v>
      </c>
    </row>
    <row r="65" s="1" customFormat="1" ht="30" customHeight="1">
      <c r="B65" s="33"/>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38"/>
    </row>
    <row r="66" s="1" customFormat="1" ht="6.96" customHeight="1">
      <c r="B66" s="52"/>
      <c r="C66" s="53"/>
      <c r="D66" s="53"/>
      <c r="E66" s="53"/>
      <c r="F66" s="53"/>
      <c r="G66" s="53"/>
      <c r="H66" s="53"/>
      <c r="I66" s="53"/>
      <c r="J66" s="53"/>
      <c r="K66" s="53"/>
      <c r="L66" s="53"/>
      <c r="M66" s="53"/>
      <c r="N66" s="53"/>
      <c r="O66" s="53"/>
      <c r="P66" s="53"/>
      <c r="Q66" s="53"/>
      <c r="R66" s="53"/>
      <c r="S66" s="53"/>
      <c r="T66" s="53"/>
      <c r="U66" s="53"/>
      <c r="V66" s="53"/>
      <c r="W66" s="53"/>
      <c r="X66" s="53"/>
      <c r="Y66" s="53"/>
      <c r="Z66" s="53"/>
      <c r="AA66" s="53"/>
      <c r="AB66" s="53"/>
      <c r="AC66" s="53"/>
      <c r="AD66" s="53"/>
      <c r="AE66" s="53"/>
      <c r="AF66" s="53"/>
      <c r="AG66" s="53"/>
      <c r="AH66" s="53"/>
      <c r="AI66" s="53"/>
      <c r="AJ66" s="53"/>
      <c r="AK66" s="53"/>
      <c r="AL66" s="53"/>
      <c r="AM66" s="53"/>
      <c r="AN66" s="53"/>
      <c r="AO66" s="53"/>
      <c r="AP66" s="53"/>
      <c r="AQ66" s="53"/>
      <c r="AR66" s="38"/>
    </row>
  </sheetData>
  <sheetProtection sheet="1" formatColumns="0" formatRows="0" objects="1" scenarios="1" spinCount="100000" saltValue="yJRTfG21zMEwEbMtg51KK6qVatrb3VZPgXiM16slnQk/f685WWLU+dx39zQmZO2Ta6gn8o+YdufW+FeKvdcX7Q==" hashValue="zly5Pg65TE0acCfYP7bIswTh6ehQPKDKuzUBG15jUxNdExx83oGToFAlvp+7yLcfke73VvPrfZGQsNPV+sxpvQ==" algorithmName="SHA-512" password="CC35"/>
  <mergeCells count="78">
    <mergeCell ref="W31:AE31"/>
    <mergeCell ref="BE5:BE34"/>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61:AP61"/>
    <mergeCell ref="AN58:AP58"/>
    <mergeCell ref="AN59:AP59"/>
    <mergeCell ref="AN60:AP60"/>
    <mergeCell ref="AN62:AP62"/>
    <mergeCell ref="AN63:AP63"/>
    <mergeCell ref="AN64:AP64"/>
    <mergeCell ref="D62:H62"/>
    <mergeCell ref="D55:H55"/>
    <mergeCell ref="E56:I56"/>
    <mergeCell ref="E57:I57"/>
    <mergeCell ref="E58:I58"/>
    <mergeCell ref="E59:I59"/>
    <mergeCell ref="E60:I60"/>
    <mergeCell ref="E61:I61"/>
    <mergeCell ref="E63:I63"/>
    <mergeCell ref="E64:I64"/>
    <mergeCell ref="AG64:AM64"/>
    <mergeCell ref="AG63:AM63"/>
    <mergeCell ref="C52:G52"/>
    <mergeCell ref="I52:AF52"/>
    <mergeCell ref="J55:AF55"/>
    <mergeCell ref="K56:AF56"/>
    <mergeCell ref="K57:AF57"/>
    <mergeCell ref="K58:AF58"/>
    <mergeCell ref="K59:AF59"/>
    <mergeCell ref="K60:AF60"/>
    <mergeCell ref="K61:AF61"/>
    <mergeCell ref="J62:AF62"/>
    <mergeCell ref="K63:AF63"/>
    <mergeCell ref="K64:AF64"/>
    <mergeCell ref="AN52:AP52"/>
    <mergeCell ref="AG52:AM52"/>
    <mergeCell ref="AN55:AP55"/>
    <mergeCell ref="AG55:AM55"/>
    <mergeCell ref="AN56:AP56"/>
    <mergeCell ref="AG56:AM56"/>
    <mergeCell ref="AN57:AP57"/>
    <mergeCell ref="AG57:AM57"/>
    <mergeCell ref="AG58:AM58"/>
    <mergeCell ref="AG59:AM59"/>
    <mergeCell ref="AG60:AM60"/>
    <mergeCell ref="AG61:AM61"/>
    <mergeCell ref="AG62:AM62"/>
    <mergeCell ref="AG54:AM54"/>
    <mergeCell ref="AN54:AP54"/>
  </mergeCells>
  <hyperlinks>
    <hyperlink ref="A56" location="'01.1 - Staniční zabezpečo...'!C2" display="/"/>
    <hyperlink ref="A57" location="'01.2 - Úprava napájení SZZ'!C2" display="/"/>
    <hyperlink ref="A58" location="'01.3 - Staniční zabezpečo...'!C2" display="/"/>
    <hyperlink ref="A59" location="'01.4 - Klimatizace stavěd...'!C2" display="/"/>
    <hyperlink ref="A60" location="'01.5 - Úpravy přejezdovýc...'!C2" display="/"/>
    <hyperlink ref="A61" location="'01.6 - Materiál objednatele'!C2" display="/"/>
    <hyperlink ref="A63" location="'02.1 - Náklady na dopravu'!C2" display="/"/>
    <hyperlink ref="A64" location="'02.2 - Vedlejší rozpočtov...'!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1"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2" t="s">
        <v>83</v>
      </c>
    </row>
    <row r="3" ht="6.96" customHeight="1">
      <c r="B3" s="132"/>
      <c r="C3" s="133"/>
      <c r="D3" s="133"/>
      <c r="E3" s="133"/>
      <c r="F3" s="133"/>
      <c r="G3" s="133"/>
      <c r="H3" s="133"/>
      <c r="I3" s="134"/>
      <c r="J3" s="133"/>
      <c r="K3" s="133"/>
      <c r="L3" s="15"/>
      <c r="AT3" s="12" t="s">
        <v>78</v>
      </c>
    </row>
    <row r="4" ht="24.96" customHeight="1">
      <c r="B4" s="15"/>
      <c r="D4" s="135" t="s">
        <v>109</v>
      </c>
      <c r="L4" s="15"/>
      <c r="M4" s="19" t="s">
        <v>10</v>
      </c>
      <c r="AT4" s="12" t="s">
        <v>4</v>
      </c>
    </row>
    <row r="5" ht="6.96" customHeight="1">
      <c r="B5" s="15"/>
      <c r="L5" s="15"/>
    </row>
    <row r="6" ht="12" customHeight="1">
      <c r="B6" s="15"/>
      <c r="D6" s="136" t="s">
        <v>16</v>
      </c>
      <c r="L6" s="15"/>
    </row>
    <row r="7" ht="16.5" customHeight="1">
      <c r="B7" s="15"/>
      <c r="E7" s="137" t="str">
        <f>'Rekapitulace stavby'!K6</f>
        <v>Oprava SZZ Nezvěstice</v>
      </c>
      <c r="F7" s="136"/>
      <c r="G7" s="136"/>
      <c r="H7" s="136"/>
      <c r="L7" s="15"/>
    </row>
    <row r="8" ht="12" customHeight="1">
      <c r="B8" s="15"/>
      <c r="D8" s="136" t="s">
        <v>110</v>
      </c>
      <c r="L8" s="15"/>
    </row>
    <row r="9" s="1" customFormat="1" ht="16.5" customHeight="1">
      <c r="B9" s="38"/>
      <c r="E9" s="137" t="s">
        <v>111</v>
      </c>
      <c r="F9" s="1"/>
      <c r="G9" s="1"/>
      <c r="H9" s="1"/>
      <c r="I9" s="138"/>
      <c r="L9" s="38"/>
    </row>
    <row r="10" s="1" customFormat="1" ht="12" customHeight="1">
      <c r="B10" s="38"/>
      <c r="D10" s="136" t="s">
        <v>112</v>
      </c>
      <c r="I10" s="138"/>
      <c r="L10" s="38"/>
    </row>
    <row r="11" s="1" customFormat="1" ht="36.96" customHeight="1">
      <c r="B11" s="38"/>
      <c r="E11" s="139" t="s">
        <v>113</v>
      </c>
      <c r="F11" s="1"/>
      <c r="G11" s="1"/>
      <c r="H11" s="1"/>
      <c r="I11" s="138"/>
      <c r="L11" s="38"/>
    </row>
    <row r="12" s="1" customFormat="1">
      <c r="B12" s="38"/>
      <c r="I12" s="138"/>
      <c r="L12" s="38"/>
    </row>
    <row r="13" s="1" customFormat="1" ht="12" customHeight="1">
      <c r="B13" s="38"/>
      <c r="D13" s="136" t="s">
        <v>18</v>
      </c>
      <c r="F13" s="12" t="s">
        <v>1</v>
      </c>
      <c r="I13" s="140" t="s">
        <v>19</v>
      </c>
      <c r="J13" s="12" t="s">
        <v>1</v>
      </c>
      <c r="L13" s="38"/>
    </row>
    <row r="14" s="1" customFormat="1" ht="12" customHeight="1">
      <c r="B14" s="38"/>
      <c r="D14" s="136" t="s">
        <v>20</v>
      </c>
      <c r="F14" s="12" t="s">
        <v>21</v>
      </c>
      <c r="I14" s="140" t="s">
        <v>22</v>
      </c>
      <c r="J14" s="141" t="str">
        <f>'Rekapitulace stavby'!AN8</f>
        <v>7. 1. 2019</v>
      </c>
      <c r="L14" s="38"/>
    </row>
    <row r="15" s="1" customFormat="1" ht="10.8" customHeight="1">
      <c r="B15" s="38"/>
      <c r="I15" s="138"/>
      <c r="L15" s="38"/>
    </row>
    <row r="16" s="1" customFormat="1" ht="12" customHeight="1">
      <c r="B16" s="38"/>
      <c r="D16" s="136" t="s">
        <v>24</v>
      </c>
      <c r="I16" s="140" t="s">
        <v>25</v>
      </c>
      <c r="J16" s="12" t="s">
        <v>1</v>
      </c>
      <c r="L16" s="38"/>
    </row>
    <row r="17" s="1" customFormat="1" ht="18" customHeight="1">
      <c r="B17" s="38"/>
      <c r="E17" s="12" t="s">
        <v>26</v>
      </c>
      <c r="I17" s="140" t="s">
        <v>27</v>
      </c>
      <c r="J17" s="12" t="s">
        <v>1</v>
      </c>
      <c r="L17" s="38"/>
    </row>
    <row r="18" s="1" customFormat="1" ht="6.96" customHeight="1">
      <c r="B18" s="38"/>
      <c r="I18" s="138"/>
      <c r="L18" s="38"/>
    </row>
    <row r="19" s="1" customFormat="1" ht="12" customHeight="1">
      <c r="B19" s="38"/>
      <c r="D19" s="136" t="s">
        <v>28</v>
      </c>
      <c r="I19" s="140" t="s">
        <v>25</v>
      </c>
      <c r="J19" s="28" t="str">
        <f>'Rekapitulace stavby'!AN13</f>
        <v>Vyplň údaj</v>
      </c>
      <c r="L19" s="38"/>
    </row>
    <row r="20" s="1" customFormat="1" ht="18" customHeight="1">
      <c r="B20" s="38"/>
      <c r="E20" s="28" t="str">
        <f>'Rekapitulace stavby'!E14</f>
        <v>Vyplň údaj</v>
      </c>
      <c r="F20" s="12"/>
      <c r="G20" s="12"/>
      <c r="H20" s="12"/>
      <c r="I20" s="140" t="s">
        <v>27</v>
      </c>
      <c r="J20" s="28" t="str">
        <f>'Rekapitulace stavby'!AN14</f>
        <v>Vyplň údaj</v>
      </c>
      <c r="L20" s="38"/>
    </row>
    <row r="21" s="1" customFormat="1" ht="6.96" customHeight="1">
      <c r="B21" s="38"/>
      <c r="I21" s="138"/>
      <c r="L21" s="38"/>
    </row>
    <row r="22" s="1" customFormat="1" ht="12" customHeight="1">
      <c r="B22" s="38"/>
      <c r="D22" s="136" t="s">
        <v>30</v>
      </c>
      <c r="I22" s="140" t="s">
        <v>25</v>
      </c>
      <c r="J22" s="12" t="str">
        <f>IF('Rekapitulace stavby'!AN16="","",'Rekapitulace stavby'!AN16)</f>
        <v/>
      </c>
      <c r="L22" s="38"/>
    </row>
    <row r="23" s="1" customFormat="1" ht="18" customHeight="1">
      <c r="B23" s="38"/>
      <c r="E23" s="12" t="str">
        <f>IF('Rekapitulace stavby'!E17="","",'Rekapitulace stavby'!E17)</f>
        <v xml:space="preserve"> </v>
      </c>
      <c r="I23" s="140" t="s">
        <v>27</v>
      </c>
      <c r="J23" s="12" t="str">
        <f>IF('Rekapitulace stavby'!AN17="","",'Rekapitulace stavby'!AN17)</f>
        <v/>
      </c>
      <c r="L23" s="38"/>
    </row>
    <row r="24" s="1" customFormat="1" ht="6.96" customHeight="1">
      <c r="B24" s="38"/>
      <c r="I24" s="138"/>
      <c r="L24" s="38"/>
    </row>
    <row r="25" s="1" customFormat="1" ht="12" customHeight="1">
      <c r="B25" s="38"/>
      <c r="D25" s="136" t="s">
        <v>33</v>
      </c>
      <c r="I25" s="140" t="s">
        <v>25</v>
      </c>
      <c r="J25" s="12" t="str">
        <f>IF('Rekapitulace stavby'!AN19="","",'Rekapitulace stavby'!AN19)</f>
        <v/>
      </c>
      <c r="L25" s="38"/>
    </row>
    <row r="26" s="1" customFormat="1" ht="18" customHeight="1">
      <c r="B26" s="38"/>
      <c r="E26" s="12" t="str">
        <f>IF('Rekapitulace stavby'!E20="","",'Rekapitulace stavby'!E20)</f>
        <v xml:space="preserve"> </v>
      </c>
      <c r="I26" s="140" t="s">
        <v>27</v>
      </c>
      <c r="J26" s="12" t="str">
        <f>IF('Rekapitulace stavby'!AN20="","",'Rekapitulace stavby'!AN20)</f>
        <v/>
      </c>
      <c r="L26" s="38"/>
    </row>
    <row r="27" s="1" customFormat="1" ht="6.96" customHeight="1">
      <c r="B27" s="38"/>
      <c r="I27" s="138"/>
      <c r="L27" s="38"/>
    </row>
    <row r="28" s="1" customFormat="1" ht="12" customHeight="1">
      <c r="B28" s="38"/>
      <c r="D28" s="136" t="s">
        <v>34</v>
      </c>
      <c r="I28" s="138"/>
      <c r="L28" s="38"/>
    </row>
    <row r="29" s="7" customFormat="1" ht="16.5" customHeight="1">
      <c r="B29" s="142"/>
      <c r="E29" s="143" t="s">
        <v>1</v>
      </c>
      <c r="F29" s="143"/>
      <c r="G29" s="143"/>
      <c r="H29" s="143"/>
      <c r="I29" s="144"/>
      <c r="L29" s="142"/>
    </row>
    <row r="30" s="1" customFormat="1" ht="6.96" customHeight="1">
      <c r="B30" s="38"/>
      <c r="I30" s="138"/>
      <c r="L30" s="38"/>
    </row>
    <row r="31" s="1" customFormat="1" ht="6.96" customHeight="1">
      <c r="B31" s="38"/>
      <c r="D31" s="66"/>
      <c r="E31" s="66"/>
      <c r="F31" s="66"/>
      <c r="G31" s="66"/>
      <c r="H31" s="66"/>
      <c r="I31" s="145"/>
      <c r="J31" s="66"/>
      <c r="K31" s="66"/>
      <c r="L31" s="38"/>
    </row>
    <row r="32" s="1" customFormat="1" ht="25.44" customHeight="1">
      <c r="B32" s="38"/>
      <c r="D32" s="146" t="s">
        <v>35</v>
      </c>
      <c r="I32" s="138"/>
      <c r="J32" s="147">
        <f>ROUND(J85, 2)</f>
        <v>0</v>
      </c>
      <c r="L32" s="38"/>
    </row>
    <row r="33" s="1" customFormat="1" ht="6.96" customHeight="1">
      <c r="B33" s="38"/>
      <c r="D33" s="66"/>
      <c r="E33" s="66"/>
      <c r="F33" s="66"/>
      <c r="G33" s="66"/>
      <c r="H33" s="66"/>
      <c r="I33" s="145"/>
      <c r="J33" s="66"/>
      <c r="K33" s="66"/>
      <c r="L33" s="38"/>
    </row>
    <row r="34" s="1" customFormat="1" ht="14.4" customHeight="1">
      <c r="B34" s="38"/>
      <c r="F34" s="148" t="s">
        <v>37</v>
      </c>
      <c r="I34" s="149" t="s">
        <v>36</v>
      </c>
      <c r="J34" s="148" t="s">
        <v>38</v>
      </c>
      <c r="L34" s="38"/>
    </row>
    <row r="35" s="1" customFormat="1" ht="14.4" customHeight="1">
      <c r="B35" s="38"/>
      <c r="D35" s="136" t="s">
        <v>39</v>
      </c>
      <c r="E35" s="136" t="s">
        <v>40</v>
      </c>
      <c r="F35" s="150">
        <f>ROUND((SUM(BE85:BE244)),  2)</f>
        <v>0</v>
      </c>
      <c r="I35" s="151">
        <v>0.20999999999999999</v>
      </c>
      <c r="J35" s="150">
        <f>ROUND(((SUM(BE85:BE244))*I35),  2)</f>
        <v>0</v>
      </c>
      <c r="L35" s="38"/>
    </row>
    <row r="36" s="1" customFormat="1" ht="14.4" customHeight="1">
      <c r="B36" s="38"/>
      <c r="E36" s="136" t="s">
        <v>41</v>
      </c>
      <c r="F36" s="150">
        <f>ROUND((SUM(BF85:BF244)),  2)</f>
        <v>0</v>
      </c>
      <c r="I36" s="151">
        <v>0.14999999999999999</v>
      </c>
      <c r="J36" s="150">
        <f>ROUND(((SUM(BF85:BF244))*I36),  2)</f>
        <v>0</v>
      </c>
      <c r="L36" s="38"/>
    </row>
    <row r="37" hidden="1" s="1" customFormat="1" ht="14.4" customHeight="1">
      <c r="B37" s="38"/>
      <c r="E37" s="136" t="s">
        <v>42</v>
      </c>
      <c r="F37" s="150">
        <f>ROUND((SUM(BG85:BG244)),  2)</f>
        <v>0</v>
      </c>
      <c r="I37" s="151">
        <v>0.20999999999999999</v>
      </c>
      <c r="J37" s="150">
        <f>0</f>
        <v>0</v>
      </c>
      <c r="L37" s="38"/>
    </row>
    <row r="38" hidden="1" s="1" customFormat="1" ht="14.4" customHeight="1">
      <c r="B38" s="38"/>
      <c r="E38" s="136" t="s">
        <v>43</v>
      </c>
      <c r="F38" s="150">
        <f>ROUND((SUM(BH85:BH244)),  2)</f>
        <v>0</v>
      </c>
      <c r="I38" s="151">
        <v>0.14999999999999999</v>
      </c>
      <c r="J38" s="150">
        <f>0</f>
        <v>0</v>
      </c>
      <c r="L38" s="38"/>
    </row>
    <row r="39" hidden="1" s="1" customFormat="1" ht="14.4" customHeight="1">
      <c r="B39" s="38"/>
      <c r="E39" s="136" t="s">
        <v>44</v>
      </c>
      <c r="F39" s="150">
        <f>ROUND((SUM(BI85:BI244)),  2)</f>
        <v>0</v>
      </c>
      <c r="I39" s="151">
        <v>0</v>
      </c>
      <c r="J39" s="150">
        <f>0</f>
        <v>0</v>
      </c>
      <c r="L39" s="38"/>
    </row>
    <row r="40" s="1" customFormat="1" ht="6.96" customHeight="1">
      <c r="B40" s="38"/>
      <c r="I40" s="138"/>
      <c r="L40" s="38"/>
    </row>
    <row r="41" s="1" customFormat="1" ht="25.44" customHeight="1">
      <c r="B41" s="38"/>
      <c r="C41" s="152"/>
      <c r="D41" s="153" t="s">
        <v>45</v>
      </c>
      <c r="E41" s="154"/>
      <c r="F41" s="154"/>
      <c r="G41" s="155" t="s">
        <v>46</v>
      </c>
      <c r="H41" s="156" t="s">
        <v>47</v>
      </c>
      <c r="I41" s="157"/>
      <c r="J41" s="158">
        <f>SUM(J32:J39)</f>
        <v>0</v>
      </c>
      <c r="K41" s="159"/>
      <c r="L41" s="38"/>
    </row>
    <row r="42" s="1" customFormat="1" ht="14.4" customHeight="1">
      <c r="B42" s="160"/>
      <c r="C42" s="161"/>
      <c r="D42" s="161"/>
      <c r="E42" s="161"/>
      <c r="F42" s="161"/>
      <c r="G42" s="161"/>
      <c r="H42" s="161"/>
      <c r="I42" s="162"/>
      <c r="J42" s="161"/>
      <c r="K42" s="161"/>
      <c r="L42" s="38"/>
    </row>
    <row r="46" s="1" customFormat="1" ht="6.96" customHeight="1">
      <c r="B46" s="163"/>
      <c r="C46" s="164"/>
      <c r="D46" s="164"/>
      <c r="E46" s="164"/>
      <c r="F46" s="164"/>
      <c r="G46" s="164"/>
      <c r="H46" s="164"/>
      <c r="I46" s="165"/>
      <c r="J46" s="164"/>
      <c r="K46" s="164"/>
      <c r="L46" s="38"/>
    </row>
    <row r="47" s="1" customFormat="1" ht="24.96" customHeight="1">
      <c r="B47" s="33"/>
      <c r="C47" s="18" t="s">
        <v>114</v>
      </c>
      <c r="D47" s="34"/>
      <c r="E47" s="34"/>
      <c r="F47" s="34"/>
      <c r="G47" s="34"/>
      <c r="H47" s="34"/>
      <c r="I47" s="138"/>
      <c r="J47" s="34"/>
      <c r="K47" s="34"/>
      <c r="L47" s="38"/>
    </row>
    <row r="48" s="1" customFormat="1" ht="6.96" customHeight="1">
      <c r="B48" s="33"/>
      <c r="C48" s="34"/>
      <c r="D48" s="34"/>
      <c r="E48" s="34"/>
      <c r="F48" s="34"/>
      <c r="G48" s="34"/>
      <c r="H48" s="34"/>
      <c r="I48" s="138"/>
      <c r="J48" s="34"/>
      <c r="K48" s="34"/>
      <c r="L48" s="38"/>
    </row>
    <row r="49" s="1" customFormat="1" ht="12" customHeight="1">
      <c r="B49" s="33"/>
      <c r="C49" s="27" t="s">
        <v>16</v>
      </c>
      <c r="D49" s="34"/>
      <c r="E49" s="34"/>
      <c r="F49" s="34"/>
      <c r="G49" s="34"/>
      <c r="H49" s="34"/>
      <c r="I49" s="138"/>
      <c r="J49" s="34"/>
      <c r="K49" s="34"/>
      <c r="L49" s="38"/>
    </row>
    <row r="50" s="1" customFormat="1" ht="16.5" customHeight="1">
      <c r="B50" s="33"/>
      <c r="C50" s="34"/>
      <c r="D50" s="34"/>
      <c r="E50" s="166" t="str">
        <f>E7</f>
        <v>Oprava SZZ Nezvěstice</v>
      </c>
      <c r="F50" s="27"/>
      <c r="G50" s="27"/>
      <c r="H50" s="27"/>
      <c r="I50" s="138"/>
      <c r="J50" s="34"/>
      <c r="K50" s="34"/>
      <c r="L50" s="38"/>
    </row>
    <row r="51" ht="12" customHeight="1">
      <c r="B51" s="16"/>
      <c r="C51" s="27" t="s">
        <v>110</v>
      </c>
      <c r="D51" s="17"/>
      <c r="E51" s="17"/>
      <c r="F51" s="17"/>
      <c r="G51" s="17"/>
      <c r="H51" s="17"/>
      <c r="I51" s="131"/>
      <c r="J51" s="17"/>
      <c r="K51" s="17"/>
      <c r="L51" s="15"/>
    </row>
    <row r="52" s="1" customFormat="1" ht="16.5" customHeight="1">
      <c r="B52" s="33"/>
      <c r="C52" s="34"/>
      <c r="D52" s="34"/>
      <c r="E52" s="166" t="s">
        <v>111</v>
      </c>
      <c r="F52" s="34"/>
      <c r="G52" s="34"/>
      <c r="H52" s="34"/>
      <c r="I52" s="138"/>
      <c r="J52" s="34"/>
      <c r="K52" s="34"/>
      <c r="L52" s="38"/>
    </row>
    <row r="53" s="1" customFormat="1" ht="12" customHeight="1">
      <c r="B53" s="33"/>
      <c r="C53" s="27" t="s">
        <v>112</v>
      </c>
      <c r="D53" s="34"/>
      <c r="E53" s="34"/>
      <c r="F53" s="34"/>
      <c r="G53" s="34"/>
      <c r="H53" s="34"/>
      <c r="I53" s="138"/>
      <c r="J53" s="34"/>
      <c r="K53" s="34"/>
      <c r="L53" s="38"/>
    </row>
    <row r="54" s="1" customFormat="1" ht="16.5" customHeight="1">
      <c r="B54" s="33"/>
      <c r="C54" s="34"/>
      <c r="D54" s="34"/>
      <c r="E54" s="59" t="str">
        <f>E11</f>
        <v>01.1 - Staniční zabezpečovací zařízení</v>
      </c>
      <c r="F54" s="34"/>
      <c r="G54" s="34"/>
      <c r="H54" s="34"/>
      <c r="I54" s="138"/>
      <c r="J54" s="34"/>
      <c r="K54" s="34"/>
      <c r="L54" s="38"/>
    </row>
    <row r="55" s="1" customFormat="1" ht="6.96" customHeight="1">
      <c r="B55" s="33"/>
      <c r="C55" s="34"/>
      <c r="D55" s="34"/>
      <c r="E55" s="34"/>
      <c r="F55" s="34"/>
      <c r="G55" s="34"/>
      <c r="H55" s="34"/>
      <c r="I55" s="138"/>
      <c r="J55" s="34"/>
      <c r="K55" s="34"/>
      <c r="L55" s="38"/>
    </row>
    <row r="56" s="1" customFormat="1" ht="12" customHeight="1">
      <c r="B56" s="33"/>
      <c r="C56" s="27" t="s">
        <v>20</v>
      </c>
      <c r="D56" s="34"/>
      <c r="E56" s="34"/>
      <c r="F56" s="22" t="str">
        <f>F14</f>
        <v>Nezvěstice</v>
      </c>
      <c r="G56" s="34"/>
      <c r="H56" s="34"/>
      <c r="I56" s="140" t="s">
        <v>22</v>
      </c>
      <c r="J56" s="62" t="str">
        <f>IF(J14="","",J14)</f>
        <v>7. 1. 2019</v>
      </c>
      <c r="K56" s="34"/>
      <c r="L56" s="38"/>
    </row>
    <row r="57" s="1" customFormat="1" ht="6.96" customHeight="1">
      <c r="B57" s="33"/>
      <c r="C57" s="34"/>
      <c r="D57" s="34"/>
      <c r="E57" s="34"/>
      <c r="F57" s="34"/>
      <c r="G57" s="34"/>
      <c r="H57" s="34"/>
      <c r="I57" s="138"/>
      <c r="J57" s="34"/>
      <c r="K57" s="34"/>
      <c r="L57" s="38"/>
    </row>
    <row r="58" s="1" customFormat="1" ht="13.65" customHeight="1">
      <c r="B58" s="33"/>
      <c r="C58" s="27" t="s">
        <v>24</v>
      </c>
      <c r="D58" s="34"/>
      <c r="E58" s="34"/>
      <c r="F58" s="22" t="str">
        <f>E17</f>
        <v>SŽDC s.o. OŘ Plzeň</v>
      </c>
      <c r="G58" s="34"/>
      <c r="H58" s="34"/>
      <c r="I58" s="140" t="s">
        <v>30</v>
      </c>
      <c r="J58" s="31" t="str">
        <f>E23</f>
        <v xml:space="preserve"> </v>
      </c>
      <c r="K58" s="34"/>
      <c r="L58" s="38"/>
    </row>
    <row r="59" s="1" customFormat="1" ht="13.65" customHeight="1">
      <c r="B59" s="33"/>
      <c r="C59" s="27" t="s">
        <v>28</v>
      </c>
      <c r="D59" s="34"/>
      <c r="E59" s="34"/>
      <c r="F59" s="22" t="str">
        <f>IF(E20="","",E20)</f>
        <v>Vyplň údaj</v>
      </c>
      <c r="G59" s="34"/>
      <c r="H59" s="34"/>
      <c r="I59" s="140" t="s">
        <v>33</v>
      </c>
      <c r="J59" s="31" t="str">
        <f>E26</f>
        <v xml:space="preserve"> </v>
      </c>
      <c r="K59" s="34"/>
      <c r="L59" s="38"/>
    </row>
    <row r="60" s="1" customFormat="1" ht="10.32" customHeight="1">
      <c r="B60" s="33"/>
      <c r="C60" s="34"/>
      <c r="D60" s="34"/>
      <c r="E60" s="34"/>
      <c r="F60" s="34"/>
      <c r="G60" s="34"/>
      <c r="H60" s="34"/>
      <c r="I60" s="138"/>
      <c r="J60" s="34"/>
      <c r="K60" s="34"/>
      <c r="L60" s="38"/>
    </row>
    <row r="61" s="1" customFormat="1" ht="29.28" customHeight="1">
      <c r="B61" s="33"/>
      <c r="C61" s="167" t="s">
        <v>115</v>
      </c>
      <c r="D61" s="168"/>
      <c r="E61" s="168"/>
      <c r="F61" s="168"/>
      <c r="G61" s="168"/>
      <c r="H61" s="168"/>
      <c r="I61" s="169"/>
      <c r="J61" s="170" t="s">
        <v>116</v>
      </c>
      <c r="K61" s="168"/>
      <c r="L61" s="38"/>
    </row>
    <row r="62" s="1" customFormat="1" ht="10.32" customHeight="1">
      <c r="B62" s="33"/>
      <c r="C62" s="34"/>
      <c r="D62" s="34"/>
      <c r="E62" s="34"/>
      <c r="F62" s="34"/>
      <c r="G62" s="34"/>
      <c r="H62" s="34"/>
      <c r="I62" s="138"/>
      <c r="J62" s="34"/>
      <c r="K62" s="34"/>
      <c r="L62" s="38"/>
    </row>
    <row r="63" s="1" customFormat="1" ht="22.8" customHeight="1">
      <c r="B63" s="33"/>
      <c r="C63" s="171" t="s">
        <v>117</v>
      </c>
      <c r="D63" s="34"/>
      <c r="E63" s="34"/>
      <c r="F63" s="34"/>
      <c r="G63" s="34"/>
      <c r="H63" s="34"/>
      <c r="I63" s="138"/>
      <c r="J63" s="93">
        <f>J85</f>
        <v>0</v>
      </c>
      <c r="K63" s="34"/>
      <c r="L63" s="38"/>
      <c r="AU63" s="12" t="s">
        <v>118</v>
      </c>
    </row>
    <row r="64" s="1" customFormat="1" ht="21.84" customHeight="1">
      <c r="B64" s="33"/>
      <c r="C64" s="34"/>
      <c r="D64" s="34"/>
      <c r="E64" s="34"/>
      <c r="F64" s="34"/>
      <c r="G64" s="34"/>
      <c r="H64" s="34"/>
      <c r="I64" s="138"/>
      <c r="J64" s="34"/>
      <c r="K64" s="34"/>
      <c r="L64" s="38"/>
    </row>
    <row r="65" s="1" customFormat="1" ht="6.96" customHeight="1">
      <c r="B65" s="52"/>
      <c r="C65" s="53"/>
      <c r="D65" s="53"/>
      <c r="E65" s="53"/>
      <c r="F65" s="53"/>
      <c r="G65" s="53"/>
      <c r="H65" s="53"/>
      <c r="I65" s="162"/>
      <c r="J65" s="53"/>
      <c r="K65" s="53"/>
      <c r="L65" s="38"/>
    </row>
    <row r="69" s="1" customFormat="1" ht="6.96" customHeight="1">
      <c r="B69" s="54"/>
      <c r="C69" s="55"/>
      <c r="D69" s="55"/>
      <c r="E69" s="55"/>
      <c r="F69" s="55"/>
      <c r="G69" s="55"/>
      <c r="H69" s="55"/>
      <c r="I69" s="165"/>
      <c r="J69" s="55"/>
      <c r="K69" s="55"/>
      <c r="L69" s="38"/>
    </row>
    <row r="70" s="1" customFormat="1" ht="24.96" customHeight="1">
      <c r="B70" s="33"/>
      <c r="C70" s="18" t="s">
        <v>119</v>
      </c>
      <c r="D70" s="34"/>
      <c r="E70" s="34"/>
      <c r="F70" s="34"/>
      <c r="G70" s="34"/>
      <c r="H70" s="34"/>
      <c r="I70" s="138"/>
      <c r="J70" s="34"/>
      <c r="K70" s="34"/>
      <c r="L70" s="38"/>
    </row>
    <row r="71" s="1" customFormat="1" ht="6.96" customHeight="1">
      <c r="B71" s="33"/>
      <c r="C71" s="34"/>
      <c r="D71" s="34"/>
      <c r="E71" s="34"/>
      <c r="F71" s="34"/>
      <c r="G71" s="34"/>
      <c r="H71" s="34"/>
      <c r="I71" s="138"/>
      <c r="J71" s="34"/>
      <c r="K71" s="34"/>
      <c r="L71" s="38"/>
    </row>
    <row r="72" s="1" customFormat="1" ht="12" customHeight="1">
      <c r="B72" s="33"/>
      <c r="C72" s="27" t="s">
        <v>16</v>
      </c>
      <c r="D72" s="34"/>
      <c r="E72" s="34"/>
      <c r="F72" s="34"/>
      <c r="G72" s="34"/>
      <c r="H72" s="34"/>
      <c r="I72" s="138"/>
      <c r="J72" s="34"/>
      <c r="K72" s="34"/>
      <c r="L72" s="38"/>
    </row>
    <row r="73" s="1" customFormat="1" ht="16.5" customHeight="1">
      <c r="B73" s="33"/>
      <c r="C73" s="34"/>
      <c r="D73" s="34"/>
      <c r="E73" s="166" t="str">
        <f>E7</f>
        <v>Oprava SZZ Nezvěstice</v>
      </c>
      <c r="F73" s="27"/>
      <c r="G73" s="27"/>
      <c r="H73" s="27"/>
      <c r="I73" s="138"/>
      <c r="J73" s="34"/>
      <c r="K73" s="34"/>
      <c r="L73" s="38"/>
    </row>
    <row r="74" ht="12" customHeight="1">
      <c r="B74" s="16"/>
      <c r="C74" s="27" t="s">
        <v>110</v>
      </c>
      <c r="D74" s="17"/>
      <c r="E74" s="17"/>
      <c r="F74" s="17"/>
      <c r="G74" s="17"/>
      <c r="H74" s="17"/>
      <c r="I74" s="131"/>
      <c r="J74" s="17"/>
      <c r="K74" s="17"/>
      <c r="L74" s="15"/>
    </row>
    <row r="75" s="1" customFormat="1" ht="16.5" customHeight="1">
      <c r="B75" s="33"/>
      <c r="C75" s="34"/>
      <c r="D75" s="34"/>
      <c r="E75" s="166" t="s">
        <v>111</v>
      </c>
      <c r="F75" s="34"/>
      <c r="G75" s="34"/>
      <c r="H75" s="34"/>
      <c r="I75" s="138"/>
      <c r="J75" s="34"/>
      <c r="K75" s="34"/>
      <c r="L75" s="38"/>
    </row>
    <row r="76" s="1" customFormat="1" ht="12" customHeight="1">
      <c r="B76" s="33"/>
      <c r="C76" s="27" t="s">
        <v>112</v>
      </c>
      <c r="D76" s="34"/>
      <c r="E76" s="34"/>
      <c r="F76" s="34"/>
      <c r="G76" s="34"/>
      <c r="H76" s="34"/>
      <c r="I76" s="138"/>
      <c r="J76" s="34"/>
      <c r="K76" s="34"/>
      <c r="L76" s="38"/>
    </row>
    <row r="77" s="1" customFormat="1" ht="16.5" customHeight="1">
      <c r="B77" s="33"/>
      <c r="C77" s="34"/>
      <c r="D77" s="34"/>
      <c r="E77" s="59" t="str">
        <f>E11</f>
        <v>01.1 - Staniční zabezpečovací zařízení</v>
      </c>
      <c r="F77" s="34"/>
      <c r="G77" s="34"/>
      <c r="H77" s="34"/>
      <c r="I77" s="138"/>
      <c r="J77" s="34"/>
      <c r="K77" s="34"/>
      <c r="L77" s="38"/>
    </row>
    <row r="78" s="1" customFormat="1" ht="6.96" customHeight="1">
      <c r="B78" s="33"/>
      <c r="C78" s="34"/>
      <c r="D78" s="34"/>
      <c r="E78" s="34"/>
      <c r="F78" s="34"/>
      <c r="G78" s="34"/>
      <c r="H78" s="34"/>
      <c r="I78" s="138"/>
      <c r="J78" s="34"/>
      <c r="K78" s="34"/>
      <c r="L78" s="38"/>
    </row>
    <row r="79" s="1" customFormat="1" ht="12" customHeight="1">
      <c r="B79" s="33"/>
      <c r="C79" s="27" t="s">
        <v>20</v>
      </c>
      <c r="D79" s="34"/>
      <c r="E79" s="34"/>
      <c r="F79" s="22" t="str">
        <f>F14</f>
        <v>Nezvěstice</v>
      </c>
      <c r="G79" s="34"/>
      <c r="H79" s="34"/>
      <c r="I79" s="140" t="s">
        <v>22</v>
      </c>
      <c r="J79" s="62" t="str">
        <f>IF(J14="","",J14)</f>
        <v>7. 1. 2019</v>
      </c>
      <c r="K79" s="34"/>
      <c r="L79" s="38"/>
    </row>
    <row r="80" s="1" customFormat="1" ht="6.96" customHeight="1">
      <c r="B80" s="33"/>
      <c r="C80" s="34"/>
      <c r="D80" s="34"/>
      <c r="E80" s="34"/>
      <c r="F80" s="34"/>
      <c r="G80" s="34"/>
      <c r="H80" s="34"/>
      <c r="I80" s="138"/>
      <c r="J80" s="34"/>
      <c r="K80" s="34"/>
      <c r="L80" s="38"/>
    </row>
    <row r="81" s="1" customFormat="1" ht="13.65" customHeight="1">
      <c r="B81" s="33"/>
      <c r="C81" s="27" t="s">
        <v>24</v>
      </c>
      <c r="D81" s="34"/>
      <c r="E81" s="34"/>
      <c r="F81" s="22" t="str">
        <f>E17</f>
        <v>SŽDC s.o. OŘ Plzeň</v>
      </c>
      <c r="G81" s="34"/>
      <c r="H81" s="34"/>
      <c r="I81" s="140" t="s">
        <v>30</v>
      </c>
      <c r="J81" s="31" t="str">
        <f>E23</f>
        <v xml:space="preserve"> </v>
      </c>
      <c r="K81" s="34"/>
      <c r="L81" s="38"/>
    </row>
    <row r="82" s="1" customFormat="1" ht="13.65" customHeight="1">
      <c r="B82" s="33"/>
      <c r="C82" s="27" t="s">
        <v>28</v>
      </c>
      <c r="D82" s="34"/>
      <c r="E82" s="34"/>
      <c r="F82" s="22" t="str">
        <f>IF(E20="","",E20)</f>
        <v>Vyplň údaj</v>
      </c>
      <c r="G82" s="34"/>
      <c r="H82" s="34"/>
      <c r="I82" s="140" t="s">
        <v>33</v>
      </c>
      <c r="J82" s="31" t="str">
        <f>E26</f>
        <v xml:space="preserve"> </v>
      </c>
      <c r="K82" s="34"/>
      <c r="L82" s="38"/>
    </row>
    <row r="83" s="1" customFormat="1" ht="10.32" customHeight="1">
      <c r="B83" s="33"/>
      <c r="C83" s="34"/>
      <c r="D83" s="34"/>
      <c r="E83" s="34"/>
      <c r="F83" s="34"/>
      <c r="G83" s="34"/>
      <c r="H83" s="34"/>
      <c r="I83" s="138"/>
      <c r="J83" s="34"/>
      <c r="K83" s="34"/>
      <c r="L83" s="38"/>
    </row>
    <row r="84" s="8" customFormat="1" ht="29.28" customHeight="1">
      <c r="B84" s="172"/>
      <c r="C84" s="173" t="s">
        <v>120</v>
      </c>
      <c r="D84" s="174" t="s">
        <v>54</v>
      </c>
      <c r="E84" s="174" t="s">
        <v>50</v>
      </c>
      <c r="F84" s="174" t="s">
        <v>51</v>
      </c>
      <c r="G84" s="174" t="s">
        <v>121</v>
      </c>
      <c r="H84" s="174" t="s">
        <v>122</v>
      </c>
      <c r="I84" s="175" t="s">
        <v>123</v>
      </c>
      <c r="J84" s="174" t="s">
        <v>116</v>
      </c>
      <c r="K84" s="176" t="s">
        <v>124</v>
      </c>
      <c r="L84" s="177"/>
      <c r="M84" s="83" t="s">
        <v>1</v>
      </c>
      <c r="N84" s="84" t="s">
        <v>39</v>
      </c>
      <c r="O84" s="84" t="s">
        <v>125</v>
      </c>
      <c r="P84" s="84" t="s">
        <v>126</v>
      </c>
      <c r="Q84" s="84" t="s">
        <v>127</v>
      </c>
      <c r="R84" s="84" t="s">
        <v>128</v>
      </c>
      <c r="S84" s="84" t="s">
        <v>129</v>
      </c>
      <c r="T84" s="85" t="s">
        <v>130</v>
      </c>
    </row>
    <row r="85" s="1" customFormat="1" ht="22.8" customHeight="1">
      <c r="B85" s="33"/>
      <c r="C85" s="90" t="s">
        <v>131</v>
      </c>
      <c r="D85" s="34"/>
      <c r="E85" s="34"/>
      <c r="F85" s="34"/>
      <c r="G85" s="34"/>
      <c r="H85" s="34"/>
      <c r="I85" s="138"/>
      <c r="J85" s="178">
        <f>BK85</f>
        <v>0</v>
      </c>
      <c r="K85" s="34"/>
      <c r="L85" s="38"/>
      <c r="M85" s="86"/>
      <c r="N85" s="87"/>
      <c r="O85" s="87"/>
      <c r="P85" s="179">
        <f>SUM(P86:P244)</f>
        <v>0</v>
      </c>
      <c r="Q85" s="87"/>
      <c r="R85" s="179">
        <f>SUM(R86:R244)</f>
        <v>0</v>
      </c>
      <c r="S85" s="87"/>
      <c r="T85" s="180">
        <f>SUM(T86:T244)</f>
        <v>0</v>
      </c>
      <c r="AT85" s="12" t="s">
        <v>68</v>
      </c>
      <c r="AU85" s="12" t="s">
        <v>118</v>
      </c>
      <c r="BK85" s="181">
        <f>SUM(BK86:BK244)</f>
        <v>0</v>
      </c>
    </row>
    <row r="86" s="1" customFormat="1" ht="22.5" customHeight="1">
      <c r="B86" s="33"/>
      <c r="C86" s="182" t="s">
        <v>78</v>
      </c>
      <c r="D86" s="182" t="s">
        <v>132</v>
      </c>
      <c r="E86" s="183" t="s">
        <v>133</v>
      </c>
      <c r="F86" s="184" t="s">
        <v>134</v>
      </c>
      <c r="G86" s="185" t="s">
        <v>135</v>
      </c>
      <c r="H86" s="186">
        <v>78</v>
      </c>
      <c r="I86" s="187"/>
      <c r="J86" s="188">
        <f>ROUND(I86*H86,2)</f>
        <v>0</v>
      </c>
      <c r="K86" s="184" t="s">
        <v>136</v>
      </c>
      <c r="L86" s="189"/>
      <c r="M86" s="190" t="s">
        <v>1</v>
      </c>
      <c r="N86" s="191" t="s">
        <v>40</v>
      </c>
      <c r="O86" s="74"/>
      <c r="P86" s="192">
        <f>O86*H86</f>
        <v>0</v>
      </c>
      <c r="Q86" s="192">
        <v>0</v>
      </c>
      <c r="R86" s="192">
        <f>Q86*H86</f>
        <v>0</v>
      </c>
      <c r="S86" s="192">
        <v>0</v>
      </c>
      <c r="T86" s="193">
        <f>S86*H86</f>
        <v>0</v>
      </c>
      <c r="AR86" s="12" t="s">
        <v>137</v>
      </c>
      <c r="AT86" s="12" t="s">
        <v>132</v>
      </c>
      <c r="AU86" s="12" t="s">
        <v>69</v>
      </c>
      <c r="AY86" s="12" t="s">
        <v>138</v>
      </c>
      <c r="BE86" s="194">
        <f>IF(N86="základní",J86,0)</f>
        <v>0</v>
      </c>
      <c r="BF86" s="194">
        <f>IF(N86="snížená",J86,0)</f>
        <v>0</v>
      </c>
      <c r="BG86" s="194">
        <f>IF(N86="zákl. přenesená",J86,0)</f>
        <v>0</v>
      </c>
      <c r="BH86" s="194">
        <f>IF(N86="sníž. přenesená",J86,0)</f>
        <v>0</v>
      </c>
      <c r="BI86" s="194">
        <f>IF(N86="nulová",J86,0)</f>
        <v>0</v>
      </c>
      <c r="BJ86" s="12" t="s">
        <v>76</v>
      </c>
      <c r="BK86" s="194">
        <f>ROUND(I86*H86,2)</f>
        <v>0</v>
      </c>
      <c r="BL86" s="12" t="s">
        <v>139</v>
      </c>
      <c r="BM86" s="12" t="s">
        <v>140</v>
      </c>
    </row>
    <row r="87" s="1" customFormat="1">
      <c r="B87" s="33"/>
      <c r="C87" s="34"/>
      <c r="D87" s="195" t="s">
        <v>141</v>
      </c>
      <c r="E87" s="34"/>
      <c r="F87" s="196" t="s">
        <v>134</v>
      </c>
      <c r="G87" s="34"/>
      <c r="H87" s="34"/>
      <c r="I87" s="138"/>
      <c r="J87" s="34"/>
      <c r="K87" s="34"/>
      <c r="L87" s="38"/>
      <c r="M87" s="197"/>
      <c r="N87" s="74"/>
      <c r="O87" s="74"/>
      <c r="P87" s="74"/>
      <c r="Q87" s="74"/>
      <c r="R87" s="74"/>
      <c r="S87" s="74"/>
      <c r="T87" s="75"/>
      <c r="AT87" s="12" t="s">
        <v>141</v>
      </c>
      <c r="AU87" s="12" t="s">
        <v>69</v>
      </c>
    </row>
    <row r="88" s="1" customFormat="1" ht="22.5" customHeight="1">
      <c r="B88" s="33"/>
      <c r="C88" s="182" t="s">
        <v>142</v>
      </c>
      <c r="D88" s="182" t="s">
        <v>132</v>
      </c>
      <c r="E88" s="183" t="s">
        <v>143</v>
      </c>
      <c r="F88" s="184" t="s">
        <v>144</v>
      </c>
      <c r="G88" s="185" t="s">
        <v>135</v>
      </c>
      <c r="H88" s="186">
        <v>3</v>
      </c>
      <c r="I88" s="187"/>
      <c r="J88" s="188">
        <f>ROUND(I88*H88,2)</f>
        <v>0</v>
      </c>
      <c r="K88" s="184" t="s">
        <v>136</v>
      </c>
      <c r="L88" s="189"/>
      <c r="M88" s="190" t="s">
        <v>1</v>
      </c>
      <c r="N88" s="191" t="s">
        <v>40</v>
      </c>
      <c r="O88" s="74"/>
      <c r="P88" s="192">
        <f>O88*H88</f>
        <v>0</v>
      </c>
      <c r="Q88" s="192">
        <v>0</v>
      </c>
      <c r="R88" s="192">
        <f>Q88*H88</f>
        <v>0</v>
      </c>
      <c r="S88" s="192">
        <v>0</v>
      </c>
      <c r="T88" s="193">
        <f>S88*H88</f>
        <v>0</v>
      </c>
      <c r="AR88" s="12" t="s">
        <v>137</v>
      </c>
      <c r="AT88" s="12" t="s">
        <v>132</v>
      </c>
      <c r="AU88" s="12" t="s">
        <v>69</v>
      </c>
      <c r="AY88" s="12" t="s">
        <v>138</v>
      </c>
      <c r="BE88" s="194">
        <f>IF(N88="základní",J88,0)</f>
        <v>0</v>
      </c>
      <c r="BF88" s="194">
        <f>IF(N88="snížená",J88,0)</f>
        <v>0</v>
      </c>
      <c r="BG88" s="194">
        <f>IF(N88="zákl. přenesená",J88,0)</f>
        <v>0</v>
      </c>
      <c r="BH88" s="194">
        <f>IF(N88="sníž. přenesená",J88,0)</f>
        <v>0</v>
      </c>
      <c r="BI88" s="194">
        <f>IF(N88="nulová",J88,0)</f>
        <v>0</v>
      </c>
      <c r="BJ88" s="12" t="s">
        <v>76</v>
      </c>
      <c r="BK88" s="194">
        <f>ROUND(I88*H88,2)</f>
        <v>0</v>
      </c>
      <c r="BL88" s="12" t="s">
        <v>139</v>
      </c>
      <c r="BM88" s="12" t="s">
        <v>145</v>
      </c>
    </row>
    <row r="89" s="1" customFormat="1">
      <c r="B89" s="33"/>
      <c r="C89" s="34"/>
      <c r="D89" s="195" t="s">
        <v>141</v>
      </c>
      <c r="E89" s="34"/>
      <c r="F89" s="196" t="s">
        <v>144</v>
      </c>
      <c r="G89" s="34"/>
      <c r="H89" s="34"/>
      <c r="I89" s="138"/>
      <c r="J89" s="34"/>
      <c r="K89" s="34"/>
      <c r="L89" s="38"/>
      <c r="M89" s="197"/>
      <c r="N89" s="74"/>
      <c r="O89" s="74"/>
      <c r="P89" s="74"/>
      <c r="Q89" s="74"/>
      <c r="R89" s="74"/>
      <c r="S89" s="74"/>
      <c r="T89" s="75"/>
      <c r="AT89" s="12" t="s">
        <v>141</v>
      </c>
      <c r="AU89" s="12" t="s">
        <v>69</v>
      </c>
    </row>
    <row r="90" s="1" customFormat="1" ht="22.5" customHeight="1">
      <c r="B90" s="33"/>
      <c r="C90" s="182" t="s">
        <v>139</v>
      </c>
      <c r="D90" s="182" t="s">
        <v>132</v>
      </c>
      <c r="E90" s="183" t="s">
        <v>146</v>
      </c>
      <c r="F90" s="184" t="s">
        <v>147</v>
      </c>
      <c r="G90" s="185" t="s">
        <v>135</v>
      </c>
      <c r="H90" s="186">
        <v>9</v>
      </c>
      <c r="I90" s="187"/>
      <c r="J90" s="188">
        <f>ROUND(I90*H90,2)</f>
        <v>0</v>
      </c>
      <c r="K90" s="184" t="s">
        <v>136</v>
      </c>
      <c r="L90" s="189"/>
      <c r="M90" s="190" t="s">
        <v>1</v>
      </c>
      <c r="N90" s="191" t="s">
        <v>40</v>
      </c>
      <c r="O90" s="74"/>
      <c r="P90" s="192">
        <f>O90*H90</f>
        <v>0</v>
      </c>
      <c r="Q90" s="192">
        <v>0</v>
      </c>
      <c r="R90" s="192">
        <f>Q90*H90</f>
        <v>0</v>
      </c>
      <c r="S90" s="192">
        <v>0</v>
      </c>
      <c r="T90" s="193">
        <f>S90*H90</f>
        <v>0</v>
      </c>
      <c r="AR90" s="12" t="s">
        <v>137</v>
      </c>
      <c r="AT90" s="12" t="s">
        <v>132</v>
      </c>
      <c r="AU90" s="12" t="s">
        <v>69</v>
      </c>
      <c r="AY90" s="12" t="s">
        <v>138</v>
      </c>
      <c r="BE90" s="194">
        <f>IF(N90="základní",J90,0)</f>
        <v>0</v>
      </c>
      <c r="BF90" s="194">
        <f>IF(N90="snížená",J90,0)</f>
        <v>0</v>
      </c>
      <c r="BG90" s="194">
        <f>IF(N90="zákl. přenesená",J90,0)</f>
        <v>0</v>
      </c>
      <c r="BH90" s="194">
        <f>IF(N90="sníž. přenesená",J90,0)</f>
        <v>0</v>
      </c>
      <c r="BI90" s="194">
        <f>IF(N90="nulová",J90,0)</f>
        <v>0</v>
      </c>
      <c r="BJ90" s="12" t="s">
        <v>76</v>
      </c>
      <c r="BK90" s="194">
        <f>ROUND(I90*H90,2)</f>
        <v>0</v>
      </c>
      <c r="BL90" s="12" t="s">
        <v>139</v>
      </c>
      <c r="BM90" s="12" t="s">
        <v>148</v>
      </c>
    </row>
    <row r="91" s="1" customFormat="1">
      <c r="B91" s="33"/>
      <c r="C91" s="34"/>
      <c r="D91" s="195" t="s">
        <v>141</v>
      </c>
      <c r="E91" s="34"/>
      <c r="F91" s="196" t="s">
        <v>147</v>
      </c>
      <c r="G91" s="34"/>
      <c r="H91" s="34"/>
      <c r="I91" s="138"/>
      <c r="J91" s="34"/>
      <c r="K91" s="34"/>
      <c r="L91" s="38"/>
      <c r="M91" s="197"/>
      <c r="N91" s="74"/>
      <c r="O91" s="74"/>
      <c r="P91" s="74"/>
      <c r="Q91" s="74"/>
      <c r="R91" s="74"/>
      <c r="S91" s="74"/>
      <c r="T91" s="75"/>
      <c r="AT91" s="12" t="s">
        <v>141</v>
      </c>
      <c r="AU91" s="12" t="s">
        <v>69</v>
      </c>
    </row>
    <row r="92" s="1" customFormat="1" ht="22.5" customHeight="1">
      <c r="B92" s="33"/>
      <c r="C92" s="182" t="s">
        <v>149</v>
      </c>
      <c r="D92" s="182" t="s">
        <v>132</v>
      </c>
      <c r="E92" s="183" t="s">
        <v>150</v>
      </c>
      <c r="F92" s="184" t="s">
        <v>151</v>
      </c>
      <c r="G92" s="185" t="s">
        <v>135</v>
      </c>
      <c r="H92" s="186">
        <v>2</v>
      </c>
      <c r="I92" s="187"/>
      <c r="J92" s="188">
        <f>ROUND(I92*H92,2)</f>
        <v>0</v>
      </c>
      <c r="K92" s="184" t="s">
        <v>136</v>
      </c>
      <c r="L92" s="189"/>
      <c r="M92" s="190" t="s">
        <v>1</v>
      </c>
      <c r="N92" s="191" t="s">
        <v>40</v>
      </c>
      <c r="O92" s="74"/>
      <c r="P92" s="192">
        <f>O92*H92</f>
        <v>0</v>
      </c>
      <c r="Q92" s="192">
        <v>0</v>
      </c>
      <c r="R92" s="192">
        <f>Q92*H92</f>
        <v>0</v>
      </c>
      <c r="S92" s="192">
        <v>0</v>
      </c>
      <c r="T92" s="193">
        <f>S92*H92</f>
        <v>0</v>
      </c>
      <c r="AR92" s="12" t="s">
        <v>137</v>
      </c>
      <c r="AT92" s="12" t="s">
        <v>132</v>
      </c>
      <c r="AU92" s="12" t="s">
        <v>69</v>
      </c>
      <c r="AY92" s="12" t="s">
        <v>138</v>
      </c>
      <c r="BE92" s="194">
        <f>IF(N92="základní",J92,0)</f>
        <v>0</v>
      </c>
      <c r="BF92" s="194">
        <f>IF(N92="snížená",J92,0)</f>
        <v>0</v>
      </c>
      <c r="BG92" s="194">
        <f>IF(N92="zákl. přenesená",J92,0)</f>
        <v>0</v>
      </c>
      <c r="BH92" s="194">
        <f>IF(N92="sníž. přenesená",J92,0)</f>
        <v>0</v>
      </c>
      <c r="BI92" s="194">
        <f>IF(N92="nulová",J92,0)</f>
        <v>0</v>
      </c>
      <c r="BJ92" s="12" t="s">
        <v>76</v>
      </c>
      <c r="BK92" s="194">
        <f>ROUND(I92*H92,2)</f>
        <v>0</v>
      </c>
      <c r="BL92" s="12" t="s">
        <v>139</v>
      </c>
      <c r="BM92" s="12" t="s">
        <v>152</v>
      </c>
    </row>
    <row r="93" s="1" customFormat="1">
      <c r="B93" s="33"/>
      <c r="C93" s="34"/>
      <c r="D93" s="195" t="s">
        <v>141</v>
      </c>
      <c r="E93" s="34"/>
      <c r="F93" s="196" t="s">
        <v>151</v>
      </c>
      <c r="G93" s="34"/>
      <c r="H93" s="34"/>
      <c r="I93" s="138"/>
      <c r="J93" s="34"/>
      <c r="K93" s="34"/>
      <c r="L93" s="38"/>
      <c r="M93" s="197"/>
      <c r="N93" s="74"/>
      <c r="O93" s="74"/>
      <c r="P93" s="74"/>
      <c r="Q93" s="74"/>
      <c r="R93" s="74"/>
      <c r="S93" s="74"/>
      <c r="T93" s="75"/>
      <c r="AT93" s="12" t="s">
        <v>141</v>
      </c>
      <c r="AU93" s="12" t="s">
        <v>69</v>
      </c>
    </row>
    <row r="94" s="1" customFormat="1" ht="22.5" customHeight="1">
      <c r="B94" s="33"/>
      <c r="C94" s="182" t="s">
        <v>153</v>
      </c>
      <c r="D94" s="182" t="s">
        <v>132</v>
      </c>
      <c r="E94" s="183" t="s">
        <v>154</v>
      </c>
      <c r="F94" s="184" t="s">
        <v>155</v>
      </c>
      <c r="G94" s="185" t="s">
        <v>135</v>
      </c>
      <c r="H94" s="186">
        <v>6</v>
      </c>
      <c r="I94" s="187"/>
      <c r="J94" s="188">
        <f>ROUND(I94*H94,2)</f>
        <v>0</v>
      </c>
      <c r="K94" s="184" t="s">
        <v>136</v>
      </c>
      <c r="L94" s="189"/>
      <c r="M94" s="190" t="s">
        <v>1</v>
      </c>
      <c r="N94" s="191" t="s">
        <v>40</v>
      </c>
      <c r="O94" s="74"/>
      <c r="P94" s="192">
        <f>O94*H94</f>
        <v>0</v>
      </c>
      <c r="Q94" s="192">
        <v>0</v>
      </c>
      <c r="R94" s="192">
        <f>Q94*H94</f>
        <v>0</v>
      </c>
      <c r="S94" s="192">
        <v>0</v>
      </c>
      <c r="T94" s="193">
        <f>S94*H94</f>
        <v>0</v>
      </c>
      <c r="AR94" s="12" t="s">
        <v>137</v>
      </c>
      <c r="AT94" s="12" t="s">
        <v>132</v>
      </c>
      <c r="AU94" s="12" t="s">
        <v>69</v>
      </c>
      <c r="AY94" s="12" t="s">
        <v>138</v>
      </c>
      <c r="BE94" s="194">
        <f>IF(N94="základní",J94,0)</f>
        <v>0</v>
      </c>
      <c r="BF94" s="194">
        <f>IF(N94="snížená",J94,0)</f>
        <v>0</v>
      </c>
      <c r="BG94" s="194">
        <f>IF(N94="zákl. přenesená",J94,0)</f>
        <v>0</v>
      </c>
      <c r="BH94" s="194">
        <f>IF(N94="sníž. přenesená",J94,0)</f>
        <v>0</v>
      </c>
      <c r="BI94" s="194">
        <f>IF(N94="nulová",J94,0)</f>
        <v>0</v>
      </c>
      <c r="BJ94" s="12" t="s">
        <v>76</v>
      </c>
      <c r="BK94" s="194">
        <f>ROUND(I94*H94,2)</f>
        <v>0</v>
      </c>
      <c r="BL94" s="12" t="s">
        <v>139</v>
      </c>
      <c r="BM94" s="12" t="s">
        <v>156</v>
      </c>
    </row>
    <row r="95" s="1" customFormat="1">
      <c r="B95" s="33"/>
      <c r="C95" s="34"/>
      <c r="D95" s="195" t="s">
        <v>141</v>
      </c>
      <c r="E95" s="34"/>
      <c r="F95" s="196" t="s">
        <v>155</v>
      </c>
      <c r="G95" s="34"/>
      <c r="H95" s="34"/>
      <c r="I95" s="138"/>
      <c r="J95" s="34"/>
      <c r="K95" s="34"/>
      <c r="L95" s="38"/>
      <c r="M95" s="197"/>
      <c r="N95" s="74"/>
      <c r="O95" s="74"/>
      <c r="P95" s="74"/>
      <c r="Q95" s="74"/>
      <c r="R95" s="74"/>
      <c r="S95" s="74"/>
      <c r="T95" s="75"/>
      <c r="AT95" s="12" t="s">
        <v>141</v>
      </c>
      <c r="AU95" s="12" t="s">
        <v>69</v>
      </c>
    </row>
    <row r="96" s="1" customFormat="1" ht="22.5" customHeight="1">
      <c r="B96" s="33"/>
      <c r="C96" s="182" t="s">
        <v>157</v>
      </c>
      <c r="D96" s="182" t="s">
        <v>132</v>
      </c>
      <c r="E96" s="183" t="s">
        <v>158</v>
      </c>
      <c r="F96" s="184" t="s">
        <v>159</v>
      </c>
      <c r="G96" s="185" t="s">
        <v>135</v>
      </c>
      <c r="H96" s="186">
        <v>3</v>
      </c>
      <c r="I96" s="187"/>
      <c r="J96" s="188">
        <f>ROUND(I96*H96,2)</f>
        <v>0</v>
      </c>
      <c r="K96" s="184" t="s">
        <v>136</v>
      </c>
      <c r="L96" s="189"/>
      <c r="M96" s="190" t="s">
        <v>1</v>
      </c>
      <c r="N96" s="191" t="s">
        <v>40</v>
      </c>
      <c r="O96" s="74"/>
      <c r="P96" s="192">
        <f>O96*H96</f>
        <v>0</v>
      </c>
      <c r="Q96" s="192">
        <v>0</v>
      </c>
      <c r="R96" s="192">
        <f>Q96*H96</f>
        <v>0</v>
      </c>
      <c r="S96" s="192">
        <v>0</v>
      </c>
      <c r="T96" s="193">
        <f>S96*H96</f>
        <v>0</v>
      </c>
      <c r="AR96" s="12" t="s">
        <v>137</v>
      </c>
      <c r="AT96" s="12" t="s">
        <v>132</v>
      </c>
      <c r="AU96" s="12" t="s">
        <v>69</v>
      </c>
      <c r="AY96" s="12" t="s">
        <v>138</v>
      </c>
      <c r="BE96" s="194">
        <f>IF(N96="základní",J96,0)</f>
        <v>0</v>
      </c>
      <c r="BF96" s="194">
        <f>IF(N96="snížená",J96,0)</f>
        <v>0</v>
      </c>
      <c r="BG96" s="194">
        <f>IF(N96="zákl. přenesená",J96,0)</f>
        <v>0</v>
      </c>
      <c r="BH96" s="194">
        <f>IF(N96="sníž. přenesená",J96,0)</f>
        <v>0</v>
      </c>
      <c r="BI96" s="194">
        <f>IF(N96="nulová",J96,0)</f>
        <v>0</v>
      </c>
      <c r="BJ96" s="12" t="s">
        <v>76</v>
      </c>
      <c r="BK96" s="194">
        <f>ROUND(I96*H96,2)</f>
        <v>0</v>
      </c>
      <c r="BL96" s="12" t="s">
        <v>139</v>
      </c>
      <c r="BM96" s="12" t="s">
        <v>160</v>
      </c>
    </row>
    <row r="97" s="1" customFormat="1">
      <c r="B97" s="33"/>
      <c r="C97" s="34"/>
      <c r="D97" s="195" t="s">
        <v>141</v>
      </c>
      <c r="E97" s="34"/>
      <c r="F97" s="196" t="s">
        <v>159</v>
      </c>
      <c r="G97" s="34"/>
      <c r="H97" s="34"/>
      <c r="I97" s="138"/>
      <c r="J97" s="34"/>
      <c r="K97" s="34"/>
      <c r="L97" s="38"/>
      <c r="M97" s="197"/>
      <c r="N97" s="74"/>
      <c r="O97" s="74"/>
      <c r="P97" s="74"/>
      <c r="Q97" s="74"/>
      <c r="R97" s="74"/>
      <c r="S97" s="74"/>
      <c r="T97" s="75"/>
      <c r="AT97" s="12" t="s">
        <v>141</v>
      </c>
      <c r="AU97" s="12" t="s">
        <v>69</v>
      </c>
    </row>
    <row r="98" s="1" customFormat="1" ht="22.5" customHeight="1">
      <c r="B98" s="33"/>
      <c r="C98" s="182" t="s">
        <v>137</v>
      </c>
      <c r="D98" s="182" t="s">
        <v>132</v>
      </c>
      <c r="E98" s="183" t="s">
        <v>161</v>
      </c>
      <c r="F98" s="184" t="s">
        <v>162</v>
      </c>
      <c r="G98" s="185" t="s">
        <v>135</v>
      </c>
      <c r="H98" s="186">
        <v>5</v>
      </c>
      <c r="I98" s="187"/>
      <c r="J98" s="188">
        <f>ROUND(I98*H98,2)</f>
        <v>0</v>
      </c>
      <c r="K98" s="184" t="s">
        <v>136</v>
      </c>
      <c r="L98" s="189"/>
      <c r="M98" s="190" t="s">
        <v>1</v>
      </c>
      <c r="N98" s="191" t="s">
        <v>40</v>
      </c>
      <c r="O98" s="74"/>
      <c r="P98" s="192">
        <f>O98*H98</f>
        <v>0</v>
      </c>
      <c r="Q98" s="192">
        <v>0</v>
      </c>
      <c r="R98" s="192">
        <f>Q98*H98</f>
        <v>0</v>
      </c>
      <c r="S98" s="192">
        <v>0</v>
      </c>
      <c r="T98" s="193">
        <f>S98*H98</f>
        <v>0</v>
      </c>
      <c r="AR98" s="12" t="s">
        <v>137</v>
      </c>
      <c r="AT98" s="12" t="s">
        <v>132</v>
      </c>
      <c r="AU98" s="12" t="s">
        <v>69</v>
      </c>
      <c r="AY98" s="12" t="s">
        <v>138</v>
      </c>
      <c r="BE98" s="194">
        <f>IF(N98="základní",J98,0)</f>
        <v>0</v>
      </c>
      <c r="BF98" s="194">
        <f>IF(N98="snížená",J98,0)</f>
        <v>0</v>
      </c>
      <c r="BG98" s="194">
        <f>IF(N98="zákl. přenesená",J98,0)</f>
        <v>0</v>
      </c>
      <c r="BH98" s="194">
        <f>IF(N98="sníž. přenesená",J98,0)</f>
        <v>0</v>
      </c>
      <c r="BI98" s="194">
        <f>IF(N98="nulová",J98,0)</f>
        <v>0</v>
      </c>
      <c r="BJ98" s="12" t="s">
        <v>76</v>
      </c>
      <c r="BK98" s="194">
        <f>ROUND(I98*H98,2)</f>
        <v>0</v>
      </c>
      <c r="BL98" s="12" t="s">
        <v>139</v>
      </c>
      <c r="BM98" s="12" t="s">
        <v>163</v>
      </c>
    </row>
    <row r="99" s="1" customFormat="1">
      <c r="B99" s="33"/>
      <c r="C99" s="34"/>
      <c r="D99" s="195" t="s">
        <v>141</v>
      </c>
      <c r="E99" s="34"/>
      <c r="F99" s="196" t="s">
        <v>162</v>
      </c>
      <c r="G99" s="34"/>
      <c r="H99" s="34"/>
      <c r="I99" s="138"/>
      <c r="J99" s="34"/>
      <c r="K99" s="34"/>
      <c r="L99" s="38"/>
      <c r="M99" s="197"/>
      <c r="N99" s="74"/>
      <c r="O99" s="74"/>
      <c r="P99" s="74"/>
      <c r="Q99" s="74"/>
      <c r="R99" s="74"/>
      <c r="S99" s="74"/>
      <c r="T99" s="75"/>
      <c r="AT99" s="12" t="s">
        <v>141</v>
      </c>
      <c r="AU99" s="12" t="s">
        <v>69</v>
      </c>
    </row>
    <row r="100" s="1" customFormat="1" ht="22.5" customHeight="1">
      <c r="B100" s="33"/>
      <c r="C100" s="182" t="s">
        <v>164</v>
      </c>
      <c r="D100" s="182" t="s">
        <v>132</v>
      </c>
      <c r="E100" s="183" t="s">
        <v>165</v>
      </c>
      <c r="F100" s="184" t="s">
        <v>166</v>
      </c>
      <c r="G100" s="185" t="s">
        <v>135</v>
      </c>
      <c r="H100" s="186">
        <v>8</v>
      </c>
      <c r="I100" s="187"/>
      <c r="J100" s="188">
        <f>ROUND(I100*H100,2)</f>
        <v>0</v>
      </c>
      <c r="K100" s="184" t="s">
        <v>136</v>
      </c>
      <c r="L100" s="189"/>
      <c r="M100" s="190" t="s">
        <v>1</v>
      </c>
      <c r="N100" s="191" t="s">
        <v>40</v>
      </c>
      <c r="O100" s="74"/>
      <c r="P100" s="192">
        <f>O100*H100</f>
        <v>0</v>
      </c>
      <c r="Q100" s="192">
        <v>0</v>
      </c>
      <c r="R100" s="192">
        <f>Q100*H100</f>
        <v>0</v>
      </c>
      <c r="S100" s="192">
        <v>0</v>
      </c>
      <c r="T100" s="193">
        <f>S100*H100</f>
        <v>0</v>
      </c>
      <c r="AR100" s="12" t="s">
        <v>137</v>
      </c>
      <c r="AT100" s="12" t="s">
        <v>132</v>
      </c>
      <c r="AU100" s="12" t="s">
        <v>69</v>
      </c>
      <c r="AY100" s="12" t="s">
        <v>138</v>
      </c>
      <c r="BE100" s="194">
        <f>IF(N100="základní",J100,0)</f>
        <v>0</v>
      </c>
      <c r="BF100" s="194">
        <f>IF(N100="snížená",J100,0)</f>
        <v>0</v>
      </c>
      <c r="BG100" s="194">
        <f>IF(N100="zákl. přenesená",J100,0)</f>
        <v>0</v>
      </c>
      <c r="BH100" s="194">
        <f>IF(N100="sníž. přenesená",J100,0)</f>
        <v>0</v>
      </c>
      <c r="BI100" s="194">
        <f>IF(N100="nulová",J100,0)</f>
        <v>0</v>
      </c>
      <c r="BJ100" s="12" t="s">
        <v>76</v>
      </c>
      <c r="BK100" s="194">
        <f>ROUND(I100*H100,2)</f>
        <v>0</v>
      </c>
      <c r="BL100" s="12" t="s">
        <v>139</v>
      </c>
      <c r="BM100" s="12" t="s">
        <v>167</v>
      </c>
    </row>
    <row r="101" s="1" customFormat="1">
      <c r="B101" s="33"/>
      <c r="C101" s="34"/>
      <c r="D101" s="195" t="s">
        <v>141</v>
      </c>
      <c r="E101" s="34"/>
      <c r="F101" s="196" t="s">
        <v>166</v>
      </c>
      <c r="G101" s="34"/>
      <c r="H101" s="34"/>
      <c r="I101" s="138"/>
      <c r="J101" s="34"/>
      <c r="K101" s="34"/>
      <c r="L101" s="38"/>
      <c r="M101" s="197"/>
      <c r="N101" s="74"/>
      <c r="O101" s="74"/>
      <c r="P101" s="74"/>
      <c r="Q101" s="74"/>
      <c r="R101" s="74"/>
      <c r="S101" s="74"/>
      <c r="T101" s="75"/>
      <c r="AT101" s="12" t="s">
        <v>141</v>
      </c>
      <c r="AU101" s="12" t="s">
        <v>69</v>
      </c>
    </row>
    <row r="102" s="1" customFormat="1" ht="22.5" customHeight="1">
      <c r="B102" s="33"/>
      <c r="C102" s="182" t="s">
        <v>168</v>
      </c>
      <c r="D102" s="182" t="s">
        <v>132</v>
      </c>
      <c r="E102" s="183" t="s">
        <v>169</v>
      </c>
      <c r="F102" s="184" t="s">
        <v>170</v>
      </c>
      <c r="G102" s="185" t="s">
        <v>135</v>
      </c>
      <c r="H102" s="186">
        <v>8</v>
      </c>
      <c r="I102" s="187"/>
      <c r="J102" s="188">
        <f>ROUND(I102*H102,2)</f>
        <v>0</v>
      </c>
      <c r="K102" s="184" t="s">
        <v>136</v>
      </c>
      <c r="L102" s="189"/>
      <c r="M102" s="190" t="s">
        <v>1</v>
      </c>
      <c r="N102" s="191" t="s">
        <v>40</v>
      </c>
      <c r="O102" s="74"/>
      <c r="P102" s="192">
        <f>O102*H102</f>
        <v>0</v>
      </c>
      <c r="Q102" s="192">
        <v>0</v>
      </c>
      <c r="R102" s="192">
        <f>Q102*H102</f>
        <v>0</v>
      </c>
      <c r="S102" s="192">
        <v>0</v>
      </c>
      <c r="T102" s="193">
        <f>S102*H102</f>
        <v>0</v>
      </c>
      <c r="AR102" s="12" t="s">
        <v>137</v>
      </c>
      <c r="AT102" s="12" t="s">
        <v>132</v>
      </c>
      <c r="AU102" s="12" t="s">
        <v>69</v>
      </c>
      <c r="AY102" s="12" t="s">
        <v>138</v>
      </c>
      <c r="BE102" s="194">
        <f>IF(N102="základní",J102,0)</f>
        <v>0</v>
      </c>
      <c r="BF102" s="194">
        <f>IF(N102="snížená",J102,0)</f>
        <v>0</v>
      </c>
      <c r="BG102" s="194">
        <f>IF(N102="zákl. přenesená",J102,0)</f>
        <v>0</v>
      </c>
      <c r="BH102" s="194">
        <f>IF(N102="sníž. přenesená",J102,0)</f>
        <v>0</v>
      </c>
      <c r="BI102" s="194">
        <f>IF(N102="nulová",J102,0)</f>
        <v>0</v>
      </c>
      <c r="BJ102" s="12" t="s">
        <v>76</v>
      </c>
      <c r="BK102" s="194">
        <f>ROUND(I102*H102,2)</f>
        <v>0</v>
      </c>
      <c r="BL102" s="12" t="s">
        <v>139</v>
      </c>
      <c r="BM102" s="12" t="s">
        <v>171</v>
      </c>
    </row>
    <row r="103" s="1" customFormat="1">
      <c r="B103" s="33"/>
      <c r="C103" s="34"/>
      <c r="D103" s="195" t="s">
        <v>141</v>
      </c>
      <c r="E103" s="34"/>
      <c r="F103" s="196" t="s">
        <v>170</v>
      </c>
      <c r="G103" s="34"/>
      <c r="H103" s="34"/>
      <c r="I103" s="138"/>
      <c r="J103" s="34"/>
      <c r="K103" s="34"/>
      <c r="L103" s="38"/>
      <c r="M103" s="197"/>
      <c r="N103" s="74"/>
      <c r="O103" s="74"/>
      <c r="P103" s="74"/>
      <c r="Q103" s="74"/>
      <c r="R103" s="74"/>
      <c r="S103" s="74"/>
      <c r="T103" s="75"/>
      <c r="AT103" s="12" t="s">
        <v>141</v>
      </c>
      <c r="AU103" s="12" t="s">
        <v>69</v>
      </c>
    </row>
    <row r="104" s="1" customFormat="1" ht="33.75" customHeight="1">
      <c r="B104" s="33"/>
      <c r="C104" s="182" t="s">
        <v>172</v>
      </c>
      <c r="D104" s="182" t="s">
        <v>132</v>
      </c>
      <c r="E104" s="183" t="s">
        <v>173</v>
      </c>
      <c r="F104" s="184" t="s">
        <v>174</v>
      </c>
      <c r="G104" s="185" t="s">
        <v>135</v>
      </c>
      <c r="H104" s="186">
        <v>1</v>
      </c>
      <c r="I104" s="187"/>
      <c r="J104" s="188">
        <f>ROUND(I104*H104,2)</f>
        <v>0</v>
      </c>
      <c r="K104" s="184" t="s">
        <v>136</v>
      </c>
      <c r="L104" s="189"/>
      <c r="M104" s="190" t="s">
        <v>1</v>
      </c>
      <c r="N104" s="191" t="s">
        <v>40</v>
      </c>
      <c r="O104" s="74"/>
      <c r="P104" s="192">
        <f>O104*H104</f>
        <v>0</v>
      </c>
      <c r="Q104" s="192">
        <v>0</v>
      </c>
      <c r="R104" s="192">
        <f>Q104*H104</f>
        <v>0</v>
      </c>
      <c r="S104" s="192">
        <v>0</v>
      </c>
      <c r="T104" s="193">
        <f>S104*H104</f>
        <v>0</v>
      </c>
      <c r="AR104" s="12" t="s">
        <v>78</v>
      </c>
      <c r="AT104" s="12" t="s">
        <v>132</v>
      </c>
      <c r="AU104" s="12" t="s">
        <v>69</v>
      </c>
      <c r="AY104" s="12" t="s">
        <v>138</v>
      </c>
      <c r="BE104" s="194">
        <f>IF(N104="základní",J104,0)</f>
        <v>0</v>
      </c>
      <c r="BF104" s="194">
        <f>IF(N104="snížená",J104,0)</f>
        <v>0</v>
      </c>
      <c r="BG104" s="194">
        <f>IF(N104="zákl. přenesená",J104,0)</f>
        <v>0</v>
      </c>
      <c r="BH104" s="194">
        <f>IF(N104="sníž. přenesená",J104,0)</f>
        <v>0</v>
      </c>
      <c r="BI104" s="194">
        <f>IF(N104="nulová",J104,0)</f>
        <v>0</v>
      </c>
      <c r="BJ104" s="12" t="s">
        <v>76</v>
      </c>
      <c r="BK104" s="194">
        <f>ROUND(I104*H104,2)</f>
        <v>0</v>
      </c>
      <c r="BL104" s="12" t="s">
        <v>76</v>
      </c>
      <c r="BM104" s="12" t="s">
        <v>175</v>
      </c>
    </row>
    <row r="105" s="1" customFormat="1">
      <c r="B105" s="33"/>
      <c r="C105" s="34"/>
      <c r="D105" s="195" t="s">
        <v>141</v>
      </c>
      <c r="E105" s="34"/>
      <c r="F105" s="196" t="s">
        <v>174</v>
      </c>
      <c r="G105" s="34"/>
      <c r="H105" s="34"/>
      <c r="I105" s="138"/>
      <c r="J105" s="34"/>
      <c r="K105" s="34"/>
      <c r="L105" s="38"/>
      <c r="M105" s="197"/>
      <c r="N105" s="74"/>
      <c r="O105" s="74"/>
      <c r="P105" s="74"/>
      <c r="Q105" s="74"/>
      <c r="R105" s="74"/>
      <c r="S105" s="74"/>
      <c r="T105" s="75"/>
      <c r="AT105" s="12" t="s">
        <v>141</v>
      </c>
      <c r="AU105" s="12" t="s">
        <v>69</v>
      </c>
    </row>
    <row r="106" s="1" customFormat="1" ht="22.5" customHeight="1">
      <c r="B106" s="33"/>
      <c r="C106" s="198" t="s">
        <v>176</v>
      </c>
      <c r="D106" s="198" t="s">
        <v>177</v>
      </c>
      <c r="E106" s="199" t="s">
        <v>178</v>
      </c>
      <c r="F106" s="200" t="s">
        <v>179</v>
      </c>
      <c r="G106" s="201" t="s">
        <v>135</v>
      </c>
      <c r="H106" s="202">
        <v>1</v>
      </c>
      <c r="I106" s="203"/>
      <c r="J106" s="204">
        <f>ROUND(I106*H106,2)</f>
        <v>0</v>
      </c>
      <c r="K106" s="200" t="s">
        <v>136</v>
      </c>
      <c r="L106" s="38"/>
      <c r="M106" s="205" t="s">
        <v>1</v>
      </c>
      <c r="N106" s="206" t="s">
        <v>40</v>
      </c>
      <c r="O106" s="74"/>
      <c r="P106" s="192">
        <f>O106*H106</f>
        <v>0</v>
      </c>
      <c r="Q106" s="192">
        <v>0</v>
      </c>
      <c r="R106" s="192">
        <f>Q106*H106</f>
        <v>0</v>
      </c>
      <c r="S106" s="192">
        <v>0</v>
      </c>
      <c r="T106" s="193">
        <f>S106*H106</f>
        <v>0</v>
      </c>
      <c r="AR106" s="12" t="s">
        <v>76</v>
      </c>
      <c r="AT106" s="12" t="s">
        <v>177</v>
      </c>
      <c r="AU106" s="12" t="s">
        <v>69</v>
      </c>
      <c r="AY106" s="12" t="s">
        <v>138</v>
      </c>
      <c r="BE106" s="194">
        <f>IF(N106="základní",J106,0)</f>
        <v>0</v>
      </c>
      <c r="BF106" s="194">
        <f>IF(N106="snížená",J106,0)</f>
        <v>0</v>
      </c>
      <c r="BG106" s="194">
        <f>IF(N106="zákl. přenesená",J106,0)</f>
        <v>0</v>
      </c>
      <c r="BH106" s="194">
        <f>IF(N106="sníž. přenesená",J106,0)</f>
        <v>0</v>
      </c>
      <c r="BI106" s="194">
        <f>IF(N106="nulová",J106,0)</f>
        <v>0</v>
      </c>
      <c r="BJ106" s="12" t="s">
        <v>76</v>
      </c>
      <c r="BK106" s="194">
        <f>ROUND(I106*H106,2)</f>
        <v>0</v>
      </c>
      <c r="BL106" s="12" t="s">
        <v>76</v>
      </c>
      <c r="BM106" s="12" t="s">
        <v>180</v>
      </c>
    </row>
    <row r="107" s="1" customFormat="1">
      <c r="B107" s="33"/>
      <c r="C107" s="34"/>
      <c r="D107" s="195" t="s">
        <v>141</v>
      </c>
      <c r="E107" s="34"/>
      <c r="F107" s="196" t="s">
        <v>181</v>
      </c>
      <c r="G107" s="34"/>
      <c r="H107" s="34"/>
      <c r="I107" s="138"/>
      <c r="J107" s="34"/>
      <c r="K107" s="34"/>
      <c r="L107" s="38"/>
      <c r="M107" s="197"/>
      <c r="N107" s="74"/>
      <c r="O107" s="74"/>
      <c r="P107" s="74"/>
      <c r="Q107" s="74"/>
      <c r="R107" s="74"/>
      <c r="S107" s="74"/>
      <c r="T107" s="75"/>
      <c r="AT107" s="12" t="s">
        <v>141</v>
      </c>
      <c r="AU107" s="12" t="s">
        <v>69</v>
      </c>
    </row>
    <row r="108" s="1" customFormat="1" ht="22.5" customHeight="1">
      <c r="B108" s="33"/>
      <c r="C108" s="198" t="s">
        <v>182</v>
      </c>
      <c r="D108" s="198" t="s">
        <v>177</v>
      </c>
      <c r="E108" s="199" t="s">
        <v>183</v>
      </c>
      <c r="F108" s="200" t="s">
        <v>184</v>
      </c>
      <c r="G108" s="201" t="s">
        <v>135</v>
      </c>
      <c r="H108" s="202">
        <v>36</v>
      </c>
      <c r="I108" s="203"/>
      <c r="J108" s="204">
        <f>ROUND(I108*H108,2)</f>
        <v>0</v>
      </c>
      <c r="K108" s="200" t="s">
        <v>136</v>
      </c>
      <c r="L108" s="38"/>
      <c r="M108" s="205" t="s">
        <v>1</v>
      </c>
      <c r="N108" s="206" t="s">
        <v>40</v>
      </c>
      <c r="O108" s="74"/>
      <c r="P108" s="192">
        <f>O108*H108</f>
        <v>0</v>
      </c>
      <c r="Q108" s="192">
        <v>0</v>
      </c>
      <c r="R108" s="192">
        <f>Q108*H108</f>
        <v>0</v>
      </c>
      <c r="S108" s="192">
        <v>0</v>
      </c>
      <c r="T108" s="193">
        <f>S108*H108</f>
        <v>0</v>
      </c>
      <c r="AR108" s="12" t="s">
        <v>76</v>
      </c>
      <c r="AT108" s="12" t="s">
        <v>177</v>
      </c>
      <c r="AU108" s="12" t="s">
        <v>69</v>
      </c>
      <c r="AY108" s="12" t="s">
        <v>138</v>
      </c>
      <c r="BE108" s="194">
        <f>IF(N108="základní",J108,0)</f>
        <v>0</v>
      </c>
      <c r="BF108" s="194">
        <f>IF(N108="snížená",J108,0)</f>
        <v>0</v>
      </c>
      <c r="BG108" s="194">
        <f>IF(N108="zákl. přenesená",J108,0)</f>
        <v>0</v>
      </c>
      <c r="BH108" s="194">
        <f>IF(N108="sníž. přenesená",J108,0)</f>
        <v>0</v>
      </c>
      <c r="BI108" s="194">
        <f>IF(N108="nulová",J108,0)</f>
        <v>0</v>
      </c>
      <c r="BJ108" s="12" t="s">
        <v>76</v>
      </c>
      <c r="BK108" s="194">
        <f>ROUND(I108*H108,2)</f>
        <v>0</v>
      </c>
      <c r="BL108" s="12" t="s">
        <v>76</v>
      </c>
      <c r="BM108" s="12" t="s">
        <v>185</v>
      </c>
    </row>
    <row r="109" s="1" customFormat="1">
      <c r="B109" s="33"/>
      <c r="C109" s="34"/>
      <c r="D109" s="195" t="s">
        <v>141</v>
      </c>
      <c r="E109" s="34"/>
      <c r="F109" s="196" t="s">
        <v>186</v>
      </c>
      <c r="G109" s="34"/>
      <c r="H109" s="34"/>
      <c r="I109" s="138"/>
      <c r="J109" s="34"/>
      <c r="K109" s="34"/>
      <c r="L109" s="38"/>
      <c r="M109" s="197"/>
      <c r="N109" s="74"/>
      <c r="O109" s="74"/>
      <c r="P109" s="74"/>
      <c r="Q109" s="74"/>
      <c r="R109" s="74"/>
      <c r="S109" s="74"/>
      <c r="T109" s="75"/>
      <c r="AT109" s="12" t="s">
        <v>141</v>
      </c>
      <c r="AU109" s="12" t="s">
        <v>69</v>
      </c>
    </row>
    <row r="110" s="1" customFormat="1" ht="22.5" customHeight="1">
      <c r="B110" s="33"/>
      <c r="C110" s="198" t="s">
        <v>187</v>
      </c>
      <c r="D110" s="198" t="s">
        <v>177</v>
      </c>
      <c r="E110" s="199" t="s">
        <v>188</v>
      </c>
      <c r="F110" s="200" t="s">
        <v>189</v>
      </c>
      <c r="G110" s="201" t="s">
        <v>135</v>
      </c>
      <c r="H110" s="202">
        <v>200</v>
      </c>
      <c r="I110" s="203"/>
      <c r="J110" s="204">
        <f>ROUND(I110*H110,2)</f>
        <v>0</v>
      </c>
      <c r="K110" s="200" t="s">
        <v>136</v>
      </c>
      <c r="L110" s="38"/>
      <c r="M110" s="205" t="s">
        <v>1</v>
      </c>
      <c r="N110" s="206" t="s">
        <v>40</v>
      </c>
      <c r="O110" s="74"/>
      <c r="P110" s="192">
        <f>O110*H110</f>
        <v>0</v>
      </c>
      <c r="Q110" s="192">
        <v>0</v>
      </c>
      <c r="R110" s="192">
        <f>Q110*H110</f>
        <v>0</v>
      </c>
      <c r="S110" s="192">
        <v>0</v>
      </c>
      <c r="T110" s="193">
        <f>S110*H110</f>
        <v>0</v>
      </c>
      <c r="AR110" s="12" t="s">
        <v>76</v>
      </c>
      <c r="AT110" s="12" t="s">
        <v>177</v>
      </c>
      <c r="AU110" s="12" t="s">
        <v>69</v>
      </c>
      <c r="AY110" s="12" t="s">
        <v>138</v>
      </c>
      <c r="BE110" s="194">
        <f>IF(N110="základní",J110,0)</f>
        <v>0</v>
      </c>
      <c r="BF110" s="194">
        <f>IF(N110="snížená",J110,0)</f>
        <v>0</v>
      </c>
      <c r="BG110" s="194">
        <f>IF(N110="zákl. přenesená",J110,0)</f>
        <v>0</v>
      </c>
      <c r="BH110" s="194">
        <f>IF(N110="sníž. přenesená",J110,0)</f>
        <v>0</v>
      </c>
      <c r="BI110" s="194">
        <f>IF(N110="nulová",J110,0)</f>
        <v>0</v>
      </c>
      <c r="BJ110" s="12" t="s">
        <v>76</v>
      </c>
      <c r="BK110" s="194">
        <f>ROUND(I110*H110,2)</f>
        <v>0</v>
      </c>
      <c r="BL110" s="12" t="s">
        <v>76</v>
      </c>
      <c r="BM110" s="12" t="s">
        <v>190</v>
      </c>
    </row>
    <row r="111" s="1" customFormat="1">
      <c r="B111" s="33"/>
      <c r="C111" s="34"/>
      <c r="D111" s="195" t="s">
        <v>141</v>
      </c>
      <c r="E111" s="34"/>
      <c r="F111" s="196" t="s">
        <v>191</v>
      </c>
      <c r="G111" s="34"/>
      <c r="H111" s="34"/>
      <c r="I111" s="138"/>
      <c r="J111" s="34"/>
      <c r="K111" s="34"/>
      <c r="L111" s="38"/>
      <c r="M111" s="197"/>
      <c r="N111" s="74"/>
      <c r="O111" s="74"/>
      <c r="P111" s="74"/>
      <c r="Q111" s="74"/>
      <c r="R111" s="74"/>
      <c r="S111" s="74"/>
      <c r="T111" s="75"/>
      <c r="AT111" s="12" t="s">
        <v>141</v>
      </c>
      <c r="AU111" s="12" t="s">
        <v>69</v>
      </c>
    </row>
    <row r="112" s="1" customFormat="1" ht="22.5" customHeight="1">
      <c r="B112" s="33"/>
      <c r="C112" s="198" t="s">
        <v>192</v>
      </c>
      <c r="D112" s="198" t="s">
        <v>177</v>
      </c>
      <c r="E112" s="199" t="s">
        <v>193</v>
      </c>
      <c r="F112" s="200" t="s">
        <v>194</v>
      </c>
      <c r="G112" s="201" t="s">
        <v>135</v>
      </c>
      <c r="H112" s="202">
        <v>30</v>
      </c>
      <c r="I112" s="203"/>
      <c r="J112" s="204">
        <f>ROUND(I112*H112,2)</f>
        <v>0</v>
      </c>
      <c r="K112" s="200" t="s">
        <v>136</v>
      </c>
      <c r="L112" s="38"/>
      <c r="M112" s="205" t="s">
        <v>1</v>
      </c>
      <c r="N112" s="206" t="s">
        <v>40</v>
      </c>
      <c r="O112" s="74"/>
      <c r="P112" s="192">
        <f>O112*H112</f>
        <v>0</v>
      </c>
      <c r="Q112" s="192">
        <v>0</v>
      </c>
      <c r="R112" s="192">
        <f>Q112*H112</f>
        <v>0</v>
      </c>
      <c r="S112" s="192">
        <v>0</v>
      </c>
      <c r="T112" s="193">
        <f>S112*H112</f>
        <v>0</v>
      </c>
      <c r="AR112" s="12" t="s">
        <v>76</v>
      </c>
      <c r="AT112" s="12" t="s">
        <v>177</v>
      </c>
      <c r="AU112" s="12" t="s">
        <v>69</v>
      </c>
      <c r="AY112" s="12" t="s">
        <v>138</v>
      </c>
      <c r="BE112" s="194">
        <f>IF(N112="základní",J112,0)</f>
        <v>0</v>
      </c>
      <c r="BF112" s="194">
        <f>IF(N112="snížená",J112,0)</f>
        <v>0</v>
      </c>
      <c r="BG112" s="194">
        <f>IF(N112="zákl. přenesená",J112,0)</f>
        <v>0</v>
      </c>
      <c r="BH112" s="194">
        <f>IF(N112="sníž. přenesená",J112,0)</f>
        <v>0</v>
      </c>
      <c r="BI112" s="194">
        <f>IF(N112="nulová",J112,0)</f>
        <v>0</v>
      </c>
      <c r="BJ112" s="12" t="s">
        <v>76</v>
      </c>
      <c r="BK112" s="194">
        <f>ROUND(I112*H112,2)</f>
        <v>0</v>
      </c>
      <c r="BL112" s="12" t="s">
        <v>76</v>
      </c>
      <c r="BM112" s="12" t="s">
        <v>195</v>
      </c>
    </row>
    <row r="113" s="1" customFormat="1">
      <c r="B113" s="33"/>
      <c r="C113" s="34"/>
      <c r="D113" s="195" t="s">
        <v>141</v>
      </c>
      <c r="E113" s="34"/>
      <c r="F113" s="196" t="s">
        <v>196</v>
      </c>
      <c r="G113" s="34"/>
      <c r="H113" s="34"/>
      <c r="I113" s="138"/>
      <c r="J113" s="34"/>
      <c r="K113" s="34"/>
      <c r="L113" s="38"/>
      <c r="M113" s="197"/>
      <c r="N113" s="74"/>
      <c r="O113" s="74"/>
      <c r="P113" s="74"/>
      <c r="Q113" s="74"/>
      <c r="R113" s="74"/>
      <c r="S113" s="74"/>
      <c r="T113" s="75"/>
      <c r="AT113" s="12" t="s">
        <v>141</v>
      </c>
      <c r="AU113" s="12" t="s">
        <v>69</v>
      </c>
    </row>
    <row r="114" s="1" customFormat="1" ht="22.5" customHeight="1">
      <c r="B114" s="33"/>
      <c r="C114" s="198" t="s">
        <v>8</v>
      </c>
      <c r="D114" s="198" t="s">
        <v>177</v>
      </c>
      <c r="E114" s="199" t="s">
        <v>197</v>
      </c>
      <c r="F114" s="200" t="s">
        <v>198</v>
      </c>
      <c r="G114" s="201" t="s">
        <v>135</v>
      </c>
      <c r="H114" s="202">
        <v>78</v>
      </c>
      <c r="I114" s="203"/>
      <c r="J114" s="204">
        <f>ROUND(I114*H114,2)</f>
        <v>0</v>
      </c>
      <c r="K114" s="200" t="s">
        <v>136</v>
      </c>
      <c r="L114" s="38"/>
      <c r="M114" s="205" t="s">
        <v>1</v>
      </c>
      <c r="N114" s="206" t="s">
        <v>40</v>
      </c>
      <c r="O114" s="74"/>
      <c r="P114" s="192">
        <f>O114*H114</f>
        <v>0</v>
      </c>
      <c r="Q114" s="192">
        <v>0</v>
      </c>
      <c r="R114" s="192">
        <f>Q114*H114</f>
        <v>0</v>
      </c>
      <c r="S114" s="192">
        <v>0</v>
      </c>
      <c r="T114" s="193">
        <f>S114*H114</f>
        <v>0</v>
      </c>
      <c r="AR114" s="12" t="s">
        <v>76</v>
      </c>
      <c r="AT114" s="12" t="s">
        <v>177</v>
      </c>
      <c r="AU114" s="12" t="s">
        <v>69</v>
      </c>
      <c r="AY114" s="12" t="s">
        <v>138</v>
      </c>
      <c r="BE114" s="194">
        <f>IF(N114="základní",J114,0)</f>
        <v>0</v>
      </c>
      <c r="BF114" s="194">
        <f>IF(N114="snížená",J114,0)</f>
        <v>0</v>
      </c>
      <c r="BG114" s="194">
        <f>IF(N114="zákl. přenesená",J114,0)</f>
        <v>0</v>
      </c>
      <c r="BH114" s="194">
        <f>IF(N114="sníž. přenesená",J114,0)</f>
        <v>0</v>
      </c>
      <c r="BI114" s="194">
        <f>IF(N114="nulová",J114,0)</f>
        <v>0</v>
      </c>
      <c r="BJ114" s="12" t="s">
        <v>76</v>
      </c>
      <c r="BK114" s="194">
        <f>ROUND(I114*H114,2)</f>
        <v>0</v>
      </c>
      <c r="BL114" s="12" t="s">
        <v>76</v>
      </c>
      <c r="BM114" s="12" t="s">
        <v>199</v>
      </c>
    </row>
    <row r="115" s="1" customFormat="1">
      <c r="B115" s="33"/>
      <c r="C115" s="34"/>
      <c r="D115" s="195" t="s">
        <v>141</v>
      </c>
      <c r="E115" s="34"/>
      <c r="F115" s="196" t="s">
        <v>198</v>
      </c>
      <c r="G115" s="34"/>
      <c r="H115" s="34"/>
      <c r="I115" s="138"/>
      <c r="J115" s="34"/>
      <c r="K115" s="34"/>
      <c r="L115" s="38"/>
      <c r="M115" s="197"/>
      <c r="N115" s="74"/>
      <c r="O115" s="74"/>
      <c r="P115" s="74"/>
      <c r="Q115" s="74"/>
      <c r="R115" s="74"/>
      <c r="S115" s="74"/>
      <c r="T115" s="75"/>
      <c r="AT115" s="12" t="s">
        <v>141</v>
      </c>
      <c r="AU115" s="12" t="s">
        <v>69</v>
      </c>
    </row>
    <row r="116" s="1" customFormat="1" ht="22.5" customHeight="1">
      <c r="B116" s="33"/>
      <c r="C116" s="198" t="s">
        <v>200</v>
      </c>
      <c r="D116" s="198" t="s">
        <v>177</v>
      </c>
      <c r="E116" s="199" t="s">
        <v>201</v>
      </c>
      <c r="F116" s="200" t="s">
        <v>202</v>
      </c>
      <c r="G116" s="201" t="s">
        <v>135</v>
      </c>
      <c r="H116" s="202">
        <v>78</v>
      </c>
      <c r="I116" s="203"/>
      <c r="J116" s="204">
        <f>ROUND(I116*H116,2)</f>
        <v>0</v>
      </c>
      <c r="K116" s="200" t="s">
        <v>136</v>
      </c>
      <c r="L116" s="38"/>
      <c r="M116" s="205" t="s">
        <v>1</v>
      </c>
      <c r="N116" s="206" t="s">
        <v>40</v>
      </c>
      <c r="O116" s="74"/>
      <c r="P116" s="192">
        <f>O116*H116</f>
        <v>0</v>
      </c>
      <c r="Q116" s="192">
        <v>0</v>
      </c>
      <c r="R116" s="192">
        <f>Q116*H116</f>
        <v>0</v>
      </c>
      <c r="S116" s="192">
        <v>0</v>
      </c>
      <c r="T116" s="193">
        <f>S116*H116</f>
        <v>0</v>
      </c>
      <c r="AR116" s="12" t="s">
        <v>76</v>
      </c>
      <c r="AT116" s="12" t="s">
        <v>177</v>
      </c>
      <c r="AU116" s="12" t="s">
        <v>69</v>
      </c>
      <c r="AY116" s="12" t="s">
        <v>138</v>
      </c>
      <c r="BE116" s="194">
        <f>IF(N116="základní",J116,0)</f>
        <v>0</v>
      </c>
      <c r="BF116" s="194">
        <f>IF(N116="snížená",J116,0)</f>
        <v>0</v>
      </c>
      <c r="BG116" s="194">
        <f>IF(N116="zákl. přenesená",J116,0)</f>
        <v>0</v>
      </c>
      <c r="BH116" s="194">
        <f>IF(N116="sníž. přenesená",J116,0)</f>
        <v>0</v>
      </c>
      <c r="BI116" s="194">
        <f>IF(N116="nulová",J116,0)</f>
        <v>0</v>
      </c>
      <c r="BJ116" s="12" t="s">
        <v>76</v>
      </c>
      <c r="BK116" s="194">
        <f>ROUND(I116*H116,2)</f>
        <v>0</v>
      </c>
      <c r="BL116" s="12" t="s">
        <v>76</v>
      </c>
      <c r="BM116" s="12" t="s">
        <v>203</v>
      </c>
    </row>
    <row r="117" s="1" customFormat="1">
      <c r="B117" s="33"/>
      <c r="C117" s="34"/>
      <c r="D117" s="195" t="s">
        <v>141</v>
      </c>
      <c r="E117" s="34"/>
      <c r="F117" s="196" t="s">
        <v>202</v>
      </c>
      <c r="G117" s="34"/>
      <c r="H117" s="34"/>
      <c r="I117" s="138"/>
      <c r="J117" s="34"/>
      <c r="K117" s="34"/>
      <c r="L117" s="38"/>
      <c r="M117" s="197"/>
      <c r="N117" s="74"/>
      <c r="O117" s="74"/>
      <c r="P117" s="74"/>
      <c r="Q117" s="74"/>
      <c r="R117" s="74"/>
      <c r="S117" s="74"/>
      <c r="T117" s="75"/>
      <c r="AT117" s="12" t="s">
        <v>141</v>
      </c>
      <c r="AU117" s="12" t="s">
        <v>69</v>
      </c>
    </row>
    <row r="118" s="1" customFormat="1" ht="22.5" customHeight="1">
      <c r="B118" s="33"/>
      <c r="C118" s="198" t="s">
        <v>204</v>
      </c>
      <c r="D118" s="198" t="s">
        <v>177</v>
      </c>
      <c r="E118" s="199" t="s">
        <v>205</v>
      </c>
      <c r="F118" s="200" t="s">
        <v>206</v>
      </c>
      <c r="G118" s="201" t="s">
        <v>135</v>
      </c>
      <c r="H118" s="202">
        <v>25</v>
      </c>
      <c r="I118" s="203"/>
      <c r="J118" s="204">
        <f>ROUND(I118*H118,2)</f>
        <v>0</v>
      </c>
      <c r="K118" s="200" t="s">
        <v>136</v>
      </c>
      <c r="L118" s="38"/>
      <c r="M118" s="205" t="s">
        <v>1</v>
      </c>
      <c r="N118" s="206" t="s">
        <v>40</v>
      </c>
      <c r="O118" s="74"/>
      <c r="P118" s="192">
        <f>O118*H118</f>
        <v>0</v>
      </c>
      <c r="Q118" s="192">
        <v>0</v>
      </c>
      <c r="R118" s="192">
        <f>Q118*H118</f>
        <v>0</v>
      </c>
      <c r="S118" s="192">
        <v>0</v>
      </c>
      <c r="T118" s="193">
        <f>S118*H118</f>
        <v>0</v>
      </c>
      <c r="AR118" s="12" t="s">
        <v>76</v>
      </c>
      <c r="AT118" s="12" t="s">
        <v>177</v>
      </c>
      <c r="AU118" s="12" t="s">
        <v>69</v>
      </c>
      <c r="AY118" s="12" t="s">
        <v>138</v>
      </c>
      <c r="BE118" s="194">
        <f>IF(N118="základní",J118,0)</f>
        <v>0</v>
      </c>
      <c r="BF118" s="194">
        <f>IF(N118="snížená",J118,0)</f>
        <v>0</v>
      </c>
      <c r="BG118" s="194">
        <f>IF(N118="zákl. přenesená",J118,0)</f>
        <v>0</v>
      </c>
      <c r="BH118" s="194">
        <f>IF(N118="sníž. přenesená",J118,0)</f>
        <v>0</v>
      </c>
      <c r="BI118" s="194">
        <f>IF(N118="nulová",J118,0)</f>
        <v>0</v>
      </c>
      <c r="BJ118" s="12" t="s">
        <v>76</v>
      </c>
      <c r="BK118" s="194">
        <f>ROUND(I118*H118,2)</f>
        <v>0</v>
      </c>
      <c r="BL118" s="12" t="s">
        <v>76</v>
      </c>
      <c r="BM118" s="12" t="s">
        <v>207</v>
      </c>
    </row>
    <row r="119" s="1" customFormat="1">
      <c r="B119" s="33"/>
      <c r="C119" s="34"/>
      <c r="D119" s="195" t="s">
        <v>141</v>
      </c>
      <c r="E119" s="34"/>
      <c r="F119" s="196" t="s">
        <v>208</v>
      </c>
      <c r="G119" s="34"/>
      <c r="H119" s="34"/>
      <c r="I119" s="138"/>
      <c r="J119" s="34"/>
      <c r="K119" s="34"/>
      <c r="L119" s="38"/>
      <c r="M119" s="197"/>
      <c r="N119" s="74"/>
      <c r="O119" s="74"/>
      <c r="P119" s="74"/>
      <c r="Q119" s="74"/>
      <c r="R119" s="74"/>
      <c r="S119" s="74"/>
      <c r="T119" s="75"/>
      <c r="AT119" s="12" t="s">
        <v>141</v>
      </c>
      <c r="AU119" s="12" t="s">
        <v>69</v>
      </c>
    </row>
    <row r="120" s="1" customFormat="1" ht="22.5" customHeight="1">
      <c r="B120" s="33"/>
      <c r="C120" s="198" t="s">
        <v>209</v>
      </c>
      <c r="D120" s="198" t="s">
        <v>177</v>
      </c>
      <c r="E120" s="199" t="s">
        <v>210</v>
      </c>
      <c r="F120" s="200" t="s">
        <v>211</v>
      </c>
      <c r="G120" s="201" t="s">
        <v>135</v>
      </c>
      <c r="H120" s="202">
        <v>11</v>
      </c>
      <c r="I120" s="203"/>
      <c r="J120" s="204">
        <f>ROUND(I120*H120,2)</f>
        <v>0</v>
      </c>
      <c r="K120" s="200" t="s">
        <v>136</v>
      </c>
      <c r="L120" s="38"/>
      <c r="M120" s="205" t="s">
        <v>1</v>
      </c>
      <c r="N120" s="206" t="s">
        <v>40</v>
      </c>
      <c r="O120" s="74"/>
      <c r="P120" s="192">
        <f>O120*H120</f>
        <v>0</v>
      </c>
      <c r="Q120" s="192">
        <v>0</v>
      </c>
      <c r="R120" s="192">
        <f>Q120*H120</f>
        <v>0</v>
      </c>
      <c r="S120" s="192">
        <v>0</v>
      </c>
      <c r="T120" s="193">
        <f>S120*H120</f>
        <v>0</v>
      </c>
      <c r="AR120" s="12" t="s">
        <v>76</v>
      </c>
      <c r="AT120" s="12" t="s">
        <v>177</v>
      </c>
      <c r="AU120" s="12" t="s">
        <v>69</v>
      </c>
      <c r="AY120" s="12" t="s">
        <v>138</v>
      </c>
      <c r="BE120" s="194">
        <f>IF(N120="základní",J120,0)</f>
        <v>0</v>
      </c>
      <c r="BF120" s="194">
        <f>IF(N120="snížená",J120,0)</f>
        <v>0</v>
      </c>
      <c r="BG120" s="194">
        <f>IF(N120="zákl. přenesená",J120,0)</f>
        <v>0</v>
      </c>
      <c r="BH120" s="194">
        <f>IF(N120="sníž. přenesená",J120,0)</f>
        <v>0</v>
      </c>
      <c r="BI120" s="194">
        <f>IF(N120="nulová",J120,0)</f>
        <v>0</v>
      </c>
      <c r="BJ120" s="12" t="s">
        <v>76</v>
      </c>
      <c r="BK120" s="194">
        <f>ROUND(I120*H120,2)</f>
        <v>0</v>
      </c>
      <c r="BL120" s="12" t="s">
        <v>76</v>
      </c>
      <c r="BM120" s="12" t="s">
        <v>212</v>
      </c>
    </row>
    <row r="121" s="1" customFormat="1">
      <c r="B121" s="33"/>
      <c r="C121" s="34"/>
      <c r="D121" s="195" t="s">
        <v>141</v>
      </c>
      <c r="E121" s="34"/>
      <c r="F121" s="196" t="s">
        <v>213</v>
      </c>
      <c r="G121" s="34"/>
      <c r="H121" s="34"/>
      <c r="I121" s="138"/>
      <c r="J121" s="34"/>
      <c r="K121" s="34"/>
      <c r="L121" s="38"/>
      <c r="M121" s="197"/>
      <c r="N121" s="74"/>
      <c r="O121" s="74"/>
      <c r="P121" s="74"/>
      <c r="Q121" s="74"/>
      <c r="R121" s="74"/>
      <c r="S121" s="74"/>
      <c r="T121" s="75"/>
      <c r="AT121" s="12" t="s">
        <v>141</v>
      </c>
      <c r="AU121" s="12" t="s">
        <v>69</v>
      </c>
    </row>
    <row r="122" s="1" customFormat="1" ht="22.5" customHeight="1">
      <c r="B122" s="33"/>
      <c r="C122" s="198" t="s">
        <v>214</v>
      </c>
      <c r="D122" s="198" t="s">
        <v>177</v>
      </c>
      <c r="E122" s="199" t="s">
        <v>215</v>
      </c>
      <c r="F122" s="200" t="s">
        <v>216</v>
      </c>
      <c r="G122" s="201" t="s">
        <v>135</v>
      </c>
      <c r="H122" s="202">
        <v>15</v>
      </c>
      <c r="I122" s="203"/>
      <c r="J122" s="204">
        <f>ROUND(I122*H122,2)</f>
        <v>0</v>
      </c>
      <c r="K122" s="200" t="s">
        <v>136</v>
      </c>
      <c r="L122" s="38"/>
      <c r="M122" s="205" t="s">
        <v>1</v>
      </c>
      <c r="N122" s="206" t="s">
        <v>40</v>
      </c>
      <c r="O122" s="74"/>
      <c r="P122" s="192">
        <f>O122*H122</f>
        <v>0</v>
      </c>
      <c r="Q122" s="192">
        <v>0</v>
      </c>
      <c r="R122" s="192">
        <f>Q122*H122</f>
        <v>0</v>
      </c>
      <c r="S122" s="192">
        <v>0</v>
      </c>
      <c r="T122" s="193">
        <f>S122*H122</f>
        <v>0</v>
      </c>
      <c r="AR122" s="12" t="s">
        <v>76</v>
      </c>
      <c r="AT122" s="12" t="s">
        <v>177</v>
      </c>
      <c r="AU122" s="12" t="s">
        <v>69</v>
      </c>
      <c r="AY122" s="12" t="s">
        <v>138</v>
      </c>
      <c r="BE122" s="194">
        <f>IF(N122="základní",J122,0)</f>
        <v>0</v>
      </c>
      <c r="BF122" s="194">
        <f>IF(N122="snížená",J122,0)</f>
        <v>0</v>
      </c>
      <c r="BG122" s="194">
        <f>IF(N122="zákl. přenesená",J122,0)</f>
        <v>0</v>
      </c>
      <c r="BH122" s="194">
        <f>IF(N122="sníž. přenesená",J122,0)</f>
        <v>0</v>
      </c>
      <c r="BI122" s="194">
        <f>IF(N122="nulová",J122,0)</f>
        <v>0</v>
      </c>
      <c r="BJ122" s="12" t="s">
        <v>76</v>
      </c>
      <c r="BK122" s="194">
        <f>ROUND(I122*H122,2)</f>
        <v>0</v>
      </c>
      <c r="BL122" s="12" t="s">
        <v>76</v>
      </c>
      <c r="BM122" s="12" t="s">
        <v>217</v>
      </c>
    </row>
    <row r="123" s="1" customFormat="1">
      <c r="B123" s="33"/>
      <c r="C123" s="34"/>
      <c r="D123" s="195" t="s">
        <v>141</v>
      </c>
      <c r="E123" s="34"/>
      <c r="F123" s="196" t="s">
        <v>218</v>
      </c>
      <c r="G123" s="34"/>
      <c r="H123" s="34"/>
      <c r="I123" s="138"/>
      <c r="J123" s="34"/>
      <c r="K123" s="34"/>
      <c r="L123" s="38"/>
      <c r="M123" s="197"/>
      <c r="N123" s="74"/>
      <c r="O123" s="74"/>
      <c r="P123" s="74"/>
      <c r="Q123" s="74"/>
      <c r="R123" s="74"/>
      <c r="S123" s="74"/>
      <c r="T123" s="75"/>
      <c r="AT123" s="12" t="s">
        <v>141</v>
      </c>
      <c r="AU123" s="12" t="s">
        <v>69</v>
      </c>
    </row>
    <row r="124" s="1" customFormat="1" ht="22.5" customHeight="1">
      <c r="B124" s="33"/>
      <c r="C124" s="198" t="s">
        <v>219</v>
      </c>
      <c r="D124" s="198" t="s">
        <v>177</v>
      </c>
      <c r="E124" s="199" t="s">
        <v>220</v>
      </c>
      <c r="F124" s="200" t="s">
        <v>221</v>
      </c>
      <c r="G124" s="201" t="s">
        <v>135</v>
      </c>
      <c r="H124" s="202">
        <v>11</v>
      </c>
      <c r="I124" s="203"/>
      <c r="J124" s="204">
        <f>ROUND(I124*H124,2)</f>
        <v>0</v>
      </c>
      <c r="K124" s="200" t="s">
        <v>136</v>
      </c>
      <c r="L124" s="38"/>
      <c r="M124" s="205" t="s">
        <v>1</v>
      </c>
      <c r="N124" s="206" t="s">
        <v>40</v>
      </c>
      <c r="O124" s="74"/>
      <c r="P124" s="192">
        <f>O124*H124</f>
        <v>0</v>
      </c>
      <c r="Q124" s="192">
        <v>0</v>
      </c>
      <c r="R124" s="192">
        <f>Q124*H124</f>
        <v>0</v>
      </c>
      <c r="S124" s="192">
        <v>0</v>
      </c>
      <c r="T124" s="193">
        <f>S124*H124</f>
        <v>0</v>
      </c>
      <c r="AR124" s="12" t="s">
        <v>76</v>
      </c>
      <c r="AT124" s="12" t="s">
        <v>177</v>
      </c>
      <c r="AU124" s="12" t="s">
        <v>69</v>
      </c>
      <c r="AY124" s="12" t="s">
        <v>138</v>
      </c>
      <c r="BE124" s="194">
        <f>IF(N124="základní",J124,0)</f>
        <v>0</v>
      </c>
      <c r="BF124" s="194">
        <f>IF(N124="snížená",J124,0)</f>
        <v>0</v>
      </c>
      <c r="BG124" s="194">
        <f>IF(N124="zákl. přenesená",J124,0)</f>
        <v>0</v>
      </c>
      <c r="BH124" s="194">
        <f>IF(N124="sníž. přenesená",J124,0)</f>
        <v>0</v>
      </c>
      <c r="BI124" s="194">
        <f>IF(N124="nulová",J124,0)</f>
        <v>0</v>
      </c>
      <c r="BJ124" s="12" t="s">
        <v>76</v>
      </c>
      <c r="BK124" s="194">
        <f>ROUND(I124*H124,2)</f>
        <v>0</v>
      </c>
      <c r="BL124" s="12" t="s">
        <v>76</v>
      </c>
      <c r="BM124" s="12" t="s">
        <v>222</v>
      </c>
    </row>
    <row r="125" s="1" customFormat="1">
      <c r="B125" s="33"/>
      <c r="C125" s="34"/>
      <c r="D125" s="195" t="s">
        <v>141</v>
      </c>
      <c r="E125" s="34"/>
      <c r="F125" s="196" t="s">
        <v>223</v>
      </c>
      <c r="G125" s="34"/>
      <c r="H125" s="34"/>
      <c r="I125" s="138"/>
      <c r="J125" s="34"/>
      <c r="K125" s="34"/>
      <c r="L125" s="38"/>
      <c r="M125" s="197"/>
      <c r="N125" s="74"/>
      <c r="O125" s="74"/>
      <c r="P125" s="74"/>
      <c r="Q125" s="74"/>
      <c r="R125" s="74"/>
      <c r="S125" s="74"/>
      <c r="T125" s="75"/>
      <c r="AT125" s="12" t="s">
        <v>141</v>
      </c>
      <c r="AU125" s="12" t="s">
        <v>69</v>
      </c>
    </row>
    <row r="126" s="1" customFormat="1" ht="22.5" customHeight="1">
      <c r="B126" s="33"/>
      <c r="C126" s="198" t="s">
        <v>7</v>
      </c>
      <c r="D126" s="198" t="s">
        <v>177</v>
      </c>
      <c r="E126" s="199" t="s">
        <v>224</v>
      </c>
      <c r="F126" s="200" t="s">
        <v>225</v>
      </c>
      <c r="G126" s="201" t="s">
        <v>135</v>
      </c>
      <c r="H126" s="202">
        <v>78</v>
      </c>
      <c r="I126" s="203"/>
      <c r="J126" s="204">
        <f>ROUND(I126*H126,2)</f>
        <v>0</v>
      </c>
      <c r="K126" s="200" t="s">
        <v>136</v>
      </c>
      <c r="L126" s="38"/>
      <c r="M126" s="205" t="s">
        <v>1</v>
      </c>
      <c r="N126" s="206" t="s">
        <v>40</v>
      </c>
      <c r="O126" s="74"/>
      <c r="P126" s="192">
        <f>O126*H126</f>
        <v>0</v>
      </c>
      <c r="Q126" s="192">
        <v>0</v>
      </c>
      <c r="R126" s="192">
        <f>Q126*H126</f>
        <v>0</v>
      </c>
      <c r="S126" s="192">
        <v>0</v>
      </c>
      <c r="T126" s="193">
        <f>S126*H126</f>
        <v>0</v>
      </c>
      <c r="AR126" s="12" t="s">
        <v>76</v>
      </c>
      <c r="AT126" s="12" t="s">
        <v>177</v>
      </c>
      <c r="AU126" s="12" t="s">
        <v>69</v>
      </c>
      <c r="AY126" s="12" t="s">
        <v>138</v>
      </c>
      <c r="BE126" s="194">
        <f>IF(N126="základní",J126,0)</f>
        <v>0</v>
      </c>
      <c r="BF126" s="194">
        <f>IF(N126="snížená",J126,0)</f>
        <v>0</v>
      </c>
      <c r="BG126" s="194">
        <f>IF(N126="zákl. přenesená",J126,0)</f>
        <v>0</v>
      </c>
      <c r="BH126" s="194">
        <f>IF(N126="sníž. přenesená",J126,0)</f>
        <v>0</v>
      </c>
      <c r="BI126" s="194">
        <f>IF(N126="nulová",J126,0)</f>
        <v>0</v>
      </c>
      <c r="BJ126" s="12" t="s">
        <v>76</v>
      </c>
      <c r="BK126" s="194">
        <f>ROUND(I126*H126,2)</f>
        <v>0</v>
      </c>
      <c r="BL126" s="12" t="s">
        <v>76</v>
      </c>
      <c r="BM126" s="12" t="s">
        <v>226</v>
      </c>
    </row>
    <row r="127" s="1" customFormat="1">
      <c r="B127" s="33"/>
      <c r="C127" s="34"/>
      <c r="D127" s="195" t="s">
        <v>141</v>
      </c>
      <c r="E127" s="34"/>
      <c r="F127" s="196" t="s">
        <v>227</v>
      </c>
      <c r="G127" s="34"/>
      <c r="H127" s="34"/>
      <c r="I127" s="138"/>
      <c r="J127" s="34"/>
      <c r="K127" s="34"/>
      <c r="L127" s="38"/>
      <c r="M127" s="197"/>
      <c r="N127" s="74"/>
      <c r="O127" s="74"/>
      <c r="P127" s="74"/>
      <c r="Q127" s="74"/>
      <c r="R127" s="74"/>
      <c r="S127" s="74"/>
      <c r="T127" s="75"/>
      <c r="AT127" s="12" t="s">
        <v>141</v>
      </c>
      <c r="AU127" s="12" t="s">
        <v>69</v>
      </c>
    </row>
    <row r="128" s="1" customFormat="1" ht="22.5" customHeight="1">
      <c r="B128" s="33"/>
      <c r="C128" s="198" t="s">
        <v>228</v>
      </c>
      <c r="D128" s="198" t="s">
        <v>177</v>
      </c>
      <c r="E128" s="199" t="s">
        <v>229</v>
      </c>
      <c r="F128" s="200" t="s">
        <v>230</v>
      </c>
      <c r="G128" s="201" t="s">
        <v>135</v>
      </c>
      <c r="H128" s="202">
        <v>16</v>
      </c>
      <c r="I128" s="203"/>
      <c r="J128" s="204">
        <f>ROUND(I128*H128,2)</f>
        <v>0</v>
      </c>
      <c r="K128" s="200" t="s">
        <v>136</v>
      </c>
      <c r="L128" s="38"/>
      <c r="M128" s="205" t="s">
        <v>1</v>
      </c>
      <c r="N128" s="206" t="s">
        <v>40</v>
      </c>
      <c r="O128" s="74"/>
      <c r="P128" s="192">
        <f>O128*H128</f>
        <v>0</v>
      </c>
      <c r="Q128" s="192">
        <v>0</v>
      </c>
      <c r="R128" s="192">
        <f>Q128*H128</f>
        <v>0</v>
      </c>
      <c r="S128" s="192">
        <v>0</v>
      </c>
      <c r="T128" s="193">
        <f>S128*H128</f>
        <v>0</v>
      </c>
      <c r="AR128" s="12" t="s">
        <v>76</v>
      </c>
      <c r="AT128" s="12" t="s">
        <v>177</v>
      </c>
      <c r="AU128" s="12" t="s">
        <v>69</v>
      </c>
      <c r="AY128" s="12" t="s">
        <v>138</v>
      </c>
      <c r="BE128" s="194">
        <f>IF(N128="základní",J128,0)</f>
        <v>0</v>
      </c>
      <c r="BF128" s="194">
        <f>IF(N128="snížená",J128,0)</f>
        <v>0</v>
      </c>
      <c r="BG128" s="194">
        <f>IF(N128="zákl. přenesená",J128,0)</f>
        <v>0</v>
      </c>
      <c r="BH128" s="194">
        <f>IF(N128="sníž. přenesená",J128,0)</f>
        <v>0</v>
      </c>
      <c r="BI128" s="194">
        <f>IF(N128="nulová",J128,0)</f>
        <v>0</v>
      </c>
      <c r="BJ128" s="12" t="s">
        <v>76</v>
      </c>
      <c r="BK128" s="194">
        <f>ROUND(I128*H128,2)</f>
        <v>0</v>
      </c>
      <c r="BL128" s="12" t="s">
        <v>76</v>
      </c>
      <c r="BM128" s="12" t="s">
        <v>231</v>
      </c>
    </row>
    <row r="129" s="1" customFormat="1">
      <c r="B129" s="33"/>
      <c r="C129" s="34"/>
      <c r="D129" s="195" t="s">
        <v>141</v>
      </c>
      <c r="E129" s="34"/>
      <c r="F129" s="196" t="s">
        <v>232</v>
      </c>
      <c r="G129" s="34"/>
      <c r="H129" s="34"/>
      <c r="I129" s="138"/>
      <c r="J129" s="34"/>
      <c r="K129" s="34"/>
      <c r="L129" s="38"/>
      <c r="M129" s="197"/>
      <c r="N129" s="74"/>
      <c r="O129" s="74"/>
      <c r="P129" s="74"/>
      <c r="Q129" s="74"/>
      <c r="R129" s="74"/>
      <c r="S129" s="74"/>
      <c r="T129" s="75"/>
      <c r="AT129" s="12" t="s">
        <v>141</v>
      </c>
      <c r="AU129" s="12" t="s">
        <v>69</v>
      </c>
    </row>
    <row r="130" s="1" customFormat="1" ht="22.5" customHeight="1">
      <c r="B130" s="33"/>
      <c r="C130" s="198" t="s">
        <v>233</v>
      </c>
      <c r="D130" s="198" t="s">
        <v>177</v>
      </c>
      <c r="E130" s="199" t="s">
        <v>234</v>
      </c>
      <c r="F130" s="200" t="s">
        <v>235</v>
      </c>
      <c r="G130" s="201" t="s">
        <v>135</v>
      </c>
      <c r="H130" s="202">
        <v>3</v>
      </c>
      <c r="I130" s="203"/>
      <c r="J130" s="204">
        <f>ROUND(I130*H130,2)</f>
        <v>0</v>
      </c>
      <c r="K130" s="200" t="s">
        <v>136</v>
      </c>
      <c r="L130" s="38"/>
      <c r="M130" s="205" t="s">
        <v>1</v>
      </c>
      <c r="N130" s="206" t="s">
        <v>40</v>
      </c>
      <c r="O130" s="74"/>
      <c r="P130" s="192">
        <f>O130*H130</f>
        <v>0</v>
      </c>
      <c r="Q130" s="192">
        <v>0</v>
      </c>
      <c r="R130" s="192">
        <f>Q130*H130</f>
        <v>0</v>
      </c>
      <c r="S130" s="192">
        <v>0</v>
      </c>
      <c r="T130" s="193">
        <f>S130*H130</f>
        <v>0</v>
      </c>
      <c r="AR130" s="12" t="s">
        <v>76</v>
      </c>
      <c r="AT130" s="12" t="s">
        <v>177</v>
      </c>
      <c r="AU130" s="12" t="s">
        <v>69</v>
      </c>
      <c r="AY130" s="12" t="s">
        <v>138</v>
      </c>
      <c r="BE130" s="194">
        <f>IF(N130="základní",J130,0)</f>
        <v>0</v>
      </c>
      <c r="BF130" s="194">
        <f>IF(N130="snížená",J130,0)</f>
        <v>0</v>
      </c>
      <c r="BG130" s="194">
        <f>IF(N130="zákl. přenesená",J130,0)</f>
        <v>0</v>
      </c>
      <c r="BH130" s="194">
        <f>IF(N130="sníž. přenesená",J130,0)</f>
        <v>0</v>
      </c>
      <c r="BI130" s="194">
        <f>IF(N130="nulová",J130,0)</f>
        <v>0</v>
      </c>
      <c r="BJ130" s="12" t="s">
        <v>76</v>
      </c>
      <c r="BK130" s="194">
        <f>ROUND(I130*H130,2)</f>
        <v>0</v>
      </c>
      <c r="BL130" s="12" t="s">
        <v>76</v>
      </c>
      <c r="BM130" s="12" t="s">
        <v>236</v>
      </c>
    </row>
    <row r="131" s="1" customFormat="1">
      <c r="B131" s="33"/>
      <c r="C131" s="34"/>
      <c r="D131" s="195" t="s">
        <v>141</v>
      </c>
      <c r="E131" s="34"/>
      <c r="F131" s="196" t="s">
        <v>237</v>
      </c>
      <c r="G131" s="34"/>
      <c r="H131" s="34"/>
      <c r="I131" s="138"/>
      <c r="J131" s="34"/>
      <c r="K131" s="34"/>
      <c r="L131" s="38"/>
      <c r="M131" s="197"/>
      <c r="N131" s="74"/>
      <c r="O131" s="74"/>
      <c r="P131" s="74"/>
      <c r="Q131" s="74"/>
      <c r="R131" s="74"/>
      <c r="S131" s="74"/>
      <c r="T131" s="75"/>
      <c r="AT131" s="12" t="s">
        <v>141</v>
      </c>
      <c r="AU131" s="12" t="s">
        <v>69</v>
      </c>
    </row>
    <row r="132" s="1" customFormat="1" ht="22.5" customHeight="1">
      <c r="B132" s="33"/>
      <c r="C132" s="198" t="s">
        <v>238</v>
      </c>
      <c r="D132" s="198" t="s">
        <v>177</v>
      </c>
      <c r="E132" s="199" t="s">
        <v>239</v>
      </c>
      <c r="F132" s="200" t="s">
        <v>240</v>
      </c>
      <c r="G132" s="201" t="s">
        <v>135</v>
      </c>
      <c r="H132" s="202">
        <v>52</v>
      </c>
      <c r="I132" s="203"/>
      <c r="J132" s="204">
        <f>ROUND(I132*H132,2)</f>
        <v>0</v>
      </c>
      <c r="K132" s="200" t="s">
        <v>136</v>
      </c>
      <c r="L132" s="38"/>
      <c r="M132" s="205" t="s">
        <v>1</v>
      </c>
      <c r="N132" s="206" t="s">
        <v>40</v>
      </c>
      <c r="O132" s="74"/>
      <c r="P132" s="192">
        <f>O132*H132</f>
        <v>0</v>
      </c>
      <c r="Q132" s="192">
        <v>0</v>
      </c>
      <c r="R132" s="192">
        <f>Q132*H132</f>
        <v>0</v>
      </c>
      <c r="S132" s="192">
        <v>0</v>
      </c>
      <c r="T132" s="193">
        <f>S132*H132</f>
        <v>0</v>
      </c>
      <c r="AR132" s="12" t="s">
        <v>76</v>
      </c>
      <c r="AT132" s="12" t="s">
        <v>177</v>
      </c>
      <c r="AU132" s="12" t="s">
        <v>69</v>
      </c>
      <c r="AY132" s="12" t="s">
        <v>138</v>
      </c>
      <c r="BE132" s="194">
        <f>IF(N132="základní",J132,0)</f>
        <v>0</v>
      </c>
      <c r="BF132" s="194">
        <f>IF(N132="snížená",J132,0)</f>
        <v>0</v>
      </c>
      <c r="BG132" s="194">
        <f>IF(N132="zákl. přenesená",J132,0)</f>
        <v>0</v>
      </c>
      <c r="BH132" s="194">
        <f>IF(N132="sníž. přenesená",J132,0)</f>
        <v>0</v>
      </c>
      <c r="BI132" s="194">
        <f>IF(N132="nulová",J132,0)</f>
        <v>0</v>
      </c>
      <c r="BJ132" s="12" t="s">
        <v>76</v>
      </c>
      <c r="BK132" s="194">
        <f>ROUND(I132*H132,2)</f>
        <v>0</v>
      </c>
      <c r="BL132" s="12" t="s">
        <v>76</v>
      </c>
      <c r="BM132" s="12" t="s">
        <v>241</v>
      </c>
    </row>
    <row r="133" s="1" customFormat="1">
      <c r="B133" s="33"/>
      <c r="C133" s="34"/>
      <c r="D133" s="195" t="s">
        <v>141</v>
      </c>
      <c r="E133" s="34"/>
      <c r="F133" s="196" t="s">
        <v>242</v>
      </c>
      <c r="G133" s="34"/>
      <c r="H133" s="34"/>
      <c r="I133" s="138"/>
      <c r="J133" s="34"/>
      <c r="K133" s="34"/>
      <c r="L133" s="38"/>
      <c r="M133" s="197"/>
      <c r="N133" s="74"/>
      <c r="O133" s="74"/>
      <c r="P133" s="74"/>
      <c r="Q133" s="74"/>
      <c r="R133" s="74"/>
      <c r="S133" s="74"/>
      <c r="T133" s="75"/>
      <c r="AT133" s="12" t="s">
        <v>141</v>
      </c>
      <c r="AU133" s="12" t="s">
        <v>69</v>
      </c>
    </row>
    <row r="134" s="1" customFormat="1" ht="22.5" customHeight="1">
      <c r="B134" s="33"/>
      <c r="C134" s="198" t="s">
        <v>243</v>
      </c>
      <c r="D134" s="198" t="s">
        <v>177</v>
      </c>
      <c r="E134" s="199" t="s">
        <v>244</v>
      </c>
      <c r="F134" s="200" t="s">
        <v>245</v>
      </c>
      <c r="G134" s="201" t="s">
        <v>135</v>
      </c>
      <c r="H134" s="202">
        <v>11</v>
      </c>
      <c r="I134" s="203"/>
      <c r="J134" s="204">
        <f>ROUND(I134*H134,2)</f>
        <v>0</v>
      </c>
      <c r="K134" s="200" t="s">
        <v>136</v>
      </c>
      <c r="L134" s="38"/>
      <c r="M134" s="205" t="s">
        <v>1</v>
      </c>
      <c r="N134" s="206" t="s">
        <v>40</v>
      </c>
      <c r="O134" s="74"/>
      <c r="P134" s="192">
        <f>O134*H134</f>
        <v>0</v>
      </c>
      <c r="Q134" s="192">
        <v>0</v>
      </c>
      <c r="R134" s="192">
        <f>Q134*H134</f>
        <v>0</v>
      </c>
      <c r="S134" s="192">
        <v>0</v>
      </c>
      <c r="T134" s="193">
        <f>S134*H134</f>
        <v>0</v>
      </c>
      <c r="AR134" s="12" t="s">
        <v>76</v>
      </c>
      <c r="AT134" s="12" t="s">
        <v>177</v>
      </c>
      <c r="AU134" s="12" t="s">
        <v>69</v>
      </c>
      <c r="AY134" s="12" t="s">
        <v>138</v>
      </c>
      <c r="BE134" s="194">
        <f>IF(N134="základní",J134,0)</f>
        <v>0</v>
      </c>
      <c r="BF134" s="194">
        <f>IF(N134="snížená",J134,0)</f>
        <v>0</v>
      </c>
      <c r="BG134" s="194">
        <f>IF(N134="zákl. přenesená",J134,0)</f>
        <v>0</v>
      </c>
      <c r="BH134" s="194">
        <f>IF(N134="sníž. přenesená",J134,0)</f>
        <v>0</v>
      </c>
      <c r="BI134" s="194">
        <f>IF(N134="nulová",J134,0)</f>
        <v>0</v>
      </c>
      <c r="BJ134" s="12" t="s">
        <v>76</v>
      </c>
      <c r="BK134" s="194">
        <f>ROUND(I134*H134,2)</f>
        <v>0</v>
      </c>
      <c r="BL134" s="12" t="s">
        <v>76</v>
      </c>
      <c r="BM134" s="12" t="s">
        <v>246</v>
      </c>
    </row>
    <row r="135" s="1" customFormat="1">
      <c r="B135" s="33"/>
      <c r="C135" s="34"/>
      <c r="D135" s="195" t="s">
        <v>141</v>
      </c>
      <c r="E135" s="34"/>
      <c r="F135" s="196" t="s">
        <v>247</v>
      </c>
      <c r="G135" s="34"/>
      <c r="H135" s="34"/>
      <c r="I135" s="138"/>
      <c r="J135" s="34"/>
      <c r="K135" s="34"/>
      <c r="L135" s="38"/>
      <c r="M135" s="197"/>
      <c r="N135" s="74"/>
      <c r="O135" s="74"/>
      <c r="P135" s="74"/>
      <c r="Q135" s="74"/>
      <c r="R135" s="74"/>
      <c r="S135" s="74"/>
      <c r="T135" s="75"/>
      <c r="AT135" s="12" t="s">
        <v>141</v>
      </c>
      <c r="AU135" s="12" t="s">
        <v>69</v>
      </c>
    </row>
    <row r="136" s="1" customFormat="1" ht="22.5" customHeight="1">
      <c r="B136" s="33"/>
      <c r="C136" s="198" t="s">
        <v>248</v>
      </c>
      <c r="D136" s="198" t="s">
        <v>177</v>
      </c>
      <c r="E136" s="199" t="s">
        <v>249</v>
      </c>
      <c r="F136" s="200" t="s">
        <v>250</v>
      </c>
      <c r="G136" s="201" t="s">
        <v>135</v>
      </c>
      <c r="H136" s="202">
        <v>20</v>
      </c>
      <c r="I136" s="203"/>
      <c r="J136" s="204">
        <f>ROUND(I136*H136,2)</f>
        <v>0</v>
      </c>
      <c r="K136" s="200" t="s">
        <v>136</v>
      </c>
      <c r="L136" s="38"/>
      <c r="M136" s="205" t="s">
        <v>1</v>
      </c>
      <c r="N136" s="206" t="s">
        <v>40</v>
      </c>
      <c r="O136" s="74"/>
      <c r="P136" s="192">
        <f>O136*H136</f>
        <v>0</v>
      </c>
      <c r="Q136" s="192">
        <v>0</v>
      </c>
      <c r="R136" s="192">
        <f>Q136*H136</f>
        <v>0</v>
      </c>
      <c r="S136" s="192">
        <v>0</v>
      </c>
      <c r="T136" s="193">
        <f>S136*H136</f>
        <v>0</v>
      </c>
      <c r="AR136" s="12" t="s">
        <v>76</v>
      </c>
      <c r="AT136" s="12" t="s">
        <v>177</v>
      </c>
      <c r="AU136" s="12" t="s">
        <v>69</v>
      </c>
      <c r="AY136" s="12" t="s">
        <v>138</v>
      </c>
      <c r="BE136" s="194">
        <f>IF(N136="základní",J136,0)</f>
        <v>0</v>
      </c>
      <c r="BF136" s="194">
        <f>IF(N136="snížená",J136,0)</f>
        <v>0</v>
      </c>
      <c r="BG136" s="194">
        <f>IF(N136="zákl. přenesená",J136,0)</f>
        <v>0</v>
      </c>
      <c r="BH136" s="194">
        <f>IF(N136="sníž. přenesená",J136,0)</f>
        <v>0</v>
      </c>
      <c r="BI136" s="194">
        <f>IF(N136="nulová",J136,0)</f>
        <v>0</v>
      </c>
      <c r="BJ136" s="12" t="s">
        <v>76</v>
      </c>
      <c r="BK136" s="194">
        <f>ROUND(I136*H136,2)</f>
        <v>0</v>
      </c>
      <c r="BL136" s="12" t="s">
        <v>76</v>
      </c>
      <c r="BM136" s="12" t="s">
        <v>251</v>
      </c>
    </row>
    <row r="137" s="1" customFormat="1">
      <c r="B137" s="33"/>
      <c r="C137" s="34"/>
      <c r="D137" s="195" t="s">
        <v>141</v>
      </c>
      <c r="E137" s="34"/>
      <c r="F137" s="196" t="s">
        <v>252</v>
      </c>
      <c r="G137" s="34"/>
      <c r="H137" s="34"/>
      <c r="I137" s="138"/>
      <c r="J137" s="34"/>
      <c r="K137" s="34"/>
      <c r="L137" s="38"/>
      <c r="M137" s="197"/>
      <c r="N137" s="74"/>
      <c r="O137" s="74"/>
      <c r="P137" s="74"/>
      <c r="Q137" s="74"/>
      <c r="R137" s="74"/>
      <c r="S137" s="74"/>
      <c r="T137" s="75"/>
      <c r="AT137" s="12" t="s">
        <v>141</v>
      </c>
      <c r="AU137" s="12" t="s">
        <v>69</v>
      </c>
    </row>
    <row r="138" s="1" customFormat="1" ht="22.5" customHeight="1">
      <c r="B138" s="33"/>
      <c r="C138" s="198" t="s">
        <v>253</v>
      </c>
      <c r="D138" s="198" t="s">
        <v>177</v>
      </c>
      <c r="E138" s="199" t="s">
        <v>254</v>
      </c>
      <c r="F138" s="200" t="s">
        <v>255</v>
      </c>
      <c r="G138" s="201" t="s">
        <v>135</v>
      </c>
      <c r="H138" s="202">
        <v>52</v>
      </c>
      <c r="I138" s="203"/>
      <c r="J138" s="204">
        <f>ROUND(I138*H138,2)</f>
        <v>0</v>
      </c>
      <c r="K138" s="200" t="s">
        <v>136</v>
      </c>
      <c r="L138" s="38"/>
      <c r="M138" s="205" t="s">
        <v>1</v>
      </c>
      <c r="N138" s="206" t="s">
        <v>40</v>
      </c>
      <c r="O138" s="74"/>
      <c r="P138" s="192">
        <f>O138*H138</f>
        <v>0</v>
      </c>
      <c r="Q138" s="192">
        <v>0</v>
      </c>
      <c r="R138" s="192">
        <f>Q138*H138</f>
        <v>0</v>
      </c>
      <c r="S138" s="192">
        <v>0</v>
      </c>
      <c r="T138" s="193">
        <f>S138*H138</f>
        <v>0</v>
      </c>
      <c r="AR138" s="12" t="s">
        <v>76</v>
      </c>
      <c r="AT138" s="12" t="s">
        <v>177</v>
      </c>
      <c r="AU138" s="12" t="s">
        <v>69</v>
      </c>
      <c r="AY138" s="12" t="s">
        <v>138</v>
      </c>
      <c r="BE138" s="194">
        <f>IF(N138="základní",J138,0)</f>
        <v>0</v>
      </c>
      <c r="BF138" s="194">
        <f>IF(N138="snížená",J138,0)</f>
        <v>0</v>
      </c>
      <c r="BG138" s="194">
        <f>IF(N138="zákl. přenesená",J138,0)</f>
        <v>0</v>
      </c>
      <c r="BH138" s="194">
        <f>IF(N138="sníž. přenesená",J138,0)</f>
        <v>0</v>
      </c>
      <c r="BI138" s="194">
        <f>IF(N138="nulová",J138,0)</f>
        <v>0</v>
      </c>
      <c r="BJ138" s="12" t="s">
        <v>76</v>
      </c>
      <c r="BK138" s="194">
        <f>ROUND(I138*H138,2)</f>
        <v>0</v>
      </c>
      <c r="BL138" s="12" t="s">
        <v>76</v>
      </c>
      <c r="BM138" s="12" t="s">
        <v>256</v>
      </c>
    </row>
    <row r="139" s="1" customFormat="1">
      <c r="B139" s="33"/>
      <c r="C139" s="34"/>
      <c r="D139" s="195" t="s">
        <v>141</v>
      </c>
      <c r="E139" s="34"/>
      <c r="F139" s="196" t="s">
        <v>257</v>
      </c>
      <c r="G139" s="34"/>
      <c r="H139" s="34"/>
      <c r="I139" s="138"/>
      <c r="J139" s="34"/>
      <c r="K139" s="34"/>
      <c r="L139" s="38"/>
      <c r="M139" s="197"/>
      <c r="N139" s="74"/>
      <c r="O139" s="74"/>
      <c r="P139" s="74"/>
      <c r="Q139" s="74"/>
      <c r="R139" s="74"/>
      <c r="S139" s="74"/>
      <c r="T139" s="75"/>
      <c r="AT139" s="12" t="s">
        <v>141</v>
      </c>
      <c r="AU139" s="12" t="s">
        <v>69</v>
      </c>
    </row>
    <row r="140" s="1" customFormat="1" ht="22.5" customHeight="1">
      <c r="B140" s="33"/>
      <c r="C140" s="198" t="s">
        <v>258</v>
      </c>
      <c r="D140" s="198" t="s">
        <v>177</v>
      </c>
      <c r="E140" s="199" t="s">
        <v>259</v>
      </c>
      <c r="F140" s="200" t="s">
        <v>260</v>
      </c>
      <c r="G140" s="201" t="s">
        <v>135</v>
      </c>
      <c r="H140" s="202">
        <v>3</v>
      </c>
      <c r="I140" s="203"/>
      <c r="J140" s="204">
        <f>ROUND(I140*H140,2)</f>
        <v>0</v>
      </c>
      <c r="K140" s="200" t="s">
        <v>136</v>
      </c>
      <c r="L140" s="38"/>
      <c r="M140" s="205" t="s">
        <v>1</v>
      </c>
      <c r="N140" s="206" t="s">
        <v>40</v>
      </c>
      <c r="O140" s="74"/>
      <c r="P140" s="192">
        <f>O140*H140</f>
        <v>0</v>
      </c>
      <c r="Q140" s="192">
        <v>0</v>
      </c>
      <c r="R140" s="192">
        <f>Q140*H140</f>
        <v>0</v>
      </c>
      <c r="S140" s="192">
        <v>0</v>
      </c>
      <c r="T140" s="193">
        <f>S140*H140</f>
        <v>0</v>
      </c>
      <c r="AR140" s="12" t="s">
        <v>76</v>
      </c>
      <c r="AT140" s="12" t="s">
        <v>177</v>
      </c>
      <c r="AU140" s="12" t="s">
        <v>69</v>
      </c>
      <c r="AY140" s="12" t="s">
        <v>138</v>
      </c>
      <c r="BE140" s="194">
        <f>IF(N140="základní",J140,0)</f>
        <v>0</v>
      </c>
      <c r="BF140" s="194">
        <f>IF(N140="snížená",J140,0)</f>
        <v>0</v>
      </c>
      <c r="BG140" s="194">
        <f>IF(N140="zákl. přenesená",J140,0)</f>
        <v>0</v>
      </c>
      <c r="BH140" s="194">
        <f>IF(N140="sníž. přenesená",J140,0)</f>
        <v>0</v>
      </c>
      <c r="BI140" s="194">
        <f>IF(N140="nulová",J140,0)</f>
        <v>0</v>
      </c>
      <c r="BJ140" s="12" t="s">
        <v>76</v>
      </c>
      <c r="BK140" s="194">
        <f>ROUND(I140*H140,2)</f>
        <v>0</v>
      </c>
      <c r="BL140" s="12" t="s">
        <v>76</v>
      </c>
      <c r="BM140" s="12" t="s">
        <v>261</v>
      </c>
    </row>
    <row r="141" s="1" customFormat="1">
      <c r="B141" s="33"/>
      <c r="C141" s="34"/>
      <c r="D141" s="195" t="s">
        <v>141</v>
      </c>
      <c r="E141" s="34"/>
      <c r="F141" s="196" t="s">
        <v>262</v>
      </c>
      <c r="G141" s="34"/>
      <c r="H141" s="34"/>
      <c r="I141" s="138"/>
      <c r="J141" s="34"/>
      <c r="K141" s="34"/>
      <c r="L141" s="38"/>
      <c r="M141" s="197"/>
      <c r="N141" s="74"/>
      <c r="O141" s="74"/>
      <c r="P141" s="74"/>
      <c r="Q141" s="74"/>
      <c r="R141" s="74"/>
      <c r="S141" s="74"/>
      <c r="T141" s="75"/>
      <c r="AT141" s="12" t="s">
        <v>141</v>
      </c>
      <c r="AU141" s="12" t="s">
        <v>69</v>
      </c>
    </row>
    <row r="142" s="1" customFormat="1" ht="22.5" customHeight="1">
      <c r="B142" s="33"/>
      <c r="C142" s="198" t="s">
        <v>263</v>
      </c>
      <c r="D142" s="198" t="s">
        <v>177</v>
      </c>
      <c r="E142" s="199" t="s">
        <v>264</v>
      </c>
      <c r="F142" s="200" t="s">
        <v>265</v>
      </c>
      <c r="G142" s="201" t="s">
        <v>135</v>
      </c>
      <c r="H142" s="202">
        <v>1</v>
      </c>
      <c r="I142" s="203"/>
      <c r="J142" s="204">
        <f>ROUND(I142*H142,2)</f>
        <v>0</v>
      </c>
      <c r="K142" s="200" t="s">
        <v>136</v>
      </c>
      <c r="L142" s="38"/>
      <c r="M142" s="205" t="s">
        <v>1</v>
      </c>
      <c r="N142" s="206" t="s">
        <v>40</v>
      </c>
      <c r="O142" s="74"/>
      <c r="P142" s="192">
        <f>O142*H142</f>
        <v>0</v>
      </c>
      <c r="Q142" s="192">
        <v>0</v>
      </c>
      <c r="R142" s="192">
        <f>Q142*H142</f>
        <v>0</v>
      </c>
      <c r="S142" s="192">
        <v>0</v>
      </c>
      <c r="T142" s="193">
        <f>S142*H142</f>
        <v>0</v>
      </c>
      <c r="AR142" s="12" t="s">
        <v>76</v>
      </c>
      <c r="AT142" s="12" t="s">
        <v>177</v>
      </c>
      <c r="AU142" s="12" t="s">
        <v>69</v>
      </c>
      <c r="AY142" s="12" t="s">
        <v>138</v>
      </c>
      <c r="BE142" s="194">
        <f>IF(N142="základní",J142,0)</f>
        <v>0</v>
      </c>
      <c r="BF142" s="194">
        <f>IF(N142="snížená",J142,0)</f>
        <v>0</v>
      </c>
      <c r="BG142" s="194">
        <f>IF(N142="zákl. přenesená",J142,0)</f>
        <v>0</v>
      </c>
      <c r="BH142" s="194">
        <f>IF(N142="sníž. přenesená",J142,0)</f>
        <v>0</v>
      </c>
      <c r="BI142" s="194">
        <f>IF(N142="nulová",J142,0)</f>
        <v>0</v>
      </c>
      <c r="BJ142" s="12" t="s">
        <v>76</v>
      </c>
      <c r="BK142" s="194">
        <f>ROUND(I142*H142,2)</f>
        <v>0</v>
      </c>
      <c r="BL142" s="12" t="s">
        <v>76</v>
      </c>
      <c r="BM142" s="12" t="s">
        <v>266</v>
      </c>
    </row>
    <row r="143" s="1" customFormat="1">
      <c r="B143" s="33"/>
      <c r="C143" s="34"/>
      <c r="D143" s="195" t="s">
        <v>141</v>
      </c>
      <c r="E143" s="34"/>
      <c r="F143" s="196" t="s">
        <v>267</v>
      </c>
      <c r="G143" s="34"/>
      <c r="H143" s="34"/>
      <c r="I143" s="138"/>
      <c r="J143" s="34"/>
      <c r="K143" s="34"/>
      <c r="L143" s="38"/>
      <c r="M143" s="197"/>
      <c r="N143" s="74"/>
      <c r="O143" s="74"/>
      <c r="P143" s="74"/>
      <c r="Q143" s="74"/>
      <c r="R143" s="74"/>
      <c r="S143" s="74"/>
      <c r="T143" s="75"/>
      <c r="AT143" s="12" t="s">
        <v>141</v>
      </c>
      <c r="AU143" s="12" t="s">
        <v>69</v>
      </c>
    </row>
    <row r="144" s="1" customFormat="1" ht="22.5" customHeight="1">
      <c r="B144" s="33"/>
      <c r="C144" s="198" t="s">
        <v>268</v>
      </c>
      <c r="D144" s="198" t="s">
        <v>177</v>
      </c>
      <c r="E144" s="199" t="s">
        <v>269</v>
      </c>
      <c r="F144" s="200" t="s">
        <v>270</v>
      </c>
      <c r="G144" s="201" t="s">
        <v>135</v>
      </c>
      <c r="H144" s="202">
        <v>6</v>
      </c>
      <c r="I144" s="203"/>
      <c r="J144" s="204">
        <f>ROUND(I144*H144,2)</f>
        <v>0</v>
      </c>
      <c r="K144" s="200" t="s">
        <v>136</v>
      </c>
      <c r="L144" s="38"/>
      <c r="M144" s="205" t="s">
        <v>1</v>
      </c>
      <c r="N144" s="206" t="s">
        <v>40</v>
      </c>
      <c r="O144" s="74"/>
      <c r="P144" s="192">
        <f>O144*H144</f>
        <v>0</v>
      </c>
      <c r="Q144" s="192">
        <v>0</v>
      </c>
      <c r="R144" s="192">
        <f>Q144*H144</f>
        <v>0</v>
      </c>
      <c r="S144" s="192">
        <v>0</v>
      </c>
      <c r="T144" s="193">
        <f>S144*H144</f>
        <v>0</v>
      </c>
      <c r="AR144" s="12" t="s">
        <v>76</v>
      </c>
      <c r="AT144" s="12" t="s">
        <v>177</v>
      </c>
      <c r="AU144" s="12" t="s">
        <v>69</v>
      </c>
      <c r="AY144" s="12" t="s">
        <v>138</v>
      </c>
      <c r="BE144" s="194">
        <f>IF(N144="základní",J144,0)</f>
        <v>0</v>
      </c>
      <c r="BF144" s="194">
        <f>IF(N144="snížená",J144,0)</f>
        <v>0</v>
      </c>
      <c r="BG144" s="194">
        <f>IF(N144="zákl. přenesená",J144,0)</f>
        <v>0</v>
      </c>
      <c r="BH144" s="194">
        <f>IF(N144="sníž. přenesená",J144,0)</f>
        <v>0</v>
      </c>
      <c r="BI144" s="194">
        <f>IF(N144="nulová",J144,0)</f>
        <v>0</v>
      </c>
      <c r="BJ144" s="12" t="s">
        <v>76</v>
      </c>
      <c r="BK144" s="194">
        <f>ROUND(I144*H144,2)</f>
        <v>0</v>
      </c>
      <c r="BL144" s="12" t="s">
        <v>76</v>
      </c>
      <c r="BM144" s="12" t="s">
        <v>271</v>
      </c>
    </row>
    <row r="145" s="1" customFormat="1">
      <c r="B145" s="33"/>
      <c r="C145" s="34"/>
      <c r="D145" s="195" t="s">
        <v>141</v>
      </c>
      <c r="E145" s="34"/>
      <c r="F145" s="196" t="s">
        <v>272</v>
      </c>
      <c r="G145" s="34"/>
      <c r="H145" s="34"/>
      <c r="I145" s="138"/>
      <c r="J145" s="34"/>
      <c r="K145" s="34"/>
      <c r="L145" s="38"/>
      <c r="M145" s="197"/>
      <c r="N145" s="74"/>
      <c r="O145" s="74"/>
      <c r="P145" s="74"/>
      <c r="Q145" s="74"/>
      <c r="R145" s="74"/>
      <c r="S145" s="74"/>
      <c r="T145" s="75"/>
      <c r="AT145" s="12" t="s">
        <v>141</v>
      </c>
      <c r="AU145" s="12" t="s">
        <v>69</v>
      </c>
    </row>
    <row r="146" s="1" customFormat="1" ht="22.5" customHeight="1">
      <c r="B146" s="33"/>
      <c r="C146" s="198" t="s">
        <v>273</v>
      </c>
      <c r="D146" s="198" t="s">
        <v>177</v>
      </c>
      <c r="E146" s="199" t="s">
        <v>274</v>
      </c>
      <c r="F146" s="200" t="s">
        <v>275</v>
      </c>
      <c r="G146" s="201" t="s">
        <v>135</v>
      </c>
      <c r="H146" s="202">
        <v>4</v>
      </c>
      <c r="I146" s="203"/>
      <c r="J146" s="204">
        <f>ROUND(I146*H146,2)</f>
        <v>0</v>
      </c>
      <c r="K146" s="200" t="s">
        <v>136</v>
      </c>
      <c r="L146" s="38"/>
      <c r="M146" s="205" t="s">
        <v>1</v>
      </c>
      <c r="N146" s="206" t="s">
        <v>40</v>
      </c>
      <c r="O146" s="74"/>
      <c r="P146" s="192">
        <f>O146*H146</f>
        <v>0</v>
      </c>
      <c r="Q146" s="192">
        <v>0</v>
      </c>
      <c r="R146" s="192">
        <f>Q146*H146</f>
        <v>0</v>
      </c>
      <c r="S146" s="192">
        <v>0</v>
      </c>
      <c r="T146" s="193">
        <f>S146*H146</f>
        <v>0</v>
      </c>
      <c r="AR146" s="12" t="s">
        <v>76</v>
      </c>
      <c r="AT146" s="12" t="s">
        <v>177</v>
      </c>
      <c r="AU146" s="12" t="s">
        <v>69</v>
      </c>
      <c r="AY146" s="12" t="s">
        <v>138</v>
      </c>
      <c r="BE146" s="194">
        <f>IF(N146="základní",J146,0)</f>
        <v>0</v>
      </c>
      <c r="BF146" s="194">
        <f>IF(N146="snížená",J146,0)</f>
        <v>0</v>
      </c>
      <c r="BG146" s="194">
        <f>IF(N146="zákl. přenesená",J146,0)</f>
        <v>0</v>
      </c>
      <c r="BH146" s="194">
        <f>IF(N146="sníž. přenesená",J146,0)</f>
        <v>0</v>
      </c>
      <c r="BI146" s="194">
        <f>IF(N146="nulová",J146,0)</f>
        <v>0</v>
      </c>
      <c r="BJ146" s="12" t="s">
        <v>76</v>
      </c>
      <c r="BK146" s="194">
        <f>ROUND(I146*H146,2)</f>
        <v>0</v>
      </c>
      <c r="BL146" s="12" t="s">
        <v>76</v>
      </c>
      <c r="BM146" s="12" t="s">
        <v>276</v>
      </c>
    </row>
    <row r="147" s="1" customFormat="1">
      <c r="B147" s="33"/>
      <c r="C147" s="34"/>
      <c r="D147" s="195" t="s">
        <v>141</v>
      </c>
      <c r="E147" s="34"/>
      <c r="F147" s="196" t="s">
        <v>277</v>
      </c>
      <c r="G147" s="34"/>
      <c r="H147" s="34"/>
      <c r="I147" s="138"/>
      <c r="J147" s="34"/>
      <c r="K147" s="34"/>
      <c r="L147" s="38"/>
      <c r="M147" s="197"/>
      <c r="N147" s="74"/>
      <c r="O147" s="74"/>
      <c r="P147" s="74"/>
      <c r="Q147" s="74"/>
      <c r="R147" s="74"/>
      <c r="S147" s="74"/>
      <c r="T147" s="75"/>
      <c r="AT147" s="12" t="s">
        <v>141</v>
      </c>
      <c r="AU147" s="12" t="s">
        <v>69</v>
      </c>
    </row>
    <row r="148" s="1" customFormat="1" ht="22.5" customHeight="1">
      <c r="B148" s="33"/>
      <c r="C148" s="198" t="s">
        <v>278</v>
      </c>
      <c r="D148" s="198" t="s">
        <v>177</v>
      </c>
      <c r="E148" s="199" t="s">
        <v>279</v>
      </c>
      <c r="F148" s="200" t="s">
        <v>280</v>
      </c>
      <c r="G148" s="201" t="s">
        <v>135</v>
      </c>
      <c r="H148" s="202">
        <v>52</v>
      </c>
      <c r="I148" s="203"/>
      <c r="J148" s="204">
        <f>ROUND(I148*H148,2)</f>
        <v>0</v>
      </c>
      <c r="K148" s="200" t="s">
        <v>136</v>
      </c>
      <c r="L148" s="38"/>
      <c r="M148" s="205" t="s">
        <v>1</v>
      </c>
      <c r="N148" s="206" t="s">
        <v>40</v>
      </c>
      <c r="O148" s="74"/>
      <c r="P148" s="192">
        <f>O148*H148</f>
        <v>0</v>
      </c>
      <c r="Q148" s="192">
        <v>0</v>
      </c>
      <c r="R148" s="192">
        <f>Q148*H148</f>
        <v>0</v>
      </c>
      <c r="S148" s="192">
        <v>0</v>
      </c>
      <c r="T148" s="193">
        <f>S148*H148</f>
        <v>0</v>
      </c>
      <c r="AR148" s="12" t="s">
        <v>76</v>
      </c>
      <c r="AT148" s="12" t="s">
        <v>177</v>
      </c>
      <c r="AU148" s="12" t="s">
        <v>69</v>
      </c>
      <c r="AY148" s="12" t="s">
        <v>138</v>
      </c>
      <c r="BE148" s="194">
        <f>IF(N148="základní",J148,0)</f>
        <v>0</v>
      </c>
      <c r="BF148" s="194">
        <f>IF(N148="snížená",J148,0)</f>
        <v>0</v>
      </c>
      <c r="BG148" s="194">
        <f>IF(N148="zákl. přenesená",J148,0)</f>
        <v>0</v>
      </c>
      <c r="BH148" s="194">
        <f>IF(N148="sníž. přenesená",J148,0)</f>
        <v>0</v>
      </c>
      <c r="BI148" s="194">
        <f>IF(N148="nulová",J148,0)</f>
        <v>0</v>
      </c>
      <c r="BJ148" s="12" t="s">
        <v>76</v>
      </c>
      <c r="BK148" s="194">
        <f>ROUND(I148*H148,2)</f>
        <v>0</v>
      </c>
      <c r="BL148" s="12" t="s">
        <v>76</v>
      </c>
      <c r="BM148" s="12" t="s">
        <v>281</v>
      </c>
    </row>
    <row r="149" s="1" customFormat="1">
      <c r="B149" s="33"/>
      <c r="C149" s="34"/>
      <c r="D149" s="195" t="s">
        <v>141</v>
      </c>
      <c r="E149" s="34"/>
      <c r="F149" s="196" t="s">
        <v>282</v>
      </c>
      <c r="G149" s="34"/>
      <c r="H149" s="34"/>
      <c r="I149" s="138"/>
      <c r="J149" s="34"/>
      <c r="K149" s="34"/>
      <c r="L149" s="38"/>
      <c r="M149" s="197"/>
      <c r="N149" s="74"/>
      <c r="O149" s="74"/>
      <c r="P149" s="74"/>
      <c r="Q149" s="74"/>
      <c r="R149" s="74"/>
      <c r="S149" s="74"/>
      <c r="T149" s="75"/>
      <c r="AT149" s="12" t="s">
        <v>141</v>
      </c>
      <c r="AU149" s="12" t="s">
        <v>69</v>
      </c>
    </row>
    <row r="150" s="1" customFormat="1" ht="22.5" customHeight="1">
      <c r="B150" s="33"/>
      <c r="C150" s="198" t="s">
        <v>283</v>
      </c>
      <c r="D150" s="198" t="s">
        <v>177</v>
      </c>
      <c r="E150" s="199" t="s">
        <v>284</v>
      </c>
      <c r="F150" s="200" t="s">
        <v>285</v>
      </c>
      <c r="G150" s="201" t="s">
        <v>135</v>
      </c>
      <c r="H150" s="202">
        <v>3</v>
      </c>
      <c r="I150" s="203"/>
      <c r="J150" s="204">
        <f>ROUND(I150*H150,2)</f>
        <v>0</v>
      </c>
      <c r="K150" s="200" t="s">
        <v>136</v>
      </c>
      <c r="L150" s="38"/>
      <c r="M150" s="205" t="s">
        <v>1</v>
      </c>
      <c r="N150" s="206" t="s">
        <v>40</v>
      </c>
      <c r="O150" s="74"/>
      <c r="P150" s="192">
        <f>O150*H150</f>
        <v>0</v>
      </c>
      <c r="Q150" s="192">
        <v>0</v>
      </c>
      <c r="R150" s="192">
        <f>Q150*H150</f>
        <v>0</v>
      </c>
      <c r="S150" s="192">
        <v>0</v>
      </c>
      <c r="T150" s="193">
        <f>S150*H150</f>
        <v>0</v>
      </c>
      <c r="AR150" s="12" t="s">
        <v>76</v>
      </c>
      <c r="AT150" s="12" t="s">
        <v>177</v>
      </c>
      <c r="AU150" s="12" t="s">
        <v>69</v>
      </c>
      <c r="AY150" s="12" t="s">
        <v>138</v>
      </c>
      <c r="BE150" s="194">
        <f>IF(N150="základní",J150,0)</f>
        <v>0</v>
      </c>
      <c r="BF150" s="194">
        <f>IF(N150="snížená",J150,0)</f>
        <v>0</v>
      </c>
      <c r="BG150" s="194">
        <f>IF(N150="zákl. přenesená",J150,0)</f>
        <v>0</v>
      </c>
      <c r="BH150" s="194">
        <f>IF(N150="sníž. přenesená",J150,0)</f>
        <v>0</v>
      </c>
      <c r="BI150" s="194">
        <f>IF(N150="nulová",J150,0)</f>
        <v>0</v>
      </c>
      <c r="BJ150" s="12" t="s">
        <v>76</v>
      </c>
      <c r="BK150" s="194">
        <f>ROUND(I150*H150,2)</f>
        <v>0</v>
      </c>
      <c r="BL150" s="12" t="s">
        <v>76</v>
      </c>
      <c r="BM150" s="12" t="s">
        <v>286</v>
      </c>
    </row>
    <row r="151" s="1" customFormat="1">
      <c r="B151" s="33"/>
      <c r="C151" s="34"/>
      <c r="D151" s="195" t="s">
        <v>141</v>
      </c>
      <c r="E151" s="34"/>
      <c r="F151" s="196" t="s">
        <v>287</v>
      </c>
      <c r="G151" s="34"/>
      <c r="H151" s="34"/>
      <c r="I151" s="138"/>
      <c r="J151" s="34"/>
      <c r="K151" s="34"/>
      <c r="L151" s="38"/>
      <c r="M151" s="197"/>
      <c r="N151" s="74"/>
      <c r="O151" s="74"/>
      <c r="P151" s="74"/>
      <c r="Q151" s="74"/>
      <c r="R151" s="74"/>
      <c r="S151" s="74"/>
      <c r="T151" s="75"/>
      <c r="AT151" s="12" t="s">
        <v>141</v>
      </c>
      <c r="AU151" s="12" t="s">
        <v>69</v>
      </c>
    </row>
    <row r="152" s="1" customFormat="1" ht="22.5" customHeight="1">
      <c r="B152" s="33"/>
      <c r="C152" s="198" t="s">
        <v>288</v>
      </c>
      <c r="D152" s="198" t="s">
        <v>177</v>
      </c>
      <c r="E152" s="199" t="s">
        <v>289</v>
      </c>
      <c r="F152" s="200" t="s">
        <v>290</v>
      </c>
      <c r="G152" s="201" t="s">
        <v>135</v>
      </c>
      <c r="H152" s="202">
        <v>1</v>
      </c>
      <c r="I152" s="203"/>
      <c r="J152" s="204">
        <f>ROUND(I152*H152,2)</f>
        <v>0</v>
      </c>
      <c r="K152" s="200" t="s">
        <v>136</v>
      </c>
      <c r="L152" s="38"/>
      <c r="M152" s="205" t="s">
        <v>1</v>
      </c>
      <c r="N152" s="206" t="s">
        <v>40</v>
      </c>
      <c r="O152" s="74"/>
      <c r="P152" s="192">
        <f>O152*H152</f>
        <v>0</v>
      </c>
      <c r="Q152" s="192">
        <v>0</v>
      </c>
      <c r="R152" s="192">
        <f>Q152*H152</f>
        <v>0</v>
      </c>
      <c r="S152" s="192">
        <v>0</v>
      </c>
      <c r="T152" s="193">
        <f>S152*H152</f>
        <v>0</v>
      </c>
      <c r="AR152" s="12" t="s">
        <v>76</v>
      </c>
      <c r="AT152" s="12" t="s">
        <v>177</v>
      </c>
      <c r="AU152" s="12" t="s">
        <v>69</v>
      </c>
      <c r="AY152" s="12" t="s">
        <v>138</v>
      </c>
      <c r="BE152" s="194">
        <f>IF(N152="základní",J152,0)</f>
        <v>0</v>
      </c>
      <c r="BF152" s="194">
        <f>IF(N152="snížená",J152,0)</f>
        <v>0</v>
      </c>
      <c r="BG152" s="194">
        <f>IF(N152="zákl. přenesená",J152,0)</f>
        <v>0</v>
      </c>
      <c r="BH152" s="194">
        <f>IF(N152="sníž. přenesená",J152,0)</f>
        <v>0</v>
      </c>
      <c r="BI152" s="194">
        <f>IF(N152="nulová",J152,0)</f>
        <v>0</v>
      </c>
      <c r="BJ152" s="12" t="s">
        <v>76</v>
      </c>
      <c r="BK152" s="194">
        <f>ROUND(I152*H152,2)</f>
        <v>0</v>
      </c>
      <c r="BL152" s="12" t="s">
        <v>76</v>
      </c>
      <c r="BM152" s="12" t="s">
        <v>291</v>
      </c>
    </row>
    <row r="153" s="1" customFormat="1">
      <c r="B153" s="33"/>
      <c r="C153" s="34"/>
      <c r="D153" s="195" t="s">
        <v>141</v>
      </c>
      <c r="E153" s="34"/>
      <c r="F153" s="196" t="s">
        <v>292</v>
      </c>
      <c r="G153" s="34"/>
      <c r="H153" s="34"/>
      <c r="I153" s="138"/>
      <c r="J153" s="34"/>
      <c r="K153" s="34"/>
      <c r="L153" s="38"/>
      <c r="M153" s="197"/>
      <c r="N153" s="74"/>
      <c r="O153" s="74"/>
      <c r="P153" s="74"/>
      <c r="Q153" s="74"/>
      <c r="R153" s="74"/>
      <c r="S153" s="74"/>
      <c r="T153" s="75"/>
      <c r="AT153" s="12" t="s">
        <v>141</v>
      </c>
      <c r="AU153" s="12" t="s">
        <v>69</v>
      </c>
    </row>
    <row r="154" s="1" customFormat="1" ht="22.5" customHeight="1">
      <c r="B154" s="33"/>
      <c r="C154" s="198" t="s">
        <v>293</v>
      </c>
      <c r="D154" s="198" t="s">
        <v>177</v>
      </c>
      <c r="E154" s="199" t="s">
        <v>294</v>
      </c>
      <c r="F154" s="200" t="s">
        <v>295</v>
      </c>
      <c r="G154" s="201" t="s">
        <v>135</v>
      </c>
      <c r="H154" s="202">
        <v>6</v>
      </c>
      <c r="I154" s="203"/>
      <c r="J154" s="204">
        <f>ROUND(I154*H154,2)</f>
        <v>0</v>
      </c>
      <c r="K154" s="200" t="s">
        <v>136</v>
      </c>
      <c r="L154" s="38"/>
      <c r="M154" s="205" t="s">
        <v>1</v>
      </c>
      <c r="N154" s="206" t="s">
        <v>40</v>
      </c>
      <c r="O154" s="74"/>
      <c r="P154" s="192">
        <f>O154*H154</f>
        <v>0</v>
      </c>
      <c r="Q154" s="192">
        <v>0</v>
      </c>
      <c r="R154" s="192">
        <f>Q154*H154</f>
        <v>0</v>
      </c>
      <c r="S154" s="192">
        <v>0</v>
      </c>
      <c r="T154" s="193">
        <f>S154*H154</f>
        <v>0</v>
      </c>
      <c r="AR154" s="12" t="s">
        <v>76</v>
      </c>
      <c r="AT154" s="12" t="s">
        <v>177</v>
      </c>
      <c r="AU154" s="12" t="s">
        <v>69</v>
      </c>
      <c r="AY154" s="12" t="s">
        <v>138</v>
      </c>
      <c r="BE154" s="194">
        <f>IF(N154="základní",J154,0)</f>
        <v>0</v>
      </c>
      <c r="BF154" s="194">
        <f>IF(N154="snížená",J154,0)</f>
        <v>0</v>
      </c>
      <c r="BG154" s="194">
        <f>IF(N154="zákl. přenesená",J154,0)</f>
        <v>0</v>
      </c>
      <c r="BH154" s="194">
        <f>IF(N154="sníž. přenesená",J154,0)</f>
        <v>0</v>
      </c>
      <c r="BI154" s="194">
        <f>IF(N154="nulová",J154,0)</f>
        <v>0</v>
      </c>
      <c r="BJ154" s="12" t="s">
        <v>76</v>
      </c>
      <c r="BK154" s="194">
        <f>ROUND(I154*H154,2)</f>
        <v>0</v>
      </c>
      <c r="BL154" s="12" t="s">
        <v>76</v>
      </c>
      <c r="BM154" s="12" t="s">
        <v>296</v>
      </c>
    </row>
    <row r="155" s="1" customFormat="1">
      <c r="B155" s="33"/>
      <c r="C155" s="34"/>
      <c r="D155" s="195" t="s">
        <v>141</v>
      </c>
      <c r="E155" s="34"/>
      <c r="F155" s="196" t="s">
        <v>297</v>
      </c>
      <c r="G155" s="34"/>
      <c r="H155" s="34"/>
      <c r="I155" s="138"/>
      <c r="J155" s="34"/>
      <c r="K155" s="34"/>
      <c r="L155" s="38"/>
      <c r="M155" s="197"/>
      <c r="N155" s="74"/>
      <c r="O155" s="74"/>
      <c r="P155" s="74"/>
      <c r="Q155" s="74"/>
      <c r="R155" s="74"/>
      <c r="S155" s="74"/>
      <c r="T155" s="75"/>
      <c r="AT155" s="12" t="s">
        <v>141</v>
      </c>
      <c r="AU155" s="12" t="s">
        <v>69</v>
      </c>
    </row>
    <row r="156" s="1" customFormat="1" ht="22.5" customHeight="1">
      <c r="B156" s="33"/>
      <c r="C156" s="198" t="s">
        <v>298</v>
      </c>
      <c r="D156" s="198" t="s">
        <v>177</v>
      </c>
      <c r="E156" s="199" t="s">
        <v>299</v>
      </c>
      <c r="F156" s="200" t="s">
        <v>300</v>
      </c>
      <c r="G156" s="201" t="s">
        <v>135</v>
      </c>
      <c r="H156" s="202">
        <v>1</v>
      </c>
      <c r="I156" s="203"/>
      <c r="J156" s="204">
        <f>ROUND(I156*H156,2)</f>
        <v>0</v>
      </c>
      <c r="K156" s="200" t="s">
        <v>136</v>
      </c>
      <c r="L156" s="38"/>
      <c r="M156" s="205" t="s">
        <v>1</v>
      </c>
      <c r="N156" s="206" t="s">
        <v>40</v>
      </c>
      <c r="O156" s="74"/>
      <c r="P156" s="192">
        <f>O156*H156</f>
        <v>0</v>
      </c>
      <c r="Q156" s="192">
        <v>0</v>
      </c>
      <c r="R156" s="192">
        <f>Q156*H156</f>
        <v>0</v>
      </c>
      <c r="S156" s="192">
        <v>0</v>
      </c>
      <c r="T156" s="193">
        <f>S156*H156</f>
        <v>0</v>
      </c>
      <c r="AR156" s="12" t="s">
        <v>76</v>
      </c>
      <c r="AT156" s="12" t="s">
        <v>177</v>
      </c>
      <c r="AU156" s="12" t="s">
        <v>69</v>
      </c>
      <c r="AY156" s="12" t="s">
        <v>138</v>
      </c>
      <c r="BE156" s="194">
        <f>IF(N156="základní",J156,0)</f>
        <v>0</v>
      </c>
      <c r="BF156" s="194">
        <f>IF(N156="snížená",J156,0)</f>
        <v>0</v>
      </c>
      <c r="BG156" s="194">
        <f>IF(N156="zákl. přenesená",J156,0)</f>
        <v>0</v>
      </c>
      <c r="BH156" s="194">
        <f>IF(N156="sníž. přenesená",J156,0)</f>
        <v>0</v>
      </c>
      <c r="BI156" s="194">
        <f>IF(N156="nulová",J156,0)</f>
        <v>0</v>
      </c>
      <c r="BJ156" s="12" t="s">
        <v>76</v>
      </c>
      <c r="BK156" s="194">
        <f>ROUND(I156*H156,2)</f>
        <v>0</v>
      </c>
      <c r="BL156" s="12" t="s">
        <v>76</v>
      </c>
      <c r="BM156" s="12" t="s">
        <v>301</v>
      </c>
    </row>
    <row r="157" s="1" customFormat="1">
      <c r="B157" s="33"/>
      <c r="C157" s="34"/>
      <c r="D157" s="195" t="s">
        <v>141</v>
      </c>
      <c r="E157" s="34"/>
      <c r="F157" s="196" t="s">
        <v>302</v>
      </c>
      <c r="G157" s="34"/>
      <c r="H157" s="34"/>
      <c r="I157" s="138"/>
      <c r="J157" s="34"/>
      <c r="K157" s="34"/>
      <c r="L157" s="38"/>
      <c r="M157" s="197"/>
      <c r="N157" s="74"/>
      <c r="O157" s="74"/>
      <c r="P157" s="74"/>
      <c r="Q157" s="74"/>
      <c r="R157" s="74"/>
      <c r="S157" s="74"/>
      <c r="T157" s="75"/>
      <c r="AT157" s="12" t="s">
        <v>141</v>
      </c>
      <c r="AU157" s="12" t="s">
        <v>69</v>
      </c>
    </row>
    <row r="158" s="1" customFormat="1" ht="22.5" customHeight="1">
      <c r="B158" s="33"/>
      <c r="C158" s="198" t="s">
        <v>303</v>
      </c>
      <c r="D158" s="198" t="s">
        <v>177</v>
      </c>
      <c r="E158" s="199" t="s">
        <v>304</v>
      </c>
      <c r="F158" s="200" t="s">
        <v>305</v>
      </c>
      <c r="G158" s="201" t="s">
        <v>135</v>
      </c>
      <c r="H158" s="202">
        <v>1</v>
      </c>
      <c r="I158" s="203"/>
      <c r="J158" s="204">
        <f>ROUND(I158*H158,2)</f>
        <v>0</v>
      </c>
      <c r="K158" s="200" t="s">
        <v>136</v>
      </c>
      <c r="L158" s="38"/>
      <c r="M158" s="205" t="s">
        <v>1</v>
      </c>
      <c r="N158" s="206" t="s">
        <v>40</v>
      </c>
      <c r="O158" s="74"/>
      <c r="P158" s="192">
        <f>O158*H158</f>
        <v>0</v>
      </c>
      <c r="Q158" s="192">
        <v>0</v>
      </c>
      <c r="R158" s="192">
        <f>Q158*H158</f>
        <v>0</v>
      </c>
      <c r="S158" s="192">
        <v>0</v>
      </c>
      <c r="T158" s="193">
        <f>S158*H158</f>
        <v>0</v>
      </c>
      <c r="AR158" s="12" t="s">
        <v>76</v>
      </c>
      <c r="AT158" s="12" t="s">
        <v>177</v>
      </c>
      <c r="AU158" s="12" t="s">
        <v>69</v>
      </c>
      <c r="AY158" s="12" t="s">
        <v>138</v>
      </c>
      <c r="BE158" s="194">
        <f>IF(N158="základní",J158,0)</f>
        <v>0</v>
      </c>
      <c r="BF158" s="194">
        <f>IF(N158="snížená",J158,0)</f>
        <v>0</v>
      </c>
      <c r="BG158" s="194">
        <f>IF(N158="zákl. přenesená",J158,0)</f>
        <v>0</v>
      </c>
      <c r="BH158" s="194">
        <f>IF(N158="sníž. přenesená",J158,0)</f>
        <v>0</v>
      </c>
      <c r="BI158" s="194">
        <f>IF(N158="nulová",J158,0)</f>
        <v>0</v>
      </c>
      <c r="BJ158" s="12" t="s">
        <v>76</v>
      </c>
      <c r="BK158" s="194">
        <f>ROUND(I158*H158,2)</f>
        <v>0</v>
      </c>
      <c r="BL158" s="12" t="s">
        <v>76</v>
      </c>
      <c r="BM158" s="12" t="s">
        <v>306</v>
      </c>
    </row>
    <row r="159" s="1" customFormat="1">
      <c r="B159" s="33"/>
      <c r="C159" s="34"/>
      <c r="D159" s="195" t="s">
        <v>141</v>
      </c>
      <c r="E159" s="34"/>
      <c r="F159" s="196" t="s">
        <v>307</v>
      </c>
      <c r="G159" s="34"/>
      <c r="H159" s="34"/>
      <c r="I159" s="138"/>
      <c r="J159" s="34"/>
      <c r="K159" s="34"/>
      <c r="L159" s="38"/>
      <c r="M159" s="197"/>
      <c r="N159" s="74"/>
      <c r="O159" s="74"/>
      <c r="P159" s="74"/>
      <c r="Q159" s="74"/>
      <c r="R159" s="74"/>
      <c r="S159" s="74"/>
      <c r="T159" s="75"/>
      <c r="AT159" s="12" t="s">
        <v>141</v>
      </c>
      <c r="AU159" s="12" t="s">
        <v>69</v>
      </c>
    </row>
    <row r="160" s="1" customFormat="1" ht="22.5" customHeight="1">
      <c r="B160" s="33"/>
      <c r="C160" s="198" t="s">
        <v>308</v>
      </c>
      <c r="D160" s="198" t="s">
        <v>177</v>
      </c>
      <c r="E160" s="199" t="s">
        <v>309</v>
      </c>
      <c r="F160" s="200" t="s">
        <v>310</v>
      </c>
      <c r="G160" s="201" t="s">
        <v>135</v>
      </c>
      <c r="H160" s="202">
        <v>6</v>
      </c>
      <c r="I160" s="203"/>
      <c r="J160" s="204">
        <f>ROUND(I160*H160,2)</f>
        <v>0</v>
      </c>
      <c r="K160" s="200" t="s">
        <v>136</v>
      </c>
      <c r="L160" s="38"/>
      <c r="M160" s="205" t="s">
        <v>1</v>
      </c>
      <c r="N160" s="206" t="s">
        <v>40</v>
      </c>
      <c r="O160" s="74"/>
      <c r="P160" s="192">
        <f>O160*H160</f>
        <v>0</v>
      </c>
      <c r="Q160" s="192">
        <v>0</v>
      </c>
      <c r="R160" s="192">
        <f>Q160*H160</f>
        <v>0</v>
      </c>
      <c r="S160" s="192">
        <v>0</v>
      </c>
      <c r="T160" s="193">
        <f>S160*H160</f>
        <v>0</v>
      </c>
      <c r="AR160" s="12" t="s">
        <v>76</v>
      </c>
      <c r="AT160" s="12" t="s">
        <v>177</v>
      </c>
      <c r="AU160" s="12" t="s">
        <v>69</v>
      </c>
      <c r="AY160" s="12" t="s">
        <v>138</v>
      </c>
      <c r="BE160" s="194">
        <f>IF(N160="základní",J160,0)</f>
        <v>0</v>
      </c>
      <c r="BF160" s="194">
        <f>IF(N160="snížená",J160,0)</f>
        <v>0</v>
      </c>
      <c r="BG160" s="194">
        <f>IF(N160="zákl. přenesená",J160,0)</f>
        <v>0</v>
      </c>
      <c r="BH160" s="194">
        <f>IF(N160="sníž. přenesená",J160,0)</f>
        <v>0</v>
      </c>
      <c r="BI160" s="194">
        <f>IF(N160="nulová",J160,0)</f>
        <v>0</v>
      </c>
      <c r="BJ160" s="12" t="s">
        <v>76</v>
      </c>
      <c r="BK160" s="194">
        <f>ROUND(I160*H160,2)</f>
        <v>0</v>
      </c>
      <c r="BL160" s="12" t="s">
        <v>76</v>
      </c>
      <c r="BM160" s="12" t="s">
        <v>311</v>
      </c>
    </row>
    <row r="161" s="1" customFormat="1">
      <c r="B161" s="33"/>
      <c r="C161" s="34"/>
      <c r="D161" s="195" t="s">
        <v>141</v>
      </c>
      <c r="E161" s="34"/>
      <c r="F161" s="196" t="s">
        <v>312</v>
      </c>
      <c r="G161" s="34"/>
      <c r="H161" s="34"/>
      <c r="I161" s="138"/>
      <c r="J161" s="34"/>
      <c r="K161" s="34"/>
      <c r="L161" s="38"/>
      <c r="M161" s="197"/>
      <c r="N161" s="74"/>
      <c r="O161" s="74"/>
      <c r="P161" s="74"/>
      <c r="Q161" s="74"/>
      <c r="R161" s="74"/>
      <c r="S161" s="74"/>
      <c r="T161" s="75"/>
      <c r="AT161" s="12" t="s">
        <v>141</v>
      </c>
      <c r="AU161" s="12" t="s">
        <v>69</v>
      </c>
    </row>
    <row r="162" s="1" customFormat="1" ht="22.5" customHeight="1">
      <c r="B162" s="33"/>
      <c r="C162" s="198" t="s">
        <v>313</v>
      </c>
      <c r="D162" s="198" t="s">
        <v>177</v>
      </c>
      <c r="E162" s="199" t="s">
        <v>314</v>
      </c>
      <c r="F162" s="200" t="s">
        <v>315</v>
      </c>
      <c r="G162" s="201" t="s">
        <v>135</v>
      </c>
      <c r="H162" s="202">
        <v>1</v>
      </c>
      <c r="I162" s="203"/>
      <c r="J162" s="204">
        <f>ROUND(I162*H162,2)</f>
        <v>0</v>
      </c>
      <c r="K162" s="200" t="s">
        <v>136</v>
      </c>
      <c r="L162" s="38"/>
      <c r="M162" s="205" t="s">
        <v>1</v>
      </c>
      <c r="N162" s="206" t="s">
        <v>40</v>
      </c>
      <c r="O162" s="74"/>
      <c r="P162" s="192">
        <f>O162*H162</f>
        <v>0</v>
      </c>
      <c r="Q162" s="192">
        <v>0</v>
      </c>
      <c r="R162" s="192">
        <f>Q162*H162</f>
        <v>0</v>
      </c>
      <c r="S162" s="192">
        <v>0</v>
      </c>
      <c r="T162" s="193">
        <f>S162*H162</f>
        <v>0</v>
      </c>
      <c r="AR162" s="12" t="s">
        <v>76</v>
      </c>
      <c r="AT162" s="12" t="s">
        <v>177</v>
      </c>
      <c r="AU162" s="12" t="s">
        <v>69</v>
      </c>
      <c r="AY162" s="12" t="s">
        <v>138</v>
      </c>
      <c r="BE162" s="194">
        <f>IF(N162="základní",J162,0)</f>
        <v>0</v>
      </c>
      <c r="BF162" s="194">
        <f>IF(N162="snížená",J162,0)</f>
        <v>0</v>
      </c>
      <c r="BG162" s="194">
        <f>IF(N162="zákl. přenesená",J162,0)</f>
        <v>0</v>
      </c>
      <c r="BH162" s="194">
        <f>IF(N162="sníž. přenesená",J162,0)</f>
        <v>0</v>
      </c>
      <c r="BI162" s="194">
        <f>IF(N162="nulová",J162,0)</f>
        <v>0</v>
      </c>
      <c r="BJ162" s="12" t="s">
        <v>76</v>
      </c>
      <c r="BK162" s="194">
        <f>ROUND(I162*H162,2)</f>
        <v>0</v>
      </c>
      <c r="BL162" s="12" t="s">
        <v>76</v>
      </c>
      <c r="BM162" s="12" t="s">
        <v>316</v>
      </c>
    </row>
    <row r="163" s="1" customFormat="1">
      <c r="B163" s="33"/>
      <c r="C163" s="34"/>
      <c r="D163" s="195" t="s">
        <v>141</v>
      </c>
      <c r="E163" s="34"/>
      <c r="F163" s="196" t="s">
        <v>317</v>
      </c>
      <c r="G163" s="34"/>
      <c r="H163" s="34"/>
      <c r="I163" s="138"/>
      <c r="J163" s="34"/>
      <c r="K163" s="34"/>
      <c r="L163" s="38"/>
      <c r="M163" s="197"/>
      <c r="N163" s="74"/>
      <c r="O163" s="74"/>
      <c r="P163" s="74"/>
      <c r="Q163" s="74"/>
      <c r="R163" s="74"/>
      <c r="S163" s="74"/>
      <c r="T163" s="75"/>
      <c r="AT163" s="12" t="s">
        <v>141</v>
      </c>
      <c r="AU163" s="12" t="s">
        <v>69</v>
      </c>
    </row>
    <row r="164" s="1" customFormat="1" ht="22.5" customHeight="1">
      <c r="B164" s="33"/>
      <c r="C164" s="198" t="s">
        <v>318</v>
      </c>
      <c r="D164" s="198" t="s">
        <v>177</v>
      </c>
      <c r="E164" s="199" t="s">
        <v>319</v>
      </c>
      <c r="F164" s="200" t="s">
        <v>320</v>
      </c>
      <c r="G164" s="201" t="s">
        <v>135</v>
      </c>
      <c r="H164" s="202">
        <v>3</v>
      </c>
      <c r="I164" s="203"/>
      <c r="J164" s="204">
        <f>ROUND(I164*H164,2)</f>
        <v>0</v>
      </c>
      <c r="K164" s="200" t="s">
        <v>136</v>
      </c>
      <c r="L164" s="38"/>
      <c r="M164" s="205" t="s">
        <v>1</v>
      </c>
      <c r="N164" s="206" t="s">
        <v>40</v>
      </c>
      <c r="O164" s="74"/>
      <c r="P164" s="192">
        <f>O164*H164</f>
        <v>0</v>
      </c>
      <c r="Q164" s="192">
        <v>0</v>
      </c>
      <c r="R164" s="192">
        <f>Q164*H164</f>
        <v>0</v>
      </c>
      <c r="S164" s="192">
        <v>0</v>
      </c>
      <c r="T164" s="193">
        <f>S164*H164</f>
        <v>0</v>
      </c>
      <c r="AR164" s="12" t="s">
        <v>76</v>
      </c>
      <c r="AT164" s="12" t="s">
        <v>177</v>
      </c>
      <c r="AU164" s="12" t="s">
        <v>69</v>
      </c>
      <c r="AY164" s="12" t="s">
        <v>138</v>
      </c>
      <c r="BE164" s="194">
        <f>IF(N164="základní",J164,0)</f>
        <v>0</v>
      </c>
      <c r="BF164" s="194">
        <f>IF(N164="snížená",J164,0)</f>
        <v>0</v>
      </c>
      <c r="BG164" s="194">
        <f>IF(N164="zákl. přenesená",J164,0)</f>
        <v>0</v>
      </c>
      <c r="BH164" s="194">
        <f>IF(N164="sníž. přenesená",J164,0)</f>
        <v>0</v>
      </c>
      <c r="BI164" s="194">
        <f>IF(N164="nulová",J164,0)</f>
        <v>0</v>
      </c>
      <c r="BJ164" s="12" t="s">
        <v>76</v>
      </c>
      <c r="BK164" s="194">
        <f>ROUND(I164*H164,2)</f>
        <v>0</v>
      </c>
      <c r="BL164" s="12" t="s">
        <v>76</v>
      </c>
      <c r="BM164" s="12" t="s">
        <v>321</v>
      </c>
    </row>
    <row r="165" s="1" customFormat="1">
      <c r="B165" s="33"/>
      <c r="C165" s="34"/>
      <c r="D165" s="195" t="s">
        <v>141</v>
      </c>
      <c r="E165" s="34"/>
      <c r="F165" s="196" t="s">
        <v>322</v>
      </c>
      <c r="G165" s="34"/>
      <c r="H165" s="34"/>
      <c r="I165" s="138"/>
      <c r="J165" s="34"/>
      <c r="K165" s="34"/>
      <c r="L165" s="38"/>
      <c r="M165" s="197"/>
      <c r="N165" s="74"/>
      <c r="O165" s="74"/>
      <c r="P165" s="74"/>
      <c r="Q165" s="74"/>
      <c r="R165" s="74"/>
      <c r="S165" s="74"/>
      <c r="T165" s="75"/>
      <c r="AT165" s="12" t="s">
        <v>141</v>
      </c>
      <c r="AU165" s="12" t="s">
        <v>69</v>
      </c>
    </row>
    <row r="166" s="1" customFormat="1" ht="22.5" customHeight="1">
      <c r="B166" s="33"/>
      <c r="C166" s="198" t="s">
        <v>323</v>
      </c>
      <c r="D166" s="198" t="s">
        <v>177</v>
      </c>
      <c r="E166" s="199" t="s">
        <v>324</v>
      </c>
      <c r="F166" s="200" t="s">
        <v>325</v>
      </c>
      <c r="G166" s="201" t="s">
        <v>135</v>
      </c>
      <c r="H166" s="202">
        <v>1</v>
      </c>
      <c r="I166" s="203"/>
      <c r="J166" s="204">
        <f>ROUND(I166*H166,2)</f>
        <v>0</v>
      </c>
      <c r="K166" s="200" t="s">
        <v>136</v>
      </c>
      <c r="L166" s="38"/>
      <c r="M166" s="205" t="s">
        <v>1</v>
      </c>
      <c r="N166" s="206" t="s">
        <v>40</v>
      </c>
      <c r="O166" s="74"/>
      <c r="P166" s="192">
        <f>O166*H166</f>
        <v>0</v>
      </c>
      <c r="Q166" s="192">
        <v>0</v>
      </c>
      <c r="R166" s="192">
        <f>Q166*H166</f>
        <v>0</v>
      </c>
      <c r="S166" s="192">
        <v>0</v>
      </c>
      <c r="T166" s="193">
        <f>S166*H166</f>
        <v>0</v>
      </c>
      <c r="AR166" s="12" t="s">
        <v>76</v>
      </c>
      <c r="AT166" s="12" t="s">
        <v>177</v>
      </c>
      <c r="AU166" s="12" t="s">
        <v>69</v>
      </c>
      <c r="AY166" s="12" t="s">
        <v>138</v>
      </c>
      <c r="BE166" s="194">
        <f>IF(N166="základní",J166,0)</f>
        <v>0</v>
      </c>
      <c r="BF166" s="194">
        <f>IF(N166="snížená",J166,0)</f>
        <v>0</v>
      </c>
      <c r="BG166" s="194">
        <f>IF(N166="zákl. přenesená",J166,0)</f>
        <v>0</v>
      </c>
      <c r="BH166" s="194">
        <f>IF(N166="sníž. přenesená",J166,0)</f>
        <v>0</v>
      </c>
      <c r="BI166" s="194">
        <f>IF(N166="nulová",J166,0)</f>
        <v>0</v>
      </c>
      <c r="BJ166" s="12" t="s">
        <v>76</v>
      </c>
      <c r="BK166" s="194">
        <f>ROUND(I166*H166,2)</f>
        <v>0</v>
      </c>
      <c r="BL166" s="12" t="s">
        <v>76</v>
      </c>
      <c r="BM166" s="12" t="s">
        <v>326</v>
      </c>
    </row>
    <row r="167" s="1" customFormat="1">
      <c r="B167" s="33"/>
      <c r="C167" s="34"/>
      <c r="D167" s="195" t="s">
        <v>141</v>
      </c>
      <c r="E167" s="34"/>
      <c r="F167" s="196" t="s">
        <v>327</v>
      </c>
      <c r="G167" s="34"/>
      <c r="H167" s="34"/>
      <c r="I167" s="138"/>
      <c r="J167" s="34"/>
      <c r="K167" s="34"/>
      <c r="L167" s="38"/>
      <c r="M167" s="197"/>
      <c r="N167" s="74"/>
      <c r="O167" s="74"/>
      <c r="P167" s="74"/>
      <c r="Q167" s="74"/>
      <c r="R167" s="74"/>
      <c r="S167" s="74"/>
      <c r="T167" s="75"/>
      <c r="AT167" s="12" t="s">
        <v>141</v>
      </c>
      <c r="AU167" s="12" t="s">
        <v>69</v>
      </c>
    </row>
    <row r="168" s="1" customFormat="1" ht="22.5" customHeight="1">
      <c r="B168" s="33"/>
      <c r="C168" s="198" t="s">
        <v>328</v>
      </c>
      <c r="D168" s="198" t="s">
        <v>177</v>
      </c>
      <c r="E168" s="199" t="s">
        <v>329</v>
      </c>
      <c r="F168" s="200" t="s">
        <v>330</v>
      </c>
      <c r="G168" s="201" t="s">
        <v>331</v>
      </c>
      <c r="H168" s="202">
        <v>120</v>
      </c>
      <c r="I168" s="203"/>
      <c r="J168" s="204">
        <f>ROUND(I168*H168,2)</f>
        <v>0</v>
      </c>
      <c r="K168" s="200" t="s">
        <v>136</v>
      </c>
      <c r="L168" s="38"/>
      <c r="M168" s="205" t="s">
        <v>1</v>
      </c>
      <c r="N168" s="206" t="s">
        <v>40</v>
      </c>
      <c r="O168" s="74"/>
      <c r="P168" s="192">
        <f>O168*H168</f>
        <v>0</v>
      </c>
      <c r="Q168" s="192">
        <v>0</v>
      </c>
      <c r="R168" s="192">
        <f>Q168*H168</f>
        <v>0</v>
      </c>
      <c r="S168" s="192">
        <v>0</v>
      </c>
      <c r="T168" s="193">
        <f>S168*H168</f>
        <v>0</v>
      </c>
      <c r="AR168" s="12" t="s">
        <v>76</v>
      </c>
      <c r="AT168" s="12" t="s">
        <v>177</v>
      </c>
      <c r="AU168" s="12" t="s">
        <v>69</v>
      </c>
      <c r="AY168" s="12" t="s">
        <v>138</v>
      </c>
      <c r="BE168" s="194">
        <f>IF(N168="základní",J168,0)</f>
        <v>0</v>
      </c>
      <c r="BF168" s="194">
        <f>IF(N168="snížená",J168,0)</f>
        <v>0</v>
      </c>
      <c r="BG168" s="194">
        <f>IF(N168="zákl. přenesená",J168,0)</f>
        <v>0</v>
      </c>
      <c r="BH168" s="194">
        <f>IF(N168="sníž. přenesená",J168,0)</f>
        <v>0</v>
      </c>
      <c r="BI168" s="194">
        <f>IF(N168="nulová",J168,0)</f>
        <v>0</v>
      </c>
      <c r="BJ168" s="12" t="s">
        <v>76</v>
      </c>
      <c r="BK168" s="194">
        <f>ROUND(I168*H168,2)</f>
        <v>0</v>
      </c>
      <c r="BL168" s="12" t="s">
        <v>76</v>
      </c>
      <c r="BM168" s="12" t="s">
        <v>332</v>
      </c>
    </row>
    <row r="169" s="1" customFormat="1">
      <c r="B169" s="33"/>
      <c r="C169" s="34"/>
      <c r="D169" s="195" t="s">
        <v>141</v>
      </c>
      <c r="E169" s="34"/>
      <c r="F169" s="196" t="s">
        <v>330</v>
      </c>
      <c r="G169" s="34"/>
      <c r="H169" s="34"/>
      <c r="I169" s="138"/>
      <c r="J169" s="34"/>
      <c r="K169" s="34"/>
      <c r="L169" s="38"/>
      <c r="M169" s="197"/>
      <c r="N169" s="74"/>
      <c r="O169" s="74"/>
      <c r="P169" s="74"/>
      <c r="Q169" s="74"/>
      <c r="R169" s="74"/>
      <c r="S169" s="74"/>
      <c r="T169" s="75"/>
      <c r="AT169" s="12" t="s">
        <v>141</v>
      </c>
      <c r="AU169" s="12" t="s">
        <v>69</v>
      </c>
    </row>
    <row r="170" s="1" customFormat="1" ht="22.5" customHeight="1">
      <c r="B170" s="33"/>
      <c r="C170" s="198" t="s">
        <v>333</v>
      </c>
      <c r="D170" s="198" t="s">
        <v>177</v>
      </c>
      <c r="E170" s="199" t="s">
        <v>334</v>
      </c>
      <c r="F170" s="200" t="s">
        <v>335</v>
      </c>
      <c r="G170" s="201" t="s">
        <v>331</v>
      </c>
      <c r="H170" s="202">
        <v>450</v>
      </c>
      <c r="I170" s="203"/>
      <c r="J170" s="204">
        <f>ROUND(I170*H170,2)</f>
        <v>0</v>
      </c>
      <c r="K170" s="200" t="s">
        <v>136</v>
      </c>
      <c r="L170" s="38"/>
      <c r="M170" s="205" t="s">
        <v>1</v>
      </c>
      <c r="N170" s="206" t="s">
        <v>40</v>
      </c>
      <c r="O170" s="74"/>
      <c r="P170" s="192">
        <f>O170*H170</f>
        <v>0</v>
      </c>
      <c r="Q170" s="192">
        <v>0</v>
      </c>
      <c r="R170" s="192">
        <f>Q170*H170</f>
        <v>0</v>
      </c>
      <c r="S170" s="192">
        <v>0</v>
      </c>
      <c r="T170" s="193">
        <f>S170*H170</f>
        <v>0</v>
      </c>
      <c r="AR170" s="12" t="s">
        <v>76</v>
      </c>
      <c r="AT170" s="12" t="s">
        <v>177</v>
      </c>
      <c r="AU170" s="12" t="s">
        <v>69</v>
      </c>
      <c r="AY170" s="12" t="s">
        <v>138</v>
      </c>
      <c r="BE170" s="194">
        <f>IF(N170="základní",J170,0)</f>
        <v>0</v>
      </c>
      <c r="BF170" s="194">
        <f>IF(N170="snížená",J170,0)</f>
        <v>0</v>
      </c>
      <c r="BG170" s="194">
        <f>IF(N170="zákl. přenesená",J170,0)</f>
        <v>0</v>
      </c>
      <c r="BH170" s="194">
        <f>IF(N170="sníž. přenesená",J170,0)</f>
        <v>0</v>
      </c>
      <c r="BI170" s="194">
        <f>IF(N170="nulová",J170,0)</f>
        <v>0</v>
      </c>
      <c r="BJ170" s="12" t="s">
        <v>76</v>
      </c>
      <c r="BK170" s="194">
        <f>ROUND(I170*H170,2)</f>
        <v>0</v>
      </c>
      <c r="BL170" s="12" t="s">
        <v>76</v>
      </c>
      <c r="BM170" s="12" t="s">
        <v>336</v>
      </c>
    </row>
    <row r="171" s="1" customFormat="1">
      <c r="B171" s="33"/>
      <c r="C171" s="34"/>
      <c r="D171" s="195" t="s">
        <v>141</v>
      </c>
      <c r="E171" s="34"/>
      <c r="F171" s="196" t="s">
        <v>337</v>
      </c>
      <c r="G171" s="34"/>
      <c r="H171" s="34"/>
      <c r="I171" s="138"/>
      <c r="J171" s="34"/>
      <c r="K171" s="34"/>
      <c r="L171" s="38"/>
      <c r="M171" s="197"/>
      <c r="N171" s="74"/>
      <c r="O171" s="74"/>
      <c r="P171" s="74"/>
      <c r="Q171" s="74"/>
      <c r="R171" s="74"/>
      <c r="S171" s="74"/>
      <c r="T171" s="75"/>
      <c r="AT171" s="12" t="s">
        <v>141</v>
      </c>
      <c r="AU171" s="12" t="s">
        <v>69</v>
      </c>
    </row>
    <row r="172" s="1" customFormat="1" ht="22.5" customHeight="1">
      <c r="B172" s="33"/>
      <c r="C172" s="198" t="s">
        <v>338</v>
      </c>
      <c r="D172" s="198" t="s">
        <v>177</v>
      </c>
      <c r="E172" s="199" t="s">
        <v>339</v>
      </c>
      <c r="F172" s="200" t="s">
        <v>340</v>
      </c>
      <c r="G172" s="201" t="s">
        <v>331</v>
      </c>
      <c r="H172" s="202">
        <v>80</v>
      </c>
      <c r="I172" s="203"/>
      <c r="J172" s="204">
        <f>ROUND(I172*H172,2)</f>
        <v>0</v>
      </c>
      <c r="K172" s="200" t="s">
        <v>136</v>
      </c>
      <c r="L172" s="38"/>
      <c r="M172" s="205" t="s">
        <v>1</v>
      </c>
      <c r="N172" s="206" t="s">
        <v>40</v>
      </c>
      <c r="O172" s="74"/>
      <c r="P172" s="192">
        <f>O172*H172</f>
        <v>0</v>
      </c>
      <c r="Q172" s="192">
        <v>0</v>
      </c>
      <c r="R172" s="192">
        <f>Q172*H172</f>
        <v>0</v>
      </c>
      <c r="S172" s="192">
        <v>0</v>
      </c>
      <c r="T172" s="193">
        <f>S172*H172</f>
        <v>0</v>
      </c>
      <c r="AR172" s="12" t="s">
        <v>76</v>
      </c>
      <c r="AT172" s="12" t="s">
        <v>177</v>
      </c>
      <c r="AU172" s="12" t="s">
        <v>69</v>
      </c>
      <c r="AY172" s="12" t="s">
        <v>138</v>
      </c>
      <c r="BE172" s="194">
        <f>IF(N172="základní",J172,0)</f>
        <v>0</v>
      </c>
      <c r="BF172" s="194">
        <f>IF(N172="snížená",J172,0)</f>
        <v>0</v>
      </c>
      <c r="BG172" s="194">
        <f>IF(N172="zákl. přenesená",J172,0)</f>
        <v>0</v>
      </c>
      <c r="BH172" s="194">
        <f>IF(N172="sníž. přenesená",J172,0)</f>
        <v>0</v>
      </c>
      <c r="BI172" s="194">
        <f>IF(N172="nulová",J172,0)</f>
        <v>0</v>
      </c>
      <c r="BJ172" s="12" t="s">
        <v>76</v>
      </c>
      <c r="BK172" s="194">
        <f>ROUND(I172*H172,2)</f>
        <v>0</v>
      </c>
      <c r="BL172" s="12" t="s">
        <v>76</v>
      </c>
      <c r="BM172" s="12" t="s">
        <v>341</v>
      </c>
    </row>
    <row r="173" s="1" customFormat="1">
      <c r="B173" s="33"/>
      <c r="C173" s="34"/>
      <c r="D173" s="195" t="s">
        <v>141</v>
      </c>
      <c r="E173" s="34"/>
      <c r="F173" s="196" t="s">
        <v>342</v>
      </c>
      <c r="G173" s="34"/>
      <c r="H173" s="34"/>
      <c r="I173" s="138"/>
      <c r="J173" s="34"/>
      <c r="K173" s="34"/>
      <c r="L173" s="38"/>
      <c r="M173" s="197"/>
      <c r="N173" s="74"/>
      <c r="O173" s="74"/>
      <c r="P173" s="74"/>
      <c r="Q173" s="74"/>
      <c r="R173" s="74"/>
      <c r="S173" s="74"/>
      <c r="T173" s="75"/>
      <c r="AT173" s="12" t="s">
        <v>141</v>
      </c>
      <c r="AU173" s="12" t="s">
        <v>69</v>
      </c>
    </row>
    <row r="174" s="1" customFormat="1" ht="22.5" customHeight="1">
      <c r="B174" s="33"/>
      <c r="C174" s="198" t="s">
        <v>343</v>
      </c>
      <c r="D174" s="198" t="s">
        <v>177</v>
      </c>
      <c r="E174" s="199" t="s">
        <v>344</v>
      </c>
      <c r="F174" s="200" t="s">
        <v>345</v>
      </c>
      <c r="G174" s="201" t="s">
        <v>331</v>
      </c>
      <c r="H174" s="202">
        <v>135</v>
      </c>
      <c r="I174" s="203"/>
      <c r="J174" s="204">
        <f>ROUND(I174*H174,2)</f>
        <v>0</v>
      </c>
      <c r="K174" s="200" t="s">
        <v>136</v>
      </c>
      <c r="L174" s="38"/>
      <c r="M174" s="205" t="s">
        <v>1</v>
      </c>
      <c r="N174" s="206" t="s">
        <v>40</v>
      </c>
      <c r="O174" s="74"/>
      <c r="P174" s="192">
        <f>O174*H174</f>
        <v>0</v>
      </c>
      <c r="Q174" s="192">
        <v>0</v>
      </c>
      <c r="R174" s="192">
        <f>Q174*H174</f>
        <v>0</v>
      </c>
      <c r="S174" s="192">
        <v>0</v>
      </c>
      <c r="T174" s="193">
        <f>S174*H174</f>
        <v>0</v>
      </c>
      <c r="AR174" s="12" t="s">
        <v>76</v>
      </c>
      <c r="AT174" s="12" t="s">
        <v>177</v>
      </c>
      <c r="AU174" s="12" t="s">
        <v>69</v>
      </c>
      <c r="AY174" s="12" t="s">
        <v>138</v>
      </c>
      <c r="BE174" s="194">
        <f>IF(N174="základní",J174,0)</f>
        <v>0</v>
      </c>
      <c r="BF174" s="194">
        <f>IF(N174="snížená",J174,0)</f>
        <v>0</v>
      </c>
      <c r="BG174" s="194">
        <f>IF(N174="zákl. přenesená",J174,0)</f>
        <v>0</v>
      </c>
      <c r="BH174" s="194">
        <f>IF(N174="sníž. přenesená",J174,0)</f>
        <v>0</v>
      </c>
      <c r="BI174" s="194">
        <f>IF(N174="nulová",J174,0)</f>
        <v>0</v>
      </c>
      <c r="BJ174" s="12" t="s">
        <v>76</v>
      </c>
      <c r="BK174" s="194">
        <f>ROUND(I174*H174,2)</f>
        <v>0</v>
      </c>
      <c r="BL174" s="12" t="s">
        <v>76</v>
      </c>
      <c r="BM174" s="12" t="s">
        <v>346</v>
      </c>
    </row>
    <row r="175" s="1" customFormat="1">
      <c r="B175" s="33"/>
      <c r="C175" s="34"/>
      <c r="D175" s="195" t="s">
        <v>141</v>
      </c>
      <c r="E175" s="34"/>
      <c r="F175" s="196" t="s">
        <v>347</v>
      </c>
      <c r="G175" s="34"/>
      <c r="H175" s="34"/>
      <c r="I175" s="138"/>
      <c r="J175" s="34"/>
      <c r="K175" s="34"/>
      <c r="L175" s="38"/>
      <c r="M175" s="197"/>
      <c r="N175" s="74"/>
      <c r="O175" s="74"/>
      <c r="P175" s="74"/>
      <c r="Q175" s="74"/>
      <c r="R175" s="74"/>
      <c r="S175" s="74"/>
      <c r="T175" s="75"/>
      <c r="AT175" s="12" t="s">
        <v>141</v>
      </c>
      <c r="AU175" s="12" t="s">
        <v>69</v>
      </c>
    </row>
    <row r="176" s="1" customFormat="1" ht="16.5" customHeight="1">
      <c r="B176" s="33"/>
      <c r="C176" s="198" t="s">
        <v>348</v>
      </c>
      <c r="D176" s="198" t="s">
        <v>177</v>
      </c>
      <c r="E176" s="199" t="s">
        <v>349</v>
      </c>
      <c r="F176" s="200" t="s">
        <v>350</v>
      </c>
      <c r="G176" s="201" t="s">
        <v>135</v>
      </c>
      <c r="H176" s="202">
        <v>1</v>
      </c>
      <c r="I176" s="203"/>
      <c r="J176" s="204">
        <f>ROUND(I176*H176,2)</f>
        <v>0</v>
      </c>
      <c r="K176" s="200" t="s">
        <v>1</v>
      </c>
      <c r="L176" s="38"/>
      <c r="M176" s="205" t="s">
        <v>1</v>
      </c>
      <c r="N176" s="206" t="s">
        <v>40</v>
      </c>
      <c r="O176" s="74"/>
      <c r="P176" s="192">
        <f>O176*H176</f>
        <v>0</v>
      </c>
      <c r="Q176" s="192">
        <v>0</v>
      </c>
      <c r="R176" s="192">
        <f>Q176*H176</f>
        <v>0</v>
      </c>
      <c r="S176" s="192">
        <v>0</v>
      </c>
      <c r="T176" s="193">
        <f>S176*H176</f>
        <v>0</v>
      </c>
      <c r="AR176" s="12" t="s">
        <v>139</v>
      </c>
      <c r="AT176" s="12" t="s">
        <v>177</v>
      </c>
      <c r="AU176" s="12" t="s">
        <v>69</v>
      </c>
      <c r="AY176" s="12" t="s">
        <v>138</v>
      </c>
      <c r="BE176" s="194">
        <f>IF(N176="základní",J176,0)</f>
        <v>0</v>
      </c>
      <c r="BF176" s="194">
        <f>IF(N176="snížená",J176,0)</f>
        <v>0</v>
      </c>
      <c r="BG176" s="194">
        <f>IF(N176="zákl. přenesená",J176,0)</f>
        <v>0</v>
      </c>
      <c r="BH176" s="194">
        <f>IF(N176="sníž. přenesená",J176,0)</f>
        <v>0</v>
      </c>
      <c r="BI176" s="194">
        <f>IF(N176="nulová",J176,0)</f>
        <v>0</v>
      </c>
      <c r="BJ176" s="12" t="s">
        <v>76</v>
      </c>
      <c r="BK176" s="194">
        <f>ROUND(I176*H176,2)</f>
        <v>0</v>
      </c>
      <c r="BL176" s="12" t="s">
        <v>139</v>
      </c>
      <c r="BM176" s="12" t="s">
        <v>351</v>
      </c>
    </row>
    <row r="177" s="1" customFormat="1">
      <c r="B177" s="33"/>
      <c r="C177" s="34"/>
      <c r="D177" s="195" t="s">
        <v>141</v>
      </c>
      <c r="E177" s="34"/>
      <c r="F177" s="196" t="s">
        <v>350</v>
      </c>
      <c r="G177" s="34"/>
      <c r="H177" s="34"/>
      <c r="I177" s="138"/>
      <c r="J177" s="34"/>
      <c r="K177" s="34"/>
      <c r="L177" s="38"/>
      <c r="M177" s="197"/>
      <c r="N177" s="74"/>
      <c r="O177" s="74"/>
      <c r="P177" s="74"/>
      <c r="Q177" s="74"/>
      <c r="R177" s="74"/>
      <c r="S177" s="74"/>
      <c r="T177" s="75"/>
      <c r="AT177" s="12" t="s">
        <v>141</v>
      </c>
      <c r="AU177" s="12" t="s">
        <v>69</v>
      </c>
    </row>
    <row r="178" s="1" customFormat="1" ht="16.5" customHeight="1">
      <c r="B178" s="33"/>
      <c r="C178" s="182" t="s">
        <v>352</v>
      </c>
      <c r="D178" s="182" t="s">
        <v>132</v>
      </c>
      <c r="E178" s="183" t="s">
        <v>353</v>
      </c>
      <c r="F178" s="184" t="s">
        <v>354</v>
      </c>
      <c r="G178" s="185" t="s">
        <v>355</v>
      </c>
      <c r="H178" s="186">
        <v>30</v>
      </c>
      <c r="I178" s="187"/>
      <c r="J178" s="188">
        <f>ROUND(I178*H178,2)</f>
        <v>0</v>
      </c>
      <c r="K178" s="184" t="s">
        <v>1</v>
      </c>
      <c r="L178" s="189"/>
      <c r="M178" s="190" t="s">
        <v>1</v>
      </c>
      <c r="N178" s="191" t="s">
        <v>40</v>
      </c>
      <c r="O178" s="74"/>
      <c r="P178" s="192">
        <f>O178*H178</f>
        <v>0</v>
      </c>
      <c r="Q178" s="192">
        <v>0</v>
      </c>
      <c r="R178" s="192">
        <f>Q178*H178</f>
        <v>0</v>
      </c>
      <c r="S178" s="192">
        <v>0</v>
      </c>
      <c r="T178" s="193">
        <f>S178*H178</f>
        <v>0</v>
      </c>
      <c r="AR178" s="12" t="s">
        <v>78</v>
      </c>
      <c r="AT178" s="12" t="s">
        <v>132</v>
      </c>
      <c r="AU178" s="12" t="s">
        <v>69</v>
      </c>
      <c r="AY178" s="12" t="s">
        <v>138</v>
      </c>
      <c r="BE178" s="194">
        <f>IF(N178="základní",J178,0)</f>
        <v>0</v>
      </c>
      <c r="BF178" s="194">
        <f>IF(N178="snížená",J178,0)</f>
        <v>0</v>
      </c>
      <c r="BG178" s="194">
        <f>IF(N178="zákl. přenesená",J178,0)</f>
        <v>0</v>
      </c>
      <c r="BH178" s="194">
        <f>IF(N178="sníž. přenesená",J178,0)</f>
        <v>0</v>
      </c>
      <c r="BI178" s="194">
        <f>IF(N178="nulová",J178,0)</f>
        <v>0</v>
      </c>
      <c r="BJ178" s="12" t="s">
        <v>76</v>
      </c>
      <c r="BK178" s="194">
        <f>ROUND(I178*H178,2)</f>
        <v>0</v>
      </c>
      <c r="BL178" s="12" t="s">
        <v>76</v>
      </c>
      <c r="BM178" s="12" t="s">
        <v>356</v>
      </c>
    </row>
    <row r="179" s="1" customFormat="1">
      <c r="B179" s="33"/>
      <c r="C179" s="34"/>
      <c r="D179" s="195" t="s">
        <v>141</v>
      </c>
      <c r="E179" s="34"/>
      <c r="F179" s="196" t="s">
        <v>357</v>
      </c>
      <c r="G179" s="34"/>
      <c r="H179" s="34"/>
      <c r="I179" s="138"/>
      <c r="J179" s="34"/>
      <c r="K179" s="34"/>
      <c r="L179" s="38"/>
      <c r="M179" s="197"/>
      <c r="N179" s="74"/>
      <c r="O179" s="74"/>
      <c r="P179" s="74"/>
      <c r="Q179" s="74"/>
      <c r="R179" s="74"/>
      <c r="S179" s="74"/>
      <c r="T179" s="75"/>
      <c r="AT179" s="12" t="s">
        <v>141</v>
      </c>
      <c r="AU179" s="12" t="s">
        <v>69</v>
      </c>
    </row>
    <row r="180" s="1" customFormat="1" ht="16.5" customHeight="1">
      <c r="B180" s="33"/>
      <c r="C180" s="198" t="s">
        <v>358</v>
      </c>
      <c r="D180" s="198" t="s">
        <v>177</v>
      </c>
      <c r="E180" s="199" t="s">
        <v>359</v>
      </c>
      <c r="F180" s="200" t="s">
        <v>360</v>
      </c>
      <c r="G180" s="201" t="s">
        <v>355</v>
      </c>
      <c r="H180" s="202">
        <v>30</v>
      </c>
      <c r="I180" s="203"/>
      <c r="J180" s="204">
        <f>ROUND(I180*H180,2)</f>
        <v>0</v>
      </c>
      <c r="K180" s="200" t="s">
        <v>1</v>
      </c>
      <c r="L180" s="38"/>
      <c r="M180" s="205" t="s">
        <v>1</v>
      </c>
      <c r="N180" s="206" t="s">
        <v>40</v>
      </c>
      <c r="O180" s="74"/>
      <c r="P180" s="192">
        <f>O180*H180</f>
        <v>0</v>
      </c>
      <c r="Q180" s="192">
        <v>0</v>
      </c>
      <c r="R180" s="192">
        <f>Q180*H180</f>
        <v>0</v>
      </c>
      <c r="S180" s="192">
        <v>0</v>
      </c>
      <c r="T180" s="193">
        <f>S180*H180</f>
        <v>0</v>
      </c>
      <c r="AR180" s="12" t="s">
        <v>76</v>
      </c>
      <c r="AT180" s="12" t="s">
        <v>177</v>
      </c>
      <c r="AU180" s="12" t="s">
        <v>69</v>
      </c>
      <c r="AY180" s="12" t="s">
        <v>138</v>
      </c>
      <c r="BE180" s="194">
        <f>IF(N180="základní",J180,0)</f>
        <v>0</v>
      </c>
      <c r="BF180" s="194">
        <f>IF(N180="snížená",J180,0)</f>
        <v>0</v>
      </c>
      <c r="BG180" s="194">
        <f>IF(N180="zákl. přenesená",J180,0)</f>
        <v>0</v>
      </c>
      <c r="BH180" s="194">
        <f>IF(N180="sníž. přenesená",J180,0)</f>
        <v>0</v>
      </c>
      <c r="BI180" s="194">
        <f>IF(N180="nulová",J180,0)</f>
        <v>0</v>
      </c>
      <c r="BJ180" s="12" t="s">
        <v>76</v>
      </c>
      <c r="BK180" s="194">
        <f>ROUND(I180*H180,2)</f>
        <v>0</v>
      </c>
      <c r="BL180" s="12" t="s">
        <v>76</v>
      </c>
      <c r="BM180" s="12" t="s">
        <v>361</v>
      </c>
    </row>
    <row r="181" s="1" customFormat="1">
      <c r="B181" s="33"/>
      <c r="C181" s="34"/>
      <c r="D181" s="195" t="s">
        <v>141</v>
      </c>
      <c r="E181" s="34"/>
      <c r="F181" s="196" t="s">
        <v>362</v>
      </c>
      <c r="G181" s="34"/>
      <c r="H181" s="34"/>
      <c r="I181" s="138"/>
      <c r="J181" s="34"/>
      <c r="K181" s="34"/>
      <c r="L181" s="38"/>
      <c r="M181" s="197"/>
      <c r="N181" s="74"/>
      <c r="O181" s="74"/>
      <c r="P181" s="74"/>
      <c r="Q181" s="74"/>
      <c r="R181" s="74"/>
      <c r="S181" s="74"/>
      <c r="T181" s="75"/>
      <c r="AT181" s="12" t="s">
        <v>141</v>
      </c>
      <c r="AU181" s="12" t="s">
        <v>69</v>
      </c>
    </row>
    <row r="182" s="1" customFormat="1" ht="16.5" customHeight="1">
      <c r="B182" s="33"/>
      <c r="C182" s="182" t="s">
        <v>363</v>
      </c>
      <c r="D182" s="182" t="s">
        <v>132</v>
      </c>
      <c r="E182" s="183" t="s">
        <v>364</v>
      </c>
      <c r="F182" s="184" t="s">
        <v>365</v>
      </c>
      <c r="G182" s="185" t="s">
        <v>135</v>
      </c>
      <c r="H182" s="186">
        <v>2</v>
      </c>
      <c r="I182" s="187"/>
      <c r="J182" s="188">
        <f>ROUND(I182*H182,2)</f>
        <v>0</v>
      </c>
      <c r="K182" s="184" t="s">
        <v>1</v>
      </c>
      <c r="L182" s="189"/>
      <c r="M182" s="190" t="s">
        <v>1</v>
      </c>
      <c r="N182" s="191" t="s">
        <v>40</v>
      </c>
      <c r="O182" s="74"/>
      <c r="P182" s="192">
        <f>O182*H182</f>
        <v>0</v>
      </c>
      <c r="Q182" s="192">
        <v>0</v>
      </c>
      <c r="R182" s="192">
        <f>Q182*H182</f>
        <v>0</v>
      </c>
      <c r="S182" s="192">
        <v>0</v>
      </c>
      <c r="T182" s="193">
        <f>S182*H182</f>
        <v>0</v>
      </c>
      <c r="AR182" s="12" t="s">
        <v>78</v>
      </c>
      <c r="AT182" s="12" t="s">
        <v>132</v>
      </c>
      <c r="AU182" s="12" t="s">
        <v>69</v>
      </c>
      <c r="AY182" s="12" t="s">
        <v>138</v>
      </c>
      <c r="BE182" s="194">
        <f>IF(N182="základní",J182,0)</f>
        <v>0</v>
      </c>
      <c r="BF182" s="194">
        <f>IF(N182="snížená",J182,0)</f>
        <v>0</v>
      </c>
      <c r="BG182" s="194">
        <f>IF(N182="zákl. přenesená",J182,0)</f>
        <v>0</v>
      </c>
      <c r="BH182" s="194">
        <f>IF(N182="sníž. přenesená",J182,0)</f>
        <v>0</v>
      </c>
      <c r="BI182" s="194">
        <f>IF(N182="nulová",J182,0)</f>
        <v>0</v>
      </c>
      <c r="BJ182" s="12" t="s">
        <v>76</v>
      </c>
      <c r="BK182" s="194">
        <f>ROUND(I182*H182,2)</f>
        <v>0</v>
      </c>
      <c r="BL182" s="12" t="s">
        <v>76</v>
      </c>
      <c r="BM182" s="12" t="s">
        <v>366</v>
      </c>
    </row>
    <row r="183" s="1" customFormat="1">
      <c r="B183" s="33"/>
      <c r="C183" s="34"/>
      <c r="D183" s="195" t="s">
        <v>141</v>
      </c>
      <c r="E183" s="34"/>
      <c r="F183" s="196" t="s">
        <v>367</v>
      </c>
      <c r="G183" s="34"/>
      <c r="H183" s="34"/>
      <c r="I183" s="138"/>
      <c r="J183" s="34"/>
      <c r="K183" s="34"/>
      <c r="L183" s="38"/>
      <c r="M183" s="197"/>
      <c r="N183" s="74"/>
      <c r="O183" s="74"/>
      <c r="P183" s="74"/>
      <c r="Q183" s="74"/>
      <c r="R183" s="74"/>
      <c r="S183" s="74"/>
      <c r="T183" s="75"/>
      <c r="AT183" s="12" t="s">
        <v>141</v>
      </c>
      <c r="AU183" s="12" t="s">
        <v>69</v>
      </c>
    </row>
    <row r="184" s="1" customFormat="1">
      <c r="B184" s="33"/>
      <c r="C184" s="34"/>
      <c r="D184" s="195" t="s">
        <v>368</v>
      </c>
      <c r="E184" s="34"/>
      <c r="F184" s="207" t="s">
        <v>369</v>
      </c>
      <c r="G184" s="34"/>
      <c r="H184" s="34"/>
      <c r="I184" s="138"/>
      <c r="J184" s="34"/>
      <c r="K184" s="34"/>
      <c r="L184" s="38"/>
      <c r="M184" s="197"/>
      <c r="N184" s="74"/>
      <c r="O184" s="74"/>
      <c r="P184" s="74"/>
      <c r="Q184" s="74"/>
      <c r="R184" s="74"/>
      <c r="S184" s="74"/>
      <c r="T184" s="75"/>
      <c r="AT184" s="12" t="s">
        <v>368</v>
      </c>
      <c r="AU184" s="12" t="s">
        <v>69</v>
      </c>
    </row>
    <row r="185" s="1" customFormat="1" ht="16.5" customHeight="1">
      <c r="B185" s="33"/>
      <c r="C185" s="198" t="s">
        <v>370</v>
      </c>
      <c r="D185" s="198" t="s">
        <v>177</v>
      </c>
      <c r="E185" s="199" t="s">
        <v>371</v>
      </c>
      <c r="F185" s="200" t="s">
        <v>372</v>
      </c>
      <c r="G185" s="201" t="s">
        <v>135</v>
      </c>
      <c r="H185" s="202">
        <v>1</v>
      </c>
      <c r="I185" s="203"/>
      <c r="J185" s="204">
        <f>ROUND(I185*H185,2)</f>
        <v>0</v>
      </c>
      <c r="K185" s="200" t="s">
        <v>1</v>
      </c>
      <c r="L185" s="38"/>
      <c r="M185" s="205" t="s">
        <v>1</v>
      </c>
      <c r="N185" s="206" t="s">
        <v>40</v>
      </c>
      <c r="O185" s="74"/>
      <c r="P185" s="192">
        <f>O185*H185</f>
        <v>0</v>
      </c>
      <c r="Q185" s="192">
        <v>0</v>
      </c>
      <c r="R185" s="192">
        <f>Q185*H185</f>
        <v>0</v>
      </c>
      <c r="S185" s="192">
        <v>0</v>
      </c>
      <c r="T185" s="193">
        <f>S185*H185</f>
        <v>0</v>
      </c>
      <c r="AR185" s="12" t="s">
        <v>76</v>
      </c>
      <c r="AT185" s="12" t="s">
        <v>177</v>
      </c>
      <c r="AU185" s="12" t="s">
        <v>69</v>
      </c>
      <c r="AY185" s="12" t="s">
        <v>138</v>
      </c>
      <c r="BE185" s="194">
        <f>IF(N185="základní",J185,0)</f>
        <v>0</v>
      </c>
      <c r="BF185" s="194">
        <f>IF(N185="snížená",J185,0)</f>
        <v>0</v>
      </c>
      <c r="BG185" s="194">
        <f>IF(N185="zákl. přenesená",J185,0)</f>
        <v>0</v>
      </c>
      <c r="BH185" s="194">
        <f>IF(N185="sníž. přenesená",J185,0)</f>
        <v>0</v>
      </c>
      <c r="BI185" s="194">
        <f>IF(N185="nulová",J185,0)</f>
        <v>0</v>
      </c>
      <c r="BJ185" s="12" t="s">
        <v>76</v>
      </c>
      <c r="BK185" s="194">
        <f>ROUND(I185*H185,2)</f>
        <v>0</v>
      </c>
      <c r="BL185" s="12" t="s">
        <v>76</v>
      </c>
      <c r="BM185" s="12" t="s">
        <v>373</v>
      </c>
    </row>
    <row r="186" s="1" customFormat="1">
      <c r="B186" s="33"/>
      <c r="C186" s="34"/>
      <c r="D186" s="195" t="s">
        <v>141</v>
      </c>
      <c r="E186" s="34"/>
      <c r="F186" s="196" t="s">
        <v>374</v>
      </c>
      <c r="G186" s="34"/>
      <c r="H186" s="34"/>
      <c r="I186" s="138"/>
      <c r="J186" s="34"/>
      <c r="K186" s="34"/>
      <c r="L186" s="38"/>
      <c r="M186" s="197"/>
      <c r="N186" s="74"/>
      <c r="O186" s="74"/>
      <c r="P186" s="74"/>
      <c r="Q186" s="74"/>
      <c r="R186" s="74"/>
      <c r="S186" s="74"/>
      <c r="T186" s="75"/>
      <c r="AT186" s="12" t="s">
        <v>141</v>
      </c>
      <c r="AU186" s="12" t="s">
        <v>69</v>
      </c>
    </row>
    <row r="187" s="1" customFormat="1" ht="16.5" customHeight="1">
      <c r="B187" s="33"/>
      <c r="C187" s="182" t="s">
        <v>375</v>
      </c>
      <c r="D187" s="182" t="s">
        <v>132</v>
      </c>
      <c r="E187" s="183" t="s">
        <v>376</v>
      </c>
      <c r="F187" s="184" t="s">
        <v>377</v>
      </c>
      <c r="G187" s="185" t="s">
        <v>135</v>
      </c>
      <c r="H187" s="186">
        <v>0.20000000000000001</v>
      </c>
      <c r="I187" s="187"/>
      <c r="J187" s="188">
        <f>ROUND(I187*H187,2)</f>
        <v>0</v>
      </c>
      <c r="K187" s="184" t="s">
        <v>1</v>
      </c>
      <c r="L187" s="189"/>
      <c r="M187" s="190" t="s">
        <v>1</v>
      </c>
      <c r="N187" s="191" t="s">
        <v>40</v>
      </c>
      <c r="O187" s="74"/>
      <c r="P187" s="192">
        <f>O187*H187</f>
        <v>0</v>
      </c>
      <c r="Q187" s="192">
        <v>0</v>
      </c>
      <c r="R187" s="192">
        <f>Q187*H187</f>
        <v>0</v>
      </c>
      <c r="S187" s="192">
        <v>0</v>
      </c>
      <c r="T187" s="193">
        <f>S187*H187</f>
        <v>0</v>
      </c>
      <c r="AR187" s="12" t="s">
        <v>78</v>
      </c>
      <c r="AT187" s="12" t="s">
        <v>132</v>
      </c>
      <c r="AU187" s="12" t="s">
        <v>69</v>
      </c>
      <c r="AY187" s="12" t="s">
        <v>138</v>
      </c>
      <c r="BE187" s="194">
        <f>IF(N187="základní",J187,0)</f>
        <v>0</v>
      </c>
      <c r="BF187" s="194">
        <f>IF(N187="snížená",J187,0)</f>
        <v>0</v>
      </c>
      <c r="BG187" s="194">
        <f>IF(N187="zákl. přenesená",J187,0)</f>
        <v>0</v>
      </c>
      <c r="BH187" s="194">
        <f>IF(N187="sníž. přenesená",J187,0)</f>
        <v>0</v>
      </c>
      <c r="BI187" s="194">
        <f>IF(N187="nulová",J187,0)</f>
        <v>0</v>
      </c>
      <c r="BJ187" s="12" t="s">
        <v>76</v>
      </c>
      <c r="BK187" s="194">
        <f>ROUND(I187*H187,2)</f>
        <v>0</v>
      </c>
      <c r="BL187" s="12" t="s">
        <v>76</v>
      </c>
      <c r="BM187" s="12" t="s">
        <v>378</v>
      </c>
    </row>
    <row r="188" s="1" customFormat="1">
      <c r="B188" s="33"/>
      <c r="C188" s="34"/>
      <c r="D188" s="195" t="s">
        <v>141</v>
      </c>
      <c r="E188" s="34"/>
      <c r="F188" s="196" t="s">
        <v>379</v>
      </c>
      <c r="G188" s="34"/>
      <c r="H188" s="34"/>
      <c r="I188" s="138"/>
      <c r="J188" s="34"/>
      <c r="K188" s="34"/>
      <c r="L188" s="38"/>
      <c r="M188" s="197"/>
      <c r="N188" s="74"/>
      <c r="O188" s="74"/>
      <c r="P188" s="74"/>
      <c r="Q188" s="74"/>
      <c r="R188" s="74"/>
      <c r="S188" s="74"/>
      <c r="T188" s="75"/>
      <c r="AT188" s="12" t="s">
        <v>141</v>
      </c>
      <c r="AU188" s="12" t="s">
        <v>69</v>
      </c>
    </row>
    <row r="189" s="1" customFormat="1">
      <c r="B189" s="33"/>
      <c r="C189" s="34"/>
      <c r="D189" s="195" t="s">
        <v>368</v>
      </c>
      <c r="E189" s="34"/>
      <c r="F189" s="207" t="s">
        <v>380</v>
      </c>
      <c r="G189" s="34"/>
      <c r="H189" s="34"/>
      <c r="I189" s="138"/>
      <c r="J189" s="34"/>
      <c r="K189" s="34"/>
      <c r="L189" s="38"/>
      <c r="M189" s="197"/>
      <c r="N189" s="74"/>
      <c r="O189" s="74"/>
      <c r="P189" s="74"/>
      <c r="Q189" s="74"/>
      <c r="R189" s="74"/>
      <c r="S189" s="74"/>
      <c r="T189" s="75"/>
      <c r="AT189" s="12" t="s">
        <v>368</v>
      </c>
      <c r="AU189" s="12" t="s">
        <v>69</v>
      </c>
    </row>
    <row r="190" s="1" customFormat="1" ht="16.5" customHeight="1">
      <c r="B190" s="33"/>
      <c r="C190" s="198" t="s">
        <v>381</v>
      </c>
      <c r="D190" s="198" t="s">
        <v>177</v>
      </c>
      <c r="E190" s="199" t="s">
        <v>382</v>
      </c>
      <c r="F190" s="200" t="s">
        <v>383</v>
      </c>
      <c r="G190" s="201" t="s">
        <v>135</v>
      </c>
      <c r="H190" s="202">
        <v>2</v>
      </c>
      <c r="I190" s="203"/>
      <c r="J190" s="204">
        <f>ROUND(I190*H190,2)</f>
        <v>0</v>
      </c>
      <c r="K190" s="200" t="s">
        <v>1</v>
      </c>
      <c r="L190" s="38"/>
      <c r="M190" s="205" t="s">
        <v>1</v>
      </c>
      <c r="N190" s="206" t="s">
        <v>40</v>
      </c>
      <c r="O190" s="74"/>
      <c r="P190" s="192">
        <f>O190*H190</f>
        <v>0</v>
      </c>
      <c r="Q190" s="192">
        <v>0</v>
      </c>
      <c r="R190" s="192">
        <f>Q190*H190</f>
        <v>0</v>
      </c>
      <c r="S190" s="192">
        <v>0</v>
      </c>
      <c r="T190" s="193">
        <f>S190*H190</f>
        <v>0</v>
      </c>
      <c r="AR190" s="12" t="s">
        <v>76</v>
      </c>
      <c r="AT190" s="12" t="s">
        <v>177</v>
      </c>
      <c r="AU190" s="12" t="s">
        <v>69</v>
      </c>
      <c r="AY190" s="12" t="s">
        <v>138</v>
      </c>
      <c r="BE190" s="194">
        <f>IF(N190="základní",J190,0)</f>
        <v>0</v>
      </c>
      <c r="BF190" s="194">
        <f>IF(N190="snížená",J190,0)</f>
        <v>0</v>
      </c>
      <c r="BG190" s="194">
        <f>IF(N190="zákl. přenesená",J190,0)</f>
        <v>0</v>
      </c>
      <c r="BH190" s="194">
        <f>IF(N190="sníž. přenesená",J190,0)</f>
        <v>0</v>
      </c>
      <c r="BI190" s="194">
        <f>IF(N190="nulová",J190,0)</f>
        <v>0</v>
      </c>
      <c r="BJ190" s="12" t="s">
        <v>76</v>
      </c>
      <c r="BK190" s="194">
        <f>ROUND(I190*H190,2)</f>
        <v>0</v>
      </c>
      <c r="BL190" s="12" t="s">
        <v>76</v>
      </c>
      <c r="BM190" s="12" t="s">
        <v>384</v>
      </c>
    </row>
    <row r="191" s="1" customFormat="1">
      <c r="B191" s="33"/>
      <c r="C191" s="34"/>
      <c r="D191" s="195" t="s">
        <v>141</v>
      </c>
      <c r="E191" s="34"/>
      <c r="F191" s="196" t="s">
        <v>385</v>
      </c>
      <c r="G191" s="34"/>
      <c r="H191" s="34"/>
      <c r="I191" s="138"/>
      <c r="J191" s="34"/>
      <c r="K191" s="34"/>
      <c r="L191" s="38"/>
      <c r="M191" s="197"/>
      <c r="N191" s="74"/>
      <c r="O191" s="74"/>
      <c r="P191" s="74"/>
      <c r="Q191" s="74"/>
      <c r="R191" s="74"/>
      <c r="S191" s="74"/>
      <c r="T191" s="75"/>
      <c r="AT191" s="12" t="s">
        <v>141</v>
      </c>
      <c r="AU191" s="12" t="s">
        <v>69</v>
      </c>
    </row>
    <row r="192" s="1" customFormat="1" ht="16.5" customHeight="1">
      <c r="B192" s="33"/>
      <c r="C192" s="182" t="s">
        <v>386</v>
      </c>
      <c r="D192" s="182" t="s">
        <v>132</v>
      </c>
      <c r="E192" s="183" t="s">
        <v>387</v>
      </c>
      <c r="F192" s="184" t="s">
        <v>388</v>
      </c>
      <c r="G192" s="185" t="s">
        <v>135</v>
      </c>
      <c r="H192" s="186">
        <v>1</v>
      </c>
      <c r="I192" s="187"/>
      <c r="J192" s="188">
        <f>ROUND(I192*H192,2)</f>
        <v>0</v>
      </c>
      <c r="K192" s="184" t="s">
        <v>1</v>
      </c>
      <c r="L192" s="189"/>
      <c r="M192" s="190" t="s">
        <v>1</v>
      </c>
      <c r="N192" s="191" t="s">
        <v>40</v>
      </c>
      <c r="O192" s="74"/>
      <c r="P192" s="192">
        <f>O192*H192</f>
        <v>0</v>
      </c>
      <c r="Q192" s="192">
        <v>0</v>
      </c>
      <c r="R192" s="192">
        <f>Q192*H192</f>
        <v>0</v>
      </c>
      <c r="S192" s="192">
        <v>0</v>
      </c>
      <c r="T192" s="193">
        <f>S192*H192</f>
        <v>0</v>
      </c>
      <c r="AR192" s="12" t="s">
        <v>78</v>
      </c>
      <c r="AT192" s="12" t="s">
        <v>132</v>
      </c>
      <c r="AU192" s="12" t="s">
        <v>69</v>
      </c>
      <c r="AY192" s="12" t="s">
        <v>138</v>
      </c>
      <c r="BE192" s="194">
        <f>IF(N192="základní",J192,0)</f>
        <v>0</v>
      </c>
      <c r="BF192" s="194">
        <f>IF(N192="snížená",J192,0)</f>
        <v>0</v>
      </c>
      <c r="BG192" s="194">
        <f>IF(N192="zákl. přenesená",J192,0)</f>
        <v>0</v>
      </c>
      <c r="BH192" s="194">
        <f>IF(N192="sníž. přenesená",J192,0)</f>
        <v>0</v>
      </c>
      <c r="BI192" s="194">
        <f>IF(N192="nulová",J192,0)</f>
        <v>0</v>
      </c>
      <c r="BJ192" s="12" t="s">
        <v>76</v>
      </c>
      <c r="BK192" s="194">
        <f>ROUND(I192*H192,2)</f>
        <v>0</v>
      </c>
      <c r="BL192" s="12" t="s">
        <v>76</v>
      </c>
      <c r="BM192" s="12" t="s">
        <v>389</v>
      </c>
    </row>
    <row r="193" s="1" customFormat="1">
      <c r="B193" s="33"/>
      <c r="C193" s="34"/>
      <c r="D193" s="195" t="s">
        <v>141</v>
      </c>
      <c r="E193" s="34"/>
      <c r="F193" s="196" t="s">
        <v>390</v>
      </c>
      <c r="G193" s="34"/>
      <c r="H193" s="34"/>
      <c r="I193" s="138"/>
      <c r="J193" s="34"/>
      <c r="K193" s="34"/>
      <c r="L193" s="38"/>
      <c r="M193" s="197"/>
      <c r="N193" s="74"/>
      <c r="O193" s="74"/>
      <c r="P193" s="74"/>
      <c r="Q193" s="74"/>
      <c r="R193" s="74"/>
      <c r="S193" s="74"/>
      <c r="T193" s="75"/>
      <c r="AT193" s="12" t="s">
        <v>141</v>
      </c>
      <c r="AU193" s="12" t="s">
        <v>69</v>
      </c>
    </row>
    <row r="194" s="1" customFormat="1" ht="16.5" customHeight="1">
      <c r="B194" s="33"/>
      <c r="C194" s="198" t="s">
        <v>391</v>
      </c>
      <c r="D194" s="198" t="s">
        <v>177</v>
      </c>
      <c r="E194" s="199" t="s">
        <v>392</v>
      </c>
      <c r="F194" s="200" t="s">
        <v>393</v>
      </c>
      <c r="G194" s="201" t="s">
        <v>394</v>
      </c>
      <c r="H194" s="202">
        <v>14</v>
      </c>
      <c r="I194" s="203"/>
      <c r="J194" s="204">
        <f>ROUND(I194*H194,2)</f>
        <v>0</v>
      </c>
      <c r="K194" s="200" t="s">
        <v>1</v>
      </c>
      <c r="L194" s="38"/>
      <c r="M194" s="205" t="s">
        <v>1</v>
      </c>
      <c r="N194" s="206" t="s">
        <v>40</v>
      </c>
      <c r="O194" s="74"/>
      <c r="P194" s="192">
        <f>O194*H194</f>
        <v>0</v>
      </c>
      <c r="Q194" s="192">
        <v>0</v>
      </c>
      <c r="R194" s="192">
        <f>Q194*H194</f>
        <v>0</v>
      </c>
      <c r="S194" s="192">
        <v>0</v>
      </c>
      <c r="T194" s="193">
        <f>S194*H194</f>
        <v>0</v>
      </c>
      <c r="AR194" s="12" t="s">
        <v>76</v>
      </c>
      <c r="AT194" s="12" t="s">
        <v>177</v>
      </c>
      <c r="AU194" s="12" t="s">
        <v>69</v>
      </c>
      <c r="AY194" s="12" t="s">
        <v>138</v>
      </c>
      <c r="BE194" s="194">
        <f>IF(N194="základní",J194,0)</f>
        <v>0</v>
      </c>
      <c r="BF194" s="194">
        <f>IF(N194="snížená",J194,0)</f>
        <v>0</v>
      </c>
      <c r="BG194" s="194">
        <f>IF(N194="zákl. přenesená",J194,0)</f>
        <v>0</v>
      </c>
      <c r="BH194" s="194">
        <f>IF(N194="sníž. přenesená",J194,0)</f>
        <v>0</v>
      </c>
      <c r="BI194" s="194">
        <f>IF(N194="nulová",J194,0)</f>
        <v>0</v>
      </c>
      <c r="BJ194" s="12" t="s">
        <v>76</v>
      </c>
      <c r="BK194" s="194">
        <f>ROUND(I194*H194,2)</f>
        <v>0</v>
      </c>
      <c r="BL194" s="12" t="s">
        <v>76</v>
      </c>
      <c r="BM194" s="12" t="s">
        <v>395</v>
      </c>
    </row>
    <row r="195" s="1" customFormat="1">
      <c r="B195" s="33"/>
      <c r="C195" s="34"/>
      <c r="D195" s="195" t="s">
        <v>141</v>
      </c>
      <c r="E195" s="34"/>
      <c r="F195" s="196" t="s">
        <v>393</v>
      </c>
      <c r="G195" s="34"/>
      <c r="H195" s="34"/>
      <c r="I195" s="138"/>
      <c r="J195" s="34"/>
      <c r="K195" s="34"/>
      <c r="L195" s="38"/>
      <c r="M195" s="197"/>
      <c r="N195" s="74"/>
      <c r="O195" s="74"/>
      <c r="P195" s="74"/>
      <c r="Q195" s="74"/>
      <c r="R195" s="74"/>
      <c r="S195" s="74"/>
      <c r="T195" s="75"/>
      <c r="AT195" s="12" t="s">
        <v>141</v>
      </c>
      <c r="AU195" s="12" t="s">
        <v>69</v>
      </c>
    </row>
    <row r="196" s="1" customFormat="1" ht="16.5" customHeight="1">
      <c r="B196" s="33"/>
      <c r="C196" s="198" t="s">
        <v>396</v>
      </c>
      <c r="D196" s="198" t="s">
        <v>177</v>
      </c>
      <c r="E196" s="199" t="s">
        <v>397</v>
      </c>
      <c r="F196" s="200" t="s">
        <v>398</v>
      </c>
      <c r="G196" s="201" t="s">
        <v>135</v>
      </c>
      <c r="H196" s="202">
        <v>1</v>
      </c>
      <c r="I196" s="203"/>
      <c r="J196" s="204">
        <f>ROUND(I196*H196,2)</f>
        <v>0</v>
      </c>
      <c r="K196" s="200" t="s">
        <v>1</v>
      </c>
      <c r="L196" s="38"/>
      <c r="M196" s="205" t="s">
        <v>1</v>
      </c>
      <c r="N196" s="206" t="s">
        <v>40</v>
      </c>
      <c r="O196" s="74"/>
      <c r="P196" s="192">
        <f>O196*H196</f>
        <v>0</v>
      </c>
      <c r="Q196" s="192">
        <v>0</v>
      </c>
      <c r="R196" s="192">
        <f>Q196*H196</f>
        <v>0</v>
      </c>
      <c r="S196" s="192">
        <v>0</v>
      </c>
      <c r="T196" s="193">
        <f>S196*H196</f>
        <v>0</v>
      </c>
      <c r="AR196" s="12" t="s">
        <v>76</v>
      </c>
      <c r="AT196" s="12" t="s">
        <v>177</v>
      </c>
      <c r="AU196" s="12" t="s">
        <v>69</v>
      </c>
      <c r="AY196" s="12" t="s">
        <v>138</v>
      </c>
      <c r="BE196" s="194">
        <f>IF(N196="základní",J196,0)</f>
        <v>0</v>
      </c>
      <c r="BF196" s="194">
        <f>IF(N196="snížená",J196,0)</f>
        <v>0</v>
      </c>
      <c r="BG196" s="194">
        <f>IF(N196="zákl. přenesená",J196,0)</f>
        <v>0</v>
      </c>
      <c r="BH196" s="194">
        <f>IF(N196="sníž. přenesená",J196,0)</f>
        <v>0</v>
      </c>
      <c r="BI196" s="194">
        <f>IF(N196="nulová",J196,0)</f>
        <v>0</v>
      </c>
      <c r="BJ196" s="12" t="s">
        <v>76</v>
      </c>
      <c r="BK196" s="194">
        <f>ROUND(I196*H196,2)</f>
        <v>0</v>
      </c>
      <c r="BL196" s="12" t="s">
        <v>76</v>
      </c>
      <c r="BM196" s="12" t="s">
        <v>399</v>
      </c>
    </row>
    <row r="197" s="1" customFormat="1">
      <c r="B197" s="33"/>
      <c r="C197" s="34"/>
      <c r="D197" s="195" t="s">
        <v>141</v>
      </c>
      <c r="E197" s="34"/>
      <c r="F197" s="196" t="s">
        <v>400</v>
      </c>
      <c r="G197" s="34"/>
      <c r="H197" s="34"/>
      <c r="I197" s="138"/>
      <c r="J197" s="34"/>
      <c r="K197" s="34"/>
      <c r="L197" s="38"/>
      <c r="M197" s="197"/>
      <c r="N197" s="74"/>
      <c r="O197" s="74"/>
      <c r="P197" s="74"/>
      <c r="Q197" s="74"/>
      <c r="R197" s="74"/>
      <c r="S197" s="74"/>
      <c r="T197" s="75"/>
      <c r="AT197" s="12" t="s">
        <v>141</v>
      </c>
      <c r="AU197" s="12" t="s">
        <v>69</v>
      </c>
    </row>
    <row r="198" s="1" customFormat="1" ht="16.5" customHeight="1">
      <c r="B198" s="33"/>
      <c r="C198" s="182" t="s">
        <v>401</v>
      </c>
      <c r="D198" s="182" t="s">
        <v>132</v>
      </c>
      <c r="E198" s="183" t="s">
        <v>402</v>
      </c>
      <c r="F198" s="184" t="s">
        <v>403</v>
      </c>
      <c r="G198" s="185" t="s">
        <v>135</v>
      </c>
      <c r="H198" s="186">
        <v>1</v>
      </c>
      <c r="I198" s="187"/>
      <c r="J198" s="188">
        <f>ROUND(I198*H198,2)</f>
        <v>0</v>
      </c>
      <c r="K198" s="184" t="s">
        <v>1</v>
      </c>
      <c r="L198" s="189"/>
      <c r="M198" s="190" t="s">
        <v>1</v>
      </c>
      <c r="N198" s="191" t="s">
        <v>40</v>
      </c>
      <c r="O198" s="74"/>
      <c r="P198" s="192">
        <f>O198*H198</f>
        <v>0</v>
      </c>
      <c r="Q198" s="192">
        <v>0</v>
      </c>
      <c r="R198" s="192">
        <f>Q198*H198</f>
        <v>0</v>
      </c>
      <c r="S198" s="192">
        <v>0</v>
      </c>
      <c r="T198" s="193">
        <f>S198*H198</f>
        <v>0</v>
      </c>
      <c r="AR198" s="12" t="s">
        <v>78</v>
      </c>
      <c r="AT198" s="12" t="s">
        <v>132</v>
      </c>
      <c r="AU198" s="12" t="s">
        <v>69</v>
      </c>
      <c r="AY198" s="12" t="s">
        <v>138</v>
      </c>
      <c r="BE198" s="194">
        <f>IF(N198="základní",J198,0)</f>
        <v>0</v>
      </c>
      <c r="BF198" s="194">
        <f>IF(N198="snížená",J198,0)</f>
        <v>0</v>
      </c>
      <c r="BG198" s="194">
        <f>IF(N198="zákl. přenesená",J198,0)</f>
        <v>0</v>
      </c>
      <c r="BH198" s="194">
        <f>IF(N198="sníž. přenesená",J198,0)</f>
        <v>0</v>
      </c>
      <c r="BI198" s="194">
        <f>IF(N198="nulová",J198,0)</f>
        <v>0</v>
      </c>
      <c r="BJ198" s="12" t="s">
        <v>76</v>
      </c>
      <c r="BK198" s="194">
        <f>ROUND(I198*H198,2)</f>
        <v>0</v>
      </c>
      <c r="BL198" s="12" t="s">
        <v>76</v>
      </c>
      <c r="BM198" s="12" t="s">
        <v>404</v>
      </c>
    </row>
    <row r="199" s="1" customFormat="1">
      <c r="B199" s="33"/>
      <c r="C199" s="34"/>
      <c r="D199" s="195" t="s">
        <v>141</v>
      </c>
      <c r="E199" s="34"/>
      <c r="F199" s="196" t="s">
        <v>405</v>
      </c>
      <c r="G199" s="34"/>
      <c r="H199" s="34"/>
      <c r="I199" s="138"/>
      <c r="J199" s="34"/>
      <c r="K199" s="34"/>
      <c r="L199" s="38"/>
      <c r="M199" s="197"/>
      <c r="N199" s="74"/>
      <c r="O199" s="74"/>
      <c r="P199" s="74"/>
      <c r="Q199" s="74"/>
      <c r="R199" s="74"/>
      <c r="S199" s="74"/>
      <c r="T199" s="75"/>
      <c r="AT199" s="12" t="s">
        <v>141</v>
      </c>
      <c r="AU199" s="12" t="s">
        <v>69</v>
      </c>
    </row>
    <row r="200" s="1" customFormat="1" ht="16.5" customHeight="1">
      <c r="B200" s="33"/>
      <c r="C200" s="182" t="s">
        <v>406</v>
      </c>
      <c r="D200" s="182" t="s">
        <v>132</v>
      </c>
      <c r="E200" s="183" t="s">
        <v>407</v>
      </c>
      <c r="F200" s="184" t="s">
        <v>408</v>
      </c>
      <c r="G200" s="185" t="s">
        <v>135</v>
      </c>
      <c r="H200" s="186">
        <v>0.20000000000000001</v>
      </c>
      <c r="I200" s="187"/>
      <c r="J200" s="188">
        <f>ROUND(I200*H200,2)</f>
        <v>0</v>
      </c>
      <c r="K200" s="184" t="s">
        <v>1</v>
      </c>
      <c r="L200" s="189"/>
      <c r="M200" s="190" t="s">
        <v>1</v>
      </c>
      <c r="N200" s="191" t="s">
        <v>40</v>
      </c>
      <c r="O200" s="74"/>
      <c r="P200" s="192">
        <f>O200*H200</f>
        <v>0</v>
      </c>
      <c r="Q200" s="192">
        <v>0</v>
      </c>
      <c r="R200" s="192">
        <f>Q200*H200</f>
        <v>0</v>
      </c>
      <c r="S200" s="192">
        <v>0</v>
      </c>
      <c r="T200" s="193">
        <f>S200*H200</f>
        <v>0</v>
      </c>
      <c r="AR200" s="12" t="s">
        <v>78</v>
      </c>
      <c r="AT200" s="12" t="s">
        <v>132</v>
      </c>
      <c r="AU200" s="12" t="s">
        <v>69</v>
      </c>
      <c r="AY200" s="12" t="s">
        <v>138</v>
      </c>
      <c r="BE200" s="194">
        <f>IF(N200="základní",J200,0)</f>
        <v>0</v>
      </c>
      <c r="BF200" s="194">
        <f>IF(N200="snížená",J200,0)</f>
        <v>0</v>
      </c>
      <c r="BG200" s="194">
        <f>IF(N200="zákl. přenesená",J200,0)</f>
        <v>0</v>
      </c>
      <c r="BH200" s="194">
        <f>IF(N200="sníž. přenesená",J200,0)</f>
        <v>0</v>
      </c>
      <c r="BI200" s="194">
        <f>IF(N200="nulová",J200,0)</f>
        <v>0</v>
      </c>
      <c r="BJ200" s="12" t="s">
        <v>76</v>
      </c>
      <c r="BK200" s="194">
        <f>ROUND(I200*H200,2)</f>
        <v>0</v>
      </c>
      <c r="BL200" s="12" t="s">
        <v>76</v>
      </c>
      <c r="BM200" s="12" t="s">
        <v>409</v>
      </c>
    </row>
    <row r="201" s="1" customFormat="1">
      <c r="B201" s="33"/>
      <c r="C201" s="34"/>
      <c r="D201" s="195" t="s">
        <v>141</v>
      </c>
      <c r="E201" s="34"/>
      <c r="F201" s="196" t="s">
        <v>410</v>
      </c>
      <c r="G201" s="34"/>
      <c r="H201" s="34"/>
      <c r="I201" s="138"/>
      <c r="J201" s="34"/>
      <c r="K201" s="34"/>
      <c r="L201" s="38"/>
      <c r="M201" s="197"/>
      <c r="N201" s="74"/>
      <c r="O201" s="74"/>
      <c r="P201" s="74"/>
      <c r="Q201" s="74"/>
      <c r="R201" s="74"/>
      <c r="S201" s="74"/>
      <c r="T201" s="75"/>
      <c r="AT201" s="12" t="s">
        <v>141</v>
      </c>
      <c r="AU201" s="12" t="s">
        <v>69</v>
      </c>
    </row>
    <row r="202" s="1" customFormat="1">
      <c r="B202" s="33"/>
      <c r="C202" s="34"/>
      <c r="D202" s="195" t="s">
        <v>368</v>
      </c>
      <c r="E202" s="34"/>
      <c r="F202" s="207" t="s">
        <v>411</v>
      </c>
      <c r="G202" s="34"/>
      <c r="H202" s="34"/>
      <c r="I202" s="138"/>
      <c r="J202" s="34"/>
      <c r="K202" s="34"/>
      <c r="L202" s="38"/>
      <c r="M202" s="197"/>
      <c r="N202" s="74"/>
      <c r="O202" s="74"/>
      <c r="P202" s="74"/>
      <c r="Q202" s="74"/>
      <c r="R202" s="74"/>
      <c r="S202" s="74"/>
      <c r="T202" s="75"/>
      <c r="AT202" s="12" t="s">
        <v>368</v>
      </c>
      <c r="AU202" s="12" t="s">
        <v>69</v>
      </c>
    </row>
    <row r="203" s="1" customFormat="1" ht="16.5" customHeight="1">
      <c r="B203" s="33"/>
      <c r="C203" s="198" t="s">
        <v>412</v>
      </c>
      <c r="D203" s="198" t="s">
        <v>177</v>
      </c>
      <c r="E203" s="199" t="s">
        <v>413</v>
      </c>
      <c r="F203" s="200" t="s">
        <v>414</v>
      </c>
      <c r="G203" s="201" t="s">
        <v>135</v>
      </c>
      <c r="H203" s="202">
        <v>3</v>
      </c>
      <c r="I203" s="203"/>
      <c r="J203" s="204">
        <f>ROUND(I203*H203,2)</f>
        <v>0</v>
      </c>
      <c r="K203" s="200" t="s">
        <v>1</v>
      </c>
      <c r="L203" s="38"/>
      <c r="M203" s="205" t="s">
        <v>1</v>
      </c>
      <c r="N203" s="206" t="s">
        <v>40</v>
      </c>
      <c r="O203" s="74"/>
      <c r="P203" s="192">
        <f>O203*H203</f>
        <v>0</v>
      </c>
      <c r="Q203" s="192">
        <v>0</v>
      </c>
      <c r="R203" s="192">
        <f>Q203*H203</f>
        <v>0</v>
      </c>
      <c r="S203" s="192">
        <v>0</v>
      </c>
      <c r="T203" s="193">
        <f>S203*H203</f>
        <v>0</v>
      </c>
      <c r="AR203" s="12" t="s">
        <v>76</v>
      </c>
      <c r="AT203" s="12" t="s">
        <v>177</v>
      </c>
      <c r="AU203" s="12" t="s">
        <v>69</v>
      </c>
      <c r="AY203" s="12" t="s">
        <v>138</v>
      </c>
      <c r="BE203" s="194">
        <f>IF(N203="základní",J203,0)</f>
        <v>0</v>
      </c>
      <c r="BF203" s="194">
        <f>IF(N203="snížená",J203,0)</f>
        <v>0</v>
      </c>
      <c r="BG203" s="194">
        <f>IF(N203="zákl. přenesená",J203,0)</f>
        <v>0</v>
      </c>
      <c r="BH203" s="194">
        <f>IF(N203="sníž. přenesená",J203,0)</f>
        <v>0</v>
      </c>
      <c r="BI203" s="194">
        <f>IF(N203="nulová",J203,0)</f>
        <v>0</v>
      </c>
      <c r="BJ203" s="12" t="s">
        <v>76</v>
      </c>
      <c r="BK203" s="194">
        <f>ROUND(I203*H203,2)</f>
        <v>0</v>
      </c>
      <c r="BL203" s="12" t="s">
        <v>76</v>
      </c>
      <c r="BM203" s="12" t="s">
        <v>415</v>
      </c>
    </row>
    <row r="204" s="1" customFormat="1">
      <c r="B204" s="33"/>
      <c r="C204" s="34"/>
      <c r="D204" s="195" t="s">
        <v>141</v>
      </c>
      <c r="E204" s="34"/>
      <c r="F204" s="196" t="s">
        <v>414</v>
      </c>
      <c r="G204" s="34"/>
      <c r="H204" s="34"/>
      <c r="I204" s="138"/>
      <c r="J204" s="34"/>
      <c r="K204" s="34"/>
      <c r="L204" s="38"/>
      <c r="M204" s="197"/>
      <c r="N204" s="74"/>
      <c r="O204" s="74"/>
      <c r="P204" s="74"/>
      <c r="Q204" s="74"/>
      <c r="R204" s="74"/>
      <c r="S204" s="74"/>
      <c r="T204" s="75"/>
      <c r="AT204" s="12" t="s">
        <v>141</v>
      </c>
      <c r="AU204" s="12" t="s">
        <v>69</v>
      </c>
    </row>
    <row r="205" s="1" customFormat="1" ht="16.5" customHeight="1">
      <c r="B205" s="33"/>
      <c r="C205" s="198" t="s">
        <v>416</v>
      </c>
      <c r="D205" s="198" t="s">
        <v>177</v>
      </c>
      <c r="E205" s="199" t="s">
        <v>417</v>
      </c>
      <c r="F205" s="200" t="s">
        <v>418</v>
      </c>
      <c r="G205" s="201" t="s">
        <v>135</v>
      </c>
      <c r="H205" s="202">
        <v>1</v>
      </c>
      <c r="I205" s="203"/>
      <c r="J205" s="204">
        <f>ROUND(I205*H205,2)</f>
        <v>0</v>
      </c>
      <c r="K205" s="200" t="s">
        <v>1</v>
      </c>
      <c r="L205" s="38"/>
      <c r="M205" s="205" t="s">
        <v>1</v>
      </c>
      <c r="N205" s="206" t="s">
        <v>40</v>
      </c>
      <c r="O205" s="74"/>
      <c r="P205" s="192">
        <f>O205*H205</f>
        <v>0</v>
      </c>
      <c r="Q205" s="192">
        <v>0</v>
      </c>
      <c r="R205" s="192">
        <f>Q205*H205</f>
        <v>0</v>
      </c>
      <c r="S205" s="192">
        <v>0</v>
      </c>
      <c r="T205" s="193">
        <f>S205*H205</f>
        <v>0</v>
      </c>
      <c r="AR205" s="12" t="s">
        <v>76</v>
      </c>
      <c r="AT205" s="12" t="s">
        <v>177</v>
      </c>
      <c r="AU205" s="12" t="s">
        <v>69</v>
      </c>
      <c r="AY205" s="12" t="s">
        <v>138</v>
      </c>
      <c r="BE205" s="194">
        <f>IF(N205="základní",J205,0)</f>
        <v>0</v>
      </c>
      <c r="BF205" s="194">
        <f>IF(N205="snížená",J205,0)</f>
        <v>0</v>
      </c>
      <c r="BG205" s="194">
        <f>IF(N205="zákl. přenesená",J205,0)</f>
        <v>0</v>
      </c>
      <c r="BH205" s="194">
        <f>IF(N205="sníž. přenesená",J205,0)</f>
        <v>0</v>
      </c>
      <c r="BI205" s="194">
        <f>IF(N205="nulová",J205,0)</f>
        <v>0</v>
      </c>
      <c r="BJ205" s="12" t="s">
        <v>76</v>
      </c>
      <c r="BK205" s="194">
        <f>ROUND(I205*H205,2)</f>
        <v>0</v>
      </c>
      <c r="BL205" s="12" t="s">
        <v>76</v>
      </c>
      <c r="BM205" s="12" t="s">
        <v>419</v>
      </c>
    </row>
    <row r="206" s="1" customFormat="1">
      <c r="B206" s="33"/>
      <c r="C206" s="34"/>
      <c r="D206" s="195" t="s">
        <v>141</v>
      </c>
      <c r="E206" s="34"/>
      <c r="F206" s="196" t="s">
        <v>420</v>
      </c>
      <c r="G206" s="34"/>
      <c r="H206" s="34"/>
      <c r="I206" s="138"/>
      <c r="J206" s="34"/>
      <c r="K206" s="34"/>
      <c r="L206" s="38"/>
      <c r="M206" s="197"/>
      <c r="N206" s="74"/>
      <c r="O206" s="74"/>
      <c r="P206" s="74"/>
      <c r="Q206" s="74"/>
      <c r="R206" s="74"/>
      <c r="S206" s="74"/>
      <c r="T206" s="75"/>
      <c r="AT206" s="12" t="s">
        <v>141</v>
      </c>
      <c r="AU206" s="12" t="s">
        <v>69</v>
      </c>
    </row>
    <row r="207" s="1" customFormat="1" ht="16.5" customHeight="1">
      <c r="B207" s="33"/>
      <c r="C207" s="182" t="s">
        <v>421</v>
      </c>
      <c r="D207" s="182" t="s">
        <v>132</v>
      </c>
      <c r="E207" s="183" t="s">
        <v>422</v>
      </c>
      <c r="F207" s="184" t="s">
        <v>423</v>
      </c>
      <c r="G207" s="185" t="s">
        <v>135</v>
      </c>
      <c r="H207" s="186">
        <v>14</v>
      </c>
      <c r="I207" s="187"/>
      <c r="J207" s="188">
        <f>ROUND(I207*H207,2)</f>
        <v>0</v>
      </c>
      <c r="K207" s="184" t="s">
        <v>1</v>
      </c>
      <c r="L207" s="189"/>
      <c r="M207" s="190" t="s">
        <v>1</v>
      </c>
      <c r="N207" s="191" t="s">
        <v>40</v>
      </c>
      <c r="O207" s="74"/>
      <c r="P207" s="192">
        <f>O207*H207</f>
        <v>0</v>
      </c>
      <c r="Q207" s="192">
        <v>0</v>
      </c>
      <c r="R207" s="192">
        <f>Q207*H207</f>
        <v>0</v>
      </c>
      <c r="S207" s="192">
        <v>0</v>
      </c>
      <c r="T207" s="193">
        <f>S207*H207</f>
        <v>0</v>
      </c>
      <c r="AR207" s="12" t="s">
        <v>78</v>
      </c>
      <c r="AT207" s="12" t="s">
        <v>132</v>
      </c>
      <c r="AU207" s="12" t="s">
        <v>69</v>
      </c>
      <c r="AY207" s="12" t="s">
        <v>138</v>
      </c>
      <c r="BE207" s="194">
        <f>IF(N207="základní",J207,0)</f>
        <v>0</v>
      </c>
      <c r="BF207" s="194">
        <f>IF(N207="snížená",J207,0)</f>
        <v>0</v>
      </c>
      <c r="BG207" s="194">
        <f>IF(N207="zákl. přenesená",J207,0)</f>
        <v>0</v>
      </c>
      <c r="BH207" s="194">
        <f>IF(N207="sníž. přenesená",J207,0)</f>
        <v>0</v>
      </c>
      <c r="BI207" s="194">
        <f>IF(N207="nulová",J207,0)</f>
        <v>0</v>
      </c>
      <c r="BJ207" s="12" t="s">
        <v>76</v>
      </c>
      <c r="BK207" s="194">
        <f>ROUND(I207*H207,2)</f>
        <v>0</v>
      </c>
      <c r="BL207" s="12" t="s">
        <v>76</v>
      </c>
      <c r="BM207" s="12" t="s">
        <v>424</v>
      </c>
    </row>
    <row r="208" s="1" customFormat="1">
      <c r="B208" s="33"/>
      <c r="C208" s="34"/>
      <c r="D208" s="195" t="s">
        <v>141</v>
      </c>
      <c r="E208" s="34"/>
      <c r="F208" s="196" t="s">
        <v>425</v>
      </c>
      <c r="G208" s="34"/>
      <c r="H208" s="34"/>
      <c r="I208" s="138"/>
      <c r="J208" s="34"/>
      <c r="K208" s="34"/>
      <c r="L208" s="38"/>
      <c r="M208" s="197"/>
      <c r="N208" s="74"/>
      <c r="O208" s="74"/>
      <c r="P208" s="74"/>
      <c r="Q208" s="74"/>
      <c r="R208" s="74"/>
      <c r="S208" s="74"/>
      <c r="T208" s="75"/>
      <c r="AT208" s="12" t="s">
        <v>141</v>
      </c>
      <c r="AU208" s="12" t="s">
        <v>69</v>
      </c>
    </row>
    <row r="209" s="1" customFormat="1" ht="16.5" customHeight="1">
      <c r="B209" s="33"/>
      <c r="C209" s="198" t="s">
        <v>426</v>
      </c>
      <c r="D209" s="198" t="s">
        <v>177</v>
      </c>
      <c r="E209" s="199" t="s">
        <v>427</v>
      </c>
      <c r="F209" s="200" t="s">
        <v>428</v>
      </c>
      <c r="G209" s="201" t="s">
        <v>135</v>
      </c>
      <c r="H209" s="202">
        <v>14</v>
      </c>
      <c r="I209" s="203"/>
      <c r="J209" s="204">
        <f>ROUND(I209*H209,2)</f>
        <v>0</v>
      </c>
      <c r="K209" s="200" t="s">
        <v>1</v>
      </c>
      <c r="L209" s="38"/>
      <c r="M209" s="205" t="s">
        <v>1</v>
      </c>
      <c r="N209" s="206" t="s">
        <v>40</v>
      </c>
      <c r="O209" s="74"/>
      <c r="P209" s="192">
        <f>O209*H209</f>
        <v>0</v>
      </c>
      <c r="Q209" s="192">
        <v>0</v>
      </c>
      <c r="R209" s="192">
        <f>Q209*H209</f>
        <v>0</v>
      </c>
      <c r="S209" s="192">
        <v>0</v>
      </c>
      <c r="T209" s="193">
        <f>S209*H209</f>
        <v>0</v>
      </c>
      <c r="AR209" s="12" t="s">
        <v>76</v>
      </c>
      <c r="AT209" s="12" t="s">
        <v>177</v>
      </c>
      <c r="AU209" s="12" t="s">
        <v>69</v>
      </c>
      <c r="AY209" s="12" t="s">
        <v>138</v>
      </c>
      <c r="BE209" s="194">
        <f>IF(N209="základní",J209,0)</f>
        <v>0</v>
      </c>
      <c r="BF209" s="194">
        <f>IF(N209="snížená",J209,0)</f>
        <v>0</v>
      </c>
      <c r="BG209" s="194">
        <f>IF(N209="zákl. přenesená",J209,0)</f>
        <v>0</v>
      </c>
      <c r="BH209" s="194">
        <f>IF(N209="sníž. přenesená",J209,0)</f>
        <v>0</v>
      </c>
      <c r="BI209" s="194">
        <f>IF(N209="nulová",J209,0)</f>
        <v>0</v>
      </c>
      <c r="BJ209" s="12" t="s">
        <v>76</v>
      </c>
      <c r="BK209" s="194">
        <f>ROUND(I209*H209,2)</f>
        <v>0</v>
      </c>
      <c r="BL209" s="12" t="s">
        <v>76</v>
      </c>
      <c r="BM209" s="12" t="s">
        <v>429</v>
      </c>
    </row>
    <row r="210" s="1" customFormat="1">
      <c r="B210" s="33"/>
      <c r="C210" s="34"/>
      <c r="D210" s="195" t="s">
        <v>141</v>
      </c>
      <c r="E210" s="34"/>
      <c r="F210" s="196" t="s">
        <v>430</v>
      </c>
      <c r="G210" s="34"/>
      <c r="H210" s="34"/>
      <c r="I210" s="138"/>
      <c r="J210" s="34"/>
      <c r="K210" s="34"/>
      <c r="L210" s="38"/>
      <c r="M210" s="197"/>
      <c r="N210" s="74"/>
      <c r="O210" s="74"/>
      <c r="P210" s="74"/>
      <c r="Q210" s="74"/>
      <c r="R210" s="74"/>
      <c r="S210" s="74"/>
      <c r="T210" s="75"/>
      <c r="AT210" s="12" t="s">
        <v>141</v>
      </c>
      <c r="AU210" s="12" t="s">
        <v>69</v>
      </c>
    </row>
    <row r="211" s="1" customFormat="1" ht="16.5" customHeight="1">
      <c r="B211" s="33"/>
      <c r="C211" s="182" t="s">
        <v>431</v>
      </c>
      <c r="D211" s="182" t="s">
        <v>132</v>
      </c>
      <c r="E211" s="183" t="s">
        <v>432</v>
      </c>
      <c r="F211" s="184" t="s">
        <v>433</v>
      </c>
      <c r="G211" s="185" t="s">
        <v>135</v>
      </c>
      <c r="H211" s="186">
        <v>0.20000000000000001</v>
      </c>
      <c r="I211" s="187"/>
      <c r="J211" s="188">
        <f>ROUND(I211*H211,2)</f>
        <v>0</v>
      </c>
      <c r="K211" s="184" t="s">
        <v>1</v>
      </c>
      <c r="L211" s="189"/>
      <c r="M211" s="190" t="s">
        <v>1</v>
      </c>
      <c r="N211" s="191" t="s">
        <v>40</v>
      </c>
      <c r="O211" s="74"/>
      <c r="P211" s="192">
        <f>O211*H211</f>
        <v>0</v>
      </c>
      <c r="Q211" s="192">
        <v>0</v>
      </c>
      <c r="R211" s="192">
        <f>Q211*H211</f>
        <v>0</v>
      </c>
      <c r="S211" s="192">
        <v>0</v>
      </c>
      <c r="T211" s="193">
        <f>S211*H211</f>
        <v>0</v>
      </c>
      <c r="AR211" s="12" t="s">
        <v>78</v>
      </c>
      <c r="AT211" s="12" t="s">
        <v>132</v>
      </c>
      <c r="AU211" s="12" t="s">
        <v>69</v>
      </c>
      <c r="AY211" s="12" t="s">
        <v>138</v>
      </c>
      <c r="BE211" s="194">
        <f>IF(N211="základní",J211,0)</f>
        <v>0</v>
      </c>
      <c r="BF211" s="194">
        <f>IF(N211="snížená",J211,0)</f>
        <v>0</v>
      </c>
      <c r="BG211" s="194">
        <f>IF(N211="zákl. přenesená",J211,0)</f>
        <v>0</v>
      </c>
      <c r="BH211" s="194">
        <f>IF(N211="sníž. přenesená",J211,0)</f>
        <v>0</v>
      </c>
      <c r="BI211" s="194">
        <f>IF(N211="nulová",J211,0)</f>
        <v>0</v>
      </c>
      <c r="BJ211" s="12" t="s">
        <v>76</v>
      </c>
      <c r="BK211" s="194">
        <f>ROUND(I211*H211,2)</f>
        <v>0</v>
      </c>
      <c r="BL211" s="12" t="s">
        <v>76</v>
      </c>
      <c r="BM211" s="12" t="s">
        <v>434</v>
      </c>
    </row>
    <row r="212" s="1" customFormat="1">
      <c r="B212" s="33"/>
      <c r="C212" s="34"/>
      <c r="D212" s="195" t="s">
        <v>141</v>
      </c>
      <c r="E212" s="34"/>
      <c r="F212" s="196" t="s">
        <v>435</v>
      </c>
      <c r="G212" s="34"/>
      <c r="H212" s="34"/>
      <c r="I212" s="138"/>
      <c r="J212" s="34"/>
      <c r="K212" s="34"/>
      <c r="L212" s="38"/>
      <c r="M212" s="197"/>
      <c r="N212" s="74"/>
      <c r="O212" s="74"/>
      <c r="P212" s="74"/>
      <c r="Q212" s="74"/>
      <c r="R212" s="74"/>
      <c r="S212" s="74"/>
      <c r="T212" s="75"/>
      <c r="AT212" s="12" t="s">
        <v>141</v>
      </c>
      <c r="AU212" s="12" t="s">
        <v>69</v>
      </c>
    </row>
    <row r="213" s="1" customFormat="1">
      <c r="B213" s="33"/>
      <c r="C213" s="34"/>
      <c r="D213" s="195" t="s">
        <v>368</v>
      </c>
      <c r="E213" s="34"/>
      <c r="F213" s="207" t="s">
        <v>436</v>
      </c>
      <c r="G213" s="34"/>
      <c r="H213" s="34"/>
      <c r="I213" s="138"/>
      <c r="J213" s="34"/>
      <c r="K213" s="34"/>
      <c r="L213" s="38"/>
      <c r="M213" s="197"/>
      <c r="N213" s="74"/>
      <c r="O213" s="74"/>
      <c r="P213" s="74"/>
      <c r="Q213" s="74"/>
      <c r="R213" s="74"/>
      <c r="S213" s="74"/>
      <c r="T213" s="75"/>
      <c r="AT213" s="12" t="s">
        <v>368</v>
      </c>
      <c r="AU213" s="12" t="s">
        <v>69</v>
      </c>
    </row>
    <row r="214" s="1" customFormat="1" ht="16.5" customHeight="1">
      <c r="B214" s="33"/>
      <c r="C214" s="198" t="s">
        <v>437</v>
      </c>
      <c r="D214" s="198" t="s">
        <v>177</v>
      </c>
      <c r="E214" s="199" t="s">
        <v>438</v>
      </c>
      <c r="F214" s="200" t="s">
        <v>439</v>
      </c>
      <c r="G214" s="201" t="s">
        <v>135</v>
      </c>
      <c r="H214" s="202">
        <v>1</v>
      </c>
      <c r="I214" s="203"/>
      <c r="J214" s="204">
        <f>ROUND(I214*H214,2)</f>
        <v>0</v>
      </c>
      <c r="K214" s="200" t="s">
        <v>1</v>
      </c>
      <c r="L214" s="38"/>
      <c r="M214" s="205" t="s">
        <v>1</v>
      </c>
      <c r="N214" s="206" t="s">
        <v>40</v>
      </c>
      <c r="O214" s="74"/>
      <c r="P214" s="192">
        <f>O214*H214</f>
        <v>0</v>
      </c>
      <c r="Q214" s="192">
        <v>0</v>
      </c>
      <c r="R214" s="192">
        <f>Q214*H214</f>
        <v>0</v>
      </c>
      <c r="S214" s="192">
        <v>0</v>
      </c>
      <c r="T214" s="193">
        <f>S214*H214</f>
        <v>0</v>
      </c>
      <c r="AR214" s="12" t="s">
        <v>76</v>
      </c>
      <c r="AT214" s="12" t="s">
        <v>177</v>
      </c>
      <c r="AU214" s="12" t="s">
        <v>69</v>
      </c>
      <c r="AY214" s="12" t="s">
        <v>138</v>
      </c>
      <c r="BE214" s="194">
        <f>IF(N214="základní",J214,0)</f>
        <v>0</v>
      </c>
      <c r="BF214" s="194">
        <f>IF(N214="snížená",J214,0)</f>
        <v>0</v>
      </c>
      <c r="BG214" s="194">
        <f>IF(N214="zákl. přenesená",J214,0)</f>
        <v>0</v>
      </c>
      <c r="BH214" s="194">
        <f>IF(N214="sníž. přenesená",J214,0)</f>
        <v>0</v>
      </c>
      <c r="BI214" s="194">
        <f>IF(N214="nulová",J214,0)</f>
        <v>0</v>
      </c>
      <c r="BJ214" s="12" t="s">
        <v>76</v>
      </c>
      <c r="BK214" s="194">
        <f>ROUND(I214*H214,2)</f>
        <v>0</v>
      </c>
      <c r="BL214" s="12" t="s">
        <v>76</v>
      </c>
      <c r="BM214" s="12" t="s">
        <v>440</v>
      </c>
    </row>
    <row r="215" s="1" customFormat="1">
      <c r="B215" s="33"/>
      <c r="C215" s="34"/>
      <c r="D215" s="195" t="s">
        <v>141</v>
      </c>
      <c r="E215" s="34"/>
      <c r="F215" s="196" t="s">
        <v>441</v>
      </c>
      <c r="G215" s="34"/>
      <c r="H215" s="34"/>
      <c r="I215" s="138"/>
      <c r="J215" s="34"/>
      <c r="K215" s="34"/>
      <c r="L215" s="38"/>
      <c r="M215" s="197"/>
      <c r="N215" s="74"/>
      <c r="O215" s="74"/>
      <c r="P215" s="74"/>
      <c r="Q215" s="74"/>
      <c r="R215" s="74"/>
      <c r="S215" s="74"/>
      <c r="T215" s="75"/>
      <c r="AT215" s="12" t="s">
        <v>141</v>
      </c>
      <c r="AU215" s="12" t="s">
        <v>69</v>
      </c>
    </row>
    <row r="216" s="1" customFormat="1" ht="16.5" customHeight="1">
      <c r="B216" s="33"/>
      <c r="C216" s="182" t="s">
        <v>442</v>
      </c>
      <c r="D216" s="182" t="s">
        <v>132</v>
      </c>
      <c r="E216" s="183" t="s">
        <v>443</v>
      </c>
      <c r="F216" s="184" t="s">
        <v>444</v>
      </c>
      <c r="G216" s="185" t="s">
        <v>135</v>
      </c>
      <c r="H216" s="186">
        <v>1</v>
      </c>
      <c r="I216" s="187"/>
      <c r="J216" s="188">
        <f>ROUND(I216*H216,2)</f>
        <v>0</v>
      </c>
      <c r="K216" s="184" t="s">
        <v>1</v>
      </c>
      <c r="L216" s="189"/>
      <c r="M216" s="190" t="s">
        <v>1</v>
      </c>
      <c r="N216" s="191" t="s">
        <v>40</v>
      </c>
      <c r="O216" s="74"/>
      <c r="P216" s="192">
        <f>O216*H216</f>
        <v>0</v>
      </c>
      <c r="Q216" s="192">
        <v>0</v>
      </c>
      <c r="R216" s="192">
        <f>Q216*H216</f>
        <v>0</v>
      </c>
      <c r="S216" s="192">
        <v>0</v>
      </c>
      <c r="T216" s="193">
        <f>S216*H216</f>
        <v>0</v>
      </c>
      <c r="AR216" s="12" t="s">
        <v>78</v>
      </c>
      <c r="AT216" s="12" t="s">
        <v>132</v>
      </c>
      <c r="AU216" s="12" t="s">
        <v>69</v>
      </c>
      <c r="AY216" s="12" t="s">
        <v>138</v>
      </c>
      <c r="BE216" s="194">
        <f>IF(N216="základní",J216,0)</f>
        <v>0</v>
      </c>
      <c r="BF216" s="194">
        <f>IF(N216="snížená",J216,0)</f>
        <v>0</v>
      </c>
      <c r="BG216" s="194">
        <f>IF(N216="zákl. přenesená",J216,0)</f>
        <v>0</v>
      </c>
      <c r="BH216" s="194">
        <f>IF(N216="sníž. přenesená",J216,0)</f>
        <v>0</v>
      </c>
      <c r="BI216" s="194">
        <f>IF(N216="nulová",J216,0)</f>
        <v>0</v>
      </c>
      <c r="BJ216" s="12" t="s">
        <v>76</v>
      </c>
      <c r="BK216" s="194">
        <f>ROUND(I216*H216,2)</f>
        <v>0</v>
      </c>
      <c r="BL216" s="12" t="s">
        <v>76</v>
      </c>
      <c r="BM216" s="12" t="s">
        <v>445</v>
      </c>
    </row>
    <row r="217" s="1" customFormat="1">
      <c r="B217" s="33"/>
      <c r="C217" s="34"/>
      <c r="D217" s="195" t="s">
        <v>141</v>
      </c>
      <c r="E217" s="34"/>
      <c r="F217" s="196" t="s">
        <v>446</v>
      </c>
      <c r="G217" s="34"/>
      <c r="H217" s="34"/>
      <c r="I217" s="138"/>
      <c r="J217" s="34"/>
      <c r="K217" s="34"/>
      <c r="L217" s="38"/>
      <c r="M217" s="197"/>
      <c r="N217" s="74"/>
      <c r="O217" s="74"/>
      <c r="P217" s="74"/>
      <c r="Q217" s="74"/>
      <c r="R217" s="74"/>
      <c r="S217" s="74"/>
      <c r="T217" s="75"/>
      <c r="AT217" s="12" t="s">
        <v>141</v>
      </c>
      <c r="AU217" s="12" t="s">
        <v>69</v>
      </c>
    </row>
    <row r="218" s="1" customFormat="1" ht="16.5" customHeight="1">
      <c r="B218" s="33"/>
      <c r="C218" s="198" t="s">
        <v>447</v>
      </c>
      <c r="D218" s="198" t="s">
        <v>177</v>
      </c>
      <c r="E218" s="199" t="s">
        <v>448</v>
      </c>
      <c r="F218" s="200" t="s">
        <v>449</v>
      </c>
      <c r="G218" s="201" t="s">
        <v>135</v>
      </c>
      <c r="H218" s="202">
        <v>1</v>
      </c>
      <c r="I218" s="203"/>
      <c r="J218" s="204">
        <f>ROUND(I218*H218,2)</f>
        <v>0</v>
      </c>
      <c r="K218" s="200" t="s">
        <v>1</v>
      </c>
      <c r="L218" s="38"/>
      <c r="M218" s="205" t="s">
        <v>1</v>
      </c>
      <c r="N218" s="206" t="s">
        <v>40</v>
      </c>
      <c r="O218" s="74"/>
      <c r="P218" s="192">
        <f>O218*H218</f>
        <v>0</v>
      </c>
      <c r="Q218" s="192">
        <v>0</v>
      </c>
      <c r="R218" s="192">
        <f>Q218*H218</f>
        <v>0</v>
      </c>
      <c r="S218" s="192">
        <v>0</v>
      </c>
      <c r="T218" s="193">
        <f>S218*H218</f>
        <v>0</v>
      </c>
      <c r="AR218" s="12" t="s">
        <v>76</v>
      </c>
      <c r="AT218" s="12" t="s">
        <v>177</v>
      </c>
      <c r="AU218" s="12" t="s">
        <v>69</v>
      </c>
      <c r="AY218" s="12" t="s">
        <v>138</v>
      </c>
      <c r="BE218" s="194">
        <f>IF(N218="základní",J218,0)</f>
        <v>0</v>
      </c>
      <c r="BF218" s="194">
        <f>IF(N218="snížená",J218,0)</f>
        <v>0</v>
      </c>
      <c r="BG218" s="194">
        <f>IF(N218="zákl. přenesená",J218,0)</f>
        <v>0</v>
      </c>
      <c r="BH218" s="194">
        <f>IF(N218="sníž. přenesená",J218,0)</f>
        <v>0</v>
      </c>
      <c r="BI218" s="194">
        <f>IF(N218="nulová",J218,0)</f>
        <v>0</v>
      </c>
      <c r="BJ218" s="12" t="s">
        <v>76</v>
      </c>
      <c r="BK218" s="194">
        <f>ROUND(I218*H218,2)</f>
        <v>0</v>
      </c>
      <c r="BL218" s="12" t="s">
        <v>76</v>
      </c>
      <c r="BM218" s="12" t="s">
        <v>450</v>
      </c>
    </row>
    <row r="219" s="1" customFormat="1">
      <c r="B219" s="33"/>
      <c r="C219" s="34"/>
      <c r="D219" s="195" t="s">
        <v>141</v>
      </c>
      <c r="E219" s="34"/>
      <c r="F219" s="196" t="s">
        <v>451</v>
      </c>
      <c r="G219" s="34"/>
      <c r="H219" s="34"/>
      <c r="I219" s="138"/>
      <c r="J219" s="34"/>
      <c r="K219" s="34"/>
      <c r="L219" s="38"/>
      <c r="M219" s="197"/>
      <c r="N219" s="74"/>
      <c r="O219" s="74"/>
      <c r="P219" s="74"/>
      <c r="Q219" s="74"/>
      <c r="R219" s="74"/>
      <c r="S219" s="74"/>
      <c r="T219" s="75"/>
      <c r="AT219" s="12" t="s">
        <v>141</v>
      </c>
      <c r="AU219" s="12" t="s">
        <v>69</v>
      </c>
    </row>
    <row r="220" s="1" customFormat="1" ht="16.5" customHeight="1">
      <c r="B220" s="33"/>
      <c r="C220" s="198" t="s">
        <v>452</v>
      </c>
      <c r="D220" s="198" t="s">
        <v>177</v>
      </c>
      <c r="E220" s="199" t="s">
        <v>453</v>
      </c>
      <c r="F220" s="200" t="s">
        <v>454</v>
      </c>
      <c r="G220" s="201" t="s">
        <v>135</v>
      </c>
      <c r="H220" s="202">
        <v>1</v>
      </c>
      <c r="I220" s="203"/>
      <c r="J220" s="204">
        <f>ROUND(I220*H220,2)</f>
        <v>0</v>
      </c>
      <c r="K220" s="200" t="s">
        <v>1</v>
      </c>
      <c r="L220" s="38"/>
      <c r="M220" s="205" t="s">
        <v>1</v>
      </c>
      <c r="N220" s="206" t="s">
        <v>40</v>
      </c>
      <c r="O220" s="74"/>
      <c r="P220" s="192">
        <f>O220*H220</f>
        <v>0</v>
      </c>
      <c r="Q220" s="192">
        <v>0</v>
      </c>
      <c r="R220" s="192">
        <f>Q220*H220</f>
        <v>0</v>
      </c>
      <c r="S220" s="192">
        <v>0</v>
      </c>
      <c r="T220" s="193">
        <f>S220*H220</f>
        <v>0</v>
      </c>
      <c r="AR220" s="12" t="s">
        <v>76</v>
      </c>
      <c r="AT220" s="12" t="s">
        <v>177</v>
      </c>
      <c r="AU220" s="12" t="s">
        <v>69</v>
      </c>
      <c r="AY220" s="12" t="s">
        <v>138</v>
      </c>
      <c r="BE220" s="194">
        <f>IF(N220="základní",J220,0)</f>
        <v>0</v>
      </c>
      <c r="BF220" s="194">
        <f>IF(N220="snížená",J220,0)</f>
        <v>0</v>
      </c>
      <c r="BG220" s="194">
        <f>IF(N220="zákl. přenesená",J220,0)</f>
        <v>0</v>
      </c>
      <c r="BH220" s="194">
        <f>IF(N220="sníž. přenesená",J220,0)</f>
        <v>0</v>
      </c>
      <c r="BI220" s="194">
        <f>IF(N220="nulová",J220,0)</f>
        <v>0</v>
      </c>
      <c r="BJ220" s="12" t="s">
        <v>76</v>
      </c>
      <c r="BK220" s="194">
        <f>ROUND(I220*H220,2)</f>
        <v>0</v>
      </c>
      <c r="BL220" s="12" t="s">
        <v>76</v>
      </c>
      <c r="BM220" s="12" t="s">
        <v>455</v>
      </c>
    </row>
    <row r="221" s="1" customFormat="1">
      <c r="B221" s="33"/>
      <c r="C221" s="34"/>
      <c r="D221" s="195" t="s">
        <v>141</v>
      </c>
      <c r="E221" s="34"/>
      <c r="F221" s="196" t="s">
        <v>454</v>
      </c>
      <c r="G221" s="34"/>
      <c r="H221" s="34"/>
      <c r="I221" s="138"/>
      <c r="J221" s="34"/>
      <c r="K221" s="34"/>
      <c r="L221" s="38"/>
      <c r="M221" s="197"/>
      <c r="N221" s="74"/>
      <c r="O221" s="74"/>
      <c r="P221" s="74"/>
      <c r="Q221" s="74"/>
      <c r="R221" s="74"/>
      <c r="S221" s="74"/>
      <c r="T221" s="75"/>
      <c r="AT221" s="12" t="s">
        <v>141</v>
      </c>
      <c r="AU221" s="12" t="s">
        <v>69</v>
      </c>
    </row>
    <row r="222" s="1" customFormat="1" ht="16.5" customHeight="1">
      <c r="B222" s="33"/>
      <c r="C222" s="198" t="s">
        <v>456</v>
      </c>
      <c r="D222" s="198" t="s">
        <v>177</v>
      </c>
      <c r="E222" s="199" t="s">
        <v>457</v>
      </c>
      <c r="F222" s="200" t="s">
        <v>458</v>
      </c>
      <c r="G222" s="201" t="s">
        <v>135</v>
      </c>
      <c r="H222" s="202">
        <v>1</v>
      </c>
      <c r="I222" s="203"/>
      <c r="J222" s="204">
        <f>ROUND(I222*H222,2)</f>
        <v>0</v>
      </c>
      <c r="K222" s="200" t="s">
        <v>1</v>
      </c>
      <c r="L222" s="38"/>
      <c r="M222" s="205" t="s">
        <v>1</v>
      </c>
      <c r="N222" s="206" t="s">
        <v>40</v>
      </c>
      <c r="O222" s="74"/>
      <c r="P222" s="192">
        <f>O222*H222</f>
        <v>0</v>
      </c>
      <c r="Q222" s="192">
        <v>0</v>
      </c>
      <c r="R222" s="192">
        <f>Q222*H222</f>
        <v>0</v>
      </c>
      <c r="S222" s="192">
        <v>0</v>
      </c>
      <c r="T222" s="193">
        <f>S222*H222</f>
        <v>0</v>
      </c>
      <c r="AR222" s="12" t="s">
        <v>76</v>
      </c>
      <c r="AT222" s="12" t="s">
        <v>177</v>
      </c>
      <c r="AU222" s="12" t="s">
        <v>69</v>
      </c>
      <c r="AY222" s="12" t="s">
        <v>138</v>
      </c>
      <c r="BE222" s="194">
        <f>IF(N222="základní",J222,0)</f>
        <v>0</v>
      </c>
      <c r="BF222" s="194">
        <f>IF(N222="snížená",J222,0)</f>
        <v>0</v>
      </c>
      <c r="BG222" s="194">
        <f>IF(N222="zákl. přenesená",J222,0)</f>
        <v>0</v>
      </c>
      <c r="BH222" s="194">
        <f>IF(N222="sníž. přenesená",J222,0)</f>
        <v>0</v>
      </c>
      <c r="BI222" s="194">
        <f>IF(N222="nulová",J222,0)</f>
        <v>0</v>
      </c>
      <c r="BJ222" s="12" t="s">
        <v>76</v>
      </c>
      <c r="BK222" s="194">
        <f>ROUND(I222*H222,2)</f>
        <v>0</v>
      </c>
      <c r="BL222" s="12" t="s">
        <v>76</v>
      </c>
      <c r="BM222" s="12" t="s">
        <v>459</v>
      </c>
    </row>
    <row r="223" s="1" customFormat="1">
      <c r="B223" s="33"/>
      <c r="C223" s="34"/>
      <c r="D223" s="195" t="s">
        <v>141</v>
      </c>
      <c r="E223" s="34"/>
      <c r="F223" s="196" t="s">
        <v>460</v>
      </c>
      <c r="G223" s="34"/>
      <c r="H223" s="34"/>
      <c r="I223" s="138"/>
      <c r="J223" s="34"/>
      <c r="K223" s="34"/>
      <c r="L223" s="38"/>
      <c r="M223" s="197"/>
      <c r="N223" s="74"/>
      <c r="O223" s="74"/>
      <c r="P223" s="74"/>
      <c r="Q223" s="74"/>
      <c r="R223" s="74"/>
      <c r="S223" s="74"/>
      <c r="T223" s="75"/>
      <c r="AT223" s="12" t="s">
        <v>141</v>
      </c>
      <c r="AU223" s="12" t="s">
        <v>69</v>
      </c>
    </row>
    <row r="224" s="1" customFormat="1" ht="16.5" customHeight="1">
      <c r="B224" s="33"/>
      <c r="C224" s="182" t="s">
        <v>461</v>
      </c>
      <c r="D224" s="182" t="s">
        <v>132</v>
      </c>
      <c r="E224" s="183" t="s">
        <v>462</v>
      </c>
      <c r="F224" s="184" t="s">
        <v>463</v>
      </c>
      <c r="G224" s="185" t="s">
        <v>135</v>
      </c>
      <c r="H224" s="186">
        <v>0.5</v>
      </c>
      <c r="I224" s="187"/>
      <c r="J224" s="188">
        <f>ROUND(I224*H224,2)</f>
        <v>0</v>
      </c>
      <c r="K224" s="184" t="s">
        <v>1</v>
      </c>
      <c r="L224" s="189"/>
      <c r="M224" s="190" t="s">
        <v>1</v>
      </c>
      <c r="N224" s="191" t="s">
        <v>40</v>
      </c>
      <c r="O224" s="74"/>
      <c r="P224" s="192">
        <f>O224*H224</f>
        <v>0</v>
      </c>
      <c r="Q224" s="192">
        <v>0</v>
      </c>
      <c r="R224" s="192">
        <f>Q224*H224</f>
        <v>0</v>
      </c>
      <c r="S224" s="192">
        <v>0</v>
      </c>
      <c r="T224" s="193">
        <f>S224*H224</f>
        <v>0</v>
      </c>
      <c r="AR224" s="12" t="s">
        <v>78</v>
      </c>
      <c r="AT224" s="12" t="s">
        <v>132</v>
      </c>
      <c r="AU224" s="12" t="s">
        <v>69</v>
      </c>
      <c r="AY224" s="12" t="s">
        <v>138</v>
      </c>
      <c r="BE224" s="194">
        <f>IF(N224="základní",J224,0)</f>
        <v>0</v>
      </c>
      <c r="BF224" s="194">
        <f>IF(N224="snížená",J224,0)</f>
        <v>0</v>
      </c>
      <c r="BG224" s="194">
        <f>IF(N224="zákl. přenesená",J224,0)</f>
        <v>0</v>
      </c>
      <c r="BH224" s="194">
        <f>IF(N224="sníž. přenesená",J224,0)</f>
        <v>0</v>
      </c>
      <c r="BI224" s="194">
        <f>IF(N224="nulová",J224,0)</f>
        <v>0</v>
      </c>
      <c r="BJ224" s="12" t="s">
        <v>76</v>
      </c>
      <c r="BK224" s="194">
        <f>ROUND(I224*H224,2)</f>
        <v>0</v>
      </c>
      <c r="BL224" s="12" t="s">
        <v>76</v>
      </c>
      <c r="BM224" s="12" t="s">
        <v>464</v>
      </c>
    </row>
    <row r="225" s="1" customFormat="1">
      <c r="B225" s="33"/>
      <c r="C225" s="34"/>
      <c r="D225" s="195" t="s">
        <v>141</v>
      </c>
      <c r="E225" s="34"/>
      <c r="F225" s="196" t="s">
        <v>465</v>
      </c>
      <c r="G225" s="34"/>
      <c r="H225" s="34"/>
      <c r="I225" s="138"/>
      <c r="J225" s="34"/>
      <c r="K225" s="34"/>
      <c r="L225" s="38"/>
      <c r="M225" s="197"/>
      <c r="N225" s="74"/>
      <c r="O225" s="74"/>
      <c r="P225" s="74"/>
      <c r="Q225" s="74"/>
      <c r="R225" s="74"/>
      <c r="S225" s="74"/>
      <c r="T225" s="75"/>
      <c r="AT225" s="12" t="s">
        <v>141</v>
      </c>
      <c r="AU225" s="12" t="s">
        <v>69</v>
      </c>
    </row>
    <row r="226" s="1" customFormat="1">
      <c r="B226" s="33"/>
      <c r="C226" s="34"/>
      <c r="D226" s="195" t="s">
        <v>368</v>
      </c>
      <c r="E226" s="34"/>
      <c r="F226" s="207" t="s">
        <v>466</v>
      </c>
      <c r="G226" s="34"/>
      <c r="H226" s="34"/>
      <c r="I226" s="138"/>
      <c r="J226" s="34"/>
      <c r="K226" s="34"/>
      <c r="L226" s="38"/>
      <c r="M226" s="197"/>
      <c r="N226" s="74"/>
      <c r="O226" s="74"/>
      <c r="P226" s="74"/>
      <c r="Q226" s="74"/>
      <c r="R226" s="74"/>
      <c r="S226" s="74"/>
      <c r="T226" s="75"/>
      <c r="AT226" s="12" t="s">
        <v>368</v>
      </c>
      <c r="AU226" s="12" t="s">
        <v>69</v>
      </c>
    </row>
    <row r="227" s="1" customFormat="1" ht="16.5" customHeight="1">
      <c r="B227" s="33"/>
      <c r="C227" s="198" t="s">
        <v>467</v>
      </c>
      <c r="D227" s="198" t="s">
        <v>177</v>
      </c>
      <c r="E227" s="199" t="s">
        <v>468</v>
      </c>
      <c r="F227" s="200" t="s">
        <v>469</v>
      </c>
      <c r="G227" s="201" t="s">
        <v>135</v>
      </c>
      <c r="H227" s="202">
        <v>2</v>
      </c>
      <c r="I227" s="203"/>
      <c r="J227" s="204">
        <f>ROUND(I227*H227,2)</f>
        <v>0</v>
      </c>
      <c r="K227" s="200" t="s">
        <v>1</v>
      </c>
      <c r="L227" s="38"/>
      <c r="M227" s="205" t="s">
        <v>1</v>
      </c>
      <c r="N227" s="206" t="s">
        <v>40</v>
      </c>
      <c r="O227" s="74"/>
      <c r="P227" s="192">
        <f>O227*H227</f>
        <v>0</v>
      </c>
      <c r="Q227" s="192">
        <v>0</v>
      </c>
      <c r="R227" s="192">
        <f>Q227*H227</f>
        <v>0</v>
      </c>
      <c r="S227" s="192">
        <v>0</v>
      </c>
      <c r="T227" s="193">
        <f>S227*H227</f>
        <v>0</v>
      </c>
      <c r="AR227" s="12" t="s">
        <v>76</v>
      </c>
      <c r="AT227" s="12" t="s">
        <v>177</v>
      </c>
      <c r="AU227" s="12" t="s">
        <v>69</v>
      </c>
      <c r="AY227" s="12" t="s">
        <v>138</v>
      </c>
      <c r="BE227" s="194">
        <f>IF(N227="základní",J227,0)</f>
        <v>0</v>
      </c>
      <c r="BF227" s="194">
        <f>IF(N227="snížená",J227,0)</f>
        <v>0</v>
      </c>
      <c r="BG227" s="194">
        <f>IF(N227="zákl. přenesená",J227,0)</f>
        <v>0</v>
      </c>
      <c r="BH227" s="194">
        <f>IF(N227="sníž. přenesená",J227,0)</f>
        <v>0</v>
      </c>
      <c r="BI227" s="194">
        <f>IF(N227="nulová",J227,0)</f>
        <v>0</v>
      </c>
      <c r="BJ227" s="12" t="s">
        <v>76</v>
      </c>
      <c r="BK227" s="194">
        <f>ROUND(I227*H227,2)</f>
        <v>0</v>
      </c>
      <c r="BL227" s="12" t="s">
        <v>76</v>
      </c>
      <c r="BM227" s="12" t="s">
        <v>470</v>
      </c>
    </row>
    <row r="228" s="1" customFormat="1">
      <c r="B228" s="33"/>
      <c r="C228" s="34"/>
      <c r="D228" s="195" t="s">
        <v>141</v>
      </c>
      <c r="E228" s="34"/>
      <c r="F228" s="196" t="s">
        <v>471</v>
      </c>
      <c r="G228" s="34"/>
      <c r="H228" s="34"/>
      <c r="I228" s="138"/>
      <c r="J228" s="34"/>
      <c r="K228" s="34"/>
      <c r="L228" s="38"/>
      <c r="M228" s="197"/>
      <c r="N228" s="74"/>
      <c r="O228" s="74"/>
      <c r="P228" s="74"/>
      <c r="Q228" s="74"/>
      <c r="R228" s="74"/>
      <c r="S228" s="74"/>
      <c r="T228" s="75"/>
      <c r="AT228" s="12" t="s">
        <v>141</v>
      </c>
      <c r="AU228" s="12" t="s">
        <v>69</v>
      </c>
    </row>
    <row r="229" s="1" customFormat="1" ht="16.5" customHeight="1">
      <c r="B229" s="33"/>
      <c r="C229" s="182" t="s">
        <v>472</v>
      </c>
      <c r="D229" s="182" t="s">
        <v>132</v>
      </c>
      <c r="E229" s="183" t="s">
        <v>473</v>
      </c>
      <c r="F229" s="184" t="s">
        <v>474</v>
      </c>
      <c r="G229" s="185" t="s">
        <v>135</v>
      </c>
      <c r="H229" s="186">
        <v>0.40000000000000002</v>
      </c>
      <c r="I229" s="187"/>
      <c r="J229" s="188">
        <f>ROUND(I229*H229,2)</f>
        <v>0</v>
      </c>
      <c r="K229" s="184" t="s">
        <v>1</v>
      </c>
      <c r="L229" s="189"/>
      <c r="M229" s="190" t="s">
        <v>1</v>
      </c>
      <c r="N229" s="191" t="s">
        <v>40</v>
      </c>
      <c r="O229" s="74"/>
      <c r="P229" s="192">
        <f>O229*H229</f>
        <v>0</v>
      </c>
      <c r="Q229" s="192">
        <v>0</v>
      </c>
      <c r="R229" s="192">
        <f>Q229*H229</f>
        <v>0</v>
      </c>
      <c r="S229" s="192">
        <v>0</v>
      </c>
      <c r="T229" s="193">
        <f>S229*H229</f>
        <v>0</v>
      </c>
      <c r="AR229" s="12" t="s">
        <v>78</v>
      </c>
      <c r="AT229" s="12" t="s">
        <v>132</v>
      </c>
      <c r="AU229" s="12" t="s">
        <v>69</v>
      </c>
      <c r="AY229" s="12" t="s">
        <v>138</v>
      </c>
      <c r="BE229" s="194">
        <f>IF(N229="základní",J229,0)</f>
        <v>0</v>
      </c>
      <c r="BF229" s="194">
        <f>IF(N229="snížená",J229,0)</f>
        <v>0</v>
      </c>
      <c r="BG229" s="194">
        <f>IF(N229="zákl. přenesená",J229,0)</f>
        <v>0</v>
      </c>
      <c r="BH229" s="194">
        <f>IF(N229="sníž. přenesená",J229,0)</f>
        <v>0</v>
      </c>
      <c r="BI229" s="194">
        <f>IF(N229="nulová",J229,0)</f>
        <v>0</v>
      </c>
      <c r="BJ229" s="12" t="s">
        <v>76</v>
      </c>
      <c r="BK229" s="194">
        <f>ROUND(I229*H229,2)</f>
        <v>0</v>
      </c>
      <c r="BL229" s="12" t="s">
        <v>76</v>
      </c>
      <c r="BM229" s="12" t="s">
        <v>475</v>
      </c>
    </row>
    <row r="230" s="1" customFormat="1">
      <c r="B230" s="33"/>
      <c r="C230" s="34"/>
      <c r="D230" s="195" t="s">
        <v>141</v>
      </c>
      <c r="E230" s="34"/>
      <c r="F230" s="196" t="s">
        <v>476</v>
      </c>
      <c r="G230" s="34"/>
      <c r="H230" s="34"/>
      <c r="I230" s="138"/>
      <c r="J230" s="34"/>
      <c r="K230" s="34"/>
      <c r="L230" s="38"/>
      <c r="M230" s="197"/>
      <c r="N230" s="74"/>
      <c r="O230" s="74"/>
      <c r="P230" s="74"/>
      <c r="Q230" s="74"/>
      <c r="R230" s="74"/>
      <c r="S230" s="74"/>
      <c r="T230" s="75"/>
      <c r="AT230" s="12" t="s">
        <v>141</v>
      </c>
      <c r="AU230" s="12" t="s">
        <v>69</v>
      </c>
    </row>
    <row r="231" s="1" customFormat="1">
      <c r="B231" s="33"/>
      <c r="C231" s="34"/>
      <c r="D231" s="195" t="s">
        <v>368</v>
      </c>
      <c r="E231" s="34"/>
      <c r="F231" s="207" t="s">
        <v>466</v>
      </c>
      <c r="G231" s="34"/>
      <c r="H231" s="34"/>
      <c r="I231" s="138"/>
      <c r="J231" s="34"/>
      <c r="K231" s="34"/>
      <c r="L231" s="38"/>
      <c r="M231" s="197"/>
      <c r="N231" s="74"/>
      <c r="O231" s="74"/>
      <c r="P231" s="74"/>
      <c r="Q231" s="74"/>
      <c r="R231" s="74"/>
      <c r="S231" s="74"/>
      <c r="T231" s="75"/>
      <c r="AT231" s="12" t="s">
        <v>368</v>
      </c>
      <c r="AU231" s="12" t="s">
        <v>69</v>
      </c>
    </row>
    <row r="232" s="1" customFormat="1" ht="16.5" customHeight="1">
      <c r="B232" s="33"/>
      <c r="C232" s="198" t="s">
        <v>477</v>
      </c>
      <c r="D232" s="198" t="s">
        <v>177</v>
      </c>
      <c r="E232" s="199" t="s">
        <v>478</v>
      </c>
      <c r="F232" s="200" t="s">
        <v>479</v>
      </c>
      <c r="G232" s="201" t="s">
        <v>135</v>
      </c>
      <c r="H232" s="202">
        <v>2</v>
      </c>
      <c r="I232" s="203"/>
      <c r="J232" s="204">
        <f>ROUND(I232*H232,2)</f>
        <v>0</v>
      </c>
      <c r="K232" s="200" t="s">
        <v>1</v>
      </c>
      <c r="L232" s="38"/>
      <c r="M232" s="205" t="s">
        <v>1</v>
      </c>
      <c r="N232" s="206" t="s">
        <v>40</v>
      </c>
      <c r="O232" s="74"/>
      <c r="P232" s="192">
        <f>O232*H232</f>
        <v>0</v>
      </c>
      <c r="Q232" s="192">
        <v>0</v>
      </c>
      <c r="R232" s="192">
        <f>Q232*H232</f>
        <v>0</v>
      </c>
      <c r="S232" s="192">
        <v>0</v>
      </c>
      <c r="T232" s="193">
        <f>S232*H232</f>
        <v>0</v>
      </c>
      <c r="AR232" s="12" t="s">
        <v>76</v>
      </c>
      <c r="AT232" s="12" t="s">
        <v>177</v>
      </c>
      <c r="AU232" s="12" t="s">
        <v>69</v>
      </c>
      <c r="AY232" s="12" t="s">
        <v>138</v>
      </c>
      <c r="BE232" s="194">
        <f>IF(N232="základní",J232,0)</f>
        <v>0</v>
      </c>
      <c r="BF232" s="194">
        <f>IF(N232="snížená",J232,0)</f>
        <v>0</v>
      </c>
      <c r="BG232" s="194">
        <f>IF(N232="zákl. přenesená",J232,0)</f>
        <v>0</v>
      </c>
      <c r="BH232" s="194">
        <f>IF(N232="sníž. přenesená",J232,0)</f>
        <v>0</v>
      </c>
      <c r="BI232" s="194">
        <f>IF(N232="nulová",J232,0)</f>
        <v>0</v>
      </c>
      <c r="BJ232" s="12" t="s">
        <v>76</v>
      </c>
      <c r="BK232" s="194">
        <f>ROUND(I232*H232,2)</f>
        <v>0</v>
      </c>
      <c r="BL232" s="12" t="s">
        <v>76</v>
      </c>
      <c r="BM232" s="12" t="s">
        <v>480</v>
      </c>
    </row>
    <row r="233" s="1" customFormat="1">
      <c r="B233" s="33"/>
      <c r="C233" s="34"/>
      <c r="D233" s="195" t="s">
        <v>141</v>
      </c>
      <c r="E233" s="34"/>
      <c r="F233" s="196" t="s">
        <v>481</v>
      </c>
      <c r="G233" s="34"/>
      <c r="H233" s="34"/>
      <c r="I233" s="138"/>
      <c r="J233" s="34"/>
      <c r="K233" s="34"/>
      <c r="L233" s="38"/>
      <c r="M233" s="197"/>
      <c r="N233" s="74"/>
      <c r="O233" s="74"/>
      <c r="P233" s="74"/>
      <c r="Q233" s="74"/>
      <c r="R233" s="74"/>
      <c r="S233" s="74"/>
      <c r="T233" s="75"/>
      <c r="AT233" s="12" t="s">
        <v>141</v>
      </c>
      <c r="AU233" s="12" t="s">
        <v>69</v>
      </c>
    </row>
    <row r="234" s="1" customFormat="1" ht="16.5" customHeight="1">
      <c r="B234" s="33"/>
      <c r="C234" s="182" t="s">
        <v>482</v>
      </c>
      <c r="D234" s="182" t="s">
        <v>132</v>
      </c>
      <c r="E234" s="183" t="s">
        <v>483</v>
      </c>
      <c r="F234" s="184" t="s">
        <v>484</v>
      </c>
      <c r="G234" s="185" t="s">
        <v>135</v>
      </c>
      <c r="H234" s="186">
        <v>0.80000000000000004</v>
      </c>
      <c r="I234" s="187"/>
      <c r="J234" s="188">
        <f>ROUND(I234*H234,2)</f>
        <v>0</v>
      </c>
      <c r="K234" s="184" t="s">
        <v>1</v>
      </c>
      <c r="L234" s="189"/>
      <c r="M234" s="190" t="s">
        <v>1</v>
      </c>
      <c r="N234" s="191" t="s">
        <v>40</v>
      </c>
      <c r="O234" s="74"/>
      <c r="P234" s="192">
        <f>O234*H234</f>
        <v>0</v>
      </c>
      <c r="Q234" s="192">
        <v>0</v>
      </c>
      <c r="R234" s="192">
        <f>Q234*H234</f>
        <v>0</v>
      </c>
      <c r="S234" s="192">
        <v>0</v>
      </c>
      <c r="T234" s="193">
        <f>S234*H234</f>
        <v>0</v>
      </c>
      <c r="AR234" s="12" t="s">
        <v>78</v>
      </c>
      <c r="AT234" s="12" t="s">
        <v>132</v>
      </c>
      <c r="AU234" s="12" t="s">
        <v>69</v>
      </c>
      <c r="AY234" s="12" t="s">
        <v>138</v>
      </c>
      <c r="BE234" s="194">
        <f>IF(N234="základní",J234,0)</f>
        <v>0</v>
      </c>
      <c r="BF234" s="194">
        <f>IF(N234="snížená",J234,0)</f>
        <v>0</v>
      </c>
      <c r="BG234" s="194">
        <f>IF(N234="zákl. přenesená",J234,0)</f>
        <v>0</v>
      </c>
      <c r="BH234" s="194">
        <f>IF(N234="sníž. přenesená",J234,0)</f>
        <v>0</v>
      </c>
      <c r="BI234" s="194">
        <f>IF(N234="nulová",J234,0)</f>
        <v>0</v>
      </c>
      <c r="BJ234" s="12" t="s">
        <v>76</v>
      </c>
      <c r="BK234" s="194">
        <f>ROUND(I234*H234,2)</f>
        <v>0</v>
      </c>
      <c r="BL234" s="12" t="s">
        <v>76</v>
      </c>
      <c r="BM234" s="12" t="s">
        <v>485</v>
      </c>
    </row>
    <row r="235" s="1" customFormat="1">
      <c r="B235" s="33"/>
      <c r="C235" s="34"/>
      <c r="D235" s="195" t="s">
        <v>141</v>
      </c>
      <c r="E235" s="34"/>
      <c r="F235" s="196" t="s">
        <v>486</v>
      </c>
      <c r="G235" s="34"/>
      <c r="H235" s="34"/>
      <c r="I235" s="138"/>
      <c r="J235" s="34"/>
      <c r="K235" s="34"/>
      <c r="L235" s="38"/>
      <c r="M235" s="197"/>
      <c r="N235" s="74"/>
      <c r="O235" s="74"/>
      <c r="P235" s="74"/>
      <c r="Q235" s="74"/>
      <c r="R235" s="74"/>
      <c r="S235" s="74"/>
      <c r="T235" s="75"/>
      <c r="AT235" s="12" t="s">
        <v>141</v>
      </c>
      <c r="AU235" s="12" t="s">
        <v>69</v>
      </c>
    </row>
    <row r="236" s="1" customFormat="1">
      <c r="B236" s="33"/>
      <c r="C236" s="34"/>
      <c r="D236" s="195" t="s">
        <v>368</v>
      </c>
      <c r="E236" s="34"/>
      <c r="F236" s="207" t="s">
        <v>466</v>
      </c>
      <c r="G236" s="34"/>
      <c r="H236" s="34"/>
      <c r="I236" s="138"/>
      <c r="J236" s="34"/>
      <c r="K236" s="34"/>
      <c r="L236" s="38"/>
      <c r="M236" s="197"/>
      <c r="N236" s="74"/>
      <c r="O236" s="74"/>
      <c r="P236" s="74"/>
      <c r="Q236" s="74"/>
      <c r="R236" s="74"/>
      <c r="S236" s="74"/>
      <c r="T236" s="75"/>
      <c r="AT236" s="12" t="s">
        <v>368</v>
      </c>
      <c r="AU236" s="12" t="s">
        <v>69</v>
      </c>
    </row>
    <row r="237" s="1" customFormat="1" ht="16.5" customHeight="1">
      <c r="B237" s="33"/>
      <c r="C237" s="198" t="s">
        <v>487</v>
      </c>
      <c r="D237" s="198" t="s">
        <v>177</v>
      </c>
      <c r="E237" s="199" t="s">
        <v>488</v>
      </c>
      <c r="F237" s="200" t="s">
        <v>489</v>
      </c>
      <c r="G237" s="201" t="s">
        <v>135</v>
      </c>
      <c r="H237" s="202">
        <v>1</v>
      </c>
      <c r="I237" s="203"/>
      <c r="J237" s="204">
        <f>ROUND(I237*H237,2)</f>
        <v>0</v>
      </c>
      <c r="K237" s="200" t="s">
        <v>1</v>
      </c>
      <c r="L237" s="38"/>
      <c r="M237" s="205" t="s">
        <v>1</v>
      </c>
      <c r="N237" s="206" t="s">
        <v>40</v>
      </c>
      <c r="O237" s="74"/>
      <c r="P237" s="192">
        <f>O237*H237</f>
        <v>0</v>
      </c>
      <c r="Q237" s="192">
        <v>0</v>
      </c>
      <c r="R237" s="192">
        <f>Q237*H237</f>
        <v>0</v>
      </c>
      <c r="S237" s="192">
        <v>0</v>
      </c>
      <c r="T237" s="193">
        <f>S237*H237</f>
        <v>0</v>
      </c>
      <c r="AR237" s="12" t="s">
        <v>76</v>
      </c>
      <c r="AT237" s="12" t="s">
        <v>177</v>
      </c>
      <c r="AU237" s="12" t="s">
        <v>69</v>
      </c>
      <c r="AY237" s="12" t="s">
        <v>138</v>
      </c>
      <c r="BE237" s="194">
        <f>IF(N237="základní",J237,0)</f>
        <v>0</v>
      </c>
      <c r="BF237" s="194">
        <f>IF(N237="snížená",J237,0)</f>
        <v>0</v>
      </c>
      <c r="BG237" s="194">
        <f>IF(N237="zákl. přenesená",J237,0)</f>
        <v>0</v>
      </c>
      <c r="BH237" s="194">
        <f>IF(N237="sníž. přenesená",J237,0)</f>
        <v>0</v>
      </c>
      <c r="BI237" s="194">
        <f>IF(N237="nulová",J237,0)</f>
        <v>0</v>
      </c>
      <c r="BJ237" s="12" t="s">
        <v>76</v>
      </c>
      <c r="BK237" s="194">
        <f>ROUND(I237*H237,2)</f>
        <v>0</v>
      </c>
      <c r="BL237" s="12" t="s">
        <v>76</v>
      </c>
      <c r="BM237" s="12" t="s">
        <v>490</v>
      </c>
    </row>
    <row r="238" s="1" customFormat="1">
      <c r="B238" s="33"/>
      <c r="C238" s="34"/>
      <c r="D238" s="195" t="s">
        <v>141</v>
      </c>
      <c r="E238" s="34"/>
      <c r="F238" s="196" t="s">
        <v>491</v>
      </c>
      <c r="G238" s="34"/>
      <c r="H238" s="34"/>
      <c r="I238" s="138"/>
      <c r="J238" s="34"/>
      <c r="K238" s="34"/>
      <c r="L238" s="38"/>
      <c r="M238" s="197"/>
      <c r="N238" s="74"/>
      <c r="O238" s="74"/>
      <c r="P238" s="74"/>
      <c r="Q238" s="74"/>
      <c r="R238" s="74"/>
      <c r="S238" s="74"/>
      <c r="T238" s="75"/>
      <c r="AT238" s="12" t="s">
        <v>141</v>
      </c>
      <c r="AU238" s="12" t="s">
        <v>69</v>
      </c>
    </row>
    <row r="239" s="1" customFormat="1" ht="16.5" customHeight="1">
      <c r="B239" s="33"/>
      <c r="C239" s="182" t="s">
        <v>492</v>
      </c>
      <c r="D239" s="182" t="s">
        <v>132</v>
      </c>
      <c r="E239" s="183" t="s">
        <v>493</v>
      </c>
      <c r="F239" s="184" t="s">
        <v>494</v>
      </c>
      <c r="G239" s="185" t="s">
        <v>135</v>
      </c>
      <c r="H239" s="186">
        <v>3</v>
      </c>
      <c r="I239" s="187"/>
      <c r="J239" s="188">
        <f>ROUND(I239*H239,2)</f>
        <v>0</v>
      </c>
      <c r="K239" s="184" t="s">
        <v>1</v>
      </c>
      <c r="L239" s="189"/>
      <c r="M239" s="190" t="s">
        <v>1</v>
      </c>
      <c r="N239" s="191" t="s">
        <v>40</v>
      </c>
      <c r="O239" s="74"/>
      <c r="P239" s="192">
        <f>O239*H239</f>
        <v>0</v>
      </c>
      <c r="Q239" s="192">
        <v>0</v>
      </c>
      <c r="R239" s="192">
        <f>Q239*H239</f>
        <v>0</v>
      </c>
      <c r="S239" s="192">
        <v>0</v>
      </c>
      <c r="T239" s="193">
        <f>S239*H239</f>
        <v>0</v>
      </c>
      <c r="AR239" s="12" t="s">
        <v>78</v>
      </c>
      <c r="AT239" s="12" t="s">
        <v>132</v>
      </c>
      <c r="AU239" s="12" t="s">
        <v>69</v>
      </c>
      <c r="AY239" s="12" t="s">
        <v>138</v>
      </c>
      <c r="BE239" s="194">
        <f>IF(N239="základní",J239,0)</f>
        <v>0</v>
      </c>
      <c r="BF239" s="194">
        <f>IF(N239="snížená",J239,0)</f>
        <v>0</v>
      </c>
      <c r="BG239" s="194">
        <f>IF(N239="zákl. přenesená",J239,0)</f>
        <v>0</v>
      </c>
      <c r="BH239" s="194">
        <f>IF(N239="sníž. přenesená",J239,0)</f>
        <v>0</v>
      </c>
      <c r="BI239" s="194">
        <f>IF(N239="nulová",J239,0)</f>
        <v>0</v>
      </c>
      <c r="BJ239" s="12" t="s">
        <v>76</v>
      </c>
      <c r="BK239" s="194">
        <f>ROUND(I239*H239,2)</f>
        <v>0</v>
      </c>
      <c r="BL239" s="12" t="s">
        <v>76</v>
      </c>
      <c r="BM239" s="12" t="s">
        <v>495</v>
      </c>
    </row>
    <row r="240" s="1" customFormat="1">
      <c r="B240" s="33"/>
      <c r="C240" s="34"/>
      <c r="D240" s="195" t="s">
        <v>141</v>
      </c>
      <c r="E240" s="34"/>
      <c r="F240" s="196" t="s">
        <v>494</v>
      </c>
      <c r="G240" s="34"/>
      <c r="H240" s="34"/>
      <c r="I240" s="138"/>
      <c r="J240" s="34"/>
      <c r="K240" s="34"/>
      <c r="L240" s="38"/>
      <c r="M240" s="197"/>
      <c r="N240" s="74"/>
      <c r="O240" s="74"/>
      <c r="P240" s="74"/>
      <c r="Q240" s="74"/>
      <c r="R240" s="74"/>
      <c r="S240" s="74"/>
      <c r="T240" s="75"/>
      <c r="AT240" s="12" t="s">
        <v>141</v>
      </c>
      <c r="AU240" s="12" t="s">
        <v>69</v>
      </c>
    </row>
    <row r="241" s="1" customFormat="1">
      <c r="B241" s="33"/>
      <c r="C241" s="34"/>
      <c r="D241" s="195" t="s">
        <v>368</v>
      </c>
      <c r="E241" s="34"/>
      <c r="F241" s="207" t="s">
        <v>496</v>
      </c>
      <c r="G241" s="34"/>
      <c r="H241" s="34"/>
      <c r="I241" s="138"/>
      <c r="J241" s="34"/>
      <c r="K241" s="34"/>
      <c r="L241" s="38"/>
      <c r="M241" s="197"/>
      <c r="N241" s="74"/>
      <c r="O241" s="74"/>
      <c r="P241" s="74"/>
      <c r="Q241" s="74"/>
      <c r="R241" s="74"/>
      <c r="S241" s="74"/>
      <c r="T241" s="75"/>
      <c r="AT241" s="12" t="s">
        <v>368</v>
      </c>
      <c r="AU241" s="12" t="s">
        <v>69</v>
      </c>
    </row>
    <row r="242" s="1" customFormat="1" ht="16.5" customHeight="1">
      <c r="B242" s="33"/>
      <c r="C242" s="182" t="s">
        <v>497</v>
      </c>
      <c r="D242" s="182" t="s">
        <v>132</v>
      </c>
      <c r="E242" s="183" t="s">
        <v>498</v>
      </c>
      <c r="F242" s="184" t="s">
        <v>499</v>
      </c>
      <c r="G242" s="185" t="s">
        <v>135</v>
      </c>
      <c r="H242" s="186">
        <v>0.10000000000000001</v>
      </c>
      <c r="I242" s="187"/>
      <c r="J242" s="188">
        <f>ROUND(I242*H242,2)</f>
        <v>0</v>
      </c>
      <c r="K242" s="184" t="s">
        <v>1</v>
      </c>
      <c r="L242" s="189"/>
      <c r="M242" s="190" t="s">
        <v>1</v>
      </c>
      <c r="N242" s="191" t="s">
        <v>40</v>
      </c>
      <c r="O242" s="74"/>
      <c r="P242" s="192">
        <f>O242*H242</f>
        <v>0</v>
      </c>
      <c r="Q242" s="192">
        <v>0</v>
      </c>
      <c r="R242" s="192">
        <f>Q242*H242</f>
        <v>0</v>
      </c>
      <c r="S242" s="192">
        <v>0</v>
      </c>
      <c r="T242" s="193">
        <f>S242*H242</f>
        <v>0</v>
      </c>
      <c r="AR242" s="12" t="s">
        <v>78</v>
      </c>
      <c r="AT242" s="12" t="s">
        <v>132</v>
      </c>
      <c r="AU242" s="12" t="s">
        <v>69</v>
      </c>
      <c r="AY242" s="12" t="s">
        <v>138</v>
      </c>
      <c r="BE242" s="194">
        <f>IF(N242="základní",J242,0)</f>
        <v>0</v>
      </c>
      <c r="BF242" s="194">
        <f>IF(N242="snížená",J242,0)</f>
        <v>0</v>
      </c>
      <c r="BG242" s="194">
        <f>IF(N242="zákl. přenesená",J242,0)</f>
        <v>0</v>
      </c>
      <c r="BH242" s="194">
        <f>IF(N242="sníž. přenesená",J242,0)</f>
        <v>0</v>
      </c>
      <c r="BI242" s="194">
        <f>IF(N242="nulová",J242,0)</f>
        <v>0</v>
      </c>
      <c r="BJ242" s="12" t="s">
        <v>76</v>
      </c>
      <c r="BK242" s="194">
        <f>ROUND(I242*H242,2)</f>
        <v>0</v>
      </c>
      <c r="BL242" s="12" t="s">
        <v>76</v>
      </c>
      <c r="BM242" s="12" t="s">
        <v>500</v>
      </c>
    </row>
    <row r="243" s="1" customFormat="1">
      <c r="B243" s="33"/>
      <c r="C243" s="34"/>
      <c r="D243" s="195" t="s">
        <v>141</v>
      </c>
      <c r="E243" s="34"/>
      <c r="F243" s="196" t="s">
        <v>499</v>
      </c>
      <c r="G243" s="34"/>
      <c r="H243" s="34"/>
      <c r="I243" s="138"/>
      <c r="J243" s="34"/>
      <c r="K243" s="34"/>
      <c r="L243" s="38"/>
      <c r="M243" s="197"/>
      <c r="N243" s="74"/>
      <c r="O243" s="74"/>
      <c r="P243" s="74"/>
      <c r="Q243" s="74"/>
      <c r="R243" s="74"/>
      <c r="S243" s="74"/>
      <c r="T243" s="75"/>
      <c r="AT243" s="12" t="s">
        <v>141</v>
      </c>
      <c r="AU243" s="12" t="s">
        <v>69</v>
      </c>
    </row>
    <row r="244" s="1" customFormat="1">
      <c r="B244" s="33"/>
      <c r="C244" s="34"/>
      <c r="D244" s="195" t="s">
        <v>368</v>
      </c>
      <c r="E244" s="34"/>
      <c r="F244" s="207" t="s">
        <v>501</v>
      </c>
      <c r="G244" s="34"/>
      <c r="H244" s="34"/>
      <c r="I244" s="138"/>
      <c r="J244" s="34"/>
      <c r="K244" s="34"/>
      <c r="L244" s="38"/>
      <c r="M244" s="208"/>
      <c r="N244" s="209"/>
      <c r="O244" s="209"/>
      <c r="P244" s="209"/>
      <c r="Q244" s="209"/>
      <c r="R244" s="209"/>
      <c r="S244" s="209"/>
      <c r="T244" s="210"/>
      <c r="AT244" s="12" t="s">
        <v>368</v>
      </c>
      <c r="AU244" s="12" t="s">
        <v>69</v>
      </c>
    </row>
    <row r="245" s="1" customFormat="1" ht="6.96" customHeight="1">
      <c r="B245" s="52"/>
      <c r="C245" s="53"/>
      <c r="D245" s="53"/>
      <c r="E245" s="53"/>
      <c r="F245" s="53"/>
      <c r="G245" s="53"/>
      <c r="H245" s="53"/>
      <c r="I245" s="162"/>
      <c r="J245" s="53"/>
      <c r="K245" s="53"/>
      <c r="L245" s="38"/>
    </row>
  </sheetData>
  <sheetProtection sheet="1" autoFilter="0" formatColumns="0" formatRows="0" objects="1" scenarios="1" spinCount="100000" saltValue="JQbPYJh0Kmx5IPgntTHf31SKkp54017QsftipNdxuq8sT+uZ8DfjobPVNLz7p37NzZznZloDzYlALYJFSWbDLg==" hashValue="SQAkSVW24ilii8ndhjY+oM0uzTZaLvQYGocjgexH3qqlt9T6VlEXmzGl6kFb3N27s4seqZs91OPznVMZVZOuQw==" algorithmName="SHA-512" password="CC35"/>
  <autoFilter ref="C84:K244"/>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1"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2" t="s">
        <v>86</v>
      </c>
    </row>
    <row r="3" ht="6.96" customHeight="1">
      <c r="B3" s="132"/>
      <c r="C3" s="133"/>
      <c r="D3" s="133"/>
      <c r="E3" s="133"/>
      <c r="F3" s="133"/>
      <c r="G3" s="133"/>
      <c r="H3" s="133"/>
      <c r="I3" s="134"/>
      <c r="J3" s="133"/>
      <c r="K3" s="133"/>
      <c r="L3" s="15"/>
      <c r="AT3" s="12" t="s">
        <v>78</v>
      </c>
    </row>
    <row r="4" ht="24.96" customHeight="1">
      <c r="B4" s="15"/>
      <c r="D4" s="135" t="s">
        <v>109</v>
      </c>
      <c r="L4" s="15"/>
      <c r="M4" s="19" t="s">
        <v>10</v>
      </c>
      <c r="AT4" s="12" t="s">
        <v>4</v>
      </c>
    </row>
    <row r="5" ht="6.96" customHeight="1">
      <c r="B5" s="15"/>
      <c r="L5" s="15"/>
    </row>
    <row r="6" ht="12" customHeight="1">
      <c r="B6" s="15"/>
      <c r="D6" s="136" t="s">
        <v>16</v>
      </c>
      <c r="L6" s="15"/>
    </row>
    <row r="7" ht="16.5" customHeight="1">
      <c r="B7" s="15"/>
      <c r="E7" s="137" t="str">
        <f>'Rekapitulace stavby'!K6</f>
        <v>Oprava SZZ Nezvěstice</v>
      </c>
      <c r="F7" s="136"/>
      <c r="G7" s="136"/>
      <c r="H7" s="136"/>
      <c r="L7" s="15"/>
    </row>
    <row r="8" ht="12" customHeight="1">
      <c r="B8" s="15"/>
      <c r="D8" s="136" t="s">
        <v>110</v>
      </c>
      <c r="L8" s="15"/>
    </row>
    <row r="9" s="1" customFormat="1" ht="16.5" customHeight="1">
      <c r="B9" s="38"/>
      <c r="E9" s="137" t="s">
        <v>111</v>
      </c>
      <c r="F9" s="1"/>
      <c r="G9" s="1"/>
      <c r="H9" s="1"/>
      <c r="I9" s="138"/>
      <c r="L9" s="38"/>
    </row>
    <row r="10" s="1" customFormat="1" ht="12" customHeight="1">
      <c r="B10" s="38"/>
      <c r="D10" s="136" t="s">
        <v>112</v>
      </c>
      <c r="I10" s="138"/>
      <c r="L10" s="38"/>
    </row>
    <row r="11" s="1" customFormat="1" ht="36.96" customHeight="1">
      <c r="B11" s="38"/>
      <c r="E11" s="139" t="s">
        <v>502</v>
      </c>
      <c r="F11" s="1"/>
      <c r="G11" s="1"/>
      <c r="H11" s="1"/>
      <c r="I11" s="138"/>
      <c r="L11" s="38"/>
    </row>
    <row r="12" s="1" customFormat="1">
      <c r="B12" s="38"/>
      <c r="I12" s="138"/>
      <c r="L12" s="38"/>
    </row>
    <row r="13" s="1" customFormat="1" ht="12" customHeight="1">
      <c r="B13" s="38"/>
      <c r="D13" s="136" t="s">
        <v>18</v>
      </c>
      <c r="F13" s="12" t="s">
        <v>1</v>
      </c>
      <c r="I13" s="140" t="s">
        <v>19</v>
      </c>
      <c r="J13" s="12" t="s">
        <v>1</v>
      </c>
      <c r="L13" s="38"/>
    </row>
    <row r="14" s="1" customFormat="1" ht="12" customHeight="1">
      <c r="B14" s="38"/>
      <c r="D14" s="136" t="s">
        <v>20</v>
      </c>
      <c r="F14" s="12" t="s">
        <v>21</v>
      </c>
      <c r="I14" s="140" t="s">
        <v>22</v>
      </c>
      <c r="J14" s="141" t="str">
        <f>'Rekapitulace stavby'!AN8</f>
        <v>7. 1. 2019</v>
      </c>
      <c r="L14" s="38"/>
    </row>
    <row r="15" s="1" customFormat="1" ht="10.8" customHeight="1">
      <c r="B15" s="38"/>
      <c r="I15" s="138"/>
      <c r="L15" s="38"/>
    </row>
    <row r="16" s="1" customFormat="1" ht="12" customHeight="1">
      <c r="B16" s="38"/>
      <c r="D16" s="136" t="s">
        <v>24</v>
      </c>
      <c r="I16" s="140" t="s">
        <v>25</v>
      </c>
      <c r="J16" s="12" t="s">
        <v>1</v>
      </c>
      <c r="L16" s="38"/>
    </row>
    <row r="17" s="1" customFormat="1" ht="18" customHeight="1">
      <c r="B17" s="38"/>
      <c r="E17" s="12" t="s">
        <v>26</v>
      </c>
      <c r="I17" s="140" t="s">
        <v>27</v>
      </c>
      <c r="J17" s="12" t="s">
        <v>1</v>
      </c>
      <c r="L17" s="38"/>
    </row>
    <row r="18" s="1" customFormat="1" ht="6.96" customHeight="1">
      <c r="B18" s="38"/>
      <c r="I18" s="138"/>
      <c r="L18" s="38"/>
    </row>
    <row r="19" s="1" customFormat="1" ht="12" customHeight="1">
      <c r="B19" s="38"/>
      <c r="D19" s="136" t="s">
        <v>28</v>
      </c>
      <c r="I19" s="140" t="s">
        <v>25</v>
      </c>
      <c r="J19" s="28" t="str">
        <f>'Rekapitulace stavby'!AN13</f>
        <v>Vyplň údaj</v>
      </c>
      <c r="L19" s="38"/>
    </row>
    <row r="20" s="1" customFormat="1" ht="18" customHeight="1">
      <c r="B20" s="38"/>
      <c r="E20" s="28" t="str">
        <f>'Rekapitulace stavby'!E14</f>
        <v>Vyplň údaj</v>
      </c>
      <c r="F20" s="12"/>
      <c r="G20" s="12"/>
      <c r="H20" s="12"/>
      <c r="I20" s="140" t="s">
        <v>27</v>
      </c>
      <c r="J20" s="28" t="str">
        <f>'Rekapitulace stavby'!AN14</f>
        <v>Vyplň údaj</v>
      </c>
      <c r="L20" s="38"/>
    </row>
    <row r="21" s="1" customFormat="1" ht="6.96" customHeight="1">
      <c r="B21" s="38"/>
      <c r="I21" s="138"/>
      <c r="L21" s="38"/>
    </row>
    <row r="22" s="1" customFormat="1" ht="12" customHeight="1">
      <c r="B22" s="38"/>
      <c r="D22" s="136" t="s">
        <v>30</v>
      </c>
      <c r="I22" s="140" t="s">
        <v>25</v>
      </c>
      <c r="J22" s="12" t="str">
        <f>IF('Rekapitulace stavby'!AN16="","",'Rekapitulace stavby'!AN16)</f>
        <v/>
      </c>
      <c r="L22" s="38"/>
    </row>
    <row r="23" s="1" customFormat="1" ht="18" customHeight="1">
      <c r="B23" s="38"/>
      <c r="E23" s="12" t="str">
        <f>IF('Rekapitulace stavby'!E17="","",'Rekapitulace stavby'!E17)</f>
        <v xml:space="preserve"> </v>
      </c>
      <c r="I23" s="140" t="s">
        <v>27</v>
      </c>
      <c r="J23" s="12" t="str">
        <f>IF('Rekapitulace stavby'!AN17="","",'Rekapitulace stavby'!AN17)</f>
        <v/>
      </c>
      <c r="L23" s="38"/>
    </row>
    <row r="24" s="1" customFormat="1" ht="6.96" customHeight="1">
      <c r="B24" s="38"/>
      <c r="I24" s="138"/>
      <c r="L24" s="38"/>
    </row>
    <row r="25" s="1" customFormat="1" ht="12" customHeight="1">
      <c r="B25" s="38"/>
      <c r="D25" s="136" t="s">
        <v>33</v>
      </c>
      <c r="I25" s="140" t="s">
        <v>25</v>
      </c>
      <c r="J25" s="12" t="str">
        <f>IF('Rekapitulace stavby'!AN19="","",'Rekapitulace stavby'!AN19)</f>
        <v/>
      </c>
      <c r="L25" s="38"/>
    </row>
    <row r="26" s="1" customFormat="1" ht="18" customHeight="1">
      <c r="B26" s="38"/>
      <c r="E26" s="12" t="str">
        <f>IF('Rekapitulace stavby'!E20="","",'Rekapitulace stavby'!E20)</f>
        <v xml:space="preserve"> </v>
      </c>
      <c r="I26" s="140" t="s">
        <v>27</v>
      </c>
      <c r="J26" s="12" t="str">
        <f>IF('Rekapitulace stavby'!AN20="","",'Rekapitulace stavby'!AN20)</f>
        <v/>
      </c>
      <c r="L26" s="38"/>
    </row>
    <row r="27" s="1" customFormat="1" ht="6.96" customHeight="1">
      <c r="B27" s="38"/>
      <c r="I27" s="138"/>
      <c r="L27" s="38"/>
    </row>
    <row r="28" s="1" customFormat="1" ht="12" customHeight="1">
      <c r="B28" s="38"/>
      <c r="D28" s="136" t="s">
        <v>34</v>
      </c>
      <c r="I28" s="138"/>
      <c r="L28" s="38"/>
    </row>
    <row r="29" s="7" customFormat="1" ht="16.5" customHeight="1">
      <c r="B29" s="142"/>
      <c r="E29" s="143" t="s">
        <v>1</v>
      </c>
      <c r="F29" s="143"/>
      <c r="G29" s="143"/>
      <c r="H29" s="143"/>
      <c r="I29" s="144"/>
      <c r="L29" s="142"/>
    </row>
    <row r="30" s="1" customFormat="1" ht="6.96" customHeight="1">
      <c r="B30" s="38"/>
      <c r="I30" s="138"/>
      <c r="L30" s="38"/>
    </row>
    <row r="31" s="1" customFormat="1" ht="6.96" customHeight="1">
      <c r="B31" s="38"/>
      <c r="D31" s="66"/>
      <c r="E31" s="66"/>
      <c r="F31" s="66"/>
      <c r="G31" s="66"/>
      <c r="H31" s="66"/>
      <c r="I31" s="145"/>
      <c r="J31" s="66"/>
      <c r="K31" s="66"/>
      <c r="L31" s="38"/>
    </row>
    <row r="32" s="1" customFormat="1" ht="25.44" customHeight="1">
      <c r="B32" s="38"/>
      <c r="D32" s="146" t="s">
        <v>35</v>
      </c>
      <c r="I32" s="138"/>
      <c r="J32" s="147">
        <f>ROUND(J85, 2)</f>
        <v>0</v>
      </c>
      <c r="L32" s="38"/>
    </row>
    <row r="33" s="1" customFormat="1" ht="6.96" customHeight="1">
      <c r="B33" s="38"/>
      <c r="D33" s="66"/>
      <c r="E33" s="66"/>
      <c r="F33" s="66"/>
      <c r="G33" s="66"/>
      <c r="H33" s="66"/>
      <c r="I33" s="145"/>
      <c r="J33" s="66"/>
      <c r="K33" s="66"/>
      <c r="L33" s="38"/>
    </row>
    <row r="34" s="1" customFormat="1" ht="14.4" customHeight="1">
      <c r="B34" s="38"/>
      <c r="F34" s="148" t="s">
        <v>37</v>
      </c>
      <c r="I34" s="149" t="s">
        <v>36</v>
      </c>
      <c r="J34" s="148" t="s">
        <v>38</v>
      </c>
      <c r="L34" s="38"/>
    </row>
    <row r="35" s="1" customFormat="1" ht="14.4" customHeight="1">
      <c r="B35" s="38"/>
      <c r="D35" s="136" t="s">
        <v>39</v>
      </c>
      <c r="E35" s="136" t="s">
        <v>40</v>
      </c>
      <c r="F35" s="150">
        <f>ROUND((SUM(BE85:BE127)),  2)</f>
        <v>0</v>
      </c>
      <c r="I35" s="151">
        <v>0.20999999999999999</v>
      </c>
      <c r="J35" s="150">
        <f>ROUND(((SUM(BE85:BE127))*I35),  2)</f>
        <v>0</v>
      </c>
      <c r="L35" s="38"/>
    </row>
    <row r="36" s="1" customFormat="1" ht="14.4" customHeight="1">
      <c r="B36" s="38"/>
      <c r="E36" s="136" t="s">
        <v>41</v>
      </c>
      <c r="F36" s="150">
        <f>ROUND((SUM(BF85:BF127)),  2)</f>
        <v>0</v>
      </c>
      <c r="I36" s="151">
        <v>0.14999999999999999</v>
      </c>
      <c r="J36" s="150">
        <f>ROUND(((SUM(BF85:BF127))*I36),  2)</f>
        <v>0</v>
      </c>
      <c r="L36" s="38"/>
    </row>
    <row r="37" hidden="1" s="1" customFormat="1" ht="14.4" customHeight="1">
      <c r="B37" s="38"/>
      <c r="E37" s="136" t="s">
        <v>42</v>
      </c>
      <c r="F37" s="150">
        <f>ROUND((SUM(BG85:BG127)),  2)</f>
        <v>0</v>
      </c>
      <c r="I37" s="151">
        <v>0.20999999999999999</v>
      </c>
      <c r="J37" s="150">
        <f>0</f>
        <v>0</v>
      </c>
      <c r="L37" s="38"/>
    </row>
    <row r="38" hidden="1" s="1" customFormat="1" ht="14.4" customHeight="1">
      <c r="B38" s="38"/>
      <c r="E38" s="136" t="s">
        <v>43</v>
      </c>
      <c r="F38" s="150">
        <f>ROUND((SUM(BH85:BH127)),  2)</f>
        <v>0</v>
      </c>
      <c r="I38" s="151">
        <v>0.14999999999999999</v>
      </c>
      <c r="J38" s="150">
        <f>0</f>
        <v>0</v>
      </c>
      <c r="L38" s="38"/>
    </row>
    <row r="39" hidden="1" s="1" customFormat="1" ht="14.4" customHeight="1">
      <c r="B39" s="38"/>
      <c r="E39" s="136" t="s">
        <v>44</v>
      </c>
      <c r="F39" s="150">
        <f>ROUND((SUM(BI85:BI127)),  2)</f>
        <v>0</v>
      </c>
      <c r="I39" s="151">
        <v>0</v>
      </c>
      <c r="J39" s="150">
        <f>0</f>
        <v>0</v>
      </c>
      <c r="L39" s="38"/>
    </row>
    <row r="40" s="1" customFormat="1" ht="6.96" customHeight="1">
      <c r="B40" s="38"/>
      <c r="I40" s="138"/>
      <c r="L40" s="38"/>
    </row>
    <row r="41" s="1" customFormat="1" ht="25.44" customHeight="1">
      <c r="B41" s="38"/>
      <c r="C41" s="152"/>
      <c r="D41" s="153" t="s">
        <v>45</v>
      </c>
      <c r="E41" s="154"/>
      <c r="F41" s="154"/>
      <c r="G41" s="155" t="s">
        <v>46</v>
      </c>
      <c r="H41" s="156" t="s">
        <v>47</v>
      </c>
      <c r="I41" s="157"/>
      <c r="J41" s="158">
        <f>SUM(J32:J39)</f>
        <v>0</v>
      </c>
      <c r="K41" s="159"/>
      <c r="L41" s="38"/>
    </row>
    <row r="42" s="1" customFormat="1" ht="14.4" customHeight="1">
      <c r="B42" s="160"/>
      <c r="C42" s="161"/>
      <c r="D42" s="161"/>
      <c r="E42" s="161"/>
      <c r="F42" s="161"/>
      <c r="G42" s="161"/>
      <c r="H42" s="161"/>
      <c r="I42" s="162"/>
      <c r="J42" s="161"/>
      <c r="K42" s="161"/>
      <c r="L42" s="38"/>
    </row>
    <row r="46" s="1" customFormat="1" ht="6.96" customHeight="1">
      <c r="B46" s="163"/>
      <c r="C46" s="164"/>
      <c r="D46" s="164"/>
      <c r="E46" s="164"/>
      <c r="F46" s="164"/>
      <c r="G46" s="164"/>
      <c r="H46" s="164"/>
      <c r="I46" s="165"/>
      <c r="J46" s="164"/>
      <c r="K46" s="164"/>
      <c r="L46" s="38"/>
    </row>
    <row r="47" s="1" customFormat="1" ht="24.96" customHeight="1">
      <c r="B47" s="33"/>
      <c r="C47" s="18" t="s">
        <v>114</v>
      </c>
      <c r="D47" s="34"/>
      <c r="E47" s="34"/>
      <c r="F47" s="34"/>
      <c r="G47" s="34"/>
      <c r="H47" s="34"/>
      <c r="I47" s="138"/>
      <c r="J47" s="34"/>
      <c r="K47" s="34"/>
      <c r="L47" s="38"/>
    </row>
    <row r="48" s="1" customFormat="1" ht="6.96" customHeight="1">
      <c r="B48" s="33"/>
      <c r="C48" s="34"/>
      <c r="D48" s="34"/>
      <c r="E48" s="34"/>
      <c r="F48" s="34"/>
      <c r="G48" s="34"/>
      <c r="H48" s="34"/>
      <c r="I48" s="138"/>
      <c r="J48" s="34"/>
      <c r="K48" s="34"/>
      <c r="L48" s="38"/>
    </row>
    <row r="49" s="1" customFormat="1" ht="12" customHeight="1">
      <c r="B49" s="33"/>
      <c r="C49" s="27" t="s">
        <v>16</v>
      </c>
      <c r="D49" s="34"/>
      <c r="E49" s="34"/>
      <c r="F49" s="34"/>
      <c r="G49" s="34"/>
      <c r="H49" s="34"/>
      <c r="I49" s="138"/>
      <c r="J49" s="34"/>
      <c r="K49" s="34"/>
      <c r="L49" s="38"/>
    </row>
    <row r="50" s="1" customFormat="1" ht="16.5" customHeight="1">
      <c r="B50" s="33"/>
      <c r="C50" s="34"/>
      <c r="D50" s="34"/>
      <c r="E50" s="166" t="str">
        <f>E7</f>
        <v>Oprava SZZ Nezvěstice</v>
      </c>
      <c r="F50" s="27"/>
      <c r="G50" s="27"/>
      <c r="H50" s="27"/>
      <c r="I50" s="138"/>
      <c r="J50" s="34"/>
      <c r="K50" s="34"/>
      <c r="L50" s="38"/>
    </row>
    <row r="51" ht="12" customHeight="1">
      <c r="B51" s="16"/>
      <c r="C51" s="27" t="s">
        <v>110</v>
      </c>
      <c r="D51" s="17"/>
      <c r="E51" s="17"/>
      <c r="F51" s="17"/>
      <c r="G51" s="17"/>
      <c r="H51" s="17"/>
      <c r="I51" s="131"/>
      <c r="J51" s="17"/>
      <c r="K51" s="17"/>
      <c r="L51" s="15"/>
    </row>
    <row r="52" s="1" customFormat="1" ht="16.5" customHeight="1">
      <c r="B52" s="33"/>
      <c r="C52" s="34"/>
      <c r="D52" s="34"/>
      <c r="E52" s="166" t="s">
        <v>111</v>
      </c>
      <c r="F52" s="34"/>
      <c r="G52" s="34"/>
      <c r="H52" s="34"/>
      <c r="I52" s="138"/>
      <c r="J52" s="34"/>
      <c r="K52" s="34"/>
      <c r="L52" s="38"/>
    </row>
    <row r="53" s="1" customFormat="1" ht="12" customHeight="1">
      <c r="B53" s="33"/>
      <c r="C53" s="27" t="s">
        <v>112</v>
      </c>
      <c r="D53" s="34"/>
      <c r="E53" s="34"/>
      <c r="F53" s="34"/>
      <c r="G53" s="34"/>
      <c r="H53" s="34"/>
      <c r="I53" s="138"/>
      <c r="J53" s="34"/>
      <c r="K53" s="34"/>
      <c r="L53" s="38"/>
    </row>
    <row r="54" s="1" customFormat="1" ht="16.5" customHeight="1">
      <c r="B54" s="33"/>
      <c r="C54" s="34"/>
      <c r="D54" s="34"/>
      <c r="E54" s="59" t="str">
        <f>E11</f>
        <v>01.2 - Úprava napájení SZZ</v>
      </c>
      <c r="F54" s="34"/>
      <c r="G54" s="34"/>
      <c r="H54" s="34"/>
      <c r="I54" s="138"/>
      <c r="J54" s="34"/>
      <c r="K54" s="34"/>
      <c r="L54" s="38"/>
    </row>
    <row r="55" s="1" customFormat="1" ht="6.96" customHeight="1">
      <c r="B55" s="33"/>
      <c r="C55" s="34"/>
      <c r="D55" s="34"/>
      <c r="E55" s="34"/>
      <c r="F55" s="34"/>
      <c r="G55" s="34"/>
      <c r="H55" s="34"/>
      <c r="I55" s="138"/>
      <c r="J55" s="34"/>
      <c r="K55" s="34"/>
      <c r="L55" s="38"/>
    </row>
    <row r="56" s="1" customFormat="1" ht="12" customHeight="1">
      <c r="B56" s="33"/>
      <c r="C56" s="27" t="s">
        <v>20</v>
      </c>
      <c r="D56" s="34"/>
      <c r="E56" s="34"/>
      <c r="F56" s="22" t="str">
        <f>F14</f>
        <v>Nezvěstice</v>
      </c>
      <c r="G56" s="34"/>
      <c r="H56" s="34"/>
      <c r="I56" s="140" t="s">
        <v>22</v>
      </c>
      <c r="J56" s="62" t="str">
        <f>IF(J14="","",J14)</f>
        <v>7. 1. 2019</v>
      </c>
      <c r="K56" s="34"/>
      <c r="L56" s="38"/>
    </row>
    <row r="57" s="1" customFormat="1" ht="6.96" customHeight="1">
      <c r="B57" s="33"/>
      <c r="C57" s="34"/>
      <c r="D57" s="34"/>
      <c r="E57" s="34"/>
      <c r="F57" s="34"/>
      <c r="G57" s="34"/>
      <c r="H57" s="34"/>
      <c r="I57" s="138"/>
      <c r="J57" s="34"/>
      <c r="K57" s="34"/>
      <c r="L57" s="38"/>
    </row>
    <row r="58" s="1" customFormat="1" ht="13.65" customHeight="1">
      <c r="B58" s="33"/>
      <c r="C58" s="27" t="s">
        <v>24</v>
      </c>
      <c r="D58" s="34"/>
      <c r="E58" s="34"/>
      <c r="F58" s="22" t="str">
        <f>E17</f>
        <v>SŽDC s.o. OŘ Plzeň</v>
      </c>
      <c r="G58" s="34"/>
      <c r="H58" s="34"/>
      <c r="I58" s="140" t="s">
        <v>30</v>
      </c>
      <c r="J58" s="31" t="str">
        <f>E23</f>
        <v xml:space="preserve"> </v>
      </c>
      <c r="K58" s="34"/>
      <c r="L58" s="38"/>
    </row>
    <row r="59" s="1" customFormat="1" ht="13.65" customHeight="1">
      <c r="B59" s="33"/>
      <c r="C59" s="27" t="s">
        <v>28</v>
      </c>
      <c r="D59" s="34"/>
      <c r="E59" s="34"/>
      <c r="F59" s="22" t="str">
        <f>IF(E20="","",E20)</f>
        <v>Vyplň údaj</v>
      </c>
      <c r="G59" s="34"/>
      <c r="H59" s="34"/>
      <c r="I59" s="140" t="s">
        <v>33</v>
      </c>
      <c r="J59" s="31" t="str">
        <f>E26</f>
        <v xml:space="preserve"> </v>
      </c>
      <c r="K59" s="34"/>
      <c r="L59" s="38"/>
    </row>
    <row r="60" s="1" customFormat="1" ht="10.32" customHeight="1">
      <c r="B60" s="33"/>
      <c r="C60" s="34"/>
      <c r="D60" s="34"/>
      <c r="E60" s="34"/>
      <c r="F60" s="34"/>
      <c r="G60" s="34"/>
      <c r="H60" s="34"/>
      <c r="I60" s="138"/>
      <c r="J60" s="34"/>
      <c r="K60" s="34"/>
      <c r="L60" s="38"/>
    </row>
    <row r="61" s="1" customFormat="1" ht="29.28" customHeight="1">
      <c r="B61" s="33"/>
      <c r="C61" s="167" t="s">
        <v>115</v>
      </c>
      <c r="D61" s="168"/>
      <c r="E61" s="168"/>
      <c r="F61" s="168"/>
      <c r="G61" s="168"/>
      <c r="H61" s="168"/>
      <c r="I61" s="169"/>
      <c r="J61" s="170" t="s">
        <v>116</v>
      </c>
      <c r="K61" s="168"/>
      <c r="L61" s="38"/>
    </row>
    <row r="62" s="1" customFormat="1" ht="10.32" customHeight="1">
      <c r="B62" s="33"/>
      <c r="C62" s="34"/>
      <c r="D62" s="34"/>
      <c r="E62" s="34"/>
      <c r="F62" s="34"/>
      <c r="G62" s="34"/>
      <c r="H62" s="34"/>
      <c r="I62" s="138"/>
      <c r="J62" s="34"/>
      <c r="K62" s="34"/>
      <c r="L62" s="38"/>
    </row>
    <row r="63" s="1" customFormat="1" ht="22.8" customHeight="1">
      <c r="B63" s="33"/>
      <c r="C63" s="171" t="s">
        <v>117</v>
      </c>
      <c r="D63" s="34"/>
      <c r="E63" s="34"/>
      <c r="F63" s="34"/>
      <c r="G63" s="34"/>
      <c r="H63" s="34"/>
      <c r="I63" s="138"/>
      <c r="J63" s="93">
        <f>J85</f>
        <v>0</v>
      </c>
      <c r="K63" s="34"/>
      <c r="L63" s="38"/>
      <c r="AU63" s="12" t="s">
        <v>118</v>
      </c>
    </row>
    <row r="64" s="1" customFormat="1" ht="21.84" customHeight="1">
      <c r="B64" s="33"/>
      <c r="C64" s="34"/>
      <c r="D64" s="34"/>
      <c r="E64" s="34"/>
      <c r="F64" s="34"/>
      <c r="G64" s="34"/>
      <c r="H64" s="34"/>
      <c r="I64" s="138"/>
      <c r="J64" s="34"/>
      <c r="K64" s="34"/>
      <c r="L64" s="38"/>
    </row>
    <row r="65" s="1" customFormat="1" ht="6.96" customHeight="1">
      <c r="B65" s="52"/>
      <c r="C65" s="53"/>
      <c r="D65" s="53"/>
      <c r="E65" s="53"/>
      <c r="F65" s="53"/>
      <c r="G65" s="53"/>
      <c r="H65" s="53"/>
      <c r="I65" s="162"/>
      <c r="J65" s="53"/>
      <c r="K65" s="53"/>
      <c r="L65" s="38"/>
    </row>
    <row r="69" s="1" customFormat="1" ht="6.96" customHeight="1">
      <c r="B69" s="54"/>
      <c r="C69" s="55"/>
      <c r="D69" s="55"/>
      <c r="E69" s="55"/>
      <c r="F69" s="55"/>
      <c r="G69" s="55"/>
      <c r="H69" s="55"/>
      <c r="I69" s="165"/>
      <c r="J69" s="55"/>
      <c r="K69" s="55"/>
      <c r="L69" s="38"/>
    </row>
    <row r="70" s="1" customFormat="1" ht="24.96" customHeight="1">
      <c r="B70" s="33"/>
      <c r="C70" s="18" t="s">
        <v>119</v>
      </c>
      <c r="D70" s="34"/>
      <c r="E70" s="34"/>
      <c r="F70" s="34"/>
      <c r="G70" s="34"/>
      <c r="H70" s="34"/>
      <c r="I70" s="138"/>
      <c r="J70" s="34"/>
      <c r="K70" s="34"/>
      <c r="L70" s="38"/>
    </row>
    <row r="71" s="1" customFormat="1" ht="6.96" customHeight="1">
      <c r="B71" s="33"/>
      <c r="C71" s="34"/>
      <c r="D71" s="34"/>
      <c r="E71" s="34"/>
      <c r="F71" s="34"/>
      <c r="G71" s="34"/>
      <c r="H71" s="34"/>
      <c r="I71" s="138"/>
      <c r="J71" s="34"/>
      <c r="K71" s="34"/>
      <c r="L71" s="38"/>
    </row>
    <row r="72" s="1" customFormat="1" ht="12" customHeight="1">
      <c r="B72" s="33"/>
      <c r="C72" s="27" t="s">
        <v>16</v>
      </c>
      <c r="D72" s="34"/>
      <c r="E72" s="34"/>
      <c r="F72" s="34"/>
      <c r="G72" s="34"/>
      <c r="H72" s="34"/>
      <c r="I72" s="138"/>
      <c r="J72" s="34"/>
      <c r="K72" s="34"/>
      <c r="L72" s="38"/>
    </row>
    <row r="73" s="1" customFormat="1" ht="16.5" customHeight="1">
      <c r="B73" s="33"/>
      <c r="C73" s="34"/>
      <c r="D73" s="34"/>
      <c r="E73" s="166" t="str">
        <f>E7</f>
        <v>Oprava SZZ Nezvěstice</v>
      </c>
      <c r="F73" s="27"/>
      <c r="G73" s="27"/>
      <c r="H73" s="27"/>
      <c r="I73" s="138"/>
      <c r="J73" s="34"/>
      <c r="K73" s="34"/>
      <c r="L73" s="38"/>
    </row>
    <row r="74" ht="12" customHeight="1">
      <c r="B74" s="16"/>
      <c r="C74" s="27" t="s">
        <v>110</v>
      </c>
      <c r="D74" s="17"/>
      <c r="E74" s="17"/>
      <c r="F74" s="17"/>
      <c r="G74" s="17"/>
      <c r="H74" s="17"/>
      <c r="I74" s="131"/>
      <c r="J74" s="17"/>
      <c r="K74" s="17"/>
      <c r="L74" s="15"/>
    </row>
    <row r="75" s="1" customFormat="1" ht="16.5" customHeight="1">
      <c r="B75" s="33"/>
      <c r="C75" s="34"/>
      <c r="D75" s="34"/>
      <c r="E75" s="166" t="s">
        <v>111</v>
      </c>
      <c r="F75" s="34"/>
      <c r="G75" s="34"/>
      <c r="H75" s="34"/>
      <c r="I75" s="138"/>
      <c r="J75" s="34"/>
      <c r="K75" s="34"/>
      <c r="L75" s="38"/>
    </row>
    <row r="76" s="1" customFormat="1" ht="12" customHeight="1">
      <c r="B76" s="33"/>
      <c r="C76" s="27" t="s">
        <v>112</v>
      </c>
      <c r="D76" s="34"/>
      <c r="E76" s="34"/>
      <c r="F76" s="34"/>
      <c r="G76" s="34"/>
      <c r="H76" s="34"/>
      <c r="I76" s="138"/>
      <c r="J76" s="34"/>
      <c r="K76" s="34"/>
      <c r="L76" s="38"/>
    </row>
    <row r="77" s="1" customFormat="1" ht="16.5" customHeight="1">
      <c r="B77" s="33"/>
      <c r="C77" s="34"/>
      <c r="D77" s="34"/>
      <c r="E77" s="59" t="str">
        <f>E11</f>
        <v>01.2 - Úprava napájení SZZ</v>
      </c>
      <c r="F77" s="34"/>
      <c r="G77" s="34"/>
      <c r="H77" s="34"/>
      <c r="I77" s="138"/>
      <c r="J77" s="34"/>
      <c r="K77" s="34"/>
      <c r="L77" s="38"/>
    </row>
    <row r="78" s="1" customFormat="1" ht="6.96" customHeight="1">
      <c r="B78" s="33"/>
      <c r="C78" s="34"/>
      <c r="D78" s="34"/>
      <c r="E78" s="34"/>
      <c r="F78" s="34"/>
      <c r="G78" s="34"/>
      <c r="H78" s="34"/>
      <c r="I78" s="138"/>
      <c r="J78" s="34"/>
      <c r="K78" s="34"/>
      <c r="L78" s="38"/>
    </row>
    <row r="79" s="1" customFormat="1" ht="12" customHeight="1">
      <c r="B79" s="33"/>
      <c r="C79" s="27" t="s">
        <v>20</v>
      </c>
      <c r="D79" s="34"/>
      <c r="E79" s="34"/>
      <c r="F79" s="22" t="str">
        <f>F14</f>
        <v>Nezvěstice</v>
      </c>
      <c r="G79" s="34"/>
      <c r="H79" s="34"/>
      <c r="I79" s="140" t="s">
        <v>22</v>
      </c>
      <c r="J79" s="62" t="str">
        <f>IF(J14="","",J14)</f>
        <v>7. 1. 2019</v>
      </c>
      <c r="K79" s="34"/>
      <c r="L79" s="38"/>
    </row>
    <row r="80" s="1" customFormat="1" ht="6.96" customHeight="1">
      <c r="B80" s="33"/>
      <c r="C80" s="34"/>
      <c r="D80" s="34"/>
      <c r="E80" s="34"/>
      <c r="F80" s="34"/>
      <c r="G80" s="34"/>
      <c r="H80" s="34"/>
      <c r="I80" s="138"/>
      <c r="J80" s="34"/>
      <c r="K80" s="34"/>
      <c r="L80" s="38"/>
    </row>
    <row r="81" s="1" customFormat="1" ht="13.65" customHeight="1">
      <c r="B81" s="33"/>
      <c r="C81" s="27" t="s">
        <v>24</v>
      </c>
      <c r="D81" s="34"/>
      <c r="E81" s="34"/>
      <c r="F81" s="22" t="str">
        <f>E17</f>
        <v>SŽDC s.o. OŘ Plzeň</v>
      </c>
      <c r="G81" s="34"/>
      <c r="H81" s="34"/>
      <c r="I81" s="140" t="s">
        <v>30</v>
      </c>
      <c r="J81" s="31" t="str">
        <f>E23</f>
        <v xml:space="preserve"> </v>
      </c>
      <c r="K81" s="34"/>
      <c r="L81" s="38"/>
    </row>
    <row r="82" s="1" customFormat="1" ht="13.65" customHeight="1">
      <c r="B82" s="33"/>
      <c r="C82" s="27" t="s">
        <v>28</v>
      </c>
      <c r="D82" s="34"/>
      <c r="E82" s="34"/>
      <c r="F82" s="22" t="str">
        <f>IF(E20="","",E20)</f>
        <v>Vyplň údaj</v>
      </c>
      <c r="G82" s="34"/>
      <c r="H82" s="34"/>
      <c r="I82" s="140" t="s">
        <v>33</v>
      </c>
      <c r="J82" s="31" t="str">
        <f>E26</f>
        <v xml:space="preserve"> </v>
      </c>
      <c r="K82" s="34"/>
      <c r="L82" s="38"/>
    </row>
    <row r="83" s="1" customFormat="1" ht="10.32" customHeight="1">
      <c r="B83" s="33"/>
      <c r="C83" s="34"/>
      <c r="D83" s="34"/>
      <c r="E83" s="34"/>
      <c r="F83" s="34"/>
      <c r="G83" s="34"/>
      <c r="H83" s="34"/>
      <c r="I83" s="138"/>
      <c r="J83" s="34"/>
      <c r="K83" s="34"/>
      <c r="L83" s="38"/>
    </row>
    <row r="84" s="8" customFormat="1" ht="29.28" customHeight="1">
      <c r="B84" s="172"/>
      <c r="C84" s="173" t="s">
        <v>120</v>
      </c>
      <c r="D84" s="174" t="s">
        <v>54</v>
      </c>
      <c r="E84" s="174" t="s">
        <v>50</v>
      </c>
      <c r="F84" s="174" t="s">
        <v>51</v>
      </c>
      <c r="G84" s="174" t="s">
        <v>121</v>
      </c>
      <c r="H84" s="174" t="s">
        <v>122</v>
      </c>
      <c r="I84" s="175" t="s">
        <v>123</v>
      </c>
      <c r="J84" s="174" t="s">
        <v>116</v>
      </c>
      <c r="K84" s="176" t="s">
        <v>124</v>
      </c>
      <c r="L84" s="177"/>
      <c r="M84" s="83" t="s">
        <v>1</v>
      </c>
      <c r="N84" s="84" t="s">
        <v>39</v>
      </c>
      <c r="O84" s="84" t="s">
        <v>125</v>
      </c>
      <c r="P84" s="84" t="s">
        <v>126</v>
      </c>
      <c r="Q84" s="84" t="s">
        <v>127</v>
      </c>
      <c r="R84" s="84" t="s">
        <v>128</v>
      </c>
      <c r="S84" s="84" t="s">
        <v>129</v>
      </c>
      <c r="T84" s="85" t="s">
        <v>130</v>
      </c>
    </row>
    <row r="85" s="1" customFormat="1" ht="22.8" customHeight="1">
      <c r="B85" s="33"/>
      <c r="C85" s="90" t="s">
        <v>131</v>
      </c>
      <c r="D85" s="34"/>
      <c r="E85" s="34"/>
      <c r="F85" s="34"/>
      <c r="G85" s="34"/>
      <c r="H85" s="34"/>
      <c r="I85" s="138"/>
      <c r="J85" s="178">
        <f>BK85</f>
        <v>0</v>
      </c>
      <c r="K85" s="34"/>
      <c r="L85" s="38"/>
      <c r="M85" s="86"/>
      <c r="N85" s="87"/>
      <c r="O85" s="87"/>
      <c r="P85" s="179">
        <f>SUM(P86:P127)</f>
        <v>0</v>
      </c>
      <c r="Q85" s="87"/>
      <c r="R85" s="179">
        <f>SUM(R86:R127)</f>
        <v>0</v>
      </c>
      <c r="S85" s="87"/>
      <c r="T85" s="180">
        <f>SUM(T86:T127)</f>
        <v>0</v>
      </c>
      <c r="AT85" s="12" t="s">
        <v>68</v>
      </c>
      <c r="AU85" s="12" t="s">
        <v>118</v>
      </c>
      <c r="BK85" s="181">
        <f>SUM(BK86:BK127)</f>
        <v>0</v>
      </c>
    </row>
    <row r="86" s="1" customFormat="1" ht="22.5" customHeight="1">
      <c r="B86" s="33"/>
      <c r="C86" s="182" t="s">
        <v>76</v>
      </c>
      <c r="D86" s="182" t="s">
        <v>132</v>
      </c>
      <c r="E86" s="183" t="s">
        <v>503</v>
      </c>
      <c r="F86" s="184" t="s">
        <v>504</v>
      </c>
      <c r="G86" s="185" t="s">
        <v>355</v>
      </c>
      <c r="H86" s="186">
        <v>30</v>
      </c>
      <c r="I86" s="187"/>
      <c r="J86" s="188">
        <f>ROUND(I86*H86,2)</f>
        <v>0</v>
      </c>
      <c r="K86" s="184" t="s">
        <v>136</v>
      </c>
      <c r="L86" s="189"/>
      <c r="M86" s="190" t="s">
        <v>1</v>
      </c>
      <c r="N86" s="191" t="s">
        <v>40</v>
      </c>
      <c r="O86" s="74"/>
      <c r="P86" s="192">
        <f>O86*H86</f>
        <v>0</v>
      </c>
      <c r="Q86" s="192">
        <v>0</v>
      </c>
      <c r="R86" s="192">
        <f>Q86*H86</f>
        <v>0</v>
      </c>
      <c r="S86" s="192">
        <v>0</v>
      </c>
      <c r="T86" s="193">
        <f>S86*H86</f>
        <v>0</v>
      </c>
      <c r="AR86" s="12" t="s">
        <v>137</v>
      </c>
      <c r="AT86" s="12" t="s">
        <v>132</v>
      </c>
      <c r="AU86" s="12" t="s">
        <v>69</v>
      </c>
      <c r="AY86" s="12" t="s">
        <v>138</v>
      </c>
      <c r="BE86" s="194">
        <f>IF(N86="základní",J86,0)</f>
        <v>0</v>
      </c>
      <c r="BF86" s="194">
        <f>IF(N86="snížená",J86,0)</f>
        <v>0</v>
      </c>
      <c r="BG86" s="194">
        <f>IF(N86="zákl. přenesená",J86,0)</f>
        <v>0</v>
      </c>
      <c r="BH86" s="194">
        <f>IF(N86="sníž. přenesená",J86,0)</f>
        <v>0</v>
      </c>
      <c r="BI86" s="194">
        <f>IF(N86="nulová",J86,0)</f>
        <v>0</v>
      </c>
      <c r="BJ86" s="12" t="s">
        <v>76</v>
      </c>
      <c r="BK86" s="194">
        <f>ROUND(I86*H86,2)</f>
        <v>0</v>
      </c>
      <c r="BL86" s="12" t="s">
        <v>139</v>
      </c>
      <c r="BM86" s="12" t="s">
        <v>505</v>
      </c>
    </row>
    <row r="87" s="1" customFormat="1">
      <c r="B87" s="33"/>
      <c r="C87" s="34"/>
      <c r="D87" s="195" t="s">
        <v>141</v>
      </c>
      <c r="E87" s="34"/>
      <c r="F87" s="196" t="s">
        <v>504</v>
      </c>
      <c r="G87" s="34"/>
      <c r="H87" s="34"/>
      <c r="I87" s="138"/>
      <c r="J87" s="34"/>
      <c r="K87" s="34"/>
      <c r="L87" s="38"/>
      <c r="M87" s="197"/>
      <c r="N87" s="74"/>
      <c r="O87" s="74"/>
      <c r="P87" s="74"/>
      <c r="Q87" s="74"/>
      <c r="R87" s="74"/>
      <c r="S87" s="74"/>
      <c r="T87" s="75"/>
      <c r="AT87" s="12" t="s">
        <v>141</v>
      </c>
      <c r="AU87" s="12" t="s">
        <v>69</v>
      </c>
    </row>
    <row r="88" s="1" customFormat="1" ht="22.5" customHeight="1">
      <c r="B88" s="33"/>
      <c r="C88" s="182" t="s">
        <v>78</v>
      </c>
      <c r="D88" s="182" t="s">
        <v>132</v>
      </c>
      <c r="E88" s="183" t="s">
        <v>506</v>
      </c>
      <c r="F88" s="184" t="s">
        <v>507</v>
      </c>
      <c r="G88" s="185" t="s">
        <v>135</v>
      </c>
      <c r="H88" s="186">
        <v>1</v>
      </c>
      <c r="I88" s="187"/>
      <c r="J88" s="188">
        <f>ROUND(I88*H88,2)</f>
        <v>0</v>
      </c>
      <c r="K88" s="184" t="s">
        <v>136</v>
      </c>
      <c r="L88" s="189"/>
      <c r="M88" s="190" t="s">
        <v>1</v>
      </c>
      <c r="N88" s="191" t="s">
        <v>40</v>
      </c>
      <c r="O88" s="74"/>
      <c r="P88" s="192">
        <f>O88*H88</f>
        <v>0</v>
      </c>
      <c r="Q88" s="192">
        <v>0</v>
      </c>
      <c r="R88" s="192">
        <f>Q88*H88</f>
        <v>0</v>
      </c>
      <c r="S88" s="192">
        <v>0</v>
      </c>
      <c r="T88" s="193">
        <f>S88*H88</f>
        <v>0</v>
      </c>
      <c r="AR88" s="12" t="s">
        <v>508</v>
      </c>
      <c r="AT88" s="12" t="s">
        <v>132</v>
      </c>
      <c r="AU88" s="12" t="s">
        <v>69</v>
      </c>
      <c r="AY88" s="12" t="s">
        <v>138</v>
      </c>
      <c r="BE88" s="194">
        <f>IF(N88="základní",J88,0)</f>
        <v>0</v>
      </c>
      <c r="BF88" s="194">
        <f>IF(N88="snížená",J88,0)</f>
        <v>0</v>
      </c>
      <c r="BG88" s="194">
        <f>IF(N88="zákl. přenesená",J88,0)</f>
        <v>0</v>
      </c>
      <c r="BH88" s="194">
        <f>IF(N88="sníž. přenesená",J88,0)</f>
        <v>0</v>
      </c>
      <c r="BI88" s="194">
        <f>IF(N88="nulová",J88,0)</f>
        <v>0</v>
      </c>
      <c r="BJ88" s="12" t="s">
        <v>76</v>
      </c>
      <c r="BK88" s="194">
        <f>ROUND(I88*H88,2)</f>
        <v>0</v>
      </c>
      <c r="BL88" s="12" t="s">
        <v>508</v>
      </c>
      <c r="BM88" s="12" t="s">
        <v>509</v>
      </c>
    </row>
    <row r="89" s="1" customFormat="1">
      <c r="B89" s="33"/>
      <c r="C89" s="34"/>
      <c r="D89" s="195" t="s">
        <v>141</v>
      </c>
      <c r="E89" s="34"/>
      <c r="F89" s="196" t="s">
        <v>507</v>
      </c>
      <c r="G89" s="34"/>
      <c r="H89" s="34"/>
      <c r="I89" s="138"/>
      <c r="J89" s="34"/>
      <c r="K89" s="34"/>
      <c r="L89" s="38"/>
      <c r="M89" s="197"/>
      <c r="N89" s="74"/>
      <c r="O89" s="74"/>
      <c r="P89" s="74"/>
      <c r="Q89" s="74"/>
      <c r="R89" s="74"/>
      <c r="S89" s="74"/>
      <c r="T89" s="75"/>
      <c r="AT89" s="12" t="s">
        <v>141</v>
      </c>
      <c r="AU89" s="12" t="s">
        <v>69</v>
      </c>
    </row>
    <row r="90" s="1" customFormat="1" ht="22.5" customHeight="1">
      <c r="B90" s="33"/>
      <c r="C90" s="182" t="s">
        <v>142</v>
      </c>
      <c r="D90" s="182" t="s">
        <v>132</v>
      </c>
      <c r="E90" s="183" t="s">
        <v>510</v>
      </c>
      <c r="F90" s="184" t="s">
        <v>511</v>
      </c>
      <c r="G90" s="185" t="s">
        <v>135</v>
      </c>
      <c r="H90" s="186">
        <v>1</v>
      </c>
      <c r="I90" s="187"/>
      <c r="J90" s="188">
        <f>ROUND(I90*H90,2)</f>
        <v>0</v>
      </c>
      <c r="K90" s="184" t="s">
        <v>136</v>
      </c>
      <c r="L90" s="189"/>
      <c r="M90" s="190" t="s">
        <v>1</v>
      </c>
      <c r="N90" s="191" t="s">
        <v>40</v>
      </c>
      <c r="O90" s="74"/>
      <c r="P90" s="192">
        <f>O90*H90</f>
        <v>0</v>
      </c>
      <c r="Q90" s="192">
        <v>0</v>
      </c>
      <c r="R90" s="192">
        <f>Q90*H90</f>
        <v>0</v>
      </c>
      <c r="S90" s="192">
        <v>0</v>
      </c>
      <c r="T90" s="193">
        <f>S90*H90</f>
        <v>0</v>
      </c>
      <c r="AR90" s="12" t="s">
        <v>508</v>
      </c>
      <c r="AT90" s="12" t="s">
        <v>132</v>
      </c>
      <c r="AU90" s="12" t="s">
        <v>69</v>
      </c>
      <c r="AY90" s="12" t="s">
        <v>138</v>
      </c>
      <c r="BE90" s="194">
        <f>IF(N90="základní",J90,0)</f>
        <v>0</v>
      </c>
      <c r="BF90" s="194">
        <f>IF(N90="snížená",J90,0)</f>
        <v>0</v>
      </c>
      <c r="BG90" s="194">
        <f>IF(N90="zákl. přenesená",J90,0)</f>
        <v>0</v>
      </c>
      <c r="BH90" s="194">
        <f>IF(N90="sníž. přenesená",J90,0)</f>
        <v>0</v>
      </c>
      <c r="BI90" s="194">
        <f>IF(N90="nulová",J90,0)</f>
        <v>0</v>
      </c>
      <c r="BJ90" s="12" t="s">
        <v>76</v>
      </c>
      <c r="BK90" s="194">
        <f>ROUND(I90*H90,2)</f>
        <v>0</v>
      </c>
      <c r="BL90" s="12" t="s">
        <v>508</v>
      </c>
      <c r="BM90" s="12" t="s">
        <v>512</v>
      </c>
    </row>
    <row r="91" s="1" customFormat="1">
      <c r="B91" s="33"/>
      <c r="C91" s="34"/>
      <c r="D91" s="195" t="s">
        <v>141</v>
      </c>
      <c r="E91" s="34"/>
      <c r="F91" s="196" t="s">
        <v>511</v>
      </c>
      <c r="G91" s="34"/>
      <c r="H91" s="34"/>
      <c r="I91" s="138"/>
      <c r="J91" s="34"/>
      <c r="K91" s="34"/>
      <c r="L91" s="38"/>
      <c r="M91" s="197"/>
      <c r="N91" s="74"/>
      <c r="O91" s="74"/>
      <c r="P91" s="74"/>
      <c r="Q91" s="74"/>
      <c r="R91" s="74"/>
      <c r="S91" s="74"/>
      <c r="T91" s="75"/>
      <c r="AT91" s="12" t="s">
        <v>141</v>
      </c>
      <c r="AU91" s="12" t="s">
        <v>69</v>
      </c>
    </row>
    <row r="92" s="1" customFormat="1" ht="22.5" customHeight="1">
      <c r="B92" s="33"/>
      <c r="C92" s="182" t="s">
        <v>139</v>
      </c>
      <c r="D92" s="182" t="s">
        <v>132</v>
      </c>
      <c r="E92" s="183" t="s">
        <v>513</v>
      </c>
      <c r="F92" s="184" t="s">
        <v>514</v>
      </c>
      <c r="G92" s="185" t="s">
        <v>135</v>
      </c>
      <c r="H92" s="186">
        <v>1</v>
      </c>
      <c r="I92" s="187"/>
      <c r="J92" s="188">
        <f>ROUND(I92*H92,2)</f>
        <v>0</v>
      </c>
      <c r="K92" s="184" t="s">
        <v>136</v>
      </c>
      <c r="L92" s="189"/>
      <c r="M92" s="190" t="s">
        <v>1</v>
      </c>
      <c r="N92" s="191" t="s">
        <v>40</v>
      </c>
      <c r="O92" s="74"/>
      <c r="P92" s="192">
        <f>O92*H92</f>
        <v>0</v>
      </c>
      <c r="Q92" s="192">
        <v>0</v>
      </c>
      <c r="R92" s="192">
        <f>Q92*H92</f>
        <v>0</v>
      </c>
      <c r="S92" s="192">
        <v>0</v>
      </c>
      <c r="T92" s="193">
        <f>S92*H92</f>
        <v>0</v>
      </c>
      <c r="AR92" s="12" t="s">
        <v>508</v>
      </c>
      <c r="AT92" s="12" t="s">
        <v>132</v>
      </c>
      <c r="AU92" s="12" t="s">
        <v>69</v>
      </c>
      <c r="AY92" s="12" t="s">
        <v>138</v>
      </c>
      <c r="BE92" s="194">
        <f>IF(N92="základní",J92,0)</f>
        <v>0</v>
      </c>
      <c r="BF92" s="194">
        <f>IF(N92="snížená",J92,0)</f>
        <v>0</v>
      </c>
      <c r="BG92" s="194">
        <f>IF(N92="zákl. přenesená",J92,0)</f>
        <v>0</v>
      </c>
      <c r="BH92" s="194">
        <f>IF(N92="sníž. přenesená",J92,0)</f>
        <v>0</v>
      </c>
      <c r="BI92" s="194">
        <f>IF(N92="nulová",J92,0)</f>
        <v>0</v>
      </c>
      <c r="BJ92" s="12" t="s">
        <v>76</v>
      </c>
      <c r="BK92" s="194">
        <f>ROUND(I92*H92,2)</f>
        <v>0</v>
      </c>
      <c r="BL92" s="12" t="s">
        <v>508</v>
      </c>
      <c r="BM92" s="12" t="s">
        <v>515</v>
      </c>
    </row>
    <row r="93" s="1" customFormat="1">
      <c r="B93" s="33"/>
      <c r="C93" s="34"/>
      <c r="D93" s="195" t="s">
        <v>141</v>
      </c>
      <c r="E93" s="34"/>
      <c r="F93" s="196" t="s">
        <v>514</v>
      </c>
      <c r="G93" s="34"/>
      <c r="H93" s="34"/>
      <c r="I93" s="138"/>
      <c r="J93" s="34"/>
      <c r="K93" s="34"/>
      <c r="L93" s="38"/>
      <c r="M93" s="197"/>
      <c r="N93" s="74"/>
      <c r="O93" s="74"/>
      <c r="P93" s="74"/>
      <c r="Q93" s="74"/>
      <c r="R93" s="74"/>
      <c r="S93" s="74"/>
      <c r="T93" s="75"/>
      <c r="AT93" s="12" t="s">
        <v>141</v>
      </c>
      <c r="AU93" s="12" t="s">
        <v>69</v>
      </c>
    </row>
    <row r="94" s="1" customFormat="1" ht="22.5" customHeight="1">
      <c r="B94" s="33"/>
      <c r="C94" s="182" t="s">
        <v>149</v>
      </c>
      <c r="D94" s="182" t="s">
        <v>132</v>
      </c>
      <c r="E94" s="183" t="s">
        <v>516</v>
      </c>
      <c r="F94" s="184" t="s">
        <v>517</v>
      </c>
      <c r="G94" s="185" t="s">
        <v>355</v>
      </c>
      <c r="H94" s="186">
        <v>30</v>
      </c>
      <c r="I94" s="187"/>
      <c r="J94" s="188">
        <f>ROUND(I94*H94,2)</f>
        <v>0</v>
      </c>
      <c r="K94" s="184" t="s">
        <v>136</v>
      </c>
      <c r="L94" s="189"/>
      <c r="M94" s="190" t="s">
        <v>1</v>
      </c>
      <c r="N94" s="191" t="s">
        <v>40</v>
      </c>
      <c r="O94" s="74"/>
      <c r="P94" s="192">
        <f>O94*H94</f>
        <v>0</v>
      </c>
      <c r="Q94" s="192">
        <v>0</v>
      </c>
      <c r="R94" s="192">
        <f>Q94*H94</f>
        <v>0</v>
      </c>
      <c r="S94" s="192">
        <v>0</v>
      </c>
      <c r="T94" s="193">
        <f>S94*H94</f>
        <v>0</v>
      </c>
      <c r="AR94" s="12" t="s">
        <v>137</v>
      </c>
      <c r="AT94" s="12" t="s">
        <v>132</v>
      </c>
      <c r="AU94" s="12" t="s">
        <v>69</v>
      </c>
      <c r="AY94" s="12" t="s">
        <v>138</v>
      </c>
      <c r="BE94" s="194">
        <f>IF(N94="základní",J94,0)</f>
        <v>0</v>
      </c>
      <c r="BF94" s="194">
        <f>IF(N94="snížená",J94,0)</f>
        <v>0</v>
      </c>
      <c r="BG94" s="194">
        <f>IF(N94="zákl. přenesená",J94,0)</f>
        <v>0</v>
      </c>
      <c r="BH94" s="194">
        <f>IF(N94="sníž. přenesená",J94,0)</f>
        <v>0</v>
      </c>
      <c r="BI94" s="194">
        <f>IF(N94="nulová",J94,0)</f>
        <v>0</v>
      </c>
      <c r="BJ94" s="12" t="s">
        <v>76</v>
      </c>
      <c r="BK94" s="194">
        <f>ROUND(I94*H94,2)</f>
        <v>0</v>
      </c>
      <c r="BL94" s="12" t="s">
        <v>139</v>
      </c>
      <c r="BM94" s="12" t="s">
        <v>518</v>
      </c>
    </row>
    <row r="95" s="1" customFormat="1">
      <c r="B95" s="33"/>
      <c r="C95" s="34"/>
      <c r="D95" s="195" t="s">
        <v>141</v>
      </c>
      <c r="E95" s="34"/>
      <c r="F95" s="196" t="s">
        <v>517</v>
      </c>
      <c r="G95" s="34"/>
      <c r="H95" s="34"/>
      <c r="I95" s="138"/>
      <c r="J95" s="34"/>
      <c r="K95" s="34"/>
      <c r="L95" s="38"/>
      <c r="M95" s="197"/>
      <c r="N95" s="74"/>
      <c r="O95" s="74"/>
      <c r="P95" s="74"/>
      <c r="Q95" s="74"/>
      <c r="R95" s="74"/>
      <c r="S95" s="74"/>
      <c r="T95" s="75"/>
      <c r="AT95" s="12" t="s">
        <v>141</v>
      </c>
      <c r="AU95" s="12" t="s">
        <v>69</v>
      </c>
    </row>
    <row r="96" s="1" customFormat="1" ht="22.5" customHeight="1">
      <c r="B96" s="33"/>
      <c r="C96" s="182" t="s">
        <v>153</v>
      </c>
      <c r="D96" s="182" t="s">
        <v>132</v>
      </c>
      <c r="E96" s="183" t="s">
        <v>519</v>
      </c>
      <c r="F96" s="184" t="s">
        <v>520</v>
      </c>
      <c r="G96" s="185" t="s">
        <v>135</v>
      </c>
      <c r="H96" s="186">
        <v>8</v>
      </c>
      <c r="I96" s="187"/>
      <c r="J96" s="188">
        <f>ROUND(I96*H96,2)</f>
        <v>0</v>
      </c>
      <c r="K96" s="184" t="s">
        <v>136</v>
      </c>
      <c r="L96" s="189"/>
      <c r="M96" s="190" t="s">
        <v>1</v>
      </c>
      <c r="N96" s="191" t="s">
        <v>40</v>
      </c>
      <c r="O96" s="74"/>
      <c r="P96" s="192">
        <f>O96*H96</f>
        <v>0</v>
      </c>
      <c r="Q96" s="192">
        <v>0</v>
      </c>
      <c r="R96" s="192">
        <f>Q96*H96</f>
        <v>0</v>
      </c>
      <c r="S96" s="192">
        <v>0</v>
      </c>
      <c r="T96" s="193">
        <f>S96*H96</f>
        <v>0</v>
      </c>
      <c r="AR96" s="12" t="s">
        <v>508</v>
      </c>
      <c r="AT96" s="12" t="s">
        <v>132</v>
      </c>
      <c r="AU96" s="12" t="s">
        <v>69</v>
      </c>
      <c r="AY96" s="12" t="s">
        <v>138</v>
      </c>
      <c r="BE96" s="194">
        <f>IF(N96="základní",J96,0)</f>
        <v>0</v>
      </c>
      <c r="BF96" s="194">
        <f>IF(N96="snížená",J96,0)</f>
        <v>0</v>
      </c>
      <c r="BG96" s="194">
        <f>IF(N96="zákl. přenesená",J96,0)</f>
        <v>0</v>
      </c>
      <c r="BH96" s="194">
        <f>IF(N96="sníž. přenesená",J96,0)</f>
        <v>0</v>
      </c>
      <c r="BI96" s="194">
        <f>IF(N96="nulová",J96,0)</f>
        <v>0</v>
      </c>
      <c r="BJ96" s="12" t="s">
        <v>76</v>
      </c>
      <c r="BK96" s="194">
        <f>ROUND(I96*H96,2)</f>
        <v>0</v>
      </c>
      <c r="BL96" s="12" t="s">
        <v>508</v>
      </c>
      <c r="BM96" s="12" t="s">
        <v>521</v>
      </c>
    </row>
    <row r="97" s="1" customFormat="1">
      <c r="B97" s="33"/>
      <c r="C97" s="34"/>
      <c r="D97" s="195" t="s">
        <v>141</v>
      </c>
      <c r="E97" s="34"/>
      <c r="F97" s="196" t="s">
        <v>520</v>
      </c>
      <c r="G97" s="34"/>
      <c r="H97" s="34"/>
      <c r="I97" s="138"/>
      <c r="J97" s="34"/>
      <c r="K97" s="34"/>
      <c r="L97" s="38"/>
      <c r="M97" s="197"/>
      <c r="N97" s="74"/>
      <c r="O97" s="74"/>
      <c r="P97" s="74"/>
      <c r="Q97" s="74"/>
      <c r="R97" s="74"/>
      <c r="S97" s="74"/>
      <c r="T97" s="75"/>
      <c r="AT97" s="12" t="s">
        <v>141</v>
      </c>
      <c r="AU97" s="12" t="s">
        <v>69</v>
      </c>
    </row>
    <row r="98" s="1" customFormat="1" ht="22.5" customHeight="1">
      <c r="B98" s="33"/>
      <c r="C98" s="182" t="s">
        <v>157</v>
      </c>
      <c r="D98" s="182" t="s">
        <v>132</v>
      </c>
      <c r="E98" s="183" t="s">
        <v>522</v>
      </c>
      <c r="F98" s="184" t="s">
        <v>523</v>
      </c>
      <c r="G98" s="185" t="s">
        <v>135</v>
      </c>
      <c r="H98" s="186">
        <v>8</v>
      </c>
      <c r="I98" s="187"/>
      <c r="J98" s="188">
        <f>ROUND(I98*H98,2)</f>
        <v>0</v>
      </c>
      <c r="K98" s="184" t="s">
        <v>136</v>
      </c>
      <c r="L98" s="189"/>
      <c r="M98" s="190" t="s">
        <v>1</v>
      </c>
      <c r="N98" s="191" t="s">
        <v>40</v>
      </c>
      <c r="O98" s="74"/>
      <c r="P98" s="192">
        <f>O98*H98</f>
        <v>0</v>
      </c>
      <c r="Q98" s="192">
        <v>0</v>
      </c>
      <c r="R98" s="192">
        <f>Q98*H98</f>
        <v>0</v>
      </c>
      <c r="S98" s="192">
        <v>0</v>
      </c>
      <c r="T98" s="193">
        <f>S98*H98</f>
        <v>0</v>
      </c>
      <c r="AR98" s="12" t="s">
        <v>508</v>
      </c>
      <c r="AT98" s="12" t="s">
        <v>132</v>
      </c>
      <c r="AU98" s="12" t="s">
        <v>69</v>
      </c>
      <c r="AY98" s="12" t="s">
        <v>138</v>
      </c>
      <c r="BE98" s="194">
        <f>IF(N98="základní",J98,0)</f>
        <v>0</v>
      </c>
      <c r="BF98" s="194">
        <f>IF(N98="snížená",J98,0)</f>
        <v>0</v>
      </c>
      <c r="BG98" s="194">
        <f>IF(N98="zákl. přenesená",J98,0)</f>
        <v>0</v>
      </c>
      <c r="BH98" s="194">
        <f>IF(N98="sníž. přenesená",J98,0)</f>
        <v>0</v>
      </c>
      <c r="BI98" s="194">
        <f>IF(N98="nulová",J98,0)</f>
        <v>0</v>
      </c>
      <c r="BJ98" s="12" t="s">
        <v>76</v>
      </c>
      <c r="BK98" s="194">
        <f>ROUND(I98*H98,2)</f>
        <v>0</v>
      </c>
      <c r="BL98" s="12" t="s">
        <v>508</v>
      </c>
      <c r="BM98" s="12" t="s">
        <v>524</v>
      </c>
    </row>
    <row r="99" s="1" customFormat="1">
      <c r="B99" s="33"/>
      <c r="C99" s="34"/>
      <c r="D99" s="195" t="s">
        <v>141</v>
      </c>
      <c r="E99" s="34"/>
      <c r="F99" s="196" t="s">
        <v>523</v>
      </c>
      <c r="G99" s="34"/>
      <c r="H99" s="34"/>
      <c r="I99" s="138"/>
      <c r="J99" s="34"/>
      <c r="K99" s="34"/>
      <c r="L99" s="38"/>
      <c r="M99" s="197"/>
      <c r="N99" s="74"/>
      <c r="O99" s="74"/>
      <c r="P99" s="74"/>
      <c r="Q99" s="74"/>
      <c r="R99" s="74"/>
      <c r="S99" s="74"/>
      <c r="T99" s="75"/>
      <c r="AT99" s="12" t="s">
        <v>141</v>
      </c>
      <c r="AU99" s="12" t="s">
        <v>69</v>
      </c>
    </row>
    <row r="100" s="1" customFormat="1" ht="22.5" customHeight="1">
      <c r="B100" s="33"/>
      <c r="C100" s="182" t="s">
        <v>137</v>
      </c>
      <c r="D100" s="182" t="s">
        <v>132</v>
      </c>
      <c r="E100" s="183" t="s">
        <v>525</v>
      </c>
      <c r="F100" s="184" t="s">
        <v>526</v>
      </c>
      <c r="G100" s="185" t="s">
        <v>135</v>
      </c>
      <c r="H100" s="186">
        <v>1</v>
      </c>
      <c r="I100" s="187"/>
      <c r="J100" s="188">
        <f>ROUND(I100*H100,2)</f>
        <v>0</v>
      </c>
      <c r="K100" s="184" t="s">
        <v>136</v>
      </c>
      <c r="L100" s="189"/>
      <c r="M100" s="190" t="s">
        <v>1</v>
      </c>
      <c r="N100" s="191" t="s">
        <v>40</v>
      </c>
      <c r="O100" s="74"/>
      <c r="P100" s="192">
        <f>O100*H100</f>
        <v>0</v>
      </c>
      <c r="Q100" s="192">
        <v>0</v>
      </c>
      <c r="R100" s="192">
        <f>Q100*H100</f>
        <v>0</v>
      </c>
      <c r="S100" s="192">
        <v>0</v>
      </c>
      <c r="T100" s="193">
        <f>S100*H100</f>
        <v>0</v>
      </c>
      <c r="AR100" s="12" t="s">
        <v>508</v>
      </c>
      <c r="AT100" s="12" t="s">
        <v>132</v>
      </c>
      <c r="AU100" s="12" t="s">
        <v>69</v>
      </c>
      <c r="AY100" s="12" t="s">
        <v>138</v>
      </c>
      <c r="BE100" s="194">
        <f>IF(N100="základní",J100,0)</f>
        <v>0</v>
      </c>
      <c r="BF100" s="194">
        <f>IF(N100="snížená",J100,0)</f>
        <v>0</v>
      </c>
      <c r="BG100" s="194">
        <f>IF(N100="zákl. přenesená",J100,0)</f>
        <v>0</v>
      </c>
      <c r="BH100" s="194">
        <f>IF(N100="sníž. přenesená",J100,0)</f>
        <v>0</v>
      </c>
      <c r="BI100" s="194">
        <f>IF(N100="nulová",J100,0)</f>
        <v>0</v>
      </c>
      <c r="BJ100" s="12" t="s">
        <v>76</v>
      </c>
      <c r="BK100" s="194">
        <f>ROUND(I100*H100,2)</f>
        <v>0</v>
      </c>
      <c r="BL100" s="12" t="s">
        <v>508</v>
      </c>
      <c r="BM100" s="12" t="s">
        <v>527</v>
      </c>
    </row>
    <row r="101" s="1" customFormat="1">
      <c r="B101" s="33"/>
      <c r="C101" s="34"/>
      <c r="D101" s="195" t="s">
        <v>141</v>
      </c>
      <c r="E101" s="34"/>
      <c r="F101" s="196" t="s">
        <v>526</v>
      </c>
      <c r="G101" s="34"/>
      <c r="H101" s="34"/>
      <c r="I101" s="138"/>
      <c r="J101" s="34"/>
      <c r="K101" s="34"/>
      <c r="L101" s="38"/>
      <c r="M101" s="197"/>
      <c r="N101" s="74"/>
      <c r="O101" s="74"/>
      <c r="P101" s="74"/>
      <c r="Q101" s="74"/>
      <c r="R101" s="74"/>
      <c r="S101" s="74"/>
      <c r="T101" s="75"/>
      <c r="AT101" s="12" t="s">
        <v>141</v>
      </c>
      <c r="AU101" s="12" t="s">
        <v>69</v>
      </c>
    </row>
    <row r="102" s="1" customFormat="1" ht="22.5" customHeight="1">
      <c r="B102" s="33"/>
      <c r="C102" s="182" t="s">
        <v>164</v>
      </c>
      <c r="D102" s="182" t="s">
        <v>132</v>
      </c>
      <c r="E102" s="183" t="s">
        <v>528</v>
      </c>
      <c r="F102" s="184" t="s">
        <v>529</v>
      </c>
      <c r="G102" s="185" t="s">
        <v>135</v>
      </c>
      <c r="H102" s="186">
        <v>1</v>
      </c>
      <c r="I102" s="187"/>
      <c r="J102" s="188">
        <f>ROUND(I102*H102,2)</f>
        <v>0</v>
      </c>
      <c r="K102" s="184" t="s">
        <v>136</v>
      </c>
      <c r="L102" s="189"/>
      <c r="M102" s="190" t="s">
        <v>1</v>
      </c>
      <c r="N102" s="191" t="s">
        <v>40</v>
      </c>
      <c r="O102" s="74"/>
      <c r="P102" s="192">
        <f>O102*H102</f>
        <v>0</v>
      </c>
      <c r="Q102" s="192">
        <v>0</v>
      </c>
      <c r="R102" s="192">
        <f>Q102*H102</f>
        <v>0</v>
      </c>
      <c r="S102" s="192">
        <v>0</v>
      </c>
      <c r="T102" s="193">
        <f>S102*H102</f>
        <v>0</v>
      </c>
      <c r="AR102" s="12" t="s">
        <v>508</v>
      </c>
      <c r="AT102" s="12" t="s">
        <v>132</v>
      </c>
      <c r="AU102" s="12" t="s">
        <v>69</v>
      </c>
      <c r="AY102" s="12" t="s">
        <v>138</v>
      </c>
      <c r="BE102" s="194">
        <f>IF(N102="základní",J102,0)</f>
        <v>0</v>
      </c>
      <c r="BF102" s="194">
        <f>IF(N102="snížená",J102,0)</f>
        <v>0</v>
      </c>
      <c r="BG102" s="194">
        <f>IF(N102="zákl. přenesená",J102,0)</f>
        <v>0</v>
      </c>
      <c r="BH102" s="194">
        <f>IF(N102="sníž. přenesená",J102,0)</f>
        <v>0</v>
      </c>
      <c r="BI102" s="194">
        <f>IF(N102="nulová",J102,0)</f>
        <v>0</v>
      </c>
      <c r="BJ102" s="12" t="s">
        <v>76</v>
      </c>
      <c r="BK102" s="194">
        <f>ROUND(I102*H102,2)</f>
        <v>0</v>
      </c>
      <c r="BL102" s="12" t="s">
        <v>508</v>
      </c>
      <c r="BM102" s="12" t="s">
        <v>530</v>
      </c>
    </row>
    <row r="103" s="1" customFormat="1">
      <c r="B103" s="33"/>
      <c r="C103" s="34"/>
      <c r="D103" s="195" t="s">
        <v>141</v>
      </c>
      <c r="E103" s="34"/>
      <c r="F103" s="196" t="s">
        <v>529</v>
      </c>
      <c r="G103" s="34"/>
      <c r="H103" s="34"/>
      <c r="I103" s="138"/>
      <c r="J103" s="34"/>
      <c r="K103" s="34"/>
      <c r="L103" s="38"/>
      <c r="M103" s="197"/>
      <c r="N103" s="74"/>
      <c r="O103" s="74"/>
      <c r="P103" s="74"/>
      <c r="Q103" s="74"/>
      <c r="R103" s="74"/>
      <c r="S103" s="74"/>
      <c r="T103" s="75"/>
      <c r="AT103" s="12" t="s">
        <v>141</v>
      </c>
      <c r="AU103" s="12" t="s">
        <v>69</v>
      </c>
    </row>
    <row r="104" s="1" customFormat="1" ht="22.5" customHeight="1">
      <c r="B104" s="33"/>
      <c r="C104" s="198" t="s">
        <v>168</v>
      </c>
      <c r="D104" s="198" t="s">
        <v>177</v>
      </c>
      <c r="E104" s="199" t="s">
        <v>531</v>
      </c>
      <c r="F104" s="200" t="s">
        <v>532</v>
      </c>
      <c r="G104" s="201" t="s">
        <v>355</v>
      </c>
      <c r="H104" s="202">
        <v>48</v>
      </c>
      <c r="I104" s="203"/>
      <c r="J104" s="204">
        <f>ROUND(I104*H104,2)</f>
        <v>0</v>
      </c>
      <c r="K104" s="200" t="s">
        <v>136</v>
      </c>
      <c r="L104" s="38"/>
      <c r="M104" s="205" t="s">
        <v>1</v>
      </c>
      <c r="N104" s="206" t="s">
        <v>40</v>
      </c>
      <c r="O104" s="74"/>
      <c r="P104" s="192">
        <f>O104*H104</f>
        <v>0</v>
      </c>
      <c r="Q104" s="192">
        <v>0</v>
      </c>
      <c r="R104" s="192">
        <f>Q104*H104</f>
        <v>0</v>
      </c>
      <c r="S104" s="192">
        <v>0</v>
      </c>
      <c r="T104" s="193">
        <f>S104*H104</f>
        <v>0</v>
      </c>
      <c r="AR104" s="12" t="s">
        <v>533</v>
      </c>
      <c r="AT104" s="12" t="s">
        <v>177</v>
      </c>
      <c r="AU104" s="12" t="s">
        <v>69</v>
      </c>
      <c r="AY104" s="12" t="s">
        <v>138</v>
      </c>
      <c r="BE104" s="194">
        <f>IF(N104="základní",J104,0)</f>
        <v>0</v>
      </c>
      <c r="BF104" s="194">
        <f>IF(N104="snížená",J104,0)</f>
        <v>0</v>
      </c>
      <c r="BG104" s="194">
        <f>IF(N104="zákl. přenesená",J104,0)</f>
        <v>0</v>
      </c>
      <c r="BH104" s="194">
        <f>IF(N104="sníž. přenesená",J104,0)</f>
        <v>0</v>
      </c>
      <c r="BI104" s="194">
        <f>IF(N104="nulová",J104,0)</f>
        <v>0</v>
      </c>
      <c r="BJ104" s="12" t="s">
        <v>76</v>
      </c>
      <c r="BK104" s="194">
        <f>ROUND(I104*H104,2)</f>
        <v>0</v>
      </c>
      <c r="BL104" s="12" t="s">
        <v>533</v>
      </c>
      <c r="BM104" s="12" t="s">
        <v>534</v>
      </c>
    </row>
    <row r="105" s="1" customFormat="1">
      <c r="B105" s="33"/>
      <c r="C105" s="34"/>
      <c r="D105" s="195" t="s">
        <v>141</v>
      </c>
      <c r="E105" s="34"/>
      <c r="F105" s="196" t="s">
        <v>535</v>
      </c>
      <c r="G105" s="34"/>
      <c r="H105" s="34"/>
      <c r="I105" s="138"/>
      <c r="J105" s="34"/>
      <c r="K105" s="34"/>
      <c r="L105" s="38"/>
      <c r="M105" s="197"/>
      <c r="N105" s="74"/>
      <c r="O105" s="74"/>
      <c r="P105" s="74"/>
      <c r="Q105" s="74"/>
      <c r="R105" s="74"/>
      <c r="S105" s="74"/>
      <c r="T105" s="75"/>
      <c r="AT105" s="12" t="s">
        <v>141</v>
      </c>
      <c r="AU105" s="12" t="s">
        <v>69</v>
      </c>
    </row>
    <row r="106" s="1" customFormat="1" ht="22.5" customHeight="1">
      <c r="B106" s="33"/>
      <c r="C106" s="198" t="s">
        <v>176</v>
      </c>
      <c r="D106" s="198" t="s">
        <v>177</v>
      </c>
      <c r="E106" s="199" t="s">
        <v>536</v>
      </c>
      <c r="F106" s="200" t="s">
        <v>537</v>
      </c>
      <c r="G106" s="201" t="s">
        <v>355</v>
      </c>
      <c r="H106" s="202">
        <v>24</v>
      </c>
      <c r="I106" s="203"/>
      <c r="J106" s="204">
        <f>ROUND(I106*H106,2)</f>
        <v>0</v>
      </c>
      <c r="K106" s="200" t="s">
        <v>136</v>
      </c>
      <c r="L106" s="38"/>
      <c r="M106" s="205" t="s">
        <v>1</v>
      </c>
      <c r="N106" s="206" t="s">
        <v>40</v>
      </c>
      <c r="O106" s="74"/>
      <c r="P106" s="192">
        <f>O106*H106</f>
        <v>0</v>
      </c>
      <c r="Q106" s="192">
        <v>0</v>
      </c>
      <c r="R106" s="192">
        <f>Q106*H106</f>
        <v>0</v>
      </c>
      <c r="S106" s="192">
        <v>0</v>
      </c>
      <c r="T106" s="193">
        <f>S106*H106</f>
        <v>0</v>
      </c>
      <c r="AR106" s="12" t="s">
        <v>533</v>
      </c>
      <c r="AT106" s="12" t="s">
        <v>177</v>
      </c>
      <c r="AU106" s="12" t="s">
        <v>69</v>
      </c>
      <c r="AY106" s="12" t="s">
        <v>138</v>
      </c>
      <c r="BE106" s="194">
        <f>IF(N106="základní",J106,0)</f>
        <v>0</v>
      </c>
      <c r="BF106" s="194">
        <f>IF(N106="snížená",J106,0)</f>
        <v>0</v>
      </c>
      <c r="BG106" s="194">
        <f>IF(N106="zákl. přenesená",J106,0)</f>
        <v>0</v>
      </c>
      <c r="BH106" s="194">
        <f>IF(N106="sníž. přenesená",J106,0)</f>
        <v>0</v>
      </c>
      <c r="BI106" s="194">
        <f>IF(N106="nulová",J106,0)</f>
        <v>0</v>
      </c>
      <c r="BJ106" s="12" t="s">
        <v>76</v>
      </c>
      <c r="BK106" s="194">
        <f>ROUND(I106*H106,2)</f>
        <v>0</v>
      </c>
      <c r="BL106" s="12" t="s">
        <v>533</v>
      </c>
      <c r="BM106" s="12" t="s">
        <v>538</v>
      </c>
    </row>
    <row r="107" s="1" customFormat="1">
      <c r="B107" s="33"/>
      <c r="C107" s="34"/>
      <c r="D107" s="195" t="s">
        <v>141</v>
      </c>
      <c r="E107" s="34"/>
      <c r="F107" s="196" t="s">
        <v>539</v>
      </c>
      <c r="G107" s="34"/>
      <c r="H107" s="34"/>
      <c r="I107" s="138"/>
      <c r="J107" s="34"/>
      <c r="K107" s="34"/>
      <c r="L107" s="38"/>
      <c r="M107" s="197"/>
      <c r="N107" s="74"/>
      <c r="O107" s="74"/>
      <c r="P107" s="74"/>
      <c r="Q107" s="74"/>
      <c r="R107" s="74"/>
      <c r="S107" s="74"/>
      <c r="T107" s="75"/>
      <c r="AT107" s="12" t="s">
        <v>141</v>
      </c>
      <c r="AU107" s="12" t="s">
        <v>69</v>
      </c>
    </row>
    <row r="108" s="1" customFormat="1" ht="22.5" customHeight="1">
      <c r="B108" s="33"/>
      <c r="C108" s="198" t="s">
        <v>182</v>
      </c>
      <c r="D108" s="198" t="s">
        <v>177</v>
      </c>
      <c r="E108" s="199" t="s">
        <v>540</v>
      </c>
      <c r="F108" s="200" t="s">
        <v>541</v>
      </c>
      <c r="G108" s="201" t="s">
        <v>355</v>
      </c>
      <c r="H108" s="202">
        <v>30</v>
      </c>
      <c r="I108" s="203"/>
      <c r="J108" s="204">
        <f>ROUND(I108*H108,2)</f>
        <v>0</v>
      </c>
      <c r="K108" s="200" t="s">
        <v>136</v>
      </c>
      <c r="L108" s="38"/>
      <c r="M108" s="205" t="s">
        <v>1</v>
      </c>
      <c r="N108" s="206" t="s">
        <v>40</v>
      </c>
      <c r="O108" s="74"/>
      <c r="P108" s="192">
        <f>O108*H108</f>
        <v>0</v>
      </c>
      <c r="Q108" s="192">
        <v>0</v>
      </c>
      <c r="R108" s="192">
        <f>Q108*H108</f>
        <v>0</v>
      </c>
      <c r="S108" s="192">
        <v>0</v>
      </c>
      <c r="T108" s="193">
        <f>S108*H108</f>
        <v>0</v>
      </c>
      <c r="AR108" s="12" t="s">
        <v>533</v>
      </c>
      <c r="AT108" s="12" t="s">
        <v>177</v>
      </c>
      <c r="AU108" s="12" t="s">
        <v>69</v>
      </c>
      <c r="AY108" s="12" t="s">
        <v>138</v>
      </c>
      <c r="BE108" s="194">
        <f>IF(N108="základní",J108,0)</f>
        <v>0</v>
      </c>
      <c r="BF108" s="194">
        <f>IF(N108="snížená",J108,0)</f>
        <v>0</v>
      </c>
      <c r="BG108" s="194">
        <f>IF(N108="zákl. přenesená",J108,0)</f>
        <v>0</v>
      </c>
      <c r="BH108" s="194">
        <f>IF(N108="sníž. přenesená",J108,0)</f>
        <v>0</v>
      </c>
      <c r="BI108" s="194">
        <f>IF(N108="nulová",J108,0)</f>
        <v>0</v>
      </c>
      <c r="BJ108" s="12" t="s">
        <v>76</v>
      </c>
      <c r="BK108" s="194">
        <f>ROUND(I108*H108,2)</f>
        <v>0</v>
      </c>
      <c r="BL108" s="12" t="s">
        <v>533</v>
      </c>
      <c r="BM108" s="12" t="s">
        <v>542</v>
      </c>
    </row>
    <row r="109" s="1" customFormat="1">
      <c r="B109" s="33"/>
      <c r="C109" s="34"/>
      <c r="D109" s="195" t="s">
        <v>141</v>
      </c>
      <c r="E109" s="34"/>
      <c r="F109" s="196" t="s">
        <v>543</v>
      </c>
      <c r="G109" s="34"/>
      <c r="H109" s="34"/>
      <c r="I109" s="138"/>
      <c r="J109" s="34"/>
      <c r="K109" s="34"/>
      <c r="L109" s="38"/>
      <c r="M109" s="197"/>
      <c r="N109" s="74"/>
      <c r="O109" s="74"/>
      <c r="P109" s="74"/>
      <c r="Q109" s="74"/>
      <c r="R109" s="74"/>
      <c r="S109" s="74"/>
      <c r="T109" s="75"/>
      <c r="AT109" s="12" t="s">
        <v>141</v>
      </c>
      <c r="AU109" s="12" t="s">
        <v>69</v>
      </c>
    </row>
    <row r="110" s="1" customFormat="1" ht="22.5" customHeight="1">
      <c r="B110" s="33"/>
      <c r="C110" s="198" t="s">
        <v>187</v>
      </c>
      <c r="D110" s="198" t="s">
        <v>177</v>
      </c>
      <c r="E110" s="199" t="s">
        <v>544</v>
      </c>
      <c r="F110" s="200" t="s">
        <v>545</v>
      </c>
      <c r="G110" s="201" t="s">
        <v>355</v>
      </c>
      <c r="H110" s="202">
        <v>30</v>
      </c>
      <c r="I110" s="203"/>
      <c r="J110" s="204">
        <f>ROUND(I110*H110,2)</f>
        <v>0</v>
      </c>
      <c r="K110" s="200" t="s">
        <v>136</v>
      </c>
      <c r="L110" s="38"/>
      <c r="M110" s="205" t="s">
        <v>1</v>
      </c>
      <c r="N110" s="206" t="s">
        <v>40</v>
      </c>
      <c r="O110" s="74"/>
      <c r="P110" s="192">
        <f>O110*H110</f>
        <v>0</v>
      </c>
      <c r="Q110" s="192">
        <v>0</v>
      </c>
      <c r="R110" s="192">
        <f>Q110*H110</f>
        <v>0</v>
      </c>
      <c r="S110" s="192">
        <v>0</v>
      </c>
      <c r="T110" s="193">
        <f>S110*H110</f>
        <v>0</v>
      </c>
      <c r="AR110" s="12" t="s">
        <v>533</v>
      </c>
      <c r="AT110" s="12" t="s">
        <v>177</v>
      </c>
      <c r="AU110" s="12" t="s">
        <v>69</v>
      </c>
      <c r="AY110" s="12" t="s">
        <v>138</v>
      </c>
      <c r="BE110" s="194">
        <f>IF(N110="základní",J110,0)</f>
        <v>0</v>
      </c>
      <c r="BF110" s="194">
        <f>IF(N110="snížená",J110,0)</f>
        <v>0</v>
      </c>
      <c r="BG110" s="194">
        <f>IF(N110="zákl. přenesená",J110,0)</f>
        <v>0</v>
      </c>
      <c r="BH110" s="194">
        <f>IF(N110="sníž. přenesená",J110,0)</f>
        <v>0</v>
      </c>
      <c r="BI110" s="194">
        <f>IF(N110="nulová",J110,0)</f>
        <v>0</v>
      </c>
      <c r="BJ110" s="12" t="s">
        <v>76</v>
      </c>
      <c r="BK110" s="194">
        <f>ROUND(I110*H110,2)</f>
        <v>0</v>
      </c>
      <c r="BL110" s="12" t="s">
        <v>533</v>
      </c>
      <c r="BM110" s="12" t="s">
        <v>546</v>
      </c>
    </row>
    <row r="111" s="1" customFormat="1">
      <c r="B111" s="33"/>
      <c r="C111" s="34"/>
      <c r="D111" s="195" t="s">
        <v>141</v>
      </c>
      <c r="E111" s="34"/>
      <c r="F111" s="196" t="s">
        <v>547</v>
      </c>
      <c r="G111" s="34"/>
      <c r="H111" s="34"/>
      <c r="I111" s="138"/>
      <c r="J111" s="34"/>
      <c r="K111" s="34"/>
      <c r="L111" s="38"/>
      <c r="M111" s="197"/>
      <c r="N111" s="74"/>
      <c r="O111" s="74"/>
      <c r="P111" s="74"/>
      <c r="Q111" s="74"/>
      <c r="R111" s="74"/>
      <c r="S111" s="74"/>
      <c r="T111" s="75"/>
      <c r="AT111" s="12" t="s">
        <v>141</v>
      </c>
      <c r="AU111" s="12" t="s">
        <v>69</v>
      </c>
    </row>
    <row r="112" s="1" customFormat="1" ht="22.5" customHeight="1">
      <c r="B112" s="33"/>
      <c r="C112" s="198" t="s">
        <v>192</v>
      </c>
      <c r="D112" s="198" t="s">
        <v>177</v>
      </c>
      <c r="E112" s="199" t="s">
        <v>548</v>
      </c>
      <c r="F112" s="200" t="s">
        <v>549</v>
      </c>
      <c r="G112" s="201" t="s">
        <v>135</v>
      </c>
      <c r="H112" s="202">
        <v>2</v>
      </c>
      <c r="I112" s="203"/>
      <c r="J112" s="204">
        <f>ROUND(I112*H112,2)</f>
        <v>0</v>
      </c>
      <c r="K112" s="200" t="s">
        <v>136</v>
      </c>
      <c r="L112" s="38"/>
      <c r="M112" s="205" t="s">
        <v>1</v>
      </c>
      <c r="N112" s="206" t="s">
        <v>40</v>
      </c>
      <c r="O112" s="74"/>
      <c r="P112" s="192">
        <f>O112*H112</f>
        <v>0</v>
      </c>
      <c r="Q112" s="192">
        <v>0</v>
      </c>
      <c r="R112" s="192">
        <f>Q112*H112</f>
        <v>0</v>
      </c>
      <c r="S112" s="192">
        <v>0</v>
      </c>
      <c r="T112" s="193">
        <f>S112*H112</f>
        <v>0</v>
      </c>
      <c r="AR112" s="12" t="s">
        <v>533</v>
      </c>
      <c r="AT112" s="12" t="s">
        <v>177</v>
      </c>
      <c r="AU112" s="12" t="s">
        <v>69</v>
      </c>
      <c r="AY112" s="12" t="s">
        <v>138</v>
      </c>
      <c r="BE112" s="194">
        <f>IF(N112="základní",J112,0)</f>
        <v>0</v>
      </c>
      <c r="BF112" s="194">
        <f>IF(N112="snížená",J112,0)</f>
        <v>0</v>
      </c>
      <c r="BG112" s="194">
        <f>IF(N112="zákl. přenesená",J112,0)</f>
        <v>0</v>
      </c>
      <c r="BH112" s="194">
        <f>IF(N112="sníž. přenesená",J112,0)</f>
        <v>0</v>
      </c>
      <c r="BI112" s="194">
        <f>IF(N112="nulová",J112,0)</f>
        <v>0</v>
      </c>
      <c r="BJ112" s="12" t="s">
        <v>76</v>
      </c>
      <c r="BK112" s="194">
        <f>ROUND(I112*H112,2)</f>
        <v>0</v>
      </c>
      <c r="BL112" s="12" t="s">
        <v>533</v>
      </c>
      <c r="BM112" s="12" t="s">
        <v>550</v>
      </c>
    </row>
    <row r="113" s="1" customFormat="1">
      <c r="B113" s="33"/>
      <c r="C113" s="34"/>
      <c r="D113" s="195" t="s">
        <v>141</v>
      </c>
      <c r="E113" s="34"/>
      <c r="F113" s="196" t="s">
        <v>551</v>
      </c>
      <c r="G113" s="34"/>
      <c r="H113" s="34"/>
      <c r="I113" s="138"/>
      <c r="J113" s="34"/>
      <c r="K113" s="34"/>
      <c r="L113" s="38"/>
      <c r="M113" s="197"/>
      <c r="N113" s="74"/>
      <c r="O113" s="74"/>
      <c r="P113" s="74"/>
      <c r="Q113" s="74"/>
      <c r="R113" s="74"/>
      <c r="S113" s="74"/>
      <c r="T113" s="75"/>
      <c r="AT113" s="12" t="s">
        <v>141</v>
      </c>
      <c r="AU113" s="12" t="s">
        <v>69</v>
      </c>
    </row>
    <row r="114" s="1" customFormat="1" ht="22.5" customHeight="1">
      <c r="B114" s="33"/>
      <c r="C114" s="198" t="s">
        <v>8</v>
      </c>
      <c r="D114" s="198" t="s">
        <v>177</v>
      </c>
      <c r="E114" s="199" t="s">
        <v>552</v>
      </c>
      <c r="F114" s="200" t="s">
        <v>553</v>
      </c>
      <c r="G114" s="201" t="s">
        <v>135</v>
      </c>
      <c r="H114" s="202">
        <v>4</v>
      </c>
      <c r="I114" s="203"/>
      <c r="J114" s="204">
        <f>ROUND(I114*H114,2)</f>
        <v>0</v>
      </c>
      <c r="K114" s="200" t="s">
        <v>136</v>
      </c>
      <c r="L114" s="38"/>
      <c r="M114" s="205" t="s">
        <v>1</v>
      </c>
      <c r="N114" s="206" t="s">
        <v>40</v>
      </c>
      <c r="O114" s="74"/>
      <c r="P114" s="192">
        <f>O114*H114</f>
        <v>0</v>
      </c>
      <c r="Q114" s="192">
        <v>0</v>
      </c>
      <c r="R114" s="192">
        <f>Q114*H114</f>
        <v>0</v>
      </c>
      <c r="S114" s="192">
        <v>0</v>
      </c>
      <c r="T114" s="193">
        <f>S114*H114</f>
        <v>0</v>
      </c>
      <c r="AR114" s="12" t="s">
        <v>533</v>
      </c>
      <c r="AT114" s="12" t="s">
        <v>177</v>
      </c>
      <c r="AU114" s="12" t="s">
        <v>69</v>
      </c>
      <c r="AY114" s="12" t="s">
        <v>138</v>
      </c>
      <c r="BE114" s="194">
        <f>IF(N114="základní",J114,0)</f>
        <v>0</v>
      </c>
      <c r="BF114" s="194">
        <f>IF(N114="snížená",J114,0)</f>
        <v>0</v>
      </c>
      <c r="BG114" s="194">
        <f>IF(N114="zákl. přenesená",J114,0)</f>
        <v>0</v>
      </c>
      <c r="BH114" s="194">
        <f>IF(N114="sníž. přenesená",J114,0)</f>
        <v>0</v>
      </c>
      <c r="BI114" s="194">
        <f>IF(N114="nulová",J114,0)</f>
        <v>0</v>
      </c>
      <c r="BJ114" s="12" t="s">
        <v>76</v>
      </c>
      <c r="BK114" s="194">
        <f>ROUND(I114*H114,2)</f>
        <v>0</v>
      </c>
      <c r="BL114" s="12" t="s">
        <v>533</v>
      </c>
      <c r="BM114" s="12" t="s">
        <v>554</v>
      </c>
    </row>
    <row r="115" s="1" customFormat="1">
      <c r="B115" s="33"/>
      <c r="C115" s="34"/>
      <c r="D115" s="195" t="s">
        <v>141</v>
      </c>
      <c r="E115" s="34"/>
      <c r="F115" s="196" t="s">
        <v>555</v>
      </c>
      <c r="G115" s="34"/>
      <c r="H115" s="34"/>
      <c r="I115" s="138"/>
      <c r="J115" s="34"/>
      <c r="K115" s="34"/>
      <c r="L115" s="38"/>
      <c r="M115" s="197"/>
      <c r="N115" s="74"/>
      <c r="O115" s="74"/>
      <c r="P115" s="74"/>
      <c r="Q115" s="74"/>
      <c r="R115" s="74"/>
      <c r="S115" s="74"/>
      <c r="T115" s="75"/>
      <c r="AT115" s="12" t="s">
        <v>141</v>
      </c>
      <c r="AU115" s="12" t="s">
        <v>69</v>
      </c>
    </row>
    <row r="116" s="1" customFormat="1" ht="22.5" customHeight="1">
      <c r="B116" s="33"/>
      <c r="C116" s="198" t="s">
        <v>200</v>
      </c>
      <c r="D116" s="198" t="s">
        <v>177</v>
      </c>
      <c r="E116" s="199" t="s">
        <v>556</v>
      </c>
      <c r="F116" s="200" t="s">
        <v>557</v>
      </c>
      <c r="G116" s="201" t="s">
        <v>135</v>
      </c>
      <c r="H116" s="202">
        <v>3</v>
      </c>
      <c r="I116" s="203"/>
      <c r="J116" s="204">
        <f>ROUND(I116*H116,2)</f>
        <v>0</v>
      </c>
      <c r="K116" s="200" t="s">
        <v>136</v>
      </c>
      <c r="L116" s="38"/>
      <c r="M116" s="205" t="s">
        <v>1</v>
      </c>
      <c r="N116" s="206" t="s">
        <v>40</v>
      </c>
      <c r="O116" s="74"/>
      <c r="P116" s="192">
        <f>O116*H116</f>
        <v>0</v>
      </c>
      <c r="Q116" s="192">
        <v>0</v>
      </c>
      <c r="R116" s="192">
        <f>Q116*H116</f>
        <v>0</v>
      </c>
      <c r="S116" s="192">
        <v>0</v>
      </c>
      <c r="T116" s="193">
        <f>S116*H116</f>
        <v>0</v>
      </c>
      <c r="AR116" s="12" t="s">
        <v>533</v>
      </c>
      <c r="AT116" s="12" t="s">
        <v>177</v>
      </c>
      <c r="AU116" s="12" t="s">
        <v>69</v>
      </c>
      <c r="AY116" s="12" t="s">
        <v>138</v>
      </c>
      <c r="BE116" s="194">
        <f>IF(N116="základní",J116,0)</f>
        <v>0</v>
      </c>
      <c r="BF116" s="194">
        <f>IF(N116="snížená",J116,0)</f>
        <v>0</v>
      </c>
      <c r="BG116" s="194">
        <f>IF(N116="zákl. přenesená",J116,0)</f>
        <v>0</v>
      </c>
      <c r="BH116" s="194">
        <f>IF(N116="sníž. přenesená",J116,0)</f>
        <v>0</v>
      </c>
      <c r="BI116" s="194">
        <f>IF(N116="nulová",J116,0)</f>
        <v>0</v>
      </c>
      <c r="BJ116" s="12" t="s">
        <v>76</v>
      </c>
      <c r="BK116" s="194">
        <f>ROUND(I116*H116,2)</f>
        <v>0</v>
      </c>
      <c r="BL116" s="12" t="s">
        <v>533</v>
      </c>
      <c r="BM116" s="12" t="s">
        <v>558</v>
      </c>
    </row>
    <row r="117" s="1" customFormat="1">
      <c r="B117" s="33"/>
      <c r="C117" s="34"/>
      <c r="D117" s="195" t="s">
        <v>141</v>
      </c>
      <c r="E117" s="34"/>
      <c r="F117" s="196" t="s">
        <v>557</v>
      </c>
      <c r="G117" s="34"/>
      <c r="H117" s="34"/>
      <c r="I117" s="138"/>
      <c r="J117" s="34"/>
      <c r="K117" s="34"/>
      <c r="L117" s="38"/>
      <c r="M117" s="197"/>
      <c r="N117" s="74"/>
      <c r="O117" s="74"/>
      <c r="P117" s="74"/>
      <c r="Q117" s="74"/>
      <c r="R117" s="74"/>
      <c r="S117" s="74"/>
      <c r="T117" s="75"/>
      <c r="AT117" s="12" t="s">
        <v>141</v>
      </c>
      <c r="AU117" s="12" t="s">
        <v>69</v>
      </c>
    </row>
    <row r="118" s="1" customFormat="1" ht="22.5" customHeight="1">
      <c r="B118" s="33"/>
      <c r="C118" s="198" t="s">
        <v>204</v>
      </c>
      <c r="D118" s="198" t="s">
        <v>177</v>
      </c>
      <c r="E118" s="199" t="s">
        <v>559</v>
      </c>
      <c r="F118" s="200" t="s">
        <v>560</v>
      </c>
      <c r="G118" s="201" t="s">
        <v>135</v>
      </c>
      <c r="H118" s="202">
        <v>1</v>
      </c>
      <c r="I118" s="203"/>
      <c r="J118" s="204">
        <f>ROUND(I118*H118,2)</f>
        <v>0</v>
      </c>
      <c r="K118" s="200" t="s">
        <v>136</v>
      </c>
      <c r="L118" s="38"/>
      <c r="M118" s="205" t="s">
        <v>1</v>
      </c>
      <c r="N118" s="206" t="s">
        <v>40</v>
      </c>
      <c r="O118" s="74"/>
      <c r="P118" s="192">
        <f>O118*H118</f>
        <v>0</v>
      </c>
      <c r="Q118" s="192">
        <v>0</v>
      </c>
      <c r="R118" s="192">
        <f>Q118*H118</f>
        <v>0</v>
      </c>
      <c r="S118" s="192">
        <v>0</v>
      </c>
      <c r="T118" s="193">
        <f>S118*H118</f>
        <v>0</v>
      </c>
      <c r="AR118" s="12" t="s">
        <v>533</v>
      </c>
      <c r="AT118" s="12" t="s">
        <v>177</v>
      </c>
      <c r="AU118" s="12" t="s">
        <v>69</v>
      </c>
      <c r="AY118" s="12" t="s">
        <v>138</v>
      </c>
      <c r="BE118" s="194">
        <f>IF(N118="základní",J118,0)</f>
        <v>0</v>
      </c>
      <c r="BF118" s="194">
        <f>IF(N118="snížená",J118,0)</f>
        <v>0</v>
      </c>
      <c r="BG118" s="194">
        <f>IF(N118="zákl. přenesená",J118,0)</f>
        <v>0</v>
      </c>
      <c r="BH118" s="194">
        <f>IF(N118="sníž. přenesená",J118,0)</f>
        <v>0</v>
      </c>
      <c r="BI118" s="194">
        <f>IF(N118="nulová",J118,0)</f>
        <v>0</v>
      </c>
      <c r="BJ118" s="12" t="s">
        <v>76</v>
      </c>
      <c r="BK118" s="194">
        <f>ROUND(I118*H118,2)</f>
        <v>0</v>
      </c>
      <c r="BL118" s="12" t="s">
        <v>533</v>
      </c>
      <c r="BM118" s="12" t="s">
        <v>561</v>
      </c>
    </row>
    <row r="119" s="1" customFormat="1">
      <c r="B119" s="33"/>
      <c r="C119" s="34"/>
      <c r="D119" s="195" t="s">
        <v>141</v>
      </c>
      <c r="E119" s="34"/>
      <c r="F119" s="196" t="s">
        <v>560</v>
      </c>
      <c r="G119" s="34"/>
      <c r="H119" s="34"/>
      <c r="I119" s="138"/>
      <c r="J119" s="34"/>
      <c r="K119" s="34"/>
      <c r="L119" s="38"/>
      <c r="M119" s="197"/>
      <c r="N119" s="74"/>
      <c r="O119" s="74"/>
      <c r="P119" s="74"/>
      <c r="Q119" s="74"/>
      <c r="R119" s="74"/>
      <c r="S119" s="74"/>
      <c r="T119" s="75"/>
      <c r="AT119" s="12" t="s">
        <v>141</v>
      </c>
      <c r="AU119" s="12" t="s">
        <v>69</v>
      </c>
    </row>
    <row r="120" s="1" customFormat="1" ht="22.5" customHeight="1">
      <c r="B120" s="33"/>
      <c r="C120" s="198" t="s">
        <v>209</v>
      </c>
      <c r="D120" s="198" t="s">
        <v>177</v>
      </c>
      <c r="E120" s="199" t="s">
        <v>562</v>
      </c>
      <c r="F120" s="200" t="s">
        <v>563</v>
      </c>
      <c r="G120" s="201" t="s">
        <v>135</v>
      </c>
      <c r="H120" s="202">
        <v>1</v>
      </c>
      <c r="I120" s="203"/>
      <c r="J120" s="204">
        <f>ROUND(I120*H120,2)</f>
        <v>0</v>
      </c>
      <c r="K120" s="200" t="s">
        <v>136</v>
      </c>
      <c r="L120" s="38"/>
      <c r="M120" s="205" t="s">
        <v>1</v>
      </c>
      <c r="N120" s="206" t="s">
        <v>40</v>
      </c>
      <c r="O120" s="74"/>
      <c r="P120" s="192">
        <f>O120*H120</f>
        <v>0</v>
      </c>
      <c r="Q120" s="192">
        <v>0</v>
      </c>
      <c r="R120" s="192">
        <f>Q120*H120</f>
        <v>0</v>
      </c>
      <c r="S120" s="192">
        <v>0</v>
      </c>
      <c r="T120" s="193">
        <f>S120*H120</f>
        <v>0</v>
      </c>
      <c r="AR120" s="12" t="s">
        <v>533</v>
      </c>
      <c r="AT120" s="12" t="s">
        <v>177</v>
      </c>
      <c r="AU120" s="12" t="s">
        <v>69</v>
      </c>
      <c r="AY120" s="12" t="s">
        <v>138</v>
      </c>
      <c r="BE120" s="194">
        <f>IF(N120="základní",J120,0)</f>
        <v>0</v>
      </c>
      <c r="BF120" s="194">
        <f>IF(N120="snížená",J120,0)</f>
        <v>0</v>
      </c>
      <c r="BG120" s="194">
        <f>IF(N120="zákl. přenesená",J120,0)</f>
        <v>0</v>
      </c>
      <c r="BH120" s="194">
        <f>IF(N120="sníž. přenesená",J120,0)</f>
        <v>0</v>
      </c>
      <c r="BI120" s="194">
        <f>IF(N120="nulová",J120,0)</f>
        <v>0</v>
      </c>
      <c r="BJ120" s="12" t="s">
        <v>76</v>
      </c>
      <c r="BK120" s="194">
        <f>ROUND(I120*H120,2)</f>
        <v>0</v>
      </c>
      <c r="BL120" s="12" t="s">
        <v>533</v>
      </c>
      <c r="BM120" s="12" t="s">
        <v>564</v>
      </c>
    </row>
    <row r="121" s="1" customFormat="1">
      <c r="B121" s="33"/>
      <c r="C121" s="34"/>
      <c r="D121" s="195" t="s">
        <v>141</v>
      </c>
      <c r="E121" s="34"/>
      <c r="F121" s="196" t="s">
        <v>563</v>
      </c>
      <c r="G121" s="34"/>
      <c r="H121" s="34"/>
      <c r="I121" s="138"/>
      <c r="J121" s="34"/>
      <c r="K121" s="34"/>
      <c r="L121" s="38"/>
      <c r="M121" s="197"/>
      <c r="N121" s="74"/>
      <c r="O121" s="74"/>
      <c r="P121" s="74"/>
      <c r="Q121" s="74"/>
      <c r="R121" s="74"/>
      <c r="S121" s="74"/>
      <c r="T121" s="75"/>
      <c r="AT121" s="12" t="s">
        <v>141</v>
      </c>
      <c r="AU121" s="12" t="s">
        <v>69</v>
      </c>
    </row>
    <row r="122" s="1" customFormat="1" ht="22.5" customHeight="1">
      <c r="B122" s="33"/>
      <c r="C122" s="198" t="s">
        <v>214</v>
      </c>
      <c r="D122" s="198" t="s">
        <v>177</v>
      </c>
      <c r="E122" s="199" t="s">
        <v>565</v>
      </c>
      <c r="F122" s="200" t="s">
        <v>566</v>
      </c>
      <c r="G122" s="201" t="s">
        <v>135</v>
      </c>
      <c r="H122" s="202">
        <v>4</v>
      </c>
      <c r="I122" s="203"/>
      <c r="J122" s="204">
        <f>ROUND(I122*H122,2)</f>
        <v>0</v>
      </c>
      <c r="K122" s="200" t="s">
        <v>136</v>
      </c>
      <c r="L122" s="38"/>
      <c r="M122" s="205" t="s">
        <v>1</v>
      </c>
      <c r="N122" s="206" t="s">
        <v>40</v>
      </c>
      <c r="O122" s="74"/>
      <c r="P122" s="192">
        <f>O122*H122</f>
        <v>0</v>
      </c>
      <c r="Q122" s="192">
        <v>0</v>
      </c>
      <c r="R122" s="192">
        <f>Q122*H122</f>
        <v>0</v>
      </c>
      <c r="S122" s="192">
        <v>0</v>
      </c>
      <c r="T122" s="193">
        <f>S122*H122</f>
        <v>0</v>
      </c>
      <c r="AR122" s="12" t="s">
        <v>533</v>
      </c>
      <c r="AT122" s="12" t="s">
        <v>177</v>
      </c>
      <c r="AU122" s="12" t="s">
        <v>69</v>
      </c>
      <c r="AY122" s="12" t="s">
        <v>138</v>
      </c>
      <c r="BE122" s="194">
        <f>IF(N122="základní",J122,0)</f>
        <v>0</v>
      </c>
      <c r="BF122" s="194">
        <f>IF(N122="snížená",J122,0)</f>
        <v>0</v>
      </c>
      <c r="BG122" s="194">
        <f>IF(N122="zákl. přenesená",J122,0)</f>
        <v>0</v>
      </c>
      <c r="BH122" s="194">
        <f>IF(N122="sníž. přenesená",J122,0)</f>
        <v>0</v>
      </c>
      <c r="BI122" s="194">
        <f>IF(N122="nulová",J122,0)</f>
        <v>0</v>
      </c>
      <c r="BJ122" s="12" t="s">
        <v>76</v>
      </c>
      <c r="BK122" s="194">
        <f>ROUND(I122*H122,2)</f>
        <v>0</v>
      </c>
      <c r="BL122" s="12" t="s">
        <v>533</v>
      </c>
      <c r="BM122" s="12" t="s">
        <v>567</v>
      </c>
    </row>
    <row r="123" s="1" customFormat="1">
      <c r="B123" s="33"/>
      <c r="C123" s="34"/>
      <c r="D123" s="195" t="s">
        <v>141</v>
      </c>
      <c r="E123" s="34"/>
      <c r="F123" s="196" t="s">
        <v>568</v>
      </c>
      <c r="G123" s="34"/>
      <c r="H123" s="34"/>
      <c r="I123" s="138"/>
      <c r="J123" s="34"/>
      <c r="K123" s="34"/>
      <c r="L123" s="38"/>
      <c r="M123" s="197"/>
      <c r="N123" s="74"/>
      <c r="O123" s="74"/>
      <c r="P123" s="74"/>
      <c r="Q123" s="74"/>
      <c r="R123" s="74"/>
      <c r="S123" s="74"/>
      <c r="T123" s="75"/>
      <c r="AT123" s="12" t="s">
        <v>141</v>
      </c>
      <c r="AU123" s="12" t="s">
        <v>69</v>
      </c>
    </row>
    <row r="124" s="1" customFormat="1" ht="22.5" customHeight="1">
      <c r="B124" s="33"/>
      <c r="C124" s="198" t="s">
        <v>219</v>
      </c>
      <c r="D124" s="198" t="s">
        <v>177</v>
      </c>
      <c r="E124" s="199" t="s">
        <v>334</v>
      </c>
      <c r="F124" s="200" t="s">
        <v>335</v>
      </c>
      <c r="G124" s="201" t="s">
        <v>331</v>
      </c>
      <c r="H124" s="202">
        <v>55</v>
      </c>
      <c r="I124" s="203"/>
      <c r="J124" s="204">
        <f>ROUND(I124*H124,2)</f>
        <v>0</v>
      </c>
      <c r="K124" s="200" t="s">
        <v>136</v>
      </c>
      <c r="L124" s="38"/>
      <c r="M124" s="205" t="s">
        <v>1</v>
      </c>
      <c r="N124" s="206" t="s">
        <v>40</v>
      </c>
      <c r="O124" s="74"/>
      <c r="P124" s="192">
        <f>O124*H124</f>
        <v>0</v>
      </c>
      <c r="Q124" s="192">
        <v>0</v>
      </c>
      <c r="R124" s="192">
        <f>Q124*H124</f>
        <v>0</v>
      </c>
      <c r="S124" s="192">
        <v>0</v>
      </c>
      <c r="T124" s="193">
        <f>S124*H124</f>
        <v>0</v>
      </c>
      <c r="AR124" s="12" t="s">
        <v>533</v>
      </c>
      <c r="AT124" s="12" t="s">
        <v>177</v>
      </c>
      <c r="AU124" s="12" t="s">
        <v>69</v>
      </c>
      <c r="AY124" s="12" t="s">
        <v>138</v>
      </c>
      <c r="BE124" s="194">
        <f>IF(N124="základní",J124,0)</f>
        <v>0</v>
      </c>
      <c r="BF124" s="194">
        <f>IF(N124="snížená",J124,0)</f>
        <v>0</v>
      </c>
      <c r="BG124" s="194">
        <f>IF(N124="zákl. přenesená",J124,0)</f>
        <v>0</v>
      </c>
      <c r="BH124" s="194">
        <f>IF(N124="sníž. přenesená",J124,0)</f>
        <v>0</v>
      </c>
      <c r="BI124" s="194">
        <f>IF(N124="nulová",J124,0)</f>
        <v>0</v>
      </c>
      <c r="BJ124" s="12" t="s">
        <v>76</v>
      </c>
      <c r="BK124" s="194">
        <f>ROUND(I124*H124,2)</f>
        <v>0</v>
      </c>
      <c r="BL124" s="12" t="s">
        <v>533</v>
      </c>
      <c r="BM124" s="12" t="s">
        <v>569</v>
      </c>
    </row>
    <row r="125" s="1" customFormat="1">
      <c r="B125" s="33"/>
      <c r="C125" s="34"/>
      <c r="D125" s="195" t="s">
        <v>141</v>
      </c>
      <c r="E125" s="34"/>
      <c r="F125" s="196" t="s">
        <v>337</v>
      </c>
      <c r="G125" s="34"/>
      <c r="H125" s="34"/>
      <c r="I125" s="138"/>
      <c r="J125" s="34"/>
      <c r="K125" s="34"/>
      <c r="L125" s="38"/>
      <c r="M125" s="197"/>
      <c r="N125" s="74"/>
      <c r="O125" s="74"/>
      <c r="P125" s="74"/>
      <c r="Q125" s="74"/>
      <c r="R125" s="74"/>
      <c r="S125" s="74"/>
      <c r="T125" s="75"/>
      <c r="AT125" s="12" t="s">
        <v>141</v>
      </c>
      <c r="AU125" s="12" t="s">
        <v>69</v>
      </c>
    </row>
    <row r="126" s="1" customFormat="1" ht="22.5" customHeight="1">
      <c r="B126" s="33"/>
      <c r="C126" s="198" t="s">
        <v>7</v>
      </c>
      <c r="D126" s="198" t="s">
        <v>177</v>
      </c>
      <c r="E126" s="199" t="s">
        <v>339</v>
      </c>
      <c r="F126" s="200" t="s">
        <v>340</v>
      </c>
      <c r="G126" s="201" t="s">
        <v>331</v>
      </c>
      <c r="H126" s="202">
        <v>70</v>
      </c>
      <c r="I126" s="203"/>
      <c r="J126" s="204">
        <f>ROUND(I126*H126,2)</f>
        <v>0</v>
      </c>
      <c r="K126" s="200" t="s">
        <v>136</v>
      </c>
      <c r="L126" s="38"/>
      <c r="M126" s="205" t="s">
        <v>1</v>
      </c>
      <c r="N126" s="206" t="s">
        <v>40</v>
      </c>
      <c r="O126" s="74"/>
      <c r="P126" s="192">
        <f>O126*H126</f>
        <v>0</v>
      </c>
      <c r="Q126" s="192">
        <v>0</v>
      </c>
      <c r="R126" s="192">
        <f>Q126*H126</f>
        <v>0</v>
      </c>
      <c r="S126" s="192">
        <v>0</v>
      </c>
      <c r="T126" s="193">
        <f>S126*H126</f>
        <v>0</v>
      </c>
      <c r="AR126" s="12" t="s">
        <v>533</v>
      </c>
      <c r="AT126" s="12" t="s">
        <v>177</v>
      </c>
      <c r="AU126" s="12" t="s">
        <v>69</v>
      </c>
      <c r="AY126" s="12" t="s">
        <v>138</v>
      </c>
      <c r="BE126" s="194">
        <f>IF(N126="základní",J126,0)</f>
        <v>0</v>
      </c>
      <c r="BF126" s="194">
        <f>IF(N126="snížená",J126,0)</f>
        <v>0</v>
      </c>
      <c r="BG126" s="194">
        <f>IF(N126="zákl. přenesená",J126,0)</f>
        <v>0</v>
      </c>
      <c r="BH126" s="194">
        <f>IF(N126="sníž. přenesená",J126,0)</f>
        <v>0</v>
      </c>
      <c r="BI126" s="194">
        <f>IF(N126="nulová",J126,0)</f>
        <v>0</v>
      </c>
      <c r="BJ126" s="12" t="s">
        <v>76</v>
      </c>
      <c r="BK126" s="194">
        <f>ROUND(I126*H126,2)</f>
        <v>0</v>
      </c>
      <c r="BL126" s="12" t="s">
        <v>533</v>
      </c>
      <c r="BM126" s="12" t="s">
        <v>570</v>
      </c>
    </row>
    <row r="127" s="1" customFormat="1">
      <c r="B127" s="33"/>
      <c r="C127" s="34"/>
      <c r="D127" s="195" t="s">
        <v>141</v>
      </c>
      <c r="E127" s="34"/>
      <c r="F127" s="196" t="s">
        <v>342</v>
      </c>
      <c r="G127" s="34"/>
      <c r="H127" s="34"/>
      <c r="I127" s="138"/>
      <c r="J127" s="34"/>
      <c r="K127" s="34"/>
      <c r="L127" s="38"/>
      <c r="M127" s="208"/>
      <c r="N127" s="209"/>
      <c r="O127" s="209"/>
      <c r="P127" s="209"/>
      <c r="Q127" s="209"/>
      <c r="R127" s="209"/>
      <c r="S127" s="209"/>
      <c r="T127" s="210"/>
      <c r="AT127" s="12" t="s">
        <v>141</v>
      </c>
      <c r="AU127" s="12" t="s">
        <v>69</v>
      </c>
    </row>
    <row r="128" s="1" customFormat="1" ht="6.96" customHeight="1">
      <c r="B128" s="52"/>
      <c r="C128" s="53"/>
      <c r="D128" s="53"/>
      <c r="E128" s="53"/>
      <c r="F128" s="53"/>
      <c r="G128" s="53"/>
      <c r="H128" s="53"/>
      <c r="I128" s="162"/>
      <c r="J128" s="53"/>
      <c r="K128" s="53"/>
      <c r="L128" s="38"/>
    </row>
  </sheetData>
  <sheetProtection sheet="1" autoFilter="0" formatColumns="0" formatRows="0" objects="1" scenarios="1" spinCount="100000" saltValue="LvPQsmYWPiDeDIZYApWW+gVSpsqGQ+kk66JUz0C3XZNMa+1AAyMIsowg53hv9WZhF8YTys5sNbbq00GffHA6fA==" hashValue="ENLlBEG1nXEBaLnkSk3d22/5TOzOc0EqcRD8ptVI9+iuGrxOrs//Se8Z/a12TZlTA++6x1RwNOeR/j7v0Yauzw==" algorithmName="SHA-512" password="CC35"/>
  <autoFilter ref="C84:K127"/>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1"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2" t="s">
        <v>89</v>
      </c>
    </row>
    <row r="3" ht="6.96" customHeight="1">
      <c r="B3" s="132"/>
      <c r="C3" s="133"/>
      <c r="D3" s="133"/>
      <c r="E3" s="133"/>
      <c r="F3" s="133"/>
      <c r="G3" s="133"/>
      <c r="H3" s="133"/>
      <c r="I3" s="134"/>
      <c r="J3" s="133"/>
      <c r="K3" s="133"/>
      <c r="L3" s="15"/>
      <c r="AT3" s="12" t="s">
        <v>78</v>
      </c>
    </row>
    <row r="4" ht="24.96" customHeight="1">
      <c r="B4" s="15"/>
      <c r="D4" s="135" t="s">
        <v>109</v>
      </c>
      <c r="L4" s="15"/>
      <c r="M4" s="19" t="s">
        <v>10</v>
      </c>
      <c r="AT4" s="12" t="s">
        <v>4</v>
      </c>
    </row>
    <row r="5" ht="6.96" customHeight="1">
      <c r="B5" s="15"/>
      <c r="L5" s="15"/>
    </row>
    <row r="6" ht="12" customHeight="1">
      <c r="B6" s="15"/>
      <c r="D6" s="136" t="s">
        <v>16</v>
      </c>
      <c r="L6" s="15"/>
    </row>
    <row r="7" ht="16.5" customHeight="1">
      <c r="B7" s="15"/>
      <c r="E7" s="137" t="str">
        <f>'Rekapitulace stavby'!K6</f>
        <v>Oprava SZZ Nezvěstice</v>
      </c>
      <c r="F7" s="136"/>
      <c r="G7" s="136"/>
      <c r="H7" s="136"/>
      <c r="L7" s="15"/>
    </row>
    <row r="8" ht="12" customHeight="1">
      <c r="B8" s="15"/>
      <c r="D8" s="136" t="s">
        <v>110</v>
      </c>
      <c r="L8" s="15"/>
    </row>
    <row r="9" s="1" customFormat="1" ht="16.5" customHeight="1">
      <c r="B9" s="38"/>
      <c r="E9" s="137" t="s">
        <v>111</v>
      </c>
      <c r="F9" s="1"/>
      <c r="G9" s="1"/>
      <c r="H9" s="1"/>
      <c r="I9" s="138"/>
      <c r="L9" s="38"/>
    </row>
    <row r="10" s="1" customFormat="1" ht="12" customHeight="1">
      <c r="B10" s="38"/>
      <c r="D10" s="136" t="s">
        <v>112</v>
      </c>
      <c r="I10" s="138"/>
      <c r="L10" s="38"/>
    </row>
    <row r="11" s="1" customFormat="1" ht="36.96" customHeight="1">
      <c r="B11" s="38"/>
      <c r="E11" s="139" t="s">
        <v>571</v>
      </c>
      <c r="F11" s="1"/>
      <c r="G11" s="1"/>
      <c r="H11" s="1"/>
      <c r="I11" s="138"/>
      <c r="L11" s="38"/>
    </row>
    <row r="12" s="1" customFormat="1">
      <c r="B12" s="38"/>
      <c r="I12" s="138"/>
      <c r="L12" s="38"/>
    </row>
    <row r="13" s="1" customFormat="1" ht="12" customHeight="1">
      <c r="B13" s="38"/>
      <c r="D13" s="136" t="s">
        <v>18</v>
      </c>
      <c r="F13" s="12" t="s">
        <v>1</v>
      </c>
      <c r="I13" s="140" t="s">
        <v>19</v>
      </c>
      <c r="J13" s="12" t="s">
        <v>1</v>
      </c>
      <c r="L13" s="38"/>
    </row>
    <row r="14" s="1" customFormat="1" ht="12" customHeight="1">
      <c r="B14" s="38"/>
      <c r="D14" s="136" t="s">
        <v>20</v>
      </c>
      <c r="F14" s="12" t="s">
        <v>21</v>
      </c>
      <c r="I14" s="140" t="s">
        <v>22</v>
      </c>
      <c r="J14" s="141" t="str">
        <f>'Rekapitulace stavby'!AN8</f>
        <v>7. 1. 2019</v>
      </c>
      <c r="L14" s="38"/>
    </row>
    <row r="15" s="1" customFormat="1" ht="10.8" customHeight="1">
      <c r="B15" s="38"/>
      <c r="I15" s="138"/>
      <c r="L15" s="38"/>
    </row>
    <row r="16" s="1" customFormat="1" ht="12" customHeight="1">
      <c r="B16" s="38"/>
      <c r="D16" s="136" t="s">
        <v>24</v>
      </c>
      <c r="I16" s="140" t="s">
        <v>25</v>
      </c>
      <c r="J16" s="12" t="s">
        <v>1</v>
      </c>
      <c r="L16" s="38"/>
    </row>
    <row r="17" s="1" customFormat="1" ht="18" customHeight="1">
      <c r="B17" s="38"/>
      <c r="E17" s="12" t="s">
        <v>26</v>
      </c>
      <c r="I17" s="140" t="s">
        <v>27</v>
      </c>
      <c r="J17" s="12" t="s">
        <v>1</v>
      </c>
      <c r="L17" s="38"/>
    </row>
    <row r="18" s="1" customFormat="1" ht="6.96" customHeight="1">
      <c r="B18" s="38"/>
      <c r="I18" s="138"/>
      <c r="L18" s="38"/>
    </row>
    <row r="19" s="1" customFormat="1" ht="12" customHeight="1">
      <c r="B19" s="38"/>
      <c r="D19" s="136" t="s">
        <v>28</v>
      </c>
      <c r="I19" s="140" t="s">
        <v>25</v>
      </c>
      <c r="J19" s="28" t="str">
        <f>'Rekapitulace stavby'!AN13</f>
        <v>Vyplň údaj</v>
      </c>
      <c r="L19" s="38"/>
    </row>
    <row r="20" s="1" customFormat="1" ht="18" customHeight="1">
      <c r="B20" s="38"/>
      <c r="E20" s="28" t="str">
        <f>'Rekapitulace stavby'!E14</f>
        <v>Vyplň údaj</v>
      </c>
      <c r="F20" s="12"/>
      <c r="G20" s="12"/>
      <c r="H20" s="12"/>
      <c r="I20" s="140" t="s">
        <v>27</v>
      </c>
      <c r="J20" s="28" t="str">
        <f>'Rekapitulace stavby'!AN14</f>
        <v>Vyplň údaj</v>
      </c>
      <c r="L20" s="38"/>
    </row>
    <row r="21" s="1" customFormat="1" ht="6.96" customHeight="1">
      <c r="B21" s="38"/>
      <c r="I21" s="138"/>
      <c r="L21" s="38"/>
    </row>
    <row r="22" s="1" customFormat="1" ht="12" customHeight="1">
      <c r="B22" s="38"/>
      <c r="D22" s="136" t="s">
        <v>30</v>
      </c>
      <c r="I22" s="140" t="s">
        <v>25</v>
      </c>
      <c r="J22" s="12" t="str">
        <f>IF('Rekapitulace stavby'!AN16="","",'Rekapitulace stavby'!AN16)</f>
        <v/>
      </c>
      <c r="L22" s="38"/>
    </row>
    <row r="23" s="1" customFormat="1" ht="18" customHeight="1">
      <c r="B23" s="38"/>
      <c r="E23" s="12" t="str">
        <f>IF('Rekapitulace stavby'!E17="","",'Rekapitulace stavby'!E17)</f>
        <v xml:space="preserve"> </v>
      </c>
      <c r="I23" s="140" t="s">
        <v>27</v>
      </c>
      <c r="J23" s="12" t="str">
        <f>IF('Rekapitulace stavby'!AN17="","",'Rekapitulace stavby'!AN17)</f>
        <v/>
      </c>
      <c r="L23" s="38"/>
    </row>
    <row r="24" s="1" customFormat="1" ht="6.96" customHeight="1">
      <c r="B24" s="38"/>
      <c r="I24" s="138"/>
      <c r="L24" s="38"/>
    </row>
    <row r="25" s="1" customFormat="1" ht="12" customHeight="1">
      <c r="B25" s="38"/>
      <c r="D25" s="136" t="s">
        <v>33</v>
      </c>
      <c r="I25" s="140" t="s">
        <v>25</v>
      </c>
      <c r="J25" s="12" t="str">
        <f>IF('Rekapitulace stavby'!AN19="","",'Rekapitulace stavby'!AN19)</f>
        <v/>
      </c>
      <c r="L25" s="38"/>
    </row>
    <row r="26" s="1" customFormat="1" ht="18" customHeight="1">
      <c r="B26" s="38"/>
      <c r="E26" s="12" t="str">
        <f>IF('Rekapitulace stavby'!E20="","",'Rekapitulace stavby'!E20)</f>
        <v xml:space="preserve"> </v>
      </c>
      <c r="I26" s="140" t="s">
        <v>27</v>
      </c>
      <c r="J26" s="12" t="str">
        <f>IF('Rekapitulace stavby'!AN20="","",'Rekapitulace stavby'!AN20)</f>
        <v/>
      </c>
      <c r="L26" s="38"/>
    </row>
    <row r="27" s="1" customFormat="1" ht="6.96" customHeight="1">
      <c r="B27" s="38"/>
      <c r="I27" s="138"/>
      <c r="L27" s="38"/>
    </row>
    <row r="28" s="1" customFormat="1" ht="12" customHeight="1">
      <c r="B28" s="38"/>
      <c r="D28" s="136" t="s">
        <v>34</v>
      </c>
      <c r="I28" s="138"/>
      <c r="L28" s="38"/>
    </row>
    <row r="29" s="7" customFormat="1" ht="16.5" customHeight="1">
      <c r="B29" s="142"/>
      <c r="E29" s="143" t="s">
        <v>1</v>
      </c>
      <c r="F29" s="143"/>
      <c r="G29" s="143"/>
      <c r="H29" s="143"/>
      <c r="I29" s="144"/>
      <c r="L29" s="142"/>
    </row>
    <row r="30" s="1" customFormat="1" ht="6.96" customHeight="1">
      <c r="B30" s="38"/>
      <c r="I30" s="138"/>
      <c r="L30" s="38"/>
    </row>
    <row r="31" s="1" customFormat="1" ht="6.96" customHeight="1">
      <c r="B31" s="38"/>
      <c r="D31" s="66"/>
      <c r="E31" s="66"/>
      <c r="F31" s="66"/>
      <c r="G31" s="66"/>
      <c r="H31" s="66"/>
      <c r="I31" s="145"/>
      <c r="J31" s="66"/>
      <c r="K31" s="66"/>
      <c r="L31" s="38"/>
    </row>
    <row r="32" s="1" customFormat="1" ht="25.44" customHeight="1">
      <c r="B32" s="38"/>
      <c r="D32" s="146" t="s">
        <v>35</v>
      </c>
      <c r="I32" s="138"/>
      <c r="J32" s="147">
        <f>ROUND(J85, 2)</f>
        <v>0</v>
      </c>
      <c r="L32" s="38"/>
    </row>
    <row r="33" s="1" customFormat="1" ht="6.96" customHeight="1">
      <c r="B33" s="38"/>
      <c r="D33" s="66"/>
      <c r="E33" s="66"/>
      <c r="F33" s="66"/>
      <c r="G33" s="66"/>
      <c r="H33" s="66"/>
      <c r="I33" s="145"/>
      <c r="J33" s="66"/>
      <c r="K33" s="66"/>
      <c r="L33" s="38"/>
    </row>
    <row r="34" s="1" customFormat="1" ht="14.4" customHeight="1">
      <c r="B34" s="38"/>
      <c r="F34" s="148" t="s">
        <v>37</v>
      </c>
      <c r="I34" s="149" t="s">
        <v>36</v>
      </c>
      <c r="J34" s="148" t="s">
        <v>38</v>
      </c>
      <c r="L34" s="38"/>
    </row>
    <row r="35" s="1" customFormat="1" ht="14.4" customHeight="1">
      <c r="B35" s="38"/>
      <c r="D35" s="136" t="s">
        <v>39</v>
      </c>
      <c r="E35" s="136" t="s">
        <v>40</v>
      </c>
      <c r="F35" s="150">
        <f>ROUND((SUM(BE85:BE229)),  2)</f>
        <v>0</v>
      </c>
      <c r="I35" s="151">
        <v>0.20999999999999999</v>
      </c>
      <c r="J35" s="150">
        <f>ROUND(((SUM(BE85:BE229))*I35),  2)</f>
        <v>0</v>
      </c>
      <c r="L35" s="38"/>
    </row>
    <row r="36" s="1" customFormat="1" ht="14.4" customHeight="1">
      <c r="B36" s="38"/>
      <c r="E36" s="136" t="s">
        <v>41</v>
      </c>
      <c r="F36" s="150">
        <f>ROUND((SUM(BF85:BF229)),  2)</f>
        <v>0</v>
      </c>
      <c r="I36" s="151">
        <v>0.14999999999999999</v>
      </c>
      <c r="J36" s="150">
        <f>ROUND(((SUM(BF85:BF229))*I36),  2)</f>
        <v>0</v>
      </c>
      <c r="L36" s="38"/>
    </row>
    <row r="37" hidden="1" s="1" customFormat="1" ht="14.4" customHeight="1">
      <c r="B37" s="38"/>
      <c r="E37" s="136" t="s">
        <v>42</v>
      </c>
      <c r="F37" s="150">
        <f>ROUND((SUM(BG85:BG229)),  2)</f>
        <v>0</v>
      </c>
      <c r="I37" s="151">
        <v>0.20999999999999999</v>
      </c>
      <c r="J37" s="150">
        <f>0</f>
        <v>0</v>
      </c>
      <c r="L37" s="38"/>
    </row>
    <row r="38" hidden="1" s="1" customFormat="1" ht="14.4" customHeight="1">
      <c r="B38" s="38"/>
      <c r="E38" s="136" t="s">
        <v>43</v>
      </c>
      <c r="F38" s="150">
        <f>ROUND((SUM(BH85:BH229)),  2)</f>
        <v>0</v>
      </c>
      <c r="I38" s="151">
        <v>0.14999999999999999</v>
      </c>
      <c r="J38" s="150">
        <f>0</f>
        <v>0</v>
      </c>
      <c r="L38" s="38"/>
    </row>
    <row r="39" hidden="1" s="1" customFormat="1" ht="14.4" customHeight="1">
      <c r="B39" s="38"/>
      <c r="E39" s="136" t="s">
        <v>44</v>
      </c>
      <c r="F39" s="150">
        <f>ROUND((SUM(BI85:BI229)),  2)</f>
        <v>0</v>
      </c>
      <c r="I39" s="151">
        <v>0</v>
      </c>
      <c r="J39" s="150">
        <f>0</f>
        <v>0</v>
      </c>
      <c r="L39" s="38"/>
    </row>
    <row r="40" s="1" customFormat="1" ht="6.96" customHeight="1">
      <c r="B40" s="38"/>
      <c r="I40" s="138"/>
      <c r="L40" s="38"/>
    </row>
    <row r="41" s="1" customFormat="1" ht="25.44" customHeight="1">
      <c r="B41" s="38"/>
      <c r="C41" s="152"/>
      <c r="D41" s="153" t="s">
        <v>45</v>
      </c>
      <c r="E41" s="154"/>
      <c r="F41" s="154"/>
      <c r="G41" s="155" t="s">
        <v>46</v>
      </c>
      <c r="H41" s="156" t="s">
        <v>47</v>
      </c>
      <c r="I41" s="157"/>
      <c r="J41" s="158">
        <f>SUM(J32:J39)</f>
        <v>0</v>
      </c>
      <c r="K41" s="159"/>
      <c r="L41" s="38"/>
    </row>
    <row r="42" s="1" customFormat="1" ht="14.4" customHeight="1">
      <c r="B42" s="160"/>
      <c r="C42" s="161"/>
      <c r="D42" s="161"/>
      <c r="E42" s="161"/>
      <c r="F42" s="161"/>
      <c r="G42" s="161"/>
      <c r="H42" s="161"/>
      <c r="I42" s="162"/>
      <c r="J42" s="161"/>
      <c r="K42" s="161"/>
      <c r="L42" s="38"/>
    </row>
    <row r="46" s="1" customFormat="1" ht="6.96" customHeight="1">
      <c r="B46" s="163"/>
      <c r="C46" s="164"/>
      <c r="D46" s="164"/>
      <c r="E46" s="164"/>
      <c r="F46" s="164"/>
      <c r="G46" s="164"/>
      <c r="H46" s="164"/>
      <c r="I46" s="165"/>
      <c r="J46" s="164"/>
      <c r="K46" s="164"/>
      <c r="L46" s="38"/>
    </row>
    <row r="47" s="1" customFormat="1" ht="24.96" customHeight="1">
      <c r="B47" s="33"/>
      <c r="C47" s="18" t="s">
        <v>114</v>
      </c>
      <c r="D47" s="34"/>
      <c r="E47" s="34"/>
      <c r="F47" s="34"/>
      <c r="G47" s="34"/>
      <c r="H47" s="34"/>
      <c r="I47" s="138"/>
      <c r="J47" s="34"/>
      <c r="K47" s="34"/>
      <c r="L47" s="38"/>
    </row>
    <row r="48" s="1" customFormat="1" ht="6.96" customHeight="1">
      <c r="B48" s="33"/>
      <c r="C48" s="34"/>
      <c r="D48" s="34"/>
      <c r="E48" s="34"/>
      <c r="F48" s="34"/>
      <c r="G48" s="34"/>
      <c r="H48" s="34"/>
      <c r="I48" s="138"/>
      <c r="J48" s="34"/>
      <c r="K48" s="34"/>
      <c r="L48" s="38"/>
    </row>
    <row r="49" s="1" customFormat="1" ht="12" customHeight="1">
      <c r="B49" s="33"/>
      <c r="C49" s="27" t="s">
        <v>16</v>
      </c>
      <c r="D49" s="34"/>
      <c r="E49" s="34"/>
      <c r="F49" s="34"/>
      <c r="G49" s="34"/>
      <c r="H49" s="34"/>
      <c r="I49" s="138"/>
      <c r="J49" s="34"/>
      <c r="K49" s="34"/>
      <c r="L49" s="38"/>
    </row>
    <row r="50" s="1" customFormat="1" ht="16.5" customHeight="1">
      <c r="B50" s="33"/>
      <c r="C50" s="34"/>
      <c r="D50" s="34"/>
      <c r="E50" s="166" t="str">
        <f>E7</f>
        <v>Oprava SZZ Nezvěstice</v>
      </c>
      <c r="F50" s="27"/>
      <c r="G50" s="27"/>
      <c r="H50" s="27"/>
      <c r="I50" s="138"/>
      <c r="J50" s="34"/>
      <c r="K50" s="34"/>
      <c r="L50" s="38"/>
    </row>
    <row r="51" ht="12" customHeight="1">
      <c r="B51" s="16"/>
      <c r="C51" s="27" t="s">
        <v>110</v>
      </c>
      <c r="D51" s="17"/>
      <c r="E51" s="17"/>
      <c r="F51" s="17"/>
      <c r="G51" s="17"/>
      <c r="H51" s="17"/>
      <c r="I51" s="131"/>
      <c r="J51" s="17"/>
      <c r="K51" s="17"/>
      <c r="L51" s="15"/>
    </row>
    <row r="52" s="1" customFormat="1" ht="16.5" customHeight="1">
      <c r="B52" s="33"/>
      <c r="C52" s="34"/>
      <c r="D52" s="34"/>
      <c r="E52" s="166" t="s">
        <v>111</v>
      </c>
      <c r="F52" s="34"/>
      <c r="G52" s="34"/>
      <c r="H52" s="34"/>
      <c r="I52" s="138"/>
      <c r="J52" s="34"/>
      <c r="K52" s="34"/>
      <c r="L52" s="38"/>
    </row>
    <row r="53" s="1" customFormat="1" ht="12" customHeight="1">
      <c r="B53" s="33"/>
      <c r="C53" s="27" t="s">
        <v>112</v>
      </c>
      <c r="D53" s="34"/>
      <c r="E53" s="34"/>
      <c r="F53" s="34"/>
      <c r="G53" s="34"/>
      <c r="H53" s="34"/>
      <c r="I53" s="138"/>
      <c r="J53" s="34"/>
      <c r="K53" s="34"/>
      <c r="L53" s="38"/>
    </row>
    <row r="54" s="1" customFormat="1" ht="16.5" customHeight="1">
      <c r="B54" s="33"/>
      <c r="C54" s="34"/>
      <c r="D54" s="34"/>
      <c r="E54" s="59" t="str">
        <f>E11</f>
        <v>01.3 - Staniční zabezpečovací zařízení - provizorní stav</v>
      </c>
      <c r="F54" s="34"/>
      <c r="G54" s="34"/>
      <c r="H54" s="34"/>
      <c r="I54" s="138"/>
      <c r="J54" s="34"/>
      <c r="K54" s="34"/>
      <c r="L54" s="38"/>
    </row>
    <row r="55" s="1" customFormat="1" ht="6.96" customHeight="1">
      <c r="B55" s="33"/>
      <c r="C55" s="34"/>
      <c r="D55" s="34"/>
      <c r="E55" s="34"/>
      <c r="F55" s="34"/>
      <c r="G55" s="34"/>
      <c r="H55" s="34"/>
      <c r="I55" s="138"/>
      <c r="J55" s="34"/>
      <c r="K55" s="34"/>
      <c r="L55" s="38"/>
    </row>
    <row r="56" s="1" customFormat="1" ht="12" customHeight="1">
      <c r="B56" s="33"/>
      <c r="C56" s="27" t="s">
        <v>20</v>
      </c>
      <c r="D56" s="34"/>
      <c r="E56" s="34"/>
      <c r="F56" s="22" t="str">
        <f>F14</f>
        <v>Nezvěstice</v>
      </c>
      <c r="G56" s="34"/>
      <c r="H56" s="34"/>
      <c r="I56" s="140" t="s">
        <v>22</v>
      </c>
      <c r="J56" s="62" t="str">
        <f>IF(J14="","",J14)</f>
        <v>7. 1. 2019</v>
      </c>
      <c r="K56" s="34"/>
      <c r="L56" s="38"/>
    </row>
    <row r="57" s="1" customFormat="1" ht="6.96" customHeight="1">
      <c r="B57" s="33"/>
      <c r="C57" s="34"/>
      <c r="D57" s="34"/>
      <c r="E57" s="34"/>
      <c r="F57" s="34"/>
      <c r="G57" s="34"/>
      <c r="H57" s="34"/>
      <c r="I57" s="138"/>
      <c r="J57" s="34"/>
      <c r="K57" s="34"/>
      <c r="L57" s="38"/>
    </row>
    <row r="58" s="1" customFormat="1" ht="13.65" customHeight="1">
      <c r="B58" s="33"/>
      <c r="C58" s="27" t="s">
        <v>24</v>
      </c>
      <c r="D58" s="34"/>
      <c r="E58" s="34"/>
      <c r="F58" s="22" t="str">
        <f>E17</f>
        <v>SŽDC s.o. OŘ Plzeň</v>
      </c>
      <c r="G58" s="34"/>
      <c r="H58" s="34"/>
      <c r="I58" s="140" t="s">
        <v>30</v>
      </c>
      <c r="J58" s="31" t="str">
        <f>E23</f>
        <v xml:space="preserve"> </v>
      </c>
      <c r="K58" s="34"/>
      <c r="L58" s="38"/>
    </row>
    <row r="59" s="1" customFormat="1" ht="13.65" customHeight="1">
      <c r="B59" s="33"/>
      <c r="C59" s="27" t="s">
        <v>28</v>
      </c>
      <c r="D59" s="34"/>
      <c r="E59" s="34"/>
      <c r="F59" s="22" t="str">
        <f>IF(E20="","",E20)</f>
        <v>Vyplň údaj</v>
      </c>
      <c r="G59" s="34"/>
      <c r="H59" s="34"/>
      <c r="I59" s="140" t="s">
        <v>33</v>
      </c>
      <c r="J59" s="31" t="str">
        <f>E26</f>
        <v xml:space="preserve"> </v>
      </c>
      <c r="K59" s="34"/>
      <c r="L59" s="38"/>
    </row>
    <row r="60" s="1" customFormat="1" ht="10.32" customHeight="1">
      <c r="B60" s="33"/>
      <c r="C60" s="34"/>
      <c r="D60" s="34"/>
      <c r="E60" s="34"/>
      <c r="F60" s="34"/>
      <c r="G60" s="34"/>
      <c r="H60" s="34"/>
      <c r="I60" s="138"/>
      <c r="J60" s="34"/>
      <c r="K60" s="34"/>
      <c r="L60" s="38"/>
    </row>
    <row r="61" s="1" customFormat="1" ht="29.28" customHeight="1">
      <c r="B61" s="33"/>
      <c r="C61" s="167" t="s">
        <v>115</v>
      </c>
      <c r="D61" s="168"/>
      <c r="E61" s="168"/>
      <c r="F61" s="168"/>
      <c r="G61" s="168"/>
      <c r="H61" s="168"/>
      <c r="I61" s="169"/>
      <c r="J61" s="170" t="s">
        <v>116</v>
      </c>
      <c r="K61" s="168"/>
      <c r="L61" s="38"/>
    </row>
    <row r="62" s="1" customFormat="1" ht="10.32" customHeight="1">
      <c r="B62" s="33"/>
      <c r="C62" s="34"/>
      <c r="D62" s="34"/>
      <c r="E62" s="34"/>
      <c r="F62" s="34"/>
      <c r="G62" s="34"/>
      <c r="H62" s="34"/>
      <c r="I62" s="138"/>
      <c r="J62" s="34"/>
      <c r="K62" s="34"/>
      <c r="L62" s="38"/>
    </row>
    <row r="63" s="1" customFormat="1" ht="22.8" customHeight="1">
      <c r="B63" s="33"/>
      <c r="C63" s="171" t="s">
        <v>117</v>
      </c>
      <c r="D63" s="34"/>
      <c r="E63" s="34"/>
      <c r="F63" s="34"/>
      <c r="G63" s="34"/>
      <c r="H63" s="34"/>
      <c r="I63" s="138"/>
      <c r="J63" s="93">
        <f>J85</f>
        <v>0</v>
      </c>
      <c r="K63" s="34"/>
      <c r="L63" s="38"/>
      <c r="AU63" s="12" t="s">
        <v>118</v>
      </c>
    </row>
    <row r="64" s="1" customFormat="1" ht="21.84" customHeight="1">
      <c r="B64" s="33"/>
      <c r="C64" s="34"/>
      <c r="D64" s="34"/>
      <c r="E64" s="34"/>
      <c r="F64" s="34"/>
      <c r="G64" s="34"/>
      <c r="H64" s="34"/>
      <c r="I64" s="138"/>
      <c r="J64" s="34"/>
      <c r="K64" s="34"/>
      <c r="L64" s="38"/>
    </row>
    <row r="65" s="1" customFormat="1" ht="6.96" customHeight="1">
      <c r="B65" s="52"/>
      <c r="C65" s="53"/>
      <c r="D65" s="53"/>
      <c r="E65" s="53"/>
      <c r="F65" s="53"/>
      <c r="G65" s="53"/>
      <c r="H65" s="53"/>
      <c r="I65" s="162"/>
      <c r="J65" s="53"/>
      <c r="K65" s="53"/>
      <c r="L65" s="38"/>
    </row>
    <row r="69" s="1" customFormat="1" ht="6.96" customHeight="1">
      <c r="B69" s="54"/>
      <c r="C69" s="55"/>
      <c r="D69" s="55"/>
      <c r="E69" s="55"/>
      <c r="F69" s="55"/>
      <c r="G69" s="55"/>
      <c r="H69" s="55"/>
      <c r="I69" s="165"/>
      <c r="J69" s="55"/>
      <c r="K69" s="55"/>
      <c r="L69" s="38"/>
    </row>
    <row r="70" s="1" customFormat="1" ht="24.96" customHeight="1">
      <c r="B70" s="33"/>
      <c r="C70" s="18" t="s">
        <v>119</v>
      </c>
      <c r="D70" s="34"/>
      <c r="E70" s="34"/>
      <c r="F70" s="34"/>
      <c r="G70" s="34"/>
      <c r="H70" s="34"/>
      <c r="I70" s="138"/>
      <c r="J70" s="34"/>
      <c r="K70" s="34"/>
      <c r="L70" s="38"/>
    </row>
    <row r="71" s="1" customFormat="1" ht="6.96" customHeight="1">
      <c r="B71" s="33"/>
      <c r="C71" s="34"/>
      <c r="D71" s="34"/>
      <c r="E71" s="34"/>
      <c r="F71" s="34"/>
      <c r="G71" s="34"/>
      <c r="H71" s="34"/>
      <c r="I71" s="138"/>
      <c r="J71" s="34"/>
      <c r="K71" s="34"/>
      <c r="L71" s="38"/>
    </row>
    <row r="72" s="1" customFormat="1" ht="12" customHeight="1">
      <c r="B72" s="33"/>
      <c r="C72" s="27" t="s">
        <v>16</v>
      </c>
      <c r="D72" s="34"/>
      <c r="E72" s="34"/>
      <c r="F72" s="34"/>
      <c r="G72" s="34"/>
      <c r="H72" s="34"/>
      <c r="I72" s="138"/>
      <c r="J72" s="34"/>
      <c r="K72" s="34"/>
      <c r="L72" s="38"/>
    </row>
    <row r="73" s="1" customFormat="1" ht="16.5" customHeight="1">
      <c r="B73" s="33"/>
      <c r="C73" s="34"/>
      <c r="D73" s="34"/>
      <c r="E73" s="166" t="str">
        <f>E7</f>
        <v>Oprava SZZ Nezvěstice</v>
      </c>
      <c r="F73" s="27"/>
      <c r="G73" s="27"/>
      <c r="H73" s="27"/>
      <c r="I73" s="138"/>
      <c r="J73" s="34"/>
      <c r="K73" s="34"/>
      <c r="L73" s="38"/>
    </row>
    <row r="74" ht="12" customHeight="1">
      <c r="B74" s="16"/>
      <c r="C74" s="27" t="s">
        <v>110</v>
      </c>
      <c r="D74" s="17"/>
      <c r="E74" s="17"/>
      <c r="F74" s="17"/>
      <c r="G74" s="17"/>
      <c r="H74" s="17"/>
      <c r="I74" s="131"/>
      <c r="J74" s="17"/>
      <c r="K74" s="17"/>
      <c r="L74" s="15"/>
    </row>
    <row r="75" s="1" customFormat="1" ht="16.5" customHeight="1">
      <c r="B75" s="33"/>
      <c r="C75" s="34"/>
      <c r="D75" s="34"/>
      <c r="E75" s="166" t="s">
        <v>111</v>
      </c>
      <c r="F75" s="34"/>
      <c r="G75" s="34"/>
      <c r="H75" s="34"/>
      <c r="I75" s="138"/>
      <c r="J75" s="34"/>
      <c r="K75" s="34"/>
      <c r="L75" s="38"/>
    </row>
    <row r="76" s="1" customFormat="1" ht="12" customHeight="1">
      <c r="B76" s="33"/>
      <c r="C76" s="27" t="s">
        <v>112</v>
      </c>
      <c r="D76" s="34"/>
      <c r="E76" s="34"/>
      <c r="F76" s="34"/>
      <c r="G76" s="34"/>
      <c r="H76" s="34"/>
      <c r="I76" s="138"/>
      <c r="J76" s="34"/>
      <c r="K76" s="34"/>
      <c r="L76" s="38"/>
    </row>
    <row r="77" s="1" customFormat="1" ht="16.5" customHeight="1">
      <c r="B77" s="33"/>
      <c r="C77" s="34"/>
      <c r="D77" s="34"/>
      <c r="E77" s="59" t="str">
        <f>E11</f>
        <v>01.3 - Staniční zabezpečovací zařízení - provizorní stav</v>
      </c>
      <c r="F77" s="34"/>
      <c r="G77" s="34"/>
      <c r="H77" s="34"/>
      <c r="I77" s="138"/>
      <c r="J77" s="34"/>
      <c r="K77" s="34"/>
      <c r="L77" s="38"/>
    </row>
    <row r="78" s="1" customFormat="1" ht="6.96" customHeight="1">
      <c r="B78" s="33"/>
      <c r="C78" s="34"/>
      <c r="D78" s="34"/>
      <c r="E78" s="34"/>
      <c r="F78" s="34"/>
      <c r="G78" s="34"/>
      <c r="H78" s="34"/>
      <c r="I78" s="138"/>
      <c r="J78" s="34"/>
      <c r="K78" s="34"/>
      <c r="L78" s="38"/>
    </row>
    <row r="79" s="1" customFormat="1" ht="12" customHeight="1">
      <c r="B79" s="33"/>
      <c r="C79" s="27" t="s">
        <v>20</v>
      </c>
      <c r="D79" s="34"/>
      <c r="E79" s="34"/>
      <c r="F79" s="22" t="str">
        <f>F14</f>
        <v>Nezvěstice</v>
      </c>
      <c r="G79" s="34"/>
      <c r="H79" s="34"/>
      <c r="I79" s="140" t="s">
        <v>22</v>
      </c>
      <c r="J79" s="62" t="str">
        <f>IF(J14="","",J14)</f>
        <v>7. 1. 2019</v>
      </c>
      <c r="K79" s="34"/>
      <c r="L79" s="38"/>
    </row>
    <row r="80" s="1" customFormat="1" ht="6.96" customHeight="1">
      <c r="B80" s="33"/>
      <c r="C80" s="34"/>
      <c r="D80" s="34"/>
      <c r="E80" s="34"/>
      <c r="F80" s="34"/>
      <c r="G80" s="34"/>
      <c r="H80" s="34"/>
      <c r="I80" s="138"/>
      <c r="J80" s="34"/>
      <c r="K80" s="34"/>
      <c r="L80" s="38"/>
    </row>
    <row r="81" s="1" customFormat="1" ht="13.65" customHeight="1">
      <c r="B81" s="33"/>
      <c r="C81" s="27" t="s">
        <v>24</v>
      </c>
      <c r="D81" s="34"/>
      <c r="E81" s="34"/>
      <c r="F81" s="22" t="str">
        <f>E17</f>
        <v>SŽDC s.o. OŘ Plzeň</v>
      </c>
      <c r="G81" s="34"/>
      <c r="H81" s="34"/>
      <c r="I81" s="140" t="s">
        <v>30</v>
      </c>
      <c r="J81" s="31" t="str">
        <f>E23</f>
        <v xml:space="preserve"> </v>
      </c>
      <c r="K81" s="34"/>
      <c r="L81" s="38"/>
    </row>
    <row r="82" s="1" customFormat="1" ht="13.65" customHeight="1">
      <c r="B82" s="33"/>
      <c r="C82" s="27" t="s">
        <v>28</v>
      </c>
      <c r="D82" s="34"/>
      <c r="E82" s="34"/>
      <c r="F82" s="22" t="str">
        <f>IF(E20="","",E20)</f>
        <v>Vyplň údaj</v>
      </c>
      <c r="G82" s="34"/>
      <c r="H82" s="34"/>
      <c r="I82" s="140" t="s">
        <v>33</v>
      </c>
      <c r="J82" s="31" t="str">
        <f>E26</f>
        <v xml:space="preserve"> </v>
      </c>
      <c r="K82" s="34"/>
      <c r="L82" s="38"/>
    </row>
    <row r="83" s="1" customFormat="1" ht="10.32" customHeight="1">
      <c r="B83" s="33"/>
      <c r="C83" s="34"/>
      <c r="D83" s="34"/>
      <c r="E83" s="34"/>
      <c r="F83" s="34"/>
      <c r="G83" s="34"/>
      <c r="H83" s="34"/>
      <c r="I83" s="138"/>
      <c r="J83" s="34"/>
      <c r="K83" s="34"/>
      <c r="L83" s="38"/>
    </row>
    <row r="84" s="8" customFormat="1" ht="29.28" customHeight="1">
      <c r="B84" s="172"/>
      <c r="C84" s="173" t="s">
        <v>120</v>
      </c>
      <c r="D84" s="174" t="s">
        <v>54</v>
      </c>
      <c r="E84" s="174" t="s">
        <v>50</v>
      </c>
      <c r="F84" s="174" t="s">
        <v>51</v>
      </c>
      <c r="G84" s="174" t="s">
        <v>121</v>
      </c>
      <c r="H84" s="174" t="s">
        <v>122</v>
      </c>
      <c r="I84" s="175" t="s">
        <v>123</v>
      </c>
      <c r="J84" s="174" t="s">
        <v>116</v>
      </c>
      <c r="K84" s="176" t="s">
        <v>124</v>
      </c>
      <c r="L84" s="177"/>
      <c r="M84" s="83" t="s">
        <v>1</v>
      </c>
      <c r="N84" s="84" t="s">
        <v>39</v>
      </c>
      <c r="O84" s="84" t="s">
        <v>125</v>
      </c>
      <c r="P84" s="84" t="s">
        <v>126</v>
      </c>
      <c r="Q84" s="84" t="s">
        <v>127</v>
      </c>
      <c r="R84" s="84" t="s">
        <v>128</v>
      </c>
      <c r="S84" s="84" t="s">
        <v>129</v>
      </c>
      <c r="T84" s="85" t="s">
        <v>130</v>
      </c>
    </row>
    <row r="85" s="1" customFormat="1" ht="22.8" customHeight="1">
      <c r="B85" s="33"/>
      <c r="C85" s="90" t="s">
        <v>131</v>
      </c>
      <c r="D85" s="34"/>
      <c r="E85" s="34"/>
      <c r="F85" s="34"/>
      <c r="G85" s="34"/>
      <c r="H85" s="34"/>
      <c r="I85" s="138"/>
      <c r="J85" s="178">
        <f>BK85</f>
        <v>0</v>
      </c>
      <c r="K85" s="34"/>
      <c r="L85" s="38"/>
      <c r="M85" s="86"/>
      <c r="N85" s="87"/>
      <c r="O85" s="87"/>
      <c r="P85" s="179">
        <f>SUM(P86:P229)</f>
        <v>0</v>
      </c>
      <c r="Q85" s="87"/>
      <c r="R85" s="179">
        <f>SUM(R86:R229)</f>
        <v>0</v>
      </c>
      <c r="S85" s="87"/>
      <c r="T85" s="180">
        <f>SUM(T86:T229)</f>
        <v>0</v>
      </c>
      <c r="AT85" s="12" t="s">
        <v>68</v>
      </c>
      <c r="AU85" s="12" t="s">
        <v>118</v>
      </c>
      <c r="BK85" s="181">
        <f>SUM(BK86:BK229)</f>
        <v>0</v>
      </c>
    </row>
    <row r="86" s="1" customFormat="1" ht="22.5" customHeight="1">
      <c r="B86" s="33"/>
      <c r="C86" s="182" t="s">
        <v>76</v>
      </c>
      <c r="D86" s="182" t="s">
        <v>132</v>
      </c>
      <c r="E86" s="183" t="s">
        <v>572</v>
      </c>
      <c r="F86" s="184" t="s">
        <v>573</v>
      </c>
      <c r="G86" s="185" t="s">
        <v>355</v>
      </c>
      <c r="H86" s="186">
        <v>210</v>
      </c>
      <c r="I86" s="187"/>
      <c r="J86" s="188">
        <f>ROUND(I86*H86,2)</f>
        <v>0</v>
      </c>
      <c r="K86" s="184" t="s">
        <v>136</v>
      </c>
      <c r="L86" s="189"/>
      <c r="M86" s="190" t="s">
        <v>1</v>
      </c>
      <c r="N86" s="191" t="s">
        <v>40</v>
      </c>
      <c r="O86" s="74"/>
      <c r="P86" s="192">
        <f>O86*H86</f>
        <v>0</v>
      </c>
      <c r="Q86" s="192">
        <v>0</v>
      </c>
      <c r="R86" s="192">
        <f>Q86*H86</f>
        <v>0</v>
      </c>
      <c r="S86" s="192">
        <v>0</v>
      </c>
      <c r="T86" s="193">
        <f>S86*H86</f>
        <v>0</v>
      </c>
      <c r="AR86" s="12" t="s">
        <v>78</v>
      </c>
      <c r="AT86" s="12" t="s">
        <v>132</v>
      </c>
      <c r="AU86" s="12" t="s">
        <v>69</v>
      </c>
      <c r="AY86" s="12" t="s">
        <v>138</v>
      </c>
      <c r="BE86" s="194">
        <f>IF(N86="základní",J86,0)</f>
        <v>0</v>
      </c>
      <c r="BF86" s="194">
        <f>IF(N86="snížená",J86,0)</f>
        <v>0</v>
      </c>
      <c r="BG86" s="194">
        <f>IF(N86="zákl. přenesená",J86,0)</f>
        <v>0</v>
      </c>
      <c r="BH86" s="194">
        <f>IF(N86="sníž. přenesená",J86,0)</f>
        <v>0</v>
      </c>
      <c r="BI86" s="194">
        <f>IF(N86="nulová",J86,0)</f>
        <v>0</v>
      </c>
      <c r="BJ86" s="12" t="s">
        <v>76</v>
      </c>
      <c r="BK86" s="194">
        <f>ROUND(I86*H86,2)</f>
        <v>0</v>
      </c>
      <c r="BL86" s="12" t="s">
        <v>76</v>
      </c>
      <c r="BM86" s="12" t="s">
        <v>574</v>
      </c>
    </row>
    <row r="87" s="1" customFormat="1">
      <c r="B87" s="33"/>
      <c r="C87" s="34"/>
      <c r="D87" s="195" t="s">
        <v>141</v>
      </c>
      <c r="E87" s="34"/>
      <c r="F87" s="196" t="s">
        <v>573</v>
      </c>
      <c r="G87" s="34"/>
      <c r="H87" s="34"/>
      <c r="I87" s="138"/>
      <c r="J87" s="34"/>
      <c r="K87" s="34"/>
      <c r="L87" s="38"/>
      <c r="M87" s="197"/>
      <c r="N87" s="74"/>
      <c r="O87" s="74"/>
      <c r="P87" s="74"/>
      <c r="Q87" s="74"/>
      <c r="R87" s="74"/>
      <c r="S87" s="74"/>
      <c r="T87" s="75"/>
      <c r="AT87" s="12" t="s">
        <v>141</v>
      </c>
      <c r="AU87" s="12" t="s">
        <v>69</v>
      </c>
    </row>
    <row r="88" s="1" customFormat="1" ht="22.5" customHeight="1">
      <c r="B88" s="33"/>
      <c r="C88" s="182" t="s">
        <v>78</v>
      </c>
      <c r="D88" s="182" t="s">
        <v>132</v>
      </c>
      <c r="E88" s="183" t="s">
        <v>575</v>
      </c>
      <c r="F88" s="184" t="s">
        <v>576</v>
      </c>
      <c r="G88" s="185" t="s">
        <v>355</v>
      </c>
      <c r="H88" s="186">
        <v>210</v>
      </c>
      <c r="I88" s="187"/>
      <c r="J88" s="188">
        <f>ROUND(I88*H88,2)</f>
        <v>0</v>
      </c>
      <c r="K88" s="184" t="s">
        <v>136</v>
      </c>
      <c r="L88" s="189"/>
      <c r="M88" s="190" t="s">
        <v>1</v>
      </c>
      <c r="N88" s="191" t="s">
        <v>40</v>
      </c>
      <c r="O88" s="74"/>
      <c r="P88" s="192">
        <f>O88*H88</f>
        <v>0</v>
      </c>
      <c r="Q88" s="192">
        <v>0</v>
      </c>
      <c r="R88" s="192">
        <f>Q88*H88</f>
        <v>0</v>
      </c>
      <c r="S88" s="192">
        <v>0</v>
      </c>
      <c r="T88" s="193">
        <f>S88*H88</f>
        <v>0</v>
      </c>
      <c r="AR88" s="12" t="s">
        <v>78</v>
      </c>
      <c r="AT88" s="12" t="s">
        <v>132</v>
      </c>
      <c r="AU88" s="12" t="s">
        <v>69</v>
      </c>
      <c r="AY88" s="12" t="s">
        <v>138</v>
      </c>
      <c r="BE88" s="194">
        <f>IF(N88="základní",J88,0)</f>
        <v>0</v>
      </c>
      <c r="BF88" s="194">
        <f>IF(N88="snížená",J88,0)</f>
        <v>0</v>
      </c>
      <c r="BG88" s="194">
        <f>IF(N88="zákl. přenesená",J88,0)</f>
        <v>0</v>
      </c>
      <c r="BH88" s="194">
        <f>IF(N88="sníž. přenesená",J88,0)</f>
        <v>0</v>
      </c>
      <c r="BI88" s="194">
        <f>IF(N88="nulová",J88,0)</f>
        <v>0</v>
      </c>
      <c r="BJ88" s="12" t="s">
        <v>76</v>
      </c>
      <c r="BK88" s="194">
        <f>ROUND(I88*H88,2)</f>
        <v>0</v>
      </c>
      <c r="BL88" s="12" t="s">
        <v>76</v>
      </c>
      <c r="BM88" s="12" t="s">
        <v>577</v>
      </c>
    </row>
    <row r="89" s="1" customFormat="1">
      <c r="B89" s="33"/>
      <c r="C89" s="34"/>
      <c r="D89" s="195" t="s">
        <v>141</v>
      </c>
      <c r="E89" s="34"/>
      <c r="F89" s="196" t="s">
        <v>576</v>
      </c>
      <c r="G89" s="34"/>
      <c r="H89" s="34"/>
      <c r="I89" s="138"/>
      <c r="J89" s="34"/>
      <c r="K89" s="34"/>
      <c r="L89" s="38"/>
      <c r="M89" s="197"/>
      <c r="N89" s="74"/>
      <c r="O89" s="74"/>
      <c r="P89" s="74"/>
      <c r="Q89" s="74"/>
      <c r="R89" s="74"/>
      <c r="S89" s="74"/>
      <c r="T89" s="75"/>
      <c r="AT89" s="12" t="s">
        <v>141</v>
      </c>
      <c r="AU89" s="12" t="s">
        <v>69</v>
      </c>
    </row>
    <row r="90" s="1" customFormat="1" ht="22.5" customHeight="1">
      <c r="B90" s="33"/>
      <c r="C90" s="198" t="s">
        <v>142</v>
      </c>
      <c r="D90" s="198" t="s">
        <v>177</v>
      </c>
      <c r="E90" s="199" t="s">
        <v>578</v>
      </c>
      <c r="F90" s="200" t="s">
        <v>579</v>
      </c>
      <c r="G90" s="201" t="s">
        <v>355</v>
      </c>
      <c r="H90" s="202">
        <v>420</v>
      </c>
      <c r="I90" s="203"/>
      <c r="J90" s="204">
        <f>ROUND(I90*H90,2)</f>
        <v>0</v>
      </c>
      <c r="K90" s="200" t="s">
        <v>136</v>
      </c>
      <c r="L90" s="38"/>
      <c r="M90" s="205" t="s">
        <v>1</v>
      </c>
      <c r="N90" s="206" t="s">
        <v>40</v>
      </c>
      <c r="O90" s="74"/>
      <c r="P90" s="192">
        <f>O90*H90</f>
        <v>0</v>
      </c>
      <c r="Q90" s="192">
        <v>0</v>
      </c>
      <c r="R90" s="192">
        <f>Q90*H90</f>
        <v>0</v>
      </c>
      <c r="S90" s="192">
        <v>0</v>
      </c>
      <c r="T90" s="193">
        <f>S90*H90</f>
        <v>0</v>
      </c>
      <c r="AR90" s="12" t="s">
        <v>76</v>
      </c>
      <c r="AT90" s="12" t="s">
        <v>177</v>
      </c>
      <c r="AU90" s="12" t="s">
        <v>69</v>
      </c>
      <c r="AY90" s="12" t="s">
        <v>138</v>
      </c>
      <c r="BE90" s="194">
        <f>IF(N90="základní",J90,0)</f>
        <v>0</v>
      </c>
      <c r="BF90" s="194">
        <f>IF(N90="snížená",J90,0)</f>
        <v>0</v>
      </c>
      <c r="BG90" s="194">
        <f>IF(N90="zákl. přenesená",J90,0)</f>
        <v>0</v>
      </c>
      <c r="BH90" s="194">
        <f>IF(N90="sníž. přenesená",J90,0)</f>
        <v>0</v>
      </c>
      <c r="BI90" s="194">
        <f>IF(N90="nulová",J90,0)</f>
        <v>0</v>
      </c>
      <c r="BJ90" s="12" t="s">
        <v>76</v>
      </c>
      <c r="BK90" s="194">
        <f>ROUND(I90*H90,2)</f>
        <v>0</v>
      </c>
      <c r="BL90" s="12" t="s">
        <v>76</v>
      </c>
      <c r="BM90" s="12" t="s">
        <v>580</v>
      </c>
    </row>
    <row r="91" s="1" customFormat="1">
      <c r="B91" s="33"/>
      <c r="C91" s="34"/>
      <c r="D91" s="195" t="s">
        <v>141</v>
      </c>
      <c r="E91" s="34"/>
      <c r="F91" s="196" t="s">
        <v>581</v>
      </c>
      <c r="G91" s="34"/>
      <c r="H91" s="34"/>
      <c r="I91" s="138"/>
      <c r="J91" s="34"/>
      <c r="K91" s="34"/>
      <c r="L91" s="38"/>
      <c r="M91" s="197"/>
      <c r="N91" s="74"/>
      <c r="O91" s="74"/>
      <c r="P91" s="74"/>
      <c r="Q91" s="74"/>
      <c r="R91" s="74"/>
      <c r="S91" s="74"/>
      <c r="T91" s="75"/>
      <c r="AT91" s="12" t="s">
        <v>141</v>
      </c>
      <c r="AU91" s="12" t="s">
        <v>69</v>
      </c>
    </row>
    <row r="92" s="1" customFormat="1" ht="22.5" customHeight="1">
      <c r="B92" s="33"/>
      <c r="C92" s="198" t="s">
        <v>139</v>
      </c>
      <c r="D92" s="198" t="s">
        <v>177</v>
      </c>
      <c r="E92" s="199" t="s">
        <v>582</v>
      </c>
      <c r="F92" s="200" t="s">
        <v>583</v>
      </c>
      <c r="G92" s="201" t="s">
        <v>355</v>
      </c>
      <c r="H92" s="202">
        <v>420</v>
      </c>
      <c r="I92" s="203"/>
      <c r="J92" s="204">
        <f>ROUND(I92*H92,2)</f>
        <v>0</v>
      </c>
      <c r="K92" s="200" t="s">
        <v>136</v>
      </c>
      <c r="L92" s="38"/>
      <c r="M92" s="205" t="s">
        <v>1</v>
      </c>
      <c r="N92" s="206" t="s">
        <v>40</v>
      </c>
      <c r="O92" s="74"/>
      <c r="P92" s="192">
        <f>O92*H92</f>
        <v>0</v>
      </c>
      <c r="Q92" s="192">
        <v>0</v>
      </c>
      <c r="R92" s="192">
        <f>Q92*H92</f>
        <v>0</v>
      </c>
      <c r="S92" s="192">
        <v>0</v>
      </c>
      <c r="T92" s="193">
        <f>S92*H92</f>
        <v>0</v>
      </c>
      <c r="AR92" s="12" t="s">
        <v>533</v>
      </c>
      <c r="AT92" s="12" t="s">
        <v>177</v>
      </c>
      <c r="AU92" s="12" t="s">
        <v>69</v>
      </c>
      <c r="AY92" s="12" t="s">
        <v>138</v>
      </c>
      <c r="BE92" s="194">
        <f>IF(N92="základní",J92,0)</f>
        <v>0</v>
      </c>
      <c r="BF92" s="194">
        <f>IF(N92="snížená",J92,0)</f>
        <v>0</v>
      </c>
      <c r="BG92" s="194">
        <f>IF(N92="zákl. přenesená",J92,0)</f>
        <v>0</v>
      </c>
      <c r="BH92" s="194">
        <f>IF(N92="sníž. přenesená",J92,0)</f>
        <v>0</v>
      </c>
      <c r="BI92" s="194">
        <f>IF(N92="nulová",J92,0)</f>
        <v>0</v>
      </c>
      <c r="BJ92" s="12" t="s">
        <v>76</v>
      </c>
      <c r="BK92" s="194">
        <f>ROUND(I92*H92,2)</f>
        <v>0</v>
      </c>
      <c r="BL92" s="12" t="s">
        <v>533</v>
      </c>
      <c r="BM92" s="12" t="s">
        <v>584</v>
      </c>
    </row>
    <row r="93" s="1" customFormat="1">
      <c r="B93" s="33"/>
      <c r="C93" s="34"/>
      <c r="D93" s="195" t="s">
        <v>141</v>
      </c>
      <c r="E93" s="34"/>
      <c r="F93" s="196" t="s">
        <v>585</v>
      </c>
      <c r="G93" s="34"/>
      <c r="H93" s="34"/>
      <c r="I93" s="138"/>
      <c r="J93" s="34"/>
      <c r="K93" s="34"/>
      <c r="L93" s="38"/>
      <c r="M93" s="197"/>
      <c r="N93" s="74"/>
      <c r="O93" s="74"/>
      <c r="P93" s="74"/>
      <c r="Q93" s="74"/>
      <c r="R93" s="74"/>
      <c r="S93" s="74"/>
      <c r="T93" s="75"/>
      <c r="AT93" s="12" t="s">
        <v>141</v>
      </c>
      <c r="AU93" s="12" t="s">
        <v>69</v>
      </c>
    </row>
    <row r="94" s="1" customFormat="1" ht="22.5" customHeight="1">
      <c r="B94" s="33"/>
      <c r="C94" s="182" t="s">
        <v>149</v>
      </c>
      <c r="D94" s="182" t="s">
        <v>132</v>
      </c>
      <c r="E94" s="183" t="s">
        <v>586</v>
      </c>
      <c r="F94" s="184" t="s">
        <v>587</v>
      </c>
      <c r="G94" s="185" t="s">
        <v>135</v>
      </c>
      <c r="H94" s="186">
        <v>4</v>
      </c>
      <c r="I94" s="187"/>
      <c r="J94" s="188">
        <f>ROUND(I94*H94,2)</f>
        <v>0</v>
      </c>
      <c r="K94" s="184" t="s">
        <v>136</v>
      </c>
      <c r="L94" s="189"/>
      <c r="M94" s="190" t="s">
        <v>1</v>
      </c>
      <c r="N94" s="191" t="s">
        <v>40</v>
      </c>
      <c r="O94" s="74"/>
      <c r="P94" s="192">
        <f>O94*H94</f>
        <v>0</v>
      </c>
      <c r="Q94" s="192">
        <v>0</v>
      </c>
      <c r="R94" s="192">
        <f>Q94*H94</f>
        <v>0</v>
      </c>
      <c r="S94" s="192">
        <v>0</v>
      </c>
      <c r="T94" s="193">
        <f>S94*H94</f>
        <v>0</v>
      </c>
      <c r="AR94" s="12" t="s">
        <v>533</v>
      </c>
      <c r="AT94" s="12" t="s">
        <v>132</v>
      </c>
      <c r="AU94" s="12" t="s">
        <v>69</v>
      </c>
      <c r="AY94" s="12" t="s">
        <v>138</v>
      </c>
      <c r="BE94" s="194">
        <f>IF(N94="základní",J94,0)</f>
        <v>0</v>
      </c>
      <c r="BF94" s="194">
        <f>IF(N94="snížená",J94,0)</f>
        <v>0</v>
      </c>
      <c r="BG94" s="194">
        <f>IF(N94="zákl. přenesená",J94,0)</f>
        <v>0</v>
      </c>
      <c r="BH94" s="194">
        <f>IF(N94="sníž. přenesená",J94,0)</f>
        <v>0</v>
      </c>
      <c r="BI94" s="194">
        <f>IF(N94="nulová",J94,0)</f>
        <v>0</v>
      </c>
      <c r="BJ94" s="12" t="s">
        <v>76</v>
      </c>
      <c r="BK94" s="194">
        <f>ROUND(I94*H94,2)</f>
        <v>0</v>
      </c>
      <c r="BL94" s="12" t="s">
        <v>533</v>
      </c>
      <c r="BM94" s="12" t="s">
        <v>588</v>
      </c>
    </row>
    <row r="95" s="1" customFormat="1">
      <c r="B95" s="33"/>
      <c r="C95" s="34"/>
      <c r="D95" s="195" t="s">
        <v>141</v>
      </c>
      <c r="E95" s="34"/>
      <c r="F95" s="196" t="s">
        <v>587</v>
      </c>
      <c r="G95" s="34"/>
      <c r="H95" s="34"/>
      <c r="I95" s="138"/>
      <c r="J95" s="34"/>
      <c r="K95" s="34"/>
      <c r="L95" s="38"/>
      <c r="M95" s="197"/>
      <c r="N95" s="74"/>
      <c r="O95" s="74"/>
      <c r="P95" s="74"/>
      <c r="Q95" s="74"/>
      <c r="R95" s="74"/>
      <c r="S95" s="74"/>
      <c r="T95" s="75"/>
      <c r="AT95" s="12" t="s">
        <v>141</v>
      </c>
      <c r="AU95" s="12" t="s">
        <v>69</v>
      </c>
    </row>
    <row r="96" s="1" customFormat="1" ht="22.5" customHeight="1">
      <c r="B96" s="33"/>
      <c r="C96" s="182" t="s">
        <v>153</v>
      </c>
      <c r="D96" s="182" t="s">
        <v>132</v>
      </c>
      <c r="E96" s="183" t="s">
        <v>589</v>
      </c>
      <c r="F96" s="184" t="s">
        <v>590</v>
      </c>
      <c r="G96" s="185" t="s">
        <v>355</v>
      </c>
      <c r="H96" s="186">
        <v>2</v>
      </c>
      <c r="I96" s="187"/>
      <c r="J96" s="188">
        <f>ROUND(I96*H96,2)</f>
        <v>0</v>
      </c>
      <c r="K96" s="184" t="s">
        <v>136</v>
      </c>
      <c r="L96" s="189"/>
      <c r="M96" s="190" t="s">
        <v>1</v>
      </c>
      <c r="N96" s="191" t="s">
        <v>40</v>
      </c>
      <c r="O96" s="74"/>
      <c r="P96" s="192">
        <f>O96*H96</f>
        <v>0</v>
      </c>
      <c r="Q96" s="192">
        <v>0</v>
      </c>
      <c r="R96" s="192">
        <f>Q96*H96</f>
        <v>0</v>
      </c>
      <c r="S96" s="192">
        <v>0</v>
      </c>
      <c r="T96" s="193">
        <f>S96*H96</f>
        <v>0</v>
      </c>
      <c r="AR96" s="12" t="s">
        <v>533</v>
      </c>
      <c r="AT96" s="12" t="s">
        <v>132</v>
      </c>
      <c r="AU96" s="12" t="s">
        <v>69</v>
      </c>
      <c r="AY96" s="12" t="s">
        <v>138</v>
      </c>
      <c r="BE96" s="194">
        <f>IF(N96="základní",J96,0)</f>
        <v>0</v>
      </c>
      <c r="BF96" s="194">
        <f>IF(N96="snížená",J96,0)</f>
        <v>0</v>
      </c>
      <c r="BG96" s="194">
        <f>IF(N96="zákl. přenesená",J96,0)</f>
        <v>0</v>
      </c>
      <c r="BH96" s="194">
        <f>IF(N96="sníž. přenesená",J96,0)</f>
        <v>0</v>
      </c>
      <c r="BI96" s="194">
        <f>IF(N96="nulová",J96,0)</f>
        <v>0</v>
      </c>
      <c r="BJ96" s="12" t="s">
        <v>76</v>
      </c>
      <c r="BK96" s="194">
        <f>ROUND(I96*H96,2)</f>
        <v>0</v>
      </c>
      <c r="BL96" s="12" t="s">
        <v>533</v>
      </c>
      <c r="BM96" s="12" t="s">
        <v>591</v>
      </c>
    </row>
    <row r="97" s="1" customFormat="1">
      <c r="B97" s="33"/>
      <c r="C97" s="34"/>
      <c r="D97" s="195" t="s">
        <v>141</v>
      </c>
      <c r="E97" s="34"/>
      <c r="F97" s="196" t="s">
        <v>590</v>
      </c>
      <c r="G97" s="34"/>
      <c r="H97" s="34"/>
      <c r="I97" s="138"/>
      <c r="J97" s="34"/>
      <c r="K97" s="34"/>
      <c r="L97" s="38"/>
      <c r="M97" s="197"/>
      <c r="N97" s="74"/>
      <c r="O97" s="74"/>
      <c r="P97" s="74"/>
      <c r="Q97" s="74"/>
      <c r="R97" s="74"/>
      <c r="S97" s="74"/>
      <c r="T97" s="75"/>
      <c r="AT97" s="12" t="s">
        <v>141</v>
      </c>
      <c r="AU97" s="12" t="s">
        <v>69</v>
      </c>
    </row>
    <row r="98" s="1" customFormat="1" ht="22.5" customHeight="1">
      <c r="B98" s="33"/>
      <c r="C98" s="182" t="s">
        <v>157</v>
      </c>
      <c r="D98" s="182" t="s">
        <v>132</v>
      </c>
      <c r="E98" s="183" t="s">
        <v>592</v>
      </c>
      <c r="F98" s="184" t="s">
        <v>593</v>
      </c>
      <c r="G98" s="185" t="s">
        <v>355</v>
      </c>
      <c r="H98" s="186">
        <v>2</v>
      </c>
      <c r="I98" s="187"/>
      <c r="J98" s="188">
        <f>ROUND(I98*H98,2)</f>
        <v>0</v>
      </c>
      <c r="K98" s="184" t="s">
        <v>136</v>
      </c>
      <c r="L98" s="189"/>
      <c r="M98" s="190" t="s">
        <v>1</v>
      </c>
      <c r="N98" s="191" t="s">
        <v>40</v>
      </c>
      <c r="O98" s="74"/>
      <c r="P98" s="192">
        <f>O98*H98</f>
        <v>0</v>
      </c>
      <c r="Q98" s="192">
        <v>0</v>
      </c>
      <c r="R98" s="192">
        <f>Q98*H98</f>
        <v>0</v>
      </c>
      <c r="S98" s="192">
        <v>0</v>
      </c>
      <c r="T98" s="193">
        <f>S98*H98</f>
        <v>0</v>
      </c>
      <c r="AR98" s="12" t="s">
        <v>533</v>
      </c>
      <c r="AT98" s="12" t="s">
        <v>132</v>
      </c>
      <c r="AU98" s="12" t="s">
        <v>69</v>
      </c>
      <c r="AY98" s="12" t="s">
        <v>138</v>
      </c>
      <c r="BE98" s="194">
        <f>IF(N98="základní",J98,0)</f>
        <v>0</v>
      </c>
      <c r="BF98" s="194">
        <f>IF(N98="snížená",J98,0)</f>
        <v>0</v>
      </c>
      <c r="BG98" s="194">
        <f>IF(N98="zákl. přenesená",J98,0)</f>
        <v>0</v>
      </c>
      <c r="BH98" s="194">
        <f>IF(N98="sníž. přenesená",J98,0)</f>
        <v>0</v>
      </c>
      <c r="BI98" s="194">
        <f>IF(N98="nulová",J98,0)</f>
        <v>0</v>
      </c>
      <c r="BJ98" s="12" t="s">
        <v>76</v>
      </c>
      <c r="BK98" s="194">
        <f>ROUND(I98*H98,2)</f>
        <v>0</v>
      </c>
      <c r="BL98" s="12" t="s">
        <v>533</v>
      </c>
      <c r="BM98" s="12" t="s">
        <v>594</v>
      </c>
    </row>
    <row r="99" s="1" customFormat="1">
      <c r="B99" s="33"/>
      <c r="C99" s="34"/>
      <c r="D99" s="195" t="s">
        <v>141</v>
      </c>
      <c r="E99" s="34"/>
      <c r="F99" s="196" t="s">
        <v>593</v>
      </c>
      <c r="G99" s="34"/>
      <c r="H99" s="34"/>
      <c r="I99" s="138"/>
      <c r="J99" s="34"/>
      <c r="K99" s="34"/>
      <c r="L99" s="38"/>
      <c r="M99" s="197"/>
      <c r="N99" s="74"/>
      <c r="O99" s="74"/>
      <c r="P99" s="74"/>
      <c r="Q99" s="74"/>
      <c r="R99" s="74"/>
      <c r="S99" s="74"/>
      <c r="T99" s="75"/>
      <c r="AT99" s="12" t="s">
        <v>141</v>
      </c>
      <c r="AU99" s="12" t="s">
        <v>69</v>
      </c>
    </row>
    <row r="100" s="1" customFormat="1" ht="22.5" customHeight="1">
      <c r="B100" s="33"/>
      <c r="C100" s="198" t="s">
        <v>137</v>
      </c>
      <c r="D100" s="198" t="s">
        <v>177</v>
      </c>
      <c r="E100" s="199" t="s">
        <v>595</v>
      </c>
      <c r="F100" s="200" t="s">
        <v>596</v>
      </c>
      <c r="G100" s="201" t="s">
        <v>355</v>
      </c>
      <c r="H100" s="202">
        <v>30</v>
      </c>
      <c r="I100" s="203"/>
      <c r="J100" s="204">
        <f>ROUND(I100*H100,2)</f>
        <v>0</v>
      </c>
      <c r="K100" s="200" t="s">
        <v>136</v>
      </c>
      <c r="L100" s="38"/>
      <c r="M100" s="205" t="s">
        <v>1</v>
      </c>
      <c r="N100" s="206" t="s">
        <v>40</v>
      </c>
      <c r="O100" s="74"/>
      <c r="P100" s="192">
        <f>O100*H100</f>
        <v>0</v>
      </c>
      <c r="Q100" s="192">
        <v>0</v>
      </c>
      <c r="R100" s="192">
        <f>Q100*H100</f>
        <v>0</v>
      </c>
      <c r="S100" s="192">
        <v>0</v>
      </c>
      <c r="T100" s="193">
        <f>S100*H100</f>
        <v>0</v>
      </c>
      <c r="AR100" s="12" t="s">
        <v>533</v>
      </c>
      <c r="AT100" s="12" t="s">
        <v>177</v>
      </c>
      <c r="AU100" s="12" t="s">
        <v>69</v>
      </c>
      <c r="AY100" s="12" t="s">
        <v>138</v>
      </c>
      <c r="BE100" s="194">
        <f>IF(N100="základní",J100,0)</f>
        <v>0</v>
      </c>
      <c r="BF100" s="194">
        <f>IF(N100="snížená",J100,0)</f>
        <v>0</v>
      </c>
      <c r="BG100" s="194">
        <f>IF(N100="zákl. přenesená",J100,0)</f>
        <v>0</v>
      </c>
      <c r="BH100" s="194">
        <f>IF(N100="sníž. přenesená",J100,0)</f>
        <v>0</v>
      </c>
      <c r="BI100" s="194">
        <f>IF(N100="nulová",J100,0)</f>
        <v>0</v>
      </c>
      <c r="BJ100" s="12" t="s">
        <v>76</v>
      </c>
      <c r="BK100" s="194">
        <f>ROUND(I100*H100,2)</f>
        <v>0</v>
      </c>
      <c r="BL100" s="12" t="s">
        <v>533</v>
      </c>
      <c r="BM100" s="12" t="s">
        <v>597</v>
      </c>
    </row>
    <row r="101" s="1" customFormat="1">
      <c r="B101" s="33"/>
      <c r="C101" s="34"/>
      <c r="D101" s="195" t="s">
        <v>141</v>
      </c>
      <c r="E101" s="34"/>
      <c r="F101" s="196" t="s">
        <v>598</v>
      </c>
      <c r="G101" s="34"/>
      <c r="H101" s="34"/>
      <c r="I101" s="138"/>
      <c r="J101" s="34"/>
      <c r="K101" s="34"/>
      <c r="L101" s="38"/>
      <c r="M101" s="197"/>
      <c r="N101" s="74"/>
      <c r="O101" s="74"/>
      <c r="P101" s="74"/>
      <c r="Q101" s="74"/>
      <c r="R101" s="74"/>
      <c r="S101" s="74"/>
      <c r="T101" s="75"/>
      <c r="AT101" s="12" t="s">
        <v>141</v>
      </c>
      <c r="AU101" s="12" t="s">
        <v>69</v>
      </c>
    </row>
    <row r="102" s="1" customFormat="1" ht="22.5" customHeight="1">
      <c r="B102" s="33"/>
      <c r="C102" s="198" t="s">
        <v>164</v>
      </c>
      <c r="D102" s="198" t="s">
        <v>177</v>
      </c>
      <c r="E102" s="199" t="s">
        <v>599</v>
      </c>
      <c r="F102" s="200" t="s">
        <v>600</v>
      </c>
      <c r="G102" s="201" t="s">
        <v>355</v>
      </c>
      <c r="H102" s="202">
        <v>70</v>
      </c>
      <c r="I102" s="203"/>
      <c r="J102" s="204">
        <f>ROUND(I102*H102,2)</f>
        <v>0</v>
      </c>
      <c r="K102" s="200" t="s">
        <v>136</v>
      </c>
      <c r="L102" s="38"/>
      <c r="M102" s="205" t="s">
        <v>1</v>
      </c>
      <c r="N102" s="206" t="s">
        <v>40</v>
      </c>
      <c r="O102" s="74"/>
      <c r="P102" s="192">
        <f>O102*H102</f>
        <v>0</v>
      </c>
      <c r="Q102" s="192">
        <v>0</v>
      </c>
      <c r="R102" s="192">
        <f>Q102*H102</f>
        <v>0</v>
      </c>
      <c r="S102" s="192">
        <v>0</v>
      </c>
      <c r="T102" s="193">
        <f>S102*H102</f>
        <v>0</v>
      </c>
      <c r="AR102" s="12" t="s">
        <v>533</v>
      </c>
      <c r="AT102" s="12" t="s">
        <v>177</v>
      </c>
      <c r="AU102" s="12" t="s">
        <v>69</v>
      </c>
      <c r="AY102" s="12" t="s">
        <v>138</v>
      </c>
      <c r="BE102" s="194">
        <f>IF(N102="základní",J102,0)</f>
        <v>0</v>
      </c>
      <c r="BF102" s="194">
        <f>IF(N102="snížená",J102,0)</f>
        <v>0</v>
      </c>
      <c r="BG102" s="194">
        <f>IF(N102="zákl. přenesená",J102,0)</f>
        <v>0</v>
      </c>
      <c r="BH102" s="194">
        <f>IF(N102="sníž. přenesená",J102,0)</f>
        <v>0</v>
      </c>
      <c r="BI102" s="194">
        <f>IF(N102="nulová",J102,0)</f>
        <v>0</v>
      </c>
      <c r="BJ102" s="12" t="s">
        <v>76</v>
      </c>
      <c r="BK102" s="194">
        <f>ROUND(I102*H102,2)</f>
        <v>0</v>
      </c>
      <c r="BL102" s="12" t="s">
        <v>533</v>
      </c>
      <c r="BM102" s="12" t="s">
        <v>601</v>
      </c>
    </row>
    <row r="103" s="1" customFormat="1">
      <c r="B103" s="33"/>
      <c r="C103" s="34"/>
      <c r="D103" s="195" t="s">
        <v>141</v>
      </c>
      <c r="E103" s="34"/>
      <c r="F103" s="196" t="s">
        <v>602</v>
      </c>
      <c r="G103" s="34"/>
      <c r="H103" s="34"/>
      <c r="I103" s="138"/>
      <c r="J103" s="34"/>
      <c r="K103" s="34"/>
      <c r="L103" s="38"/>
      <c r="M103" s="197"/>
      <c r="N103" s="74"/>
      <c r="O103" s="74"/>
      <c r="P103" s="74"/>
      <c r="Q103" s="74"/>
      <c r="R103" s="74"/>
      <c r="S103" s="74"/>
      <c r="T103" s="75"/>
      <c r="AT103" s="12" t="s">
        <v>141</v>
      </c>
      <c r="AU103" s="12" t="s">
        <v>69</v>
      </c>
    </row>
    <row r="104" s="1" customFormat="1" ht="22.5" customHeight="1">
      <c r="B104" s="33"/>
      <c r="C104" s="198" t="s">
        <v>168</v>
      </c>
      <c r="D104" s="198" t="s">
        <v>177</v>
      </c>
      <c r="E104" s="199" t="s">
        <v>603</v>
      </c>
      <c r="F104" s="200" t="s">
        <v>604</v>
      </c>
      <c r="G104" s="201" t="s">
        <v>135</v>
      </c>
      <c r="H104" s="202">
        <v>6</v>
      </c>
      <c r="I104" s="203"/>
      <c r="J104" s="204">
        <f>ROUND(I104*H104,2)</f>
        <v>0</v>
      </c>
      <c r="K104" s="200" t="s">
        <v>136</v>
      </c>
      <c r="L104" s="38"/>
      <c r="M104" s="205" t="s">
        <v>1</v>
      </c>
      <c r="N104" s="206" t="s">
        <v>40</v>
      </c>
      <c r="O104" s="74"/>
      <c r="P104" s="192">
        <f>O104*H104</f>
        <v>0</v>
      </c>
      <c r="Q104" s="192">
        <v>0</v>
      </c>
      <c r="R104" s="192">
        <f>Q104*H104</f>
        <v>0</v>
      </c>
      <c r="S104" s="192">
        <v>0</v>
      </c>
      <c r="T104" s="193">
        <f>S104*H104</f>
        <v>0</v>
      </c>
      <c r="AR104" s="12" t="s">
        <v>533</v>
      </c>
      <c r="AT104" s="12" t="s">
        <v>177</v>
      </c>
      <c r="AU104" s="12" t="s">
        <v>69</v>
      </c>
      <c r="AY104" s="12" t="s">
        <v>138</v>
      </c>
      <c r="BE104" s="194">
        <f>IF(N104="základní",J104,0)</f>
        <v>0</v>
      </c>
      <c r="BF104" s="194">
        <f>IF(N104="snížená",J104,0)</f>
        <v>0</v>
      </c>
      <c r="BG104" s="194">
        <f>IF(N104="zákl. přenesená",J104,0)</f>
        <v>0</v>
      </c>
      <c r="BH104" s="194">
        <f>IF(N104="sníž. přenesená",J104,0)</f>
        <v>0</v>
      </c>
      <c r="BI104" s="194">
        <f>IF(N104="nulová",J104,0)</f>
        <v>0</v>
      </c>
      <c r="BJ104" s="12" t="s">
        <v>76</v>
      </c>
      <c r="BK104" s="194">
        <f>ROUND(I104*H104,2)</f>
        <v>0</v>
      </c>
      <c r="BL104" s="12" t="s">
        <v>533</v>
      </c>
      <c r="BM104" s="12" t="s">
        <v>605</v>
      </c>
    </row>
    <row r="105" s="1" customFormat="1">
      <c r="B105" s="33"/>
      <c r="C105" s="34"/>
      <c r="D105" s="195" t="s">
        <v>141</v>
      </c>
      <c r="E105" s="34"/>
      <c r="F105" s="196" t="s">
        <v>606</v>
      </c>
      <c r="G105" s="34"/>
      <c r="H105" s="34"/>
      <c r="I105" s="138"/>
      <c r="J105" s="34"/>
      <c r="K105" s="34"/>
      <c r="L105" s="38"/>
      <c r="M105" s="197"/>
      <c r="N105" s="74"/>
      <c r="O105" s="74"/>
      <c r="P105" s="74"/>
      <c r="Q105" s="74"/>
      <c r="R105" s="74"/>
      <c r="S105" s="74"/>
      <c r="T105" s="75"/>
      <c r="AT105" s="12" t="s">
        <v>141</v>
      </c>
      <c r="AU105" s="12" t="s">
        <v>69</v>
      </c>
    </row>
    <row r="106" s="1" customFormat="1" ht="22.5" customHeight="1">
      <c r="B106" s="33"/>
      <c r="C106" s="182" t="s">
        <v>176</v>
      </c>
      <c r="D106" s="182" t="s">
        <v>132</v>
      </c>
      <c r="E106" s="183" t="s">
        <v>607</v>
      </c>
      <c r="F106" s="184" t="s">
        <v>608</v>
      </c>
      <c r="G106" s="185" t="s">
        <v>355</v>
      </c>
      <c r="H106" s="186">
        <v>10</v>
      </c>
      <c r="I106" s="187"/>
      <c r="J106" s="188">
        <f>ROUND(I106*H106,2)</f>
        <v>0</v>
      </c>
      <c r="K106" s="184" t="s">
        <v>136</v>
      </c>
      <c r="L106" s="189"/>
      <c r="M106" s="190" t="s">
        <v>1</v>
      </c>
      <c r="N106" s="191" t="s">
        <v>40</v>
      </c>
      <c r="O106" s="74"/>
      <c r="P106" s="192">
        <f>O106*H106</f>
        <v>0</v>
      </c>
      <c r="Q106" s="192">
        <v>0</v>
      </c>
      <c r="R106" s="192">
        <f>Q106*H106</f>
        <v>0</v>
      </c>
      <c r="S106" s="192">
        <v>0</v>
      </c>
      <c r="T106" s="193">
        <f>S106*H106</f>
        <v>0</v>
      </c>
      <c r="AR106" s="12" t="s">
        <v>508</v>
      </c>
      <c r="AT106" s="12" t="s">
        <v>132</v>
      </c>
      <c r="AU106" s="12" t="s">
        <v>69</v>
      </c>
      <c r="AY106" s="12" t="s">
        <v>138</v>
      </c>
      <c r="BE106" s="194">
        <f>IF(N106="základní",J106,0)</f>
        <v>0</v>
      </c>
      <c r="BF106" s="194">
        <f>IF(N106="snížená",J106,0)</f>
        <v>0</v>
      </c>
      <c r="BG106" s="194">
        <f>IF(N106="zákl. přenesená",J106,0)</f>
        <v>0</v>
      </c>
      <c r="BH106" s="194">
        <f>IF(N106="sníž. přenesená",J106,0)</f>
        <v>0</v>
      </c>
      <c r="BI106" s="194">
        <f>IF(N106="nulová",J106,0)</f>
        <v>0</v>
      </c>
      <c r="BJ106" s="12" t="s">
        <v>76</v>
      </c>
      <c r="BK106" s="194">
        <f>ROUND(I106*H106,2)</f>
        <v>0</v>
      </c>
      <c r="BL106" s="12" t="s">
        <v>508</v>
      </c>
      <c r="BM106" s="12" t="s">
        <v>609</v>
      </c>
    </row>
    <row r="107" s="1" customFormat="1">
      <c r="B107" s="33"/>
      <c r="C107" s="34"/>
      <c r="D107" s="195" t="s">
        <v>141</v>
      </c>
      <c r="E107" s="34"/>
      <c r="F107" s="196" t="s">
        <v>608</v>
      </c>
      <c r="G107" s="34"/>
      <c r="H107" s="34"/>
      <c r="I107" s="138"/>
      <c r="J107" s="34"/>
      <c r="K107" s="34"/>
      <c r="L107" s="38"/>
      <c r="M107" s="197"/>
      <c r="N107" s="74"/>
      <c r="O107" s="74"/>
      <c r="P107" s="74"/>
      <c r="Q107" s="74"/>
      <c r="R107" s="74"/>
      <c r="S107" s="74"/>
      <c r="T107" s="75"/>
      <c r="AT107" s="12" t="s">
        <v>141</v>
      </c>
      <c r="AU107" s="12" t="s">
        <v>69</v>
      </c>
    </row>
    <row r="108" s="1" customFormat="1" ht="22.5" customHeight="1">
      <c r="B108" s="33"/>
      <c r="C108" s="182" t="s">
        <v>182</v>
      </c>
      <c r="D108" s="182" t="s">
        <v>132</v>
      </c>
      <c r="E108" s="183" t="s">
        <v>610</v>
      </c>
      <c r="F108" s="184" t="s">
        <v>611</v>
      </c>
      <c r="G108" s="185" t="s">
        <v>355</v>
      </c>
      <c r="H108" s="186">
        <v>10</v>
      </c>
      <c r="I108" s="187"/>
      <c r="J108" s="188">
        <f>ROUND(I108*H108,2)</f>
        <v>0</v>
      </c>
      <c r="K108" s="184" t="s">
        <v>136</v>
      </c>
      <c r="L108" s="189"/>
      <c r="M108" s="190" t="s">
        <v>1</v>
      </c>
      <c r="N108" s="191" t="s">
        <v>40</v>
      </c>
      <c r="O108" s="74"/>
      <c r="P108" s="192">
        <f>O108*H108</f>
        <v>0</v>
      </c>
      <c r="Q108" s="192">
        <v>0</v>
      </c>
      <c r="R108" s="192">
        <f>Q108*H108</f>
        <v>0</v>
      </c>
      <c r="S108" s="192">
        <v>0</v>
      </c>
      <c r="T108" s="193">
        <f>S108*H108</f>
        <v>0</v>
      </c>
      <c r="AR108" s="12" t="s">
        <v>508</v>
      </c>
      <c r="AT108" s="12" t="s">
        <v>132</v>
      </c>
      <c r="AU108" s="12" t="s">
        <v>69</v>
      </c>
      <c r="AY108" s="12" t="s">
        <v>138</v>
      </c>
      <c r="BE108" s="194">
        <f>IF(N108="základní",J108,0)</f>
        <v>0</v>
      </c>
      <c r="BF108" s="194">
        <f>IF(N108="snížená",J108,0)</f>
        <v>0</v>
      </c>
      <c r="BG108" s="194">
        <f>IF(N108="zákl. přenesená",J108,0)</f>
        <v>0</v>
      </c>
      <c r="BH108" s="194">
        <f>IF(N108="sníž. přenesená",J108,0)</f>
        <v>0</v>
      </c>
      <c r="BI108" s="194">
        <f>IF(N108="nulová",J108,0)</f>
        <v>0</v>
      </c>
      <c r="BJ108" s="12" t="s">
        <v>76</v>
      </c>
      <c r="BK108" s="194">
        <f>ROUND(I108*H108,2)</f>
        <v>0</v>
      </c>
      <c r="BL108" s="12" t="s">
        <v>508</v>
      </c>
      <c r="BM108" s="12" t="s">
        <v>612</v>
      </c>
    </row>
    <row r="109" s="1" customFormat="1">
      <c r="B109" s="33"/>
      <c r="C109" s="34"/>
      <c r="D109" s="195" t="s">
        <v>141</v>
      </c>
      <c r="E109" s="34"/>
      <c r="F109" s="196" t="s">
        <v>611</v>
      </c>
      <c r="G109" s="34"/>
      <c r="H109" s="34"/>
      <c r="I109" s="138"/>
      <c r="J109" s="34"/>
      <c r="K109" s="34"/>
      <c r="L109" s="38"/>
      <c r="M109" s="197"/>
      <c r="N109" s="74"/>
      <c r="O109" s="74"/>
      <c r="P109" s="74"/>
      <c r="Q109" s="74"/>
      <c r="R109" s="74"/>
      <c r="S109" s="74"/>
      <c r="T109" s="75"/>
      <c r="AT109" s="12" t="s">
        <v>141</v>
      </c>
      <c r="AU109" s="12" t="s">
        <v>69</v>
      </c>
    </row>
    <row r="110" s="1" customFormat="1" ht="22.5" customHeight="1">
      <c r="B110" s="33"/>
      <c r="C110" s="198" t="s">
        <v>187</v>
      </c>
      <c r="D110" s="198" t="s">
        <v>177</v>
      </c>
      <c r="E110" s="199" t="s">
        <v>613</v>
      </c>
      <c r="F110" s="200" t="s">
        <v>614</v>
      </c>
      <c r="G110" s="201" t="s">
        <v>135</v>
      </c>
      <c r="H110" s="202">
        <v>4</v>
      </c>
      <c r="I110" s="203"/>
      <c r="J110" s="204">
        <f>ROUND(I110*H110,2)</f>
        <v>0</v>
      </c>
      <c r="K110" s="200" t="s">
        <v>136</v>
      </c>
      <c r="L110" s="38"/>
      <c r="M110" s="205" t="s">
        <v>1</v>
      </c>
      <c r="N110" s="206" t="s">
        <v>40</v>
      </c>
      <c r="O110" s="74"/>
      <c r="P110" s="192">
        <f>O110*H110</f>
        <v>0</v>
      </c>
      <c r="Q110" s="192">
        <v>0</v>
      </c>
      <c r="R110" s="192">
        <f>Q110*H110</f>
        <v>0</v>
      </c>
      <c r="S110" s="192">
        <v>0</v>
      </c>
      <c r="T110" s="193">
        <f>S110*H110</f>
        <v>0</v>
      </c>
      <c r="AR110" s="12" t="s">
        <v>533</v>
      </c>
      <c r="AT110" s="12" t="s">
        <v>177</v>
      </c>
      <c r="AU110" s="12" t="s">
        <v>69</v>
      </c>
      <c r="AY110" s="12" t="s">
        <v>138</v>
      </c>
      <c r="BE110" s="194">
        <f>IF(N110="základní",J110,0)</f>
        <v>0</v>
      </c>
      <c r="BF110" s="194">
        <f>IF(N110="snížená",J110,0)</f>
        <v>0</v>
      </c>
      <c r="BG110" s="194">
        <f>IF(N110="zákl. přenesená",J110,0)</f>
        <v>0</v>
      </c>
      <c r="BH110" s="194">
        <f>IF(N110="sníž. přenesená",J110,0)</f>
        <v>0</v>
      </c>
      <c r="BI110" s="194">
        <f>IF(N110="nulová",J110,0)</f>
        <v>0</v>
      </c>
      <c r="BJ110" s="12" t="s">
        <v>76</v>
      </c>
      <c r="BK110" s="194">
        <f>ROUND(I110*H110,2)</f>
        <v>0</v>
      </c>
      <c r="BL110" s="12" t="s">
        <v>533</v>
      </c>
      <c r="BM110" s="12" t="s">
        <v>615</v>
      </c>
    </row>
    <row r="111" s="1" customFormat="1">
      <c r="B111" s="33"/>
      <c r="C111" s="34"/>
      <c r="D111" s="195" t="s">
        <v>141</v>
      </c>
      <c r="E111" s="34"/>
      <c r="F111" s="196" t="s">
        <v>616</v>
      </c>
      <c r="G111" s="34"/>
      <c r="H111" s="34"/>
      <c r="I111" s="138"/>
      <c r="J111" s="34"/>
      <c r="K111" s="34"/>
      <c r="L111" s="38"/>
      <c r="M111" s="197"/>
      <c r="N111" s="74"/>
      <c r="O111" s="74"/>
      <c r="P111" s="74"/>
      <c r="Q111" s="74"/>
      <c r="R111" s="74"/>
      <c r="S111" s="74"/>
      <c r="T111" s="75"/>
      <c r="AT111" s="12" t="s">
        <v>141</v>
      </c>
      <c r="AU111" s="12" t="s">
        <v>69</v>
      </c>
    </row>
    <row r="112" s="1" customFormat="1" ht="22.5" customHeight="1">
      <c r="B112" s="33"/>
      <c r="C112" s="198" t="s">
        <v>192</v>
      </c>
      <c r="D112" s="198" t="s">
        <v>177</v>
      </c>
      <c r="E112" s="199" t="s">
        <v>617</v>
      </c>
      <c r="F112" s="200" t="s">
        <v>618</v>
      </c>
      <c r="G112" s="201" t="s">
        <v>135</v>
      </c>
      <c r="H112" s="202">
        <v>161</v>
      </c>
      <c r="I112" s="203"/>
      <c r="J112" s="204">
        <f>ROUND(I112*H112,2)</f>
        <v>0</v>
      </c>
      <c r="K112" s="200" t="s">
        <v>136</v>
      </c>
      <c r="L112" s="38"/>
      <c r="M112" s="205" t="s">
        <v>1</v>
      </c>
      <c r="N112" s="206" t="s">
        <v>40</v>
      </c>
      <c r="O112" s="74"/>
      <c r="P112" s="192">
        <f>O112*H112</f>
        <v>0</v>
      </c>
      <c r="Q112" s="192">
        <v>0</v>
      </c>
      <c r="R112" s="192">
        <f>Q112*H112</f>
        <v>0</v>
      </c>
      <c r="S112" s="192">
        <v>0</v>
      </c>
      <c r="T112" s="193">
        <f>S112*H112</f>
        <v>0</v>
      </c>
      <c r="AR112" s="12" t="s">
        <v>533</v>
      </c>
      <c r="AT112" s="12" t="s">
        <v>177</v>
      </c>
      <c r="AU112" s="12" t="s">
        <v>69</v>
      </c>
      <c r="AY112" s="12" t="s">
        <v>138</v>
      </c>
      <c r="BE112" s="194">
        <f>IF(N112="základní",J112,0)</f>
        <v>0</v>
      </c>
      <c r="BF112" s="194">
        <f>IF(N112="snížená",J112,0)</f>
        <v>0</v>
      </c>
      <c r="BG112" s="194">
        <f>IF(N112="zákl. přenesená",J112,0)</f>
        <v>0</v>
      </c>
      <c r="BH112" s="194">
        <f>IF(N112="sníž. přenesená",J112,0)</f>
        <v>0</v>
      </c>
      <c r="BI112" s="194">
        <f>IF(N112="nulová",J112,0)</f>
        <v>0</v>
      </c>
      <c r="BJ112" s="12" t="s">
        <v>76</v>
      </c>
      <c r="BK112" s="194">
        <f>ROUND(I112*H112,2)</f>
        <v>0</v>
      </c>
      <c r="BL112" s="12" t="s">
        <v>533</v>
      </c>
      <c r="BM112" s="12" t="s">
        <v>619</v>
      </c>
    </row>
    <row r="113" s="1" customFormat="1">
      <c r="B113" s="33"/>
      <c r="C113" s="34"/>
      <c r="D113" s="195" t="s">
        <v>141</v>
      </c>
      <c r="E113" s="34"/>
      <c r="F113" s="196" t="s">
        <v>620</v>
      </c>
      <c r="G113" s="34"/>
      <c r="H113" s="34"/>
      <c r="I113" s="138"/>
      <c r="J113" s="34"/>
      <c r="K113" s="34"/>
      <c r="L113" s="38"/>
      <c r="M113" s="197"/>
      <c r="N113" s="74"/>
      <c r="O113" s="74"/>
      <c r="P113" s="74"/>
      <c r="Q113" s="74"/>
      <c r="R113" s="74"/>
      <c r="S113" s="74"/>
      <c r="T113" s="75"/>
      <c r="AT113" s="12" t="s">
        <v>141</v>
      </c>
      <c r="AU113" s="12" t="s">
        <v>69</v>
      </c>
    </row>
    <row r="114" s="1" customFormat="1" ht="22.5" customHeight="1">
      <c r="B114" s="33"/>
      <c r="C114" s="198" t="s">
        <v>8</v>
      </c>
      <c r="D114" s="198" t="s">
        <v>177</v>
      </c>
      <c r="E114" s="199" t="s">
        <v>621</v>
      </c>
      <c r="F114" s="200" t="s">
        <v>622</v>
      </c>
      <c r="G114" s="201" t="s">
        <v>135</v>
      </c>
      <c r="H114" s="202">
        <v>10</v>
      </c>
      <c r="I114" s="203"/>
      <c r="J114" s="204">
        <f>ROUND(I114*H114,2)</f>
        <v>0</v>
      </c>
      <c r="K114" s="200" t="s">
        <v>136</v>
      </c>
      <c r="L114" s="38"/>
      <c r="M114" s="205" t="s">
        <v>1</v>
      </c>
      <c r="N114" s="206" t="s">
        <v>40</v>
      </c>
      <c r="O114" s="74"/>
      <c r="P114" s="192">
        <f>O114*H114</f>
        <v>0</v>
      </c>
      <c r="Q114" s="192">
        <v>0</v>
      </c>
      <c r="R114" s="192">
        <f>Q114*H114</f>
        <v>0</v>
      </c>
      <c r="S114" s="192">
        <v>0</v>
      </c>
      <c r="T114" s="193">
        <f>S114*H114</f>
        <v>0</v>
      </c>
      <c r="AR114" s="12" t="s">
        <v>533</v>
      </c>
      <c r="AT114" s="12" t="s">
        <v>177</v>
      </c>
      <c r="AU114" s="12" t="s">
        <v>69</v>
      </c>
      <c r="AY114" s="12" t="s">
        <v>138</v>
      </c>
      <c r="BE114" s="194">
        <f>IF(N114="základní",J114,0)</f>
        <v>0</v>
      </c>
      <c r="BF114" s="194">
        <f>IF(N114="snížená",J114,0)</f>
        <v>0</v>
      </c>
      <c r="BG114" s="194">
        <f>IF(N114="zákl. přenesená",J114,0)</f>
        <v>0</v>
      </c>
      <c r="BH114" s="194">
        <f>IF(N114="sníž. přenesená",J114,0)</f>
        <v>0</v>
      </c>
      <c r="BI114" s="194">
        <f>IF(N114="nulová",J114,0)</f>
        <v>0</v>
      </c>
      <c r="BJ114" s="12" t="s">
        <v>76</v>
      </c>
      <c r="BK114" s="194">
        <f>ROUND(I114*H114,2)</f>
        <v>0</v>
      </c>
      <c r="BL114" s="12" t="s">
        <v>533</v>
      </c>
      <c r="BM114" s="12" t="s">
        <v>623</v>
      </c>
    </row>
    <row r="115" s="1" customFormat="1">
      <c r="B115" s="33"/>
      <c r="C115" s="34"/>
      <c r="D115" s="195" t="s">
        <v>141</v>
      </c>
      <c r="E115" s="34"/>
      <c r="F115" s="196" t="s">
        <v>622</v>
      </c>
      <c r="G115" s="34"/>
      <c r="H115" s="34"/>
      <c r="I115" s="138"/>
      <c r="J115" s="34"/>
      <c r="K115" s="34"/>
      <c r="L115" s="38"/>
      <c r="M115" s="197"/>
      <c r="N115" s="74"/>
      <c r="O115" s="74"/>
      <c r="P115" s="74"/>
      <c r="Q115" s="74"/>
      <c r="R115" s="74"/>
      <c r="S115" s="74"/>
      <c r="T115" s="75"/>
      <c r="AT115" s="12" t="s">
        <v>141</v>
      </c>
      <c r="AU115" s="12" t="s">
        <v>69</v>
      </c>
    </row>
    <row r="116" s="1" customFormat="1" ht="22.5" customHeight="1">
      <c r="B116" s="33"/>
      <c r="C116" s="198" t="s">
        <v>200</v>
      </c>
      <c r="D116" s="198" t="s">
        <v>177</v>
      </c>
      <c r="E116" s="199" t="s">
        <v>624</v>
      </c>
      <c r="F116" s="200" t="s">
        <v>625</v>
      </c>
      <c r="G116" s="201" t="s">
        <v>135</v>
      </c>
      <c r="H116" s="202">
        <v>20</v>
      </c>
      <c r="I116" s="203"/>
      <c r="J116" s="204">
        <f>ROUND(I116*H116,2)</f>
        <v>0</v>
      </c>
      <c r="K116" s="200" t="s">
        <v>136</v>
      </c>
      <c r="L116" s="38"/>
      <c r="M116" s="205" t="s">
        <v>1</v>
      </c>
      <c r="N116" s="206" t="s">
        <v>40</v>
      </c>
      <c r="O116" s="74"/>
      <c r="P116" s="192">
        <f>O116*H116</f>
        <v>0</v>
      </c>
      <c r="Q116" s="192">
        <v>0</v>
      </c>
      <c r="R116" s="192">
        <f>Q116*H116</f>
        <v>0</v>
      </c>
      <c r="S116" s="192">
        <v>0</v>
      </c>
      <c r="T116" s="193">
        <f>S116*H116</f>
        <v>0</v>
      </c>
      <c r="AR116" s="12" t="s">
        <v>533</v>
      </c>
      <c r="AT116" s="12" t="s">
        <v>177</v>
      </c>
      <c r="AU116" s="12" t="s">
        <v>69</v>
      </c>
      <c r="AY116" s="12" t="s">
        <v>138</v>
      </c>
      <c r="BE116" s="194">
        <f>IF(N116="základní",J116,0)</f>
        <v>0</v>
      </c>
      <c r="BF116" s="194">
        <f>IF(N116="snížená",J116,0)</f>
        <v>0</v>
      </c>
      <c r="BG116" s="194">
        <f>IF(N116="zákl. přenesená",J116,0)</f>
        <v>0</v>
      </c>
      <c r="BH116" s="194">
        <f>IF(N116="sníž. přenesená",J116,0)</f>
        <v>0</v>
      </c>
      <c r="BI116" s="194">
        <f>IF(N116="nulová",J116,0)</f>
        <v>0</v>
      </c>
      <c r="BJ116" s="12" t="s">
        <v>76</v>
      </c>
      <c r="BK116" s="194">
        <f>ROUND(I116*H116,2)</f>
        <v>0</v>
      </c>
      <c r="BL116" s="12" t="s">
        <v>533</v>
      </c>
      <c r="BM116" s="12" t="s">
        <v>626</v>
      </c>
    </row>
    <row r="117" s="1" customFormat="1">
      <c r="B117" s="33"/>
      <c r="C117" s="34"/>
      <c r="D117" s="195" t="s">
        <v>141</v>
      </c>
      <c r="E117" s="34"/>
      <c r="F117" s="196" t="s">
        <v>627</v>
      </c>
      <c r="G117" s="34"/>
      <c r="H117" s="34"/>
      <c r="I117" s="138"/>
      <c r="J117" s="34"/>
      <c r="K117" s="34"/>
      <c r="L117" s="38"/>
      <c r="M117" s="197"/>
      <c r="N117" s="74"/>
      <c r="O117" s="74"/>
      <c r="P117" s="74"/>
      <c r="Q117" s="74"/>
      <c r="R117" s="74"/>
      <c r="S117" s="74"/>
      <c r="T117" s="75"/>
      <c r="AT117" s="12" t="s">
        <v>141</v>
      </c>
      <c r="AU117" s="12" t="s">
        <v>69</v>
      </c>
    </row>
    <row r="118" s="1" customFormat="1" ht="22.5" customHeight="1">
      <c r="B118" s="33"/>
      <c r="C118" s="198" t="s">
        <v>204</v>
      </c>
      <c r="D118" s="198" t="s">
        <v>177</v>
      </c>
      <c r="E118" s="199" t="s">
        <v>628</v>
      </c>
      <c r="F118" s="200" t="s">
        <v>629</v>
      </c>
      <c r="G118" s="201" t="s">
        <v>135</v>
      </c>
      <c r="H118" s="202">
        <v>1</v>
      </c>
      <c r="I118" s="203"/>
      <c r="J118" s="204">
        <f>ROUND(I118*H118,2)</f>
        <v>0</v>
      </c>
      <c r="K118" s="200" t="s">
        <v>136</v>
      </c>
      <c r="L118" s="38"/>
      <c r="M118" s="205" t="s">
        <v>1</v>
      </c>
      <c r="N118" s="206" t="s">
        <v>40</v>
      </c>
      <c r="O118" s="74"/>
      <c r="P118" s="192">
        <f>O118*H118</f>
        <v>0</v>
      </c>
      <c r="Q118" s="192">
        <v>0</v>
      </c>
      <c r="R118" s="192">
        <f>Q118*H118</f>
        <v>0</v>
      </c>
      <c r="S118" s="192">
        <v>0</v>
      </c>
      <c r="T118" s="193">
        <f>S118*H118</f>
        <v>0</v>
      </c>
      <c r="AR118" s="12" t="s">
        <v>533</v>
      </c>
      <c r="AT118" s="12" t="s">
        <v>177</v>
      </c>
      <c r="AU118" s="12" t="s">
        <v>69</v>
      </c>
      <c r="AY118" s="12" t="s">
        <v>138</v>
      </c>
      <c r="BE118" s="194">
        <f>IF(N118="základní",J118,0)</f>
        <v>0</v>
      </c>
      <c r="BF118" s="194">
        <f>IF(N118="snížená",J118,0)</f>
        <v>0</v>
      </c>
      <c r="BG118" s="194">
        <f>IF(N118="zákl. přenesená",J118,0)</f>
        <v>0</v>
      </c>
      <c r="BH118" s="194">
        <f>IF(N118="sníž. přenesená",J118,0)</f>
        <v>0</v>
      </c>
      <c r="BI118" s="194">
        <f>IF(N118="nulová",J118,0)</f>
        <v>0</v>
      </c>
      <c r="BJ118" s="12" t="s">
        <v>76</v>
      </c>
      <c r="BK118" s="194">
        <f>ROUND(I118*H118,2)</f>
        <v>0</v>
      </c>
      <c r="BL118" s="12" t="s">
        <v>533</v>
      </c>
      <c r="BM118" s="12" t="s">
        <v>630</v>
      </c>
    </row>
    <row r="119" s="1" customFormat="1">
      <c r="B119" s="33"/>
      <c r="C119" s="34"/>
      <c r="D119" s="195" t="s">
        <v>141</v>
      </c>
      <c r="E119" s="34"/>
      <c r="F119" s="196" t="s">
        <v>631</v>
      </c>
      <c r="G119" s="34"/>
      <c r="H119" s="34"/>
      <c r="I119" s="138"/>
      <c r="J119" s="34"/>
      <c r="K119" s="34"/>
      <c r="L119" s="38"/>
      <c r="M119" s="197"/>
      <c r="N119" s="74"/>
      <c r="O119" s="74"/>
      <c r="P119" s="74"/>
      <c r="Q119" s="74"/>
      <c r="R119" s="74"/>
      <c r="S119" s="74"/>
      <c r="T119" s="75"/>
      <c r="AT119" s="12" t="s">
        <v>141</v>
      </c>
      <c r="AU119" s="12" t="s">
        <v>69</v>
      </c>
    </row>
    <row r="120" s="1" customFormat="1" ht="22.5" customHeight="1">
      <c r="B120" s="33"/>
      <c r="C120" s="198" t="s">
        <v>209</v>
      </c>
      <c r="D120" s="198" t="s">
        <v>177</v>
      </c>
      <c r="E120" s="199" t="s">
        <v>632</v>
      </c>
      <c r="F120" s="200" t="s">
        <v>633</v>
      </c>
      <c r="G120" s="201" t="s">
        <v>135</v>
      </c>
      <c r="H120" s="202">
        <v>18</v>
      </c>
      <c r="I120" s="203"/>
      <c r="J120" s="204">
        <f>ROUND(I120*H120,2)</f>
        <v>0</v>
      </c>
      <c r="K120" s="200" t="s">
        <v>136</v>
      </c>
      <c r="L120" s="38"/>
      <c r="M120" s="205" t="s">
        <v>1</v>
      </c>
      <c r="N120" s="206" t="s">
        <v>40</v>
      </c>
      <c r="O120" s="74"/>
      <c r="P120" s="192">
        <f>O120*H120</f>
        <v>0</v>
      </c>
      <c r="Q120" s="192">
        <v>0</v>
      </c>
      <c r="R120" s="192">
        <f>Q120*H120</f>
        <v>0</v>
      </c>
      <c r="S120" s="192">
        <v>0</v>
      </c>
      <c r="T120" s="193">
        <f>S120*H120</f>
        <v>0</v>
      </c>
      <c r="AR120" s="12" t="s">
        <v>533</v>
      </c>
      <c r="AT120" s="12" t="s">
        <v>177</v>
      </c>
      <c r="AU120" s="12" t="s">
        <v>69</v>
      </c>
      <c r="AY120" s="12" t="s">
        <v>138</v>
      </c>
      <c r="BE120" s="194">
        <f>IF(N120="základní",J120,0)</f>
        <v>0</v>
      </c>
      <c r="BF120" s="194">
        <f>IF(N120="snížená",J120,0)</f>
        <v>0</v>
      </c>
      <c r="BG120" s="194">
        <f>IF(N120="zákl. přenesená",J120,0)</f>
        <v>0</v>
      </c>
      <c r="BH120" s="194">
        <f>IF(N120="sníž. přenesená",J120,0)</f>
        <v>0</v>
      </c>
      <c r="BI120" s="194">
        <f>IF(N120="nulová",J120,0)</f>
        <v>0</v>
      </c>
      <c r="BJ120" s="12" t="s">
        <v>76</v>
      </c>
      <c r="BK120" s="194">
        <f>ROUND(I120*H120,2)</f>
        <v>0</v>
      </c>
      <c r="BL120" s="12" t="s">
        <v>533</v>
      </c>
      <c r="BM120" s="12" t="s">
        <v>634</v>
      </c>
    </row>
    <row r="121" s="1" customFormat="1">
      <c r="B121" s="33"/>
      <c r="C121" s="34"/>
      <c r="D121" s="195" t="s">
        <v>141</v>
      </c>
      <c r="E121" s="34"/>
      <c r="F121" s="196" t="s">
        <v>635</v>
      </c>
      <c r="G121" s="34"/>
      <c r="H121" s="34"/>
      <c r="I121" s="138"/>
      <c r="J121" s="34"/>
      <c r="K121" s="34"/>
      <c r="L121" s="38"/>
      <c r="M121" s="197"/>
      <c r="N121" s="74"/>
      <c r="O121" s="74"/>
      <c r="P121" s="74"/>
      <c r="Q121" s="74"/>
      <c r="R121" s="74"/>
      <c r="S121" s="74"/>
      <c r="T121" s="75"/>
      <c r="AT121" s="12" t="s">
        <v>141</v>
      </c>
      <c r="AU121" s="12" t="s">
        <v>69</v>
      </c>
    </row>
    <row r="122" s="1" customFormat="1" ht="22.5" customHeight="1">
      <c r="B122" s="33"/>
      <c r="C122" s="198" t="s">
        <v>214</v>
      </c>
      <c r="D122" s="198" t="s">
        <v>177</v>
      </c>
      <c r="E122" s="199" t="s">
        <v>636</v>
      </c>
      <c r="F122" s="200" t="s">
        <v>637</v>
      </c>
      <c r="G122" s="201" t="s">
        <v>135</v>
      </c>
      <c r="H122" s="202">
        <v>3</v>
      </c>
      <c r="I122" s="203"/>
      <c r="J122" s="204">
        <f>ROUND(I122*H122,2)</f>
        <v>0</v>
      </c>
      <c r="K122" s="200" t="s">
        <v>136</v>
      </c>
      <c r="L122" s="38"/>
      <c r="M122" s="205" t="s">
        <v>1</v>
      </c>
      <c r="N122" s="206" t="s">
        <v>40</v>
      </c>
      <c r="O122" s="74"/>
      <c r="P122" s="192">
        <f>O122*H122</f>
        <v>0</v>
      </c>
      <c r="Q122" s="192">
        <v>0</v>
      </c>
      <c r="R122" s="192">
        <f>Q122*H122</f>
        <v>0</v>
      </c>
      <c r="S122" s="192">
        <v>0</v>
      </c>
      <c r="T122" s="193">
        <f>S122*H122</f>
        <v>0</v>
      </c>
      <c r="AR122" s="12" t="s">
        <v>533</v>
      </c>
      <c r="AT122" s="12" t="s">
        <v>177</v>
      </c>
      <c r="AU122" s="12" t="s">
        <v>69</v>
      </c>
      <c r="AY122" s="12" t="s">
        <v>138</v>
      </c>
      <c r="BE122" s="194">
        <f>IF(N122="základní",J122,0)</f>
        <v>0</v>
      </c>
      <c r="BF122" s="194">
        <f>IF(N122="snížená",J122,0)</f>
        <v>0</v>
      </c>
      <c r="BG122" s="194">
        <f>IF(N122="zákl. přenesená",J122,0)</f>
        <v>0</v>
      </c>
      <c r="BH122" s="194">
        <f>IF(N122="sníž. přenesená",J122,0)</f>
        <v>0</v>
      </c>
      <c r="BI122" s="194">
        <f>IF(N122="nulová",J122,0)</f>
        <v>0</v>
      </c>
      <c r="BJ122" s="12" t="s">
        <v>76</v>
      </c>
      <c r="BK122" s="194">
        <f>ROUND(I122*H122,2)</f>
        <v>0</v>
      </c>
      <c r="BL122" s="12" t="s">
        <v>533</v>
      </c>
      <c r="BM122" s="12" t="s">
        <v>638</v>
      </c>
    </row>
    <row r="123" s="1" customFormat="1">
      <c r="B123" s="33"/>
      <c r="C123" s="34"/>
      <c r="D123" s="195" t="s">
        <v>141</v>
      </c>
      <c r="E123" s="34"/>
      <c r="F123" s="196" t="s">
        <v>639</v>
      </c>
      <c r="G123" s="34"/>
      <c r="H123" s="34"/>
      <c r="I123" s="138"/>
      <c r="J123" s="34"/>
      <c r="K123" s="34"/>
      <c r="L123" s="38"/>
      <c r="M123" s="197"/>
      <c r="N123" s="74"/>
      <c r="O123" s="74"/>
      <c r="P123" s="74"/>
      <c r="Q123" s="74"/>
      <c r="R123" s="74"/>
      <c r="S123" s="74"/>
      <c r="T123" s="75"/>
      <c r="AT123" s="12" t="s">
        <v>141</v>
      </c>
      <c r="AU123" s="12" t="s">
        <v>69</v>
      </c>
    </row>
    <row r="124" s="1" customFormat="1" ht="22.5" customHeight="1">
      <c r="B124" s="33"/>
      <c r="C124" s="198" t="s">
        <v>219</v>
      </c>
      <c r="D124" s="198" t="s">
        <v>177</v>
      </c>
      <c r="E124" s="199" t="s">
        <v>640</v>
      </c>
      <c r="F124" s="200" t="s">
        <v>641</v>
      </c>
      <c r="G124" s="201" t="s">
        <v>135</v>
      </c>
      <c r="H124" s="202">
        <v>4</v>
      </c>
      <c r="I124" s="203"/>
      <c r="J124" s="204">
        <f>ROUND(I124*H124,2)</f>
        <v>0</v>
      </c>
      <c r="K124" s="200" t="s">
        <v>136</v>
      </c>
      <c r="L124" s="38"/>
      <c r="M124" s="205" t="s">
        <v>1</v>
      </c>
      <c r="N124" s="206" t="s">
        <v>40</v>
      </c>
      <c r="O124" s="74"/>
      <c r="P124" s="192">
        <f>O124*H124</f>
        <v>0</v>
      </c>
      <c r="Q124" s="192">
        <v>0</v>
      </c>
      <c r="R124" s="192">
        <f>Q124*H124</f>
        <v>0</v>
      </c>
      <c r="S124" s="192">
        <v>0</v>
      </c>
      <c r="T124" s="193">
        <f>S124*H124</f>
        <v>0</v>
      </c>
      <c r="AR124" s="12" t="s">
        <v>533</v>
      </c>
      <c r="AT124" s="12" t="s">
        <v>177</v>
      </c>
      <c r="AU124" s="12" t="s">
        <v>69</v>
      </c>
      <c r="AY124" s="12" t="s">
        <v>138</v>
      </c>
      <c r="BE124" s="194">
        <f>IF(N124="základní",J124,0)</f>
        <v>0</v>
      </c>
      <c r="BF124" s="194">
        <f>IF(N124="snížená",J124,0)</f>
        <v>0</v>
      </c>
      <c r="BG124" s="194">
        <f>IF(N124="zákl. přenesená",J124,0)</f>
        <v>0</v>
      </c>
      <c r="BH124" s="194">
        <f>IF(N124="sníž. přenesená",J124,0)</f>
        <v>0</v>
      </c>
      <c r="BI124" s="194">
        <f>IF(N124="nulová",J124,0)</f>
        <v>0</v>
      </c>
      <c r="BJ124" s="12" t="s">
        <v>76</v>
      </c>
      <c r="BK124" s="194">
        <f>ROUND(I124*H124,2)</f>
        <v>0</v>
      </c>
      <c r="BL124" s="12" t="s">
        <v>533</v>
      </c>
      <c r="BM124" s="12" t="s">
        <v>642</v>
      </c>
    </row>
    <row r="125" s="1" customFormat="1">
      <c r="B125" s="33"/>
      <c r="C125" s="34"/>
      <c r="D125" s="195" t="s">
        <v>141</v>
      </c>
      <c r="E125" s="34"/>
      <c r="F125" s="196" t="s">
        <v>643</v>
      </c>
      <c r="G125" s="34"/>
      <c r="H125" s="34"/>
      <c r="I125" s="138"/>
      <c r="J125" s="34"/>
      <c r="K125" s="34"/>
      <c r="L125" s="38"/>
      <c r="M125" s="197"/>
      <c r="N125" s="74"/>
      <c r="O125" s="74"/>
      <c r="P125" s="74"/>
      <c r="Q125" s="74"/>
      <c r="R125" s="74"/>
      <c r="S125" s="74"/>
      <c r="T125" s="75"/>
      <c r="AT125" s="12" t="s">
        <v>141</v>
      </c>
      <c r="AU125" s="12" t="s">
        <v>69</v>
      </c>
    </row>
    <row r="126" s="1" customFormat="1" ht="22.5" customHeight="1">
      <c r="B126" s="33"/>
      <c r="C126" s="198" t="s">
        <v>7</v>
      </c>
      <c r="D126" s="198" t="s">
        <v>177</v>
      </c>
      <c r="E126" s="199" t="s">
        <v>644</v>
      </c>
      <c r="F126" s="200" t="s">
        <v>645</v>
      </c>
      <c r="G126" s="201" t="s">
        <v>135</v>
      </c>
      <c r="H126" s="202">
        <v>39</v>
      </c>
      <c r="I126" s="203"/>
      <c r="J126" s="204">
        <f>ROUND(I126*H126,2)</f>
        <v>0</v>
      </c>
      <c r="K126" s="200" t="s">
        <v>136</v>
      </c>
      <c r="L126" s="38"/>
      <c r="M126" s="205" t="s">
        <v>1</v>
      </c>
      <c r="N126" s="206" t="s">
        <v>40</v>
      </c>
      <c r="O126" s="74"/>
      <c r="P126" s="192">
        <f>O126*H126</f>
        <v>0</v>
      </c>
      <c r="Q126" s="192">
        <v>0</v>
      </c>
      <c r="R126" s="192">
        <f>Q126*H126</f>
        <v>0</v>
      </c>
      <c r="S126" s="192">
        <v>0</v>
      </c>
      <c r="T126" s="193">
        <f>S126*H126</f>
        <v>0</v>
      </c>
      <c r="AR126" s="12" t="s">
        <v>533</v>
      </c>
      <c r="AT126" s="12" t="s">
        <v>177</v>
      </c>
      <c r="AU126" s="12" t="s">
        <v>69</v>
      </c>
      <c r="AY126" s="12" t="s">
        <v>138</v>
      </c>
      <c r="BE126" s="194">
        <f>IF(N126="základní",J126,0)</f>
        <v>0</v>
      </c>
      <c r="BF126" s="194">
        <f>IF(N126="snížená",J126,0)</f>
        <v>0</v>
      </c>
      <c r="BG126" s="194">
        <f>IF(N126="zákl. přenesená",J126,0)</f>
        <v>0</v>
      </c>
      <c r="BH126" s="194">
        <f>IF(N126="sníž. přenesená",J126,0)</f>
        <v>0</v>
      </c>
      <c r="BI126" s="194">
        <f>IF(N126="nulová",J126,0)</f>
        <v>0</v>
      </c>
      <c r="BJ126" s="12" t="s">
        <v>76</v>
      </c>
      <c r="BK126" s="194">
        <f>ROUND(I126*H126,2)</f>
        <v>0</v>
      </c>
      <c r="BL126" s="12" t="s">
        <v>533</v>
      </c>
      <c r="BM126" s="12" t="s">
        <v>646</v>
      </c>
    </row>
    <row r="127" s="1" customFormat="1">
      <c r="B127" s="33"/>
      <c r="C127" s="34"/>
      <c r="D127" s="195" t="s">
        <v>141</v>
      </c>
      <c r="E127" s="34"/>
      <c r="F127" s="196" t="s">
        <v>645</v>
      </c>
      <c r="G127" s="34"/>
      <c r="H127" s="34"/>
      <c r="I127" s="138"/>
      <c r="J127" s="34"/>
      <c r="K127" s="34"/>
      <c r="L127" s="38"/>
      <c r="M127" s="197"/>
      <c r="N127" s="74"/>
      <c r="O127" s="74"/>
      <c r="P127" s="74"/>
      <c r="Q127" s="74"/>
      <c r="R127" s="74"/>
      <c r="S127" s="74"/>
      <c r="T127" s="75"/>
      <c r="AT127" s="12" t="s">
        <v>141</v>
      </c>
      <c r="AU127" s="12" t="s">
        <v>69</v>
      </c>
    </row>
    <row r="128" s="1" customFormat="1" ht="22.5" customHeight="1">
      <c r="B128" s="33"/>
      <c r="C128" s="198" t="s">
        <v>228</v>
      </c>
      <c r="D128" s="198" t="s">
        <v>177</v>
      </c>
      <c r="E128" s="199" t="s">
        <v>647</v>
      </c>
      <c r="F128" s="200" t="s">
        <v>648</v>
      </c>
      <c r="G128" s="201" t="s">
        <v>135</v>
      </c>
      <c r="H128" s="202">
        <v>20</v>
      </c>
      <c r="I128" s="203"/>
      <c r="J128" s="204">
        <f>ROUND(I128*H128,2)</f>
        <v>0</v>
      </c>
      <c r="K128" s="200" t="s">
        <v>136</v>
      </c>
      <c r="L128" s="38"/>
      <c r="M128" s="205" t="s">
        <v>1</v>
      </c>
      <c r="N128" s="206" t="s">
        <v>40</v>
      </c>
      <c r="O128" s="74"/>
      <c r="P128" s="192">
        <f>O128*H128</f>
        <v>0</v>
      </c>
      <c r="Q128" s="192">
        <v>0</v>
      </c>
      <c r="R128" s="192">
        <f>Q128*H128</f>
        <v>0</v>
      </c>
      <c r="S128" s="192">
        <v>0</v>
      </c>
      <c r="T128" s="193">
        <f>S128*H128</f>
        <v>0</v>
      </c>
      <c r="AR128" s="12" t="s">
        <v>533</v>
      </c>
      <c r="AT128" s="12" t="s">
        <v>177</v>
      </c>
      <c r="AU128" s="12" t="s">
        <v>69</v>
      </c>
      <c r="AY128" s="12" t="s">
        <v>138</v>
      </c>
      <c r="BE128" s="194">
        <f>IF(N128="základní",J128,0)</f>
        <v>0</v>
      </c>
      <c r="BF128" s="194">
        <f>IF(N128="snížená",J128,0)</f>
        <v>0</v>
      </c>
      <c r="BG128" s="194">
        <f>IF(N128="zákl. přenesená",J128,0)</f>
        <v>0</v>
      </c>
      <c r="BH128" s="194">
        <f>IF(N128="sníž. přenesená",J128,0)</f>
        <v>0</v>
      </c>
      <c r="BI128" s="194">
        <f>IF(N128="nulová",J128,0)</f>
        <v>0</v>
      </c>
      <c r="BJ128" s="12" t="s">
        <v>76</v>
      </c>
      <c r="BK128" s="194">
        <f>ROUND(I128*H128,2)</f>
        <v>0</v>
      </c>
      <c r="BL128" s="12" t="s">
        <v>533</v>
      </c>
      <c r="BM128" s="12" t="s">
        <v>649</v>
      </c>
    </row>
    <row r="129" s="1" customFormat="1">
      <c r="B129" s="33"/>
      <c r="C129" s="34"/>
      <c r="D129" s="195" t="s">
        <v>141</v>
      </c>
      <c r="E129" s="34"/>
      <c r="F129" s="196" t="s">
        <v>648</v>
      </c>
      <c r="G129" s="34"/>
      <c r="H129" s="34"/>
      <c r="I129" s="138"/>
      <c r="J129" s="34"/>
      <c r="K129" s="34"/>
      <c r="L129" s="38"/>
      <c r="M129" s="197"/>
      <c r="N129" s="74"/>
      <c r="O129" s="74"/>
      <c r="P129" s="74"/>
      <c r="Q129" s="74"/>
      <c r="R129" s="74"/>
      <c r="S129" s="74"/>
      <c r="T129" s="75"/>
      <c r="AT129" s="12" t="s">
        <v>141</v>
      </c>
      <c r="AU129" s="12" t="s">
        <v>69</v>
      </c>
    </row>
    <row r="130" s="1" customFormat="1" ht="22.5" customHeight="1">
      <c r="B130" s="33"/>
      <c r="C130" s="198" t="s">
        <v>233</v>
      </c>
      <c r="D130" s="198" t="s">
        <v>177</v>
      </c>
      <c r="E130" s="199" t="s">
        <v>650</v>
      </c>
      <c r="F130" s="200" t="s">
        <v>651</v>
      </c>
      <c r="G130" s="201" t="s">
        <v>135</v>
      </c>
      <c r="H130" s="202">
        <v>1</v>
      </c>
      <c r="I130" s="203"/>
      <c r="J130" s="204">
        <f>ROUND(I130*H130,2)</f>
        <v>0</v>
      </c>
      <c r="K130" s="200" t="s">
        <v>136</v>
      </c>
      <c r="L130" s="38"/>
      <c r="M130" s="205" t="s">
        <v>1</v>
      </c>
      <c r="N130" s="206" t="s">
        <v>40</v>
      </c>
      <c r="O130" s="74"/>
      <c r="P130" s="192">
        <f>O130*H130</f>
        <v>0</v>
      </c>
      <c r="Q130" s="192">
        <v>0</v>
      </c>
      <c r="R130" s="192">
        <f>Q130*H130</f>
        <v>0</v>
      </c>
      <c r="S130" s="192">
        <v>0</v>
      </c>
      <c r="T130" s="193">
        <f>S130*H130</f>
        <v>0</v>
      </c>
      <c r="AR130" s="12" t="s">
        <v>533</v>
      </c>
      <c r="AT130" s="12" t="s">
        <v>177</v>
      </c>
      <c r="AU130" s="12" t="s">
        <v>69</v>
      </c>
      <c r="AY130" s="12" t="s">
        <v>138</v>
      </c>
      <c r="BE130" s="194">
        <f>IF(N130="základní",J130,0)</f>
        <v>0</v>
      </c>
      <c r="BF130" s="194">
        <f>IF(N130="snížená",J130,0)</f>
        <v>0</v>
      </c>
      <c r="BG130" s="194">
        <f>IF(N130="zákl. přenesená",J130,0)</f>
        <v>0</v>
      </c>
      <c r="BH130" s="194">
        <f>IF(N130="sníž. přenesená",J130,0)</f>
        <v>0</v>
      </c>
      <c r="BI130" s="194">
        <f>IF(N130="nulová",J130,0)</f>
        <v>0</v>
      </c>
      <c r="BJ130" s="12" t="s">
        <v>76</v>
      </c>
      <c r="BK130" s="194">
        <f>ROUND(I130*H130,2)</f>
        <v>0</v>
      </c>
      <c r="BL130" s="12" t="s">
        <v>533</v>
      </c>
      <c r="BM130" s="12" t="s">
        <v>652</v>
      </c>
    </row>
    <row r="131" s="1" customFormat="1">
      <c r="B131" s="33"/>
      <c r="C131" s="34"/>
      <c r="D131" s="195" t="s">
        <v>141</v>
      </c>
      <c r="E131" s="34"/>
      <c r="F131" s="196" t="s">
        <v>651</v>
      </c>
      <c r="G131" s="34"/>
      <c r="H131" s="34"/>
      <c r="I131" s="138"/>
      <c r="J131" s="34"/>
      <c r="K131" s="34"/>
      <c r="L131" s="38"/>
      <c r="M131" s="197"/>
      <c r="N131" s="74"/>
      <c r="O131" s="74"/>
      <c r="P131" s="74"/>
      <c r="Q131" s="74"/>
      <c r="R131" s="74"/>
      <c r="S131" s="74"/>
      <c r="T131" s="75"/>
      <c r="AT131" s="12" t="s">
        <v>141</v>
      </c>
      <c r="AU131" s="12" t="s">
        <v>69</v>
      </c>
    </row>
    <row r="132" s="1" customFormat="1" ht="22.5" customHeight="1">
      <c r="B132" s="33"/>
      <c r="C132" s="198" t="s">
        <v>238</v>
      </c>
      <c r="D132" s="198" t="s">
        <v>177</v>
      </c>
      <c r="E132" s="199" t="s">
        <v>653</v>
      </c>
      <c r="F132" s="200" t="s">
        <v>654</v>
      </c>
      <c r="G132" s="201" t="s">
        <v>135</v>
      </c>
      <c r="H132" s="202">
        <v>18</v>
      </c>
      <c r="I132" s="203"/>
      <c r="J132" s="204">
        <f>ROUND(I132*H132,2)</f>
        <v>0</v>
      </c>
      <c r="K132" s="200" t="s">
        <v>136</v>
      </c>
      <c r="L132" s="38"/>
      <c r="M132" s="205" t="s">
        <v>1</v>
      </c>
      <c r="N132" s="206" t="s">
        <v>40</v>
      </c>
      <c r="O132" s="74"/>
      <c r="P132" s="192">
        <f>O132*H132</f>
        <v>0</v>
      </c>
      <c r="Q132" s="192">
        <v>0</v>
      </c>
      <c r="R132" s="192">
        <f>Q132*H132</f>
        <v>0</v>
      </c>
      <c r="S132" s="192">
        <v>0</v>
      </c>
      <c r="T132" s="193">
        <f>S132*H132</f>
        <v>0</v>
      </c>
      <c r="AR132" s="12" t="s">
        <v>533</v>
      </c>
      <c r="AT132" s="12" t="s">
        <v>177</v>
      </c>
      <c r="AU132" s="12" t="s">
        <v>69</v>
      </c>
      <c r="AY132" s="12" t="s">
        <v>138</v>
      </c>
      <c r="BE132" s="194">
        <f>IF(N132="základní",J132,0)</f>
        <v>0</v>
      </c>
      <c r="BF132" s="194">
        <f>IF(N132="snížená",J132,0)</f>
        <v>0</v>
      </c>
      <c r="BG132" s="194">
        <f>IF(N132="zákl. přenesená",J132,0)</f>
        <v>0</v>
      </c>
      <c r="BH132" s="194">
        <f>IF(N132="sníž. přenesená",J132,0)</f>
        <v>0</v>
      </c>
      <c r="BI132" s="194">
        <f>IF(N132="nulová",J132,0)</f>
        <v>0</v>
      </c>
      <c r="BJ132" s="12" t="s">
        <v>76</v>
      </c>
      <c r="BK132" s="194">
        <f>ROUND(I132*H132,2)</f>
        <v>0</v>
      </c>
      <c r="BL132" s="12" t="s">
        <v>533</v>
      </c>
      <c r="BM132" s="12" t="s">
        <v>655</v>
      </c>
    </row>
    <row r="133" s="1" customFormat="1">
      <c r="B133" s="33"/>
      <c r="C133" s="34"/>
      <c r="D133" s="195" t="s">
        <v>141</v>
      </c>
      <c r="E133" s="34"/>
      <c r="F133" s="196" t="s">
        <v>654</v>
      </c>
      <c r="G133" s="34"/>
      <c r="H133" s="34"/>
      <c r="I133" s="138"/>
      <c r="J133" s="34"/>
      <c r="K133" s="34"/>
      <c r="L133" s="38"/>
      <c r="M133" s="197"/>
      <c r="N133" s="74"/>
      <c r="O133" s="74"/>
      <c r="P133" s="74"/>
      <c r="Q133" s="74"/>
      <c r="R133" s="74"/>
      <c r="S133" s="74"/>
      <c r="T133" s="75"/>
      <c r="AT133" s="12" t="s">
        <v>141</v>
      </c>
      <c r="AU133" s="12" t="s">
        <v>69</v>
      </c>
    </row>
    <row r="134" s="1" customFormat="1" ht="22.5" customHeight="1">
      <c r="B134" s="33"/>
      <c r="C134" s="198" t="s">
        <v>243</v>
      </c>
      <c r="D134" s="198" t="s">
        <v>177</v>
      </c>
      <c r="E134" s="199" t="s">
        <v>656</v>
      </c>
      <c r="F134" s="200" t="s">
        <v>657</v>
      </c>
      <c r="G134" s="201" t="s">
        <v>135</v>
      </c>
      <c r="H134" s="202">
        <v>3</v>
      </c>
      <c r="I134" s="203"/>
      <c r="J134" s="204">
        <f>ROUND(I134*H134,2)</f>
        <v>0</v>
      </c>
      <c r="K134" s="200" t="s">
        <v>136</v>
      </c>
      <c r="L134" s="38"/>
      <c r="M134" s="205" t="s">
        <v>1</v>
      </c>
      <c r="N134" s="206" t="s">
        <v>40</v>
      </c>
      <c r="O134" s="74"/>
      <c r="P134" s="192">
        <f>O134*H134</f>
        <v>0</v>
      </c>
      <c r="Q134" s="192">
        <v>0</v>
      </c>
      <c r="R134" s="192">
        <f>Q134*H134</f>
        <v>0</v>
      </c>
      <c r="S134" s="192">
        <v>0</v>
      </c>
      <c r="T134" s="193">
        <f>S134*H134</f>
        <v>0</v>
      </c>
      <c r="AR134" s="12" t="s">
        <v>533</v>
      </c>
      <c r="AT134" s="12" t="s">
        <v>177</v>
      </c>
      <c r="AU134" s="12" t="s">
        <v>69</v>
      </c>
      <c r="AY134" s="12" t="s">
        <v>138</v>
      </c>
      <c r="BE134" s="194">
        <f>IF(N134="základní",J134,0)</f>
        <v>0</v>
      </c>
      <c r="BF134" s="194">
        <f>IF(N134="snížená",J134,0)</f>
        <v>0</v>
      </c>
      <c r="BG134" s="194">
        <f>IF(N134="zákl. přenesená",J134,0)</f>
        <v>0</v>
      </c>
      <c r="BH134" s="194">
        <f>IF(N134="sníž. přenesená",J134,0)</f>
        <v>0</v>
      </c>
      <c r="BI134" s="194">
        <f>IF(N134="nulová",J134,0)</f>
        <v>0</v>
      </c>
      <c r="BJ134" s="12" t="s">
        <v>76</v>
      </c>
      <c r="BK134" s="194">
        <f>ROUND(I134*H134,2)</f>
        <v>0</v>
      </c>
      <c r="BL134" s="12" t="s">
        <v>533</v>
      </c>
      <c r="BM134" s="12" t="s">
        <v>658</v>
      </c>
    </row>
    <row r="135" s="1" customFormat="1">
      <c r="B135" s="33"/>
      <c r="C135" s="34"/>
      <c r="D135" s="195" t="s">
        <v>141</v>
      </c>
      <c r="E135" s="34"/>
      <c r="F135" s="196" t="s">
        <v>657</v>
      </c>
      <c r="G135" s="34"/>
      <c r="H135" s="34"/>
      <c r="I135" s="138"/>
      <c r="J135" s="34"/>
      <c r="K135" s="34"/>
      <c r="L135" s="38"/>
      <c r="M135" s="197"/>
      <c r="N135" s="74"/>
      <c r="O135" s="74"/>
      <c r="P135" s="74"/>
      <c r="Q135" s="74"/>
      <c r="R135" s="74"/>
      <c r="S135" s="74"/>
      <c r="T135" s="75"/>
      <c r="AT135" s="12" t="s">
        <v>141</v>
      </c>
      <c r="AU135" s="12" t="s">
        <v>69</v>
      </c>
    </row>
    <row r="136" s="1" customFormat="1" ht="22.5" customHeight="1">
      <c r="B136" s="33"/>
      <c r="C136" s="198" t="s">
        <v>248</v>
      </c>
      <c r="D136" s="198" t="s">
        <v>177</v>
      </c>
      <c r="E136" s="199" t="s">
        <v>659</v>
      </c>
      <c r="F136" s="200" t="s">
        <v>660</v>
      </c>
      <c r="G136" s="201" t="s">
        <v>135</v>
      </c>
      <c r="H136" s="202">
        <v>4</v>
      </c>
      <c r="I136" s="203"/>
      <c r="J136" s="204">
        <f>ROUND(I136*H136,2)</f>
        <v>0</v>
      </c>
      <c r="K136" s="200" t="s">
        <v>136</v>
      </c>
      <c r="L136" s="38"/>
      <c r="M136" s="205" t="s">
        <v>1</v>
      </c>
      <c r="N136" s="206" t="s">
        <v>40</v>
      </c>
      <c r="O136" s="74"/>
      <c r="P136" s="192">
        <f>O136*H136</f>
        <v>0</v>
      </c>
      <c r="Q136" s="192">
        <v>0</v>
      </c>
      <c r="R136" s="192">
        <f>Q136*H136</f>
        <v>0</v>
      </c>
      <c r="S136" s="192">
        <v>0</v>
      </c>
      <c r="T136" s="193">
        <f>S136*H136</f>
        <v>0</v>
      </c>
      <c r="AR136" s="12" t="s">
        <v>533</v>
      </c>
      <c r="AT136" s="12" t="s">
        <v>177</v>
      </c>
      <c r="AU136" s="12" t="s">
        <v>69</v>
      </c>
      <c r="AY136" s="12" t="s">
        <v>138</v>
      </c>
      <c r="BE136" s="194">
        <f>IF(N136="základní",J136,0)</f>
        <v>0</v>
      </c>
      <c r="BF136" s="194">
        <f>IF(N136="snížená",J136,0)</f>
        <v>0</v>
      </c>
      <c r="BG136" s="194">
        <f>IF(N136="zákl. přenesená",J136,0)</f>
        <v>0</v>
      </c>
      <c r="BH136" s="194">
        <f>IF(N136="sníž. přenesená",J136,0)</f>
        <v>0</v>
      </c>
      <c r="BI136" s="194">
        <f>IF(N136="nulová",J136,0)</f>
        <v>0</v>
      </c>
      <c r="BJ136" s="12" t="s">
        <v>76</v>
      </c>
      <c r="BK136" s="194">
        <f>ROUND(I136*H136,2)</f>
        <v>0</v>
      </c>
      <c r="BL136" s="12" t="s">
        <v>533</v>
      </c>
      <c r="BM136" s="12" t="s">
        <v>661</v>
      </c>
    </row>
    <row r="137" s="1" customFormat="1">
      <c r="B137" s="33"/>
      <c r="C137" s="34"/>
      <c r="D137" s="195" t="s">
        <v>141</v>
      </c>
      <c r="E137" s="34"/>
      <c r="F137" s="196" t="s">
        <v>660</v>
      </c>
      <c r="G137" s="34"/>
      <c r="H137" s="34"/>
      <c r="I137" s="138"/>
      <c r="J137" s="34"/>
      <c r="K137" s="34"/>
      <c r="L137" s="38"/>
      <c r="M137" s="197"/>
      <c r="N137" s="74"/>
      <c r="O137" s="74"/>
      <c r="P137" s="74"/>
      <c r="Q137" s="74"/>
      <c r="R137" s="74"/>
      <c r="S137" s="74"/>
      <c r="T137" s="75"/>
      <c r="AT137" s="12" t="s">
        <v>141</v>
      </c>
      <c r="AU137" s="12" t="s">
        <v>69</v>
      </c>
    </row>
    <row r="138" s="1" customFormat="1" ht="22.5" customHeight="1">
      <c r="B138" s="33"/>
      <c r="C138" s="198" t="s">
        <v>253</v>
      </c>
      <c r="D138" s="198" t="s">
        <v>177</v>
      </c>
      <c r="E138" s="199" t="s">
        <v>662</v>
      </c>
      <c r="F138" s="200" t="s">
        <v>663</v>
      </c>
      <c r="G138" s="201" t="s">
        <v>135</v>
      </c>
      <c r="H138" s="202">
        <v>39</v>
      </c>
      <c r="I138" s="203"/>
      <c r="J138" s="204">
        <f>ROUND(I138*H138,2)</f>
        <v>0</v>
      </c>
      <c r="K138" s="200" t="s">
        <v>136</v>
      </c>
      <c r="L138" s="38"/>
      <c r="M138" s="205" t="s">
        <v>1</v>
      </c>
      <c r="N138" s="206" t="s">
        <v>40</v>
      </c>
      <c r="O138" s="74"/>
      <c r="P138" s="192">
        <f>O138*H138</f>
        <v>0</v>
      </c>
      <c r="Q138" s="192">
        <v>0</v>
      </c>
      <c r="R138" s="192">
        <f>Q138*H138</f>
        <v>0</v>
      </c>
      <c r="S138" s="192">
        <v>0</v>
      </c>
      <c r="T138" s="193">
        <f>S138*H138</f>
        <v>0</v>
      </c>
      <c r="AR138" s="12" t="s">
        <v>533</v>
      </c>
      <c r="AT138" s="12" t="s">
        <v>177</v>
      </c>
      <c r="AU138" s="12" t="s">
        <v>69</v>
      </c>
      <c r="AY138" s="12" t="s">
        <v>138</v>
      </c>
      <c r="BE138" s="194">
        <f>IF(N138="základní",J138,0)</f>
        <v>0</v>
      </c>
      <c r="BF138" s="194">
        <f>IF(N138="snížená",J138,0)</f>
        <v>0</v>
      </c>
      <c r="BG138" s="194">
        <f>IF(N138="zákl. přenesená",J138,0)</f>
        <v>0</v>
      </c>
      <c r="BH138" s="194">
        <f>IF(N138="sníž. přenesená",J138,0)</f>
        <v>0</v>
      </c>
      <c r="BI138" s="194">
        <f>IF(N138="nulová",J138,0)</f>
        <v>0</v>
      </c>
      <c r="BJ138" s="12" t="s">
        <v>76</v>
      </c>
      <c r="BK138" s="194">
        <f>ROUND(I138*H138,2)</f>
        <v>0</v>
      </c>
      <c r="BL138" s="12" t="s">
        <v>533</v>
      </c>
      <c r="BM138" s="12" t="s">
        <v>664</v>
      </c>
    </row>
    <row r="139" s="1" customFormat="1">
      <c r="B139" s="33"/>
      <c r="C139" s="34"/>
      <c r="D139" s="195" t="s">
        <v>141</v>
      </c>
      <c r="E139" s="34"/>
      <c r="F139" s="196" t="s">
        <v>663</v>
      </c>
      <c r="G139" s="34"/>
      <c r="H139" s="34"/>
      <c r="I139" s="138"/>
      <c r="J139" s="34"/>
      <c r="K139" s="34"/>
      <c r="L139" s="38"/>
      <c r="M139" s="197"/>
      <c r="N139" s="74"/>
      <c r="O139" s="74"/>
      <c r="P139" s="74"/>
      <c r="Q139" s="74"/>
      <c r="R139" s="74"/>
      <c r="S139" s="74"/>
      <c r="T139" s="75"/>
      <c r="AT139" s="12" t="s">
        <v>141</v>
      </c>
      <c r="AU139" s="12" t="s">
        <v>69</v>
      </c>
    </row>
    <row r="140" s="1" customFormat="1" ht="22.5" customHeight="1">
      <c r="B140" s="33"/>
      <c r="C140" s="198" t="s">
        <v>258</v>
      </c>
      <c r="D140" s="198" t="s">
        <v>177</v>
      </c>
      <c r="E140" s="199" t="s">
        <v>665</v>
      </c>
      <c r="F140" s="200" t="s">
        <v>666</v>
      </c>
      <c r="G140" s="201" t="s">
        <v>135</v>
      </c>
      <c r="H140" s="202">
        <v>2</v>
      </c>
      <c r="I140" s="203"/>
      <c r="J140" s="204">
        <f>ROUND(I140*H140,2)</f>
        <v>0</v>
      </c>
      <c r="K140" s="200" t="s">
        <v>136</v>
      </c>
      <c r="L140" s="38"/>
      <c r="M140" s="205" t="s">
        <v>1</v>
      </c>
      <c r="N140" s="206" t="s">
        <v>40</v>
      </c>
      <c r="O140" s="74"/>
      <c r="P140" s="192">
        <f>O140*H140</f>
        <v>0</v>
      </c>
      <c r="Q140" s="192">
        <v>0</v>
      </c>
      <c r="R140" s="192">
        <f>Q140*H140</f>
        <v>0</v>
      </c>
      <c r="S140" s="192">
        <v>0</v>
      </c>
      <c r="T140" s="193">
        <f>S140*H140</f>
        <v>0</v>
      </c>
      <c r="AR140" s="12" t="s">
        <v>533</v>
      </c>
      <c r="AT140" s="12" t="s">
        <v>177</v>
      </c>
      <c r="AU140" s="12" t="s">
        <v>69</v>
      </c>
      <c r="AY140" s="12" t="s">
        <v>138</v>
      </c>
      <c r="BE140" s="194">
        <f>IF(N140="základní",J140,0)</f>
        <v>0</v>
      </c>
      <c r="BF140" s="194">
        <f>IF(N140="snížená",J140,0)</f>
        <v>0</v>
      </c>
      <c r="BG140" s="194">
        <f>IF(N140="zákl. přenesená",J140,0)</f>
        <v>0</v>
      </c>
      <c r="BH140" s="194">
        <f>IF(N140="sníž. přenesená",J140,0)</f>
        <v>0</v>
      </c>
      <c r="BI140" s="194">
        <f>IF(N140="nulová",J140,0)</f>
        <v>0</v>
      </c>
      <c r="BJ140" s="12" t="s">
        <v>76</v>
      </c>
      <c r="BK140" s="194">
        <f>ROUND(I140*H140,2)</f>
        <v>0</v>
      </c>
      <c r="BL140" s="12" t="s">
        <v>533</v>
      </c>
      <c r="BM140" s="12" t="s">
        <v>667</v>
      </c>
    </row>
    <row r="141" s="1" customFormat="1">
      <c r="B141" s="33"/>
      <c r="C141" s="34"/>
      <c r="D141" s="195" t="s">
        <v>141</v>
      </c>
      <c r="E141" s="34"/>
      <c r="F141" s="196" t="s">
        <v>668</v>
      </c>
      <c r="G141" s="34"/>
      <c r="H141" s="34"/>
      <c r="I141" s="138"/>
      <c r="J141" s="34"/>
      <c r="K141" s="34"/>
      <c r="L141" s="38"/>
      <c r="M141" s="197"/>
      <c r="N141" s="74"/>
      <c r="O141" s="74"/>
      <c r="P141" s="74"/>
      <c r="Q141" s="74"/>
      <c r="R141" s="74"/>
      <c r="S141" s="74"/>
      <c r="T141" s="75"/>
      <c r="AT141" s="12" t="s">
        <v>141</v>
      </c>
      <c r="AU141" s="12" t="s">
        <v>69</v>
      </c>
    </row>
    <row r="142" s="1" customFormat="1" ht="22.5" customHeight="1">
      <c r="B142" s="33"/>
      <c r="C142" s="198" t="s">
        <v>263</v>
      </c>
      <c r="D142" s="198" t="s">
        <v>177</v>
      </c>
      <c r="E142" s="199" t="s">
        <v>669</v>
      </c>
      <c r="F142" s="200" t="s">
        <v>670</v>
      </c>
      <c r="G142" s="201" t="s">
        <v>135</v>
      </c>
      <c r="H142" s="202">
        <v>2</v>
      </c>
      <c r="I142" s="203"/>
      <c r="J142" s="204">
        <f>ROUND(I142*H142,2)</f>
        <v>0</v>
      </c>
      <c r="K142" s="200" t="s">
        <v>136</v>
      </c>
      <c r="L142" s="38"/>
      <c r="M142" s="205" t="s">
        <v>1</v>
      </c>
      <c r="N142" s="206" t="s">
        <v>40</v>
      </c>
      <c r="O142" s="74"/>
      <c r="P142" s="192">
        <f>O142*H142</f>
        <v>0</v>
      </c>
      <c r="Q142" s="192">
        <v>0</v>
      </c>
      <c r="R142" s="192">
        <f>Q142*H142</f>
        <v>0</v>
      </c>
      <c r="S142" s="192">
        <v>0</v>
      </c>
      <c r="T142" s="193">
        <f>S142*H142</f>
        <v>0</v>
      </c>
      <c r="AR142" s="12" t="s">
        <v>533</v>
      </c>
      <c r="AT142" s="12" t="s">
        <v>177</v>
      </c>
      <c r="AU142" s="12" t="s">
        <v>69</v>
      </c>
      <c r="AY142" s="12" t="s">
        <v>138</v>
      </c>
      <c r="BE142" s="194">
        <f>IF(N142="základní",J142,0)</f>
        <v>0</v>
      </c>
      <c r="BF142" s="194">
        <f>IF(N142="snížená",J142,0)</f>
        <v>0</v>
      </c>
      <c r="BG142" s="194">
        <f>IF(N142="zákl. přenesená",J142,0)</f>
        <v>0</v>
      </c>
      <c r="BH142" s="194">
        <f>IF(N142="sníž. přenesená",J142,0)</f>
        <v>0</v>
      </c>
      <c r="BI142" s="194">
        <f>IF(N142="nulová",J142,0)</f>
        <v>0</v>
      </c>
      <c r="BJ142" s="12" t="s">
        <v>76</v>
      </c>
      <c r="BK142" s="194">
        <f>ROUND(I142*H142,2)</f>
        <v>0</v>
      </c>
      <c r="BL142" s="12" t="s">
        <v>533</v>
      </c>
      <c r="BM142" s="12" t="s">
        <v>671</v>
      </c>
    </row>
    <row r="143" s="1" customFormat="1">
      <c r="B143" s="33"/>
      <c r="C143" s="34"/>
      <c r="D143" s="195" t="s">
        <v>141</v>
      </c>
      <c r="E143" s="34"/>
      <c r="F143" s="196" t="s">
        <v>670</v>
      </c>
      <c r="G143" s="34"/>
      <c r="H143" s="34"/>
      <c r="I143" s="138"/>
      <c r="J143" s="34"/>
      <c r="K143" s="34"/>
      <c r="L143" s="38"/>
      <c r="M143" s="197"/>
      <c r="N143" s="74"/>
      <c r="O143" s="74"/>
      <c r="P143" s="74"/>
      <c r="Q143" s="74"/>
      <c r="R143" s="74"/>
      <c r="S143" s="74"/>
      <c r="T143" s="75"/>
      <c r="AT143" s="12" t="s">
        <v>141</v>
      </c>
      <c r="AU143" s="12" t="s">
        <v>69</v>
      </c>
    </row>
    <row r="144" s="1" customFormat="1" ht="22.5" customHeight="1">
      <c r="B144" s="33"/>
      <c r="C144" s="198" t="s">
        <v>268</v>
      </c>
      <c r="D144" s="198" t="s">
        <v>177</v>
      </c>
      <c r="E144" s="199" t="s">
        <v>672</v>
      </c>
      <c r="F144" s="200" t="s">
        <v>673</v>
      </c>
      <c r="G144" s="201" t="s">
        <v>135</v>
      </c>
      <c r="H144" s="202">
        <v>75</v>
      </c>
      <c r="I144" s="203"/>
      <c r="J144" s="204">
        <f>ROUND(I144*H144,2)</f>
        <v>0</v>
      </c>
      <c r="K144" s="200" t="s">
        <v>136</v>
      </c>
      <c r="L144" s="38"/>
      <c r="M144" s="205" t="s">
        <v>1</v>
      </c>
      <c r="N144" s="206" t="s">
        <v>40</v>
      </c>
      <c r="O144" s="74"/>
      <c r="P144" s="192">
        <f>O144*H144</f>
        <v>0</v>
      </c>
      <c r="Q144" s="192">
        <v>0</v>
      </c>
      <c r="R144" s="192">
        <f>Q144*H144</f>
        <v>0</v>
      </c>
      <c r="S144" s="192">
        <v>0</v>
      </c>
      <c r="T144" s="193">
        <f>S144*H144</f>
        <v>0</v>
      </c>
      <c r="AR144" s="12" t="s">
        <v>76</v>
      </c>
      <c r="AT144" s="12" t="s">
        <v>177</v>
      </c>
      <c r="AU144" s="12" t="s">
        <v>69</v>
      </c>
      <c r="AY144" s="12" t="s">
        <v>138</v>
      </c>
      <c r="BE144" s="194">
        <f>IF(N144="základní",J144,0)</f>
        <v>0</v>
      </c>
      <c r="BF144" s="194">
        <f>IF(N144="snížená",J144,0)</f>
        <v>0</v>
      </c>
      <c r="BG144" s="194">
        <f>IF(N144="zákl. přenesená",J144,0)</f>
        <v>0</v>
      </c>
      <c r="BH144" s="194">
        <f>IF(N144="sníž. přenesená",J144,0)</f>
        <v>0</v>
      </c>
      <c r="BI144" s="194">
        <f>IF(N144="nulová",J144,0)</f>
        <v>0</v>
      </c>
      <c r="BJ144" s="12" t="s">
        <v>76</v>
      </c>
      <c r="BK144" s="194">
        <f>ROUND(I144*H144,2)</f>
        <v>0</v>
      </c>
      <c r="BL144" s="12" t="s">
        <v>76</v>
      </c>
      <c r="BM144" s="12" t="s">
        <v>674</v>
      </c>
    </row>
    <row r="145" s="1" customFormat="1">
      <c r="B145" s="33"/>
      <c r="C145" s="34"/>
      <c r="D145" s="195" t="s">
        <v>141</v>
      </c>
      <c r="E145" s="34"/>
      <c r="F145" s="196" t="s">
        <v>673</v>
      </c>
      <c r="G145" s="34"/>
      <c r="H145" s="34"/>
      <c r="I145" s="138"/>
      <c r="J145" s="34"/>
      <c r="K145" s="34"/>
      <c r="L145" s="38"/>
      <c r="M145" s="197"/>
      <c r="N145" s="74"/>
      <c r="O145" s="74"/>
      <c r="P145" s="74"/>
      <c r="Q145" s="74"/>
      <c r="R145" s="74"/>
      <c r="S145" s="74"/>
      <c r="T145" s="75"/>
      <c r="AT145" s="12" t="s">
        <v>141</v>
      </c>
      <c r="AU145" s="12" t="s">
        <v>69</v>
      </c>
    </row>
    <row r="146" s="1" customFormat="1" ht="22.5" customHeight="1">
      <c r="B146" s="33"/>
      <c r="C146" s="182" t="s">
        <v>273</v>
      </c>
      <c r="D146" s="182" t="s">
        <v>132</v>
      </c>
      <c r="E146" s="183" t="s">
        <v>675</v>
      </c>
      <c r="F146" s="184" t="s">
        <v>676</v>
      </c>
      <c r="G146" s="185" t="s">
        <v>135</v>
      </c>
      <c r="H146" s="186">
        <v>1</v>
      </c>
      <c r="I146" s="187"/>
      <c r="J146" s="188">
        <f>ROUND(I146*H146,2)</f>
        <v>0</v>
      </c>
      <c r="K146" s="184" t="s">
        <v>136</v>
      </c>
      <c r="L146" s="189"/>
      <c r="M146" s="190" t="s">
        <v>1</v>
      </c>
      <c r="N146" s="191" t="s">
        <v>40</v>
      </c>
      <c r="O146" s="74"/>
      <c r="P146" s="192">
        <f>O146*H146</f>
        <v>0</v>
      </c>
      <c r="Q146" s="192">
        <v>0</v>
      </c>
      <c r="R146" s="192">
        <f>Q146*H146</f>
        <v>0</v>
      </c>
      <c r="S146" s="192">
        <v>0</v>
      </c>
      <c r="T146" s="193">
        <f>S146*H146</f>
        <v>0</v>
      </c>
      <c r="AR146" s="12" t="s">
        <v>508</v>
      </c>
      <c r="AT146" s="12" t="s">
        <v>132</v>
      </c>
      <c r="AU146" s="12" t="s">
        <v>69</v>
      </c>
      <c r="AY146" s="12" t="s">
        <v>138</v>
      </c>
      <c r="BE146" s="194">
        <f>IF(N146="základní",J146,0)</f>
        <v>0</v>
      </c>
      <c r="BF146" s="194">
        <f>IF(N146="snížená",J146,0)</f>
        <v>0</v>
      </c>
      <c r="BG146" s="194">
        <f>IF(N146="zákl. přenesená",J146,0)</f>
        <v>0</v>
      </c>
      <c r="BH146" s="194">
        <f>IF(N146="sníž. přenesená",J146,0)</f>
        <v>0</v>
      </c>
      <c r="BI146" s="194">
        <f>IF(N146="nulová",J146,0)</f>
        <v>0</v>
      </c>
      <c r="BJ146" s="12" t="s">
        <v>76</v>
      </c>
      <c r="BK146" s="194">
        <f>ROUND(I146*H146,2)</f>
        <v>0</v>
      </c>
      <c r="BL146" s="12" t="s">
        <v>508</v>
      </c>
      <c r="BM146" s="12" t="s">
        <v>677</v>
      </c>
    </row>
    <row r="147" s="1" customFormat="1">
      <c r="B147" s="33"/>
      <c r="C147" s="34"/>
      <c r="D147" s="195" t="s">
        <v>141</v>
      </c>
      <c r="E147" s="34"/>
      <c r="F147" s="196" t="s">
        <v>676</v>
      </c>
      <c r="G147" s="34"/>
      <c r="H147" s="34"/>
      <c r="I147" s="138"/>
      <c r="J147" s="34"/>
      <c r="K147" s="34"/>
      <c r="L147" s="38"/>
      <c r="M147" s="197"/>
      <c r="N147" s="74"/>
      <c r="O147" s="74"/>
      <c r="P147" s="74"/>
      <c r="Q147" s="74"/>
      <c r="R147" s="74"/>
      <c r="S147" s="74"/>
      <c r="T147" s="75"/>
      <c r="AT147" s="12" t="s">
        <v>141</v>
      </c>
      <c r="AU147" s="12" t="s">
        <v>69</v>
      </c>
    </row>
    <row r="148" s="1" customFormat="1" ht="22.5" customHeight="1">
      <c r="B148" s="33"/>
      <c r="C148" s="182" t="s">
        <v>278</v>
      </c>
      <c r="D148" s="182" t="s">
        <v>132</v>
      </c>
      <c r="E148" s="183" t="s">
        <v>678</v>
      </c>
      <c r="F148" s="184" t="s">
        <v>679</v>
      </c>
      <c r="G148" s="185" t="s">
        <v>135</v>
      </c>
      <c r="H148" s="186">
        <v>1</v>
      </c>
      <c r="I148" s="187"/>
      <c r="J148" s="188">
        <f>ROUND(I148*H148,2)</f>
        <v>0</v>
      </c>
      <c r="K148" s="184" t="s">
        <v>136</v>
      </c>
      <c r="L148" s="189"/>
      <c r="M148" s="190" t="s">
        <v>1</v>
      </c>
      <c r="N148" s="191" t="s">
        <v>40</v>
      </c>
      <c r="O148" s="74"/>
      <c r="P148" s="192">
        <f>O148*H148</f>
        <v>0</v>
      </c>
      <c r="Q148" s="192">
        <v>0</v>
      </c>
      <c r="R148" s="192">
        <f>Q148*H148</f>
        <v>0</v>
      </c>
      <c r="S148" s="192">
        <v>0</v>
      </c>
      <c r="T148" s="193">
        <f>S148*H148</f>
        <v>0</v>
      </c>
      <c r="AR148" s="12" t="s">
        <v>508</v>
      </c>
      <c r="AT148" s="12" t="s">
        <v>132</v>
      </c>
      <c r="AU148" s="12" t="s">
        <v>69</v>
      </c>
      <c r="AY148" s="12" t="s">
        <v>138</v>
      </c>
      <c r="BE148" s="194">
        <f>IF(N148="základní",J148,0)</f>
        <v>0</v>
      </c>
      <c r="BF148" s="194">
        <f>IF(N148="snížená",J148,0)</f>
        <v>0</v>
      </c>
      <c r="BG148" s="194">
        <f>IF(N148="zákl. přenesená",J148,0)</f>
        <v>0</v>
      </c>
      <c r="BH148" s="194">
        <f>IF(N148="sníž. přenesená",J148,0)</f>
        <v>0</v>
      </c>
      <c r="BI148" s="194">
        <f>IF(N148="nulová",J148,0)</f>
        <v>0</v>
      </c>
      <c r="BJ148" s="12" t="s">
        <v>76</v>
      </c>
      <c r="BK148" s="194">
        <f>ROUND(I148*H148,2)</f>
        <v>0</v>
      </c>
      <c r="BL148" s="12" t="s">
        <v>508</v>
      </c>
      <c r="BM148" s="12" t="s">
        <v>680</v>
      </c>
    </row>
    <row r="149" s="1" customFormat="1">
      <c r="B149" s="33"/>
      <c r="C149" s="34"/>
      <c r="D149" s="195" t="s">
        <v>141</v>
      </c>
      <c r="E149" s="34"/>
      <c r="F149" s="196" t="s">
        <v>679</v>
      </c>
      <c r="G149" s="34"/>
      <c r="H149" s="34"/>
      <c r="I149" s="138"/>
      <c r="J149" s="34"/>
      <c r="K149" s="34"/>
      <c r="L149" s="38"/>
      <c r="M149" s="197"/>
      <c r="N149" s="74"/>
      <c r="O149" s="74"/>
      <c r="P149" s="74"/>
      <c r="Q149" s="74"/>
      <c r="R149" s="74"/>
      <c r="S149" s="74"/>
      <c r="T149" s="75"/>
      <c r="AT149" s="12" t="s">
        <v>141</v>
      </c>
      <c r="AU149" s="12" t="s">
        <v>69</v>
      </c>
    </row>
    <row r="150" s="1" customFormat="1" ht="22.5" customHeight="1">
      <c r="B150" s="33"/>
      <c r="C150" s="182" t="s">
        <v>288</v>
      </c>
      <c r="D150" s="182" t="s">
        <v>132</v>
      </c>
      <c r="E150" s="183" t="s">
        <v>146</v>
      </c>
      <c r="F150" s="184" t="s">
        <v>147</v>
      </c>
      <c r="G150" s="185" t="s">
        <v>135</v>
      </c>
      <c r="H150" s="186">
        <v>11</v>
      </c>
      <c r="I150" s="187"/>
      <c r="J150" s="188">
        <f>ROUND(I150*H150,2)</f>
        <v>0</v>
      </c>
      <c r="K150" s="184" t="s">
        <v>136</v>
      </c>
      <c r="L150" s="189"/>
      <c r="M150" s="190" t="s">
        <v>1</v>
      </c>
      <c r="N150" s="191" t="s">
        <v>40</v>
      </c>
      <c r="O150" s="74"/>
      <c r="P150" s="192">
        <f>O150*H150</f>
        <v>0</v>
      </c>
      <c r="Q150" s="192">
        <v>0</v>
      </c>
      <c r="R150" s="192">
        <f>Q150*H150</f>
        <v>0</v>
      </c>
      <c r="S150" s="192">
        <v>0</v>
      </c>
      <c r="T150" s="193">
        <f>S150*H150</f>
        <v>0</v>
      </c>
      <c r="AR150" s="12" t="s">
        <v>508</v>
      </c>
      <c r="AT150" s="12" t="s">
        <v>132</v>
      </c>
      <c r="AU150" s="12" t="s">
        <v>69</v>
      </c>
      <c r="AY150" s="12" t="s">
        <v>138</v>
      </c>
      <c r="BE150" s="194">
        <f>IF(N150="základní",J150,0)</f>
        <v>0</v>
      </c>
      <c r="BF150" s="194">
        <f>IF(N150="snížená",J150,0)</f>
        <v>0</v>
      </c>
      <c r="BG150" s="194">
        <f>IF(N150="zákl. přenesená",J150,0)</f>
        <v>0</v>
      </c>
      <c r="BH150" s="194">
        <f>IF(N150="sníž. přenesená",J150,0)</f>
        <v>0</v>
      </c>
      <c r="BI150" s="194">
        <f>IF(N150="nulová",J150,0)</f>
        <v>0</v>
      </c>
      <c r="BJ150" s="12" t="s">
        <v>76</v>
      </c>
      <c r="BK150" s="194">
        <f>ROUND(I150*H150,2)</f>
        <v>0</v>
      </c>
      <c r="BL150" s="12" t="s">
        <v>508</v>
      </c>
      <c r="BM150" s="12" t="s">
        <v>681</v>
      </c>
    </row>
    <row r="151" s="1" customFormat="1">
      <c r="B151" s="33"/>
      <c r="C151" s="34"/>
      <c r="D151" s="195" t="s">
        <v>141</v>
      </c>
      <c r="E151" s="34"/>
      <c r="F151" s="196" t="s">
        <v>147</v>
      </c>
      <c r="G151" s="34"/>
      <c r="H151" s="34"/>
      <c r="I151" s="138"/>
      <c r="J151" s="34"/>
      <c r="K151" s="34"/>
      <c r="L151" s="38"/>
      <c r="M151" s="197"/>
      <c r="N151" s="74"/>
      <c r="O151" s="74"/>
      <c r="P151" s="74"/>
      <c r="Q151" s="74"/>
      <c r="R151" s="74"/>
      <c r="S151" s="74"/>
      <c r="T151" s="75"/>
      <c r="AT151" s="12" t="s">
        <v>141</v>
      </c>
      <c r="AU151" s="12" t="s">
        <v>69</v>
      </c>
    </row>
    <row r="152" s="1" customFormat="1" ht="22.5" customHeight="1">
      <c r="B152" s="33"/>
      <c r="C152" s="182" t="s">
        <v>293</v>
      </c>
      <c r="D152" s="182" t="s">
        <v>132</v>
      </c>
      <c r="E152" s="183" t="s">
        <v>150</v>
      </c>
      <c r="F152" s="184" t="s">
        <v>151</v>
      </c>
      <c r="G152" s="185" t="s">
        <v>135</v>
      </c>
      <c r="H152" s="186">
        <v>18</v>
      </c>
      <c r="I152" s="187"/>
      <c r="J152" s="188">
        <f>ROUND(I152*H152,2)</f>
        <v>0</v>
      </c>
      <c r="K152" s="184" t="s">
        <v>136</v>
      </c>
      <c r="L152" s="189"/>
      <c r="M152" s="190" t="s">
        <v>1</v>
      </c>
      <c r="N152" s="191" t="s">
        <v>40</v>
      </c>
      <c r="O152" s="74"/>
      <c r="P152" s="192">
        <f>O152*H152</f>
        <v>0</v>
      </c>
      <c r="Q152" s="192">
        <v>0</v>
      </c>
      <c r="R152" s="192">
        <f>Q152*H152</f>
        <v>0</v>
      </c>
      <c r="S152" s="192">
        <v>0</v>
      </c>
      <c r="T152" s="193">
        <f>S152*H152</f>
        <v>0</v>
      </c>
      <c r="AR152" s="12" t="s">
        <v>508</v>
      </c>
      <c r="AT152" s="12" t="s">
        <v>132</v>
      </c>
      <c r="AU152" s="12" t="s">
        <v>69</v>
      </c>
      <c r="AY152" s="12" t="s">
        <v>138</v>
      </c>
      <c r="BE152" s="194">
        <f>IF(N152="základní",J152,0)</f>
        <v>0</v>
      </c>
      <c r="BF152" s="194">
        <f>IF(N152="snížená",J152,0)</f>
        <v>0</v>
      </c>
      <c r="BG152" s="194">
        <f>IF(N152="zákl. přenesená",J152,0)</f>
        <v>0</v>
      </c>
      <c r="BH152" s="194">
        <f>IF(N152="sníž. přenesená",J152,0)</f>
        <v>0</v>
      </c>
      <c r="BI152" s="194">
        <f>IF(N152="nulová",J152,0)</f>
        <v>0</v>
      </c>
      <c r="BJ152" s="12" t="s">
        <v>76</v>
      </c>
      <c r="BK152" s="194">
        <f>ROUND(I152*H152,2)</f>
        <v>0</v>
      </c>
      <c r="BL152" s="12" t="s">
        <v>508</v>
      </c>
      <c r="BM152" s="12" t="s">
        <v>682</v>
      </c>
    </row>
    <row r="153" s="1" customFormat="1">
      <c r="B153" s="33"/>
      <c r="C153" s="34"/>
      <c r="D153" s="195" t="s">
        <v>141</v>
      </c>
      <c r="E153" s="34"/>
      <c r="F153" s="196" t="s">
        <v>151</v>
      </c>
      <c r="G153" s="34"/>
      <c r="H153" s="34"/>
      <c r="I153" s="138"/>
      <c r="J153" s="34"/>
      <c r="K153" s="34"/>
      <c r="L153" s="38"/>
      <c r="M153" s="197"/>
      <c r="N153" s="74"/>
      <c r="O153" s="74"/>
      <c r="P153" s="74"/>
      <c r="Q153" s="74"/>
      <c r="R153" s="74"/>
      <c r="S153" s="74"/>
      <c r="T153" s="75"/>
      <c r="AT153" s="12" t="s">
        <v>141</v>
      </c>
      <c r="AU153" s="12" t="s">
        <v>69</v>
      </c>
    </row>
    <row r="154" s="1" customFormat="1" ht="22.5" customHeight="1">
      <c r="B154" s="33"/>
      <c r="C154" s="182" t="s">
        <v>298</v>
      </c>
      <c r="D154" s="182" t="s">
        <v>132</v>
      </c>
      <c r="E154" s="183" t="s">
        <v>143</v>
      </c>
      <c r="F154" s="184" t="s">
        <v>144</v>
      </c>
      <c r="G154" s="185" t="s">
        <v>135</v>
      </c>
      <c r="H154" s="186">
        <v>29</v>
      </c>
      <c r="I154" s="187"/>
      <c r="J154" s="188">
        <f>ROUND(I154*H154,2)</f>
        <v>0</v>
      </c>
      <c r="K154" s="184" t="s">
        <v>136</v>
      </c>
      <c r="L154" s="189"/>
      <c r="M154" s="190" t="s">
        <v>1</v>
      </c>
      <c r="N154" s="191" t="s">
        <v>40</v>
      </c>
      <c r="O154" s="74"/>
      <c r="P154" s="192">
        <f>O154*H154</f>
        <v>0</v>
      </c>
      <c r="Q154" s="192">
        <v>0</v>
      </c>
      <c r="R154" s="192">
        <f>Q154*H154</f>
        <v>0</v>
      </c>
      <c r="S154" s="192">
        <v>0</v>
      </c>
      <c r="T154" s="193">
        <f>S154*H154</f>
        <v>0</v>
      </c>
      <c r="AR154" s="12" t="s">
        <v>508</v>
      </c>
      <c r="AT154" s="12" t="s">
        <v>132</v>
      </c>
      <c r="AU154" s="12" t="s">
        <v>69</v>
      </c>
      <c r="AY154" s="12" t="s">
        <v>138</v>
      </c>
      <c r="BE154" s="194">
        <f>IF(N154="základní",J154,0)</f>
        <v>0</v>
      </c>
      <c r="BF154" s="194">
        <f>IF(N154="snížená",J154,0)</f>
        <v>0</v>
      </c>
      <c r="BG154" s="194">
        <f>IF(N154="zákl. přenesená",J154,0)</f>
        <v>0</v>
      </c>
      <c r="BH154" s="194">
        <f>IF(N154="sníž. přenesená",J154,0)</f>
        <v>0</v>
      </c>
      <c r="BI154" s="194">
        <f>IF(N154="nulová",J154,0)</f>
        <v>0</v>
      </c>
      <c r="BJ154" s="12" t="s">
        <v>76</v>
      </c>
      <c r="BK154" s="194">
        <f>ROUND(I154*H154,2)</f>
        <v>0</v>
      </c>
      <c r="BL154" s="12" t="s">
        <v>508</v>
      </c>
      <c r="BM154" s="12" t="s">
        <v>683</v>
      </c>
    </row>
    <row r="155" s="1" customFormat="1">
      <c r="B155" s="33"/>
      <c r="C155" s="34"/>
      <c r="D155" s="195" t="s">
        <v>141</v>
      </c>
      <c r="E155" s="34"/>
      <c r="F155" s="196" t="s">
        <v>144</v>
      </c>
      <c r="G155" s="34"/>
      <c r="H155" s="34"/>
      <c r="I155" s="138"/>
      <c r="J155" s="34"/>
      <c r="K155" s="34"/>
      <c r="L155" s="38"/>
      <c r="M155" s="197"/>
      <c r="N155" s="74"/>
      <c r="O155" s="74"/>
      <c r="P155" s="74"/>
      <c r="Q155" s="74"/>
      <c r="R155" s="74"/>
      <c r="S155" s="74"/>
      <c r="T155" s="75"/>
      <c r="AT155" s="12" t="s">
        <v>141</v>
      </c>
      <c r="AU155" s="12" t="s">
        <v>69</v>
      </c>
    </row>
    <row r="156" s="1" customFormat="1" ht="22.5" customHeight="1">
      <c r="B156" s="33"/>
      <c r="C156" s="182" t="s">
        <v>303</v>
      </c>
      <c r="D156" s="182" t="s">
        <v>132</v>
      </c>
      <c r="E156" s="183" t="s">
        <v>684</v>
      </c>
      <c r="F156" s="184" t="s">
        <v>685</v>
      </c>
      <c r="G156" s="185" t="s">
        <v>135</v>
      </c>
      <c r="H156" s="186">
        <v>7</v>
      </c>
      <c r="I156" s="187"/>
      <c r="J156" s="188">
        <f>ROUND(I156*H156,2)</f>
        <v>0</v>
      </c>
      <c r="K156" s="184" t="s">
        <v>136</v>
      </c>
      <c r="L156" s="189"/>
      <c r="M156" s="190" t="s">
        <v>1</v>
      </c>
      <c r="N156" s="191" t="s">
        <v>40</v>
      </c>
      <c r="O156" s="74"/>
      <c r="P156" s="192">
        <f>O156*H156</f>
        <v>0</v>
      </c>
      <c r="Q156" s="192">
        <v>0</v>
      </c>
      <c r="R156" s="192">
        <f>Q156*H156</f>
        <v>0</v>
      </c>
      <c r="S156" s="192">
        <v>0</v>
      </c>
      <c r="T156" s="193">
        <f>S156*H156</f>
        <v>0</v>
      </c>
      <c r="AR156" s="12" t="s">
        <v>508</v>
      </c>
      <c r="AT156" s="12" t="s">
        <v>132</v>
      </c>
      <c r="AU156" s="12" t="s">
        <v>69</v>
      </c>
      <c r="AY156" s="12" t="s">
        <v>138</v>
      </c>
      <c r="BE156" s="194">
        <f>IF(N156="základní",J156,0)</f>
        <v>0</v>
      </c>
      <c r="BF156" s="194">
        <f>IF(N156="snížená",J156,0)</f>
        <v>0</v>
      </c>
      <c r="BG156" s="194">
        <f>IF(N156="zákl. přenesená",J156,0)</f>
        <v>0</v>
      </c>
      <c r="BH156" s="194">
        <f>IF(N156="sníž. přenesená",J156,0)</f>
        <v>0</v>
      </c>
      <c r="BI156" s="194">
        <f>IF(N156="nulová",J156,0)</f>
        <v>0</v>
      </c>
      <c r="BJ156" s="12" t="s">
        <v>76</v>
      </c>
      <c r="BK156" s="194">
        <f>ROUND(I156*H156,2)</f>
        <v>0</v>
      </c>
      <c r="BL156" s="12" t="s">
        <v>508</v>
      </c>
      <c r="BM156" s="12" t="s">
        <v>686</v>
      </c>
    </row>
    <row r="157" s="1" customFormat="1">
      <c r="B157" s="33"/>
      <c r="C157" s="34"/>
      <c r="D157" s="195" t="s">
        <v>141</v>
      </c>
      <c r="E157" s="34"/>
      <c r="F157" s="196" t="s">
        <v>685</v>
      </c>
      <c r="G157" s="34"/>
      <c r="H157" s="34"/>
      <c r="I157" s="138"/>
      <c r="J157" s="34"/>
      <c r="K157" s="34"/>
      <c r="L157" s="38"/>
      <c r="M157" s="197"/>
      <c r="N157" s="74"/>
      <c r="O157" s="74"/>
      <c r="P157" s="74"/>
      <c r="Q157" s="74"/>
      <c r="R157" s="74"/>
      <c r="S157" s="74"/>
      <c r="T157" s="75"/>
      <c r="AT157" s="12" t="s">
        <v>141</v>
      </c>
      <c r="AU157" s="12" t="s">
        <v>69</v>
      </c>
    </row>
    <row r="158" s="1" customFormat="1" ht="22.5" customHeight="1">
      <c r="B158" s="33"/>
      <c r="C158" s="182" t="s">
        <v>308</v>
      </c>
      <c r="D158" s="182" t="s">
        <v>132</v>
      </c>
      <c r="E158" s="183" t="s">
        <v>154</v>
      </c>
      <c r="F158" s="184" t="s">
        <v>155</v>
      </c>
      <c r="G158" s="185" t="s">
        <v>135</v>
      </c>
      <c r="H158" s="186">
        <v>14</v>
      </c>
      <c r="I158" s="187"/>
      <c r="J158" s="188">
        <f>ROUND(I158*H158,2)</f>
        <v>0</v>
      </c>
      <c r="K158" s="184" t="s">
        <v>136</v>
      </c>
      <c r="L158" s="189"/>
      <c r="M158" s="190" t="s">
        <v>1</v>
      </c>
      <c r="N158" s="191" t="s">
        <v>40</v>
      </c>
      <c r="O158" s="74"/>
      <c r="P158" s="192">
        <f>O158*H158</f>
        <v>0</v>
      </c>
      <c r="Q158" s="192">
        <v>0</v>
      </c>
      <c r="R158" s="192">
        <f>Q158*H158</f>
        <v>0</v>
      </c>
      <c r="S158" s="192">
        <v>0</v>
      </c>
      <c r="T158" s="193">
        <f>S158*H158</f>
        <v>0</v>
      </c>
      <c r="AR158" s="12" t="s">
        <v>508</v>
      </c>
      <c r="AT158" s="12" t="s">
        <v>132</v>
      </c>
      <c r="AU158" s="12" t="s">
        <v>69</v>
      </c>
      <c r="AY158" s="12" t="s">
        <v>138</v>
      </c>
      <c r="BE158" s="194">
        <f>IF(N158="základní",J158,0)</f>
        <v>0</v>
      </c>
      <c r="BF158" s="194">
        <f>IF(N158="snížená",J158,0)</f>
        <v>0</v>
      </c>
      <c r="BG158" s="194">
        <f>IF(N158="zákl. přenesená",J158,0)</f>
        <v>0</v>
      </c>
      <c r="BH158" s="194">
        <f>IF(N158="sníž. přenesená",J158,0)</f>
        <v>0</v>
      </c>
      <c r="BI158" s="194">
        <f>IF(N158="nulová",J158,0)</f>
        <v>0</v>
      </c>
      <c r="BJ158" s="12" t="s">
        <v>76</v>
      </c>
      <c r="BK158" s="194">
        <f>ROUND(I158*H158,2)</f>
        <v>0</v>
      </c>
      <c r="BL158" s="12" t="s">
        <v>508</v>
      </c>
      <c r="BM158" s="12" t="s">
        <v>687</v>
      </c>
    </row>
    <row r="159" s="1" customFormat="1">
      <c r="B159" s="33"/>
      <c r="C159" s="34"/>
      <c r="D159" s="195" t="s">
        <v>141</v>
      </c>
      <c r="E159" s="34"/>
      <c r="F159" s="196" t="s">
        <v>155</v>
      </c>
      <c r="G159" s="34"/>
      <c r="H159" s="34"/>
      <c r="I159" s="138"/>
      <c r="J159" s="34"/>
      <c r="K159" s="34"/>
      <c r="L159" s="38"/>
      <c r="M159" s="197"/>
      <c r="N159" s="74"/>
      <c r="O159" s="74"/>
      <c r="P159" s="74"/>
      <c r="Q159" s="74"/>
      <c r="R159" s="74"/>
      <c r="S159" s="74"/>
      <c r="T159" s="75"/>
      <c r="AT159" s="12" t="s">
        <v>141</v>
      </c>
      <c r="AU159" s="12" t="s">
        <v>69</v>
      </c>
    </row>
    <row r="160" s="1" customFormat="1" ht="22.5" customHeight="1">
      <c r="B160" s="33"/>
      <c r="C160" s="182" t="s">
        <v>313</v>
      </c>
      <c r="D160" s="182" t="s">
        <v>132</v>
      </c>
      <c r="E160" s="183" t="s">
        <v>688</v>
      </c>
      <c r="F160" s="184" t="s">
        <v>689</v>
      </c>
      <c r="G160" s="185" t="s">
        <v>135</v>
      </c>
      <c r="H160" s="186">
        <v>71</v>
      </c>
      <c r="I160" s="187"/>
      <c r="J160" s="188">
        <f>ROUND(I160*H160,2)</f>
        <v>0</v>
      </c>
      <c r="K160" s="184" t="s">
        <v>136</v>
      </c>
      <c r="L160" s="189"/>
      <c r="M160" s="190" t="s">
        <v>1</v>
      </c>
      <c r="N160" s="191" t="s">
        <v>40</v>
      </c>
      <c r="O160" s="74"/>
      <c r="P160" s="192">
        <f>O160*H160</f>
        <v>0</v>
      </c>
      <c r="Q160" s="192">
        <v>0</v>
      </c>
      <c r="R160" s="192">
        <f>Q160*H160</f>
        <v>0</v>
      </c>
      <c r="S160" s="192">
        <v>0</v>
      </c>
      <c r="T160" s="193">
        <f>S160*H160</f>
        <v>0</v>
      </c>
      <c r="AR160" s="12" t="s">
        <v>508</v>
      </c>
      <c r="AT160" s="12" t="s">
        <v>132</v>
      </c>
      <c r="AU160" s="12" t="s">
        <v>69</v>
      </c>
      <c r="AY160" s="12" t="s">
        <v>138</v>
      </c>
      <c r="BE160" s="194">
        <f>IF(N160="základní",J160,0)</f>
        <v>0</v>
      </c>
      <c r="BF160" s="194">
        <f>IF(N160="snížená",J160,0)</f>
        <v>0</v>
      </c>
      <c r="BG160" s="194">
        <f>IF(N160="zákl. přenesená",J160,0)</f>
        <v>0</v>
      </c>
      <c r="BH160" s="194">
        <f>IF(N160="sníž. přenesená",J160,0)</f>
        <v>0</v>
      </c>
      <c r="BI160" s="194">
        <f>IF(N160="nulová",J160,0)</f>
        <v>0</v>
      </c>
      <c r="BJ160" s="12" t="s">
        <v>76</v>
      </c>
      <c r="BK160" s="194">
        <f>ROUND(I160*H160,2)</f>
        <v>0</v>
      </c>
      <c r="BL160" s="12" t="s">
        <v>508</v>
      </c>
      <c r="BM160" s="12" t="s">
        <v>690</v>
      </c>
    </row>
    <row r="161" s="1" customFormat="1">
      <c r="B161" s="33"/>
      <c r="C161" s="34"/>
      <c r="D161" s="195" t="s">
        <v>141</v>
      </c>
      <c r="E161" s="34"/>
      <c r="F161" s="196" t="s">
        <v>689</v>
      </c>
      <c r="G161" s="34"/>
      <c r="H161" s="34"/>
      <c r="I161" s="138"/>
      <c r="J161" s="34"/>
      <c r="K161" s="34"/>
      <c r="L161" s="38"/>
      <c r="M161" s="197"/>
      <c r="N161" s="74"/>
      <c r="O161" s="74"/>
      <c r="P161" s="74"/>
      <c r="Q161" s="74"/>
      <c r="R161" s="74"/>
      <c r="S161" s="74"/>
      <c r="T161" s="75"/>
      <c r="AT161" s="12" t="s">
        <v>141</v>
      </c>
      <c r="AU161" s="12" t="s">
        <v>69</v>
      </c>
    </row>
    <row r="162" s="1" customFormat="1" ht="22.5" customHeight="1">
      <c r="B162" s="33"/>
      <c r="C162" s="182" t="s">
        <v>318</v>
      </c>
      <c r="D162" s="182" t="s">
        <v>132</v>
      </c>
      <c r="E162" s="183" t="s">
        <v>161</v>
      </c>
      <c r="F162" s="184" t="s">
        <v>162</v>
      </c>
      <c r="G162" s="185" t="s">
        <v>135</v>
      </c>
      <c r="H162" s="186">
        <v>16</v>
      </c>
      <c r="I162" s="187"/>
      <c r="J162" s="188">
        <f>ROUND(I162*H162,2)</f>
        <v>0</v>
      </c>
      <c r="K162" s="184" t="s">
        <v>136</v>
      </c>
      <c r="L162" s="189"/>
      <c r="M162" s="190" t="s">
        <v>1</v>
      </c>
      <c r="N162" s="191" t="s">
        <v>40</v>
      </c>
      <c r="O162" s="74"/>
      <c r="P162" s="192">
        <f>O162*H162</f>
        <v>0</v>
      </c>
      <c r="Q162" s="192">
        <v>0</v>
      </c>
      <c r="R162" s="192">
        <f>Q162*H162</f>
        <v>0</v>
      </c>
      <c r="S162" s="192">
        <v>0</v>
      </c>
      <c r="T162" s="193">
        <f>S162*H162</f>
        <v>0</v>
      </c>
      <c r="AR162" s="12" t="s">
        <v>508</v>
      </c>
      <c r="AT162" s="12" t="s">
        <v>132</v>
      </c>
      <c r="AU162" s="12" t="s">
        <v>69</v>
      </c>
      <c r="AY162" s="12" t="s">
        <v>138</v>
      </c>
      <c r="BE162" s="194">
        <f>IF(N162="základní",J162,0)</f>
        <v>0</v>
      </c>
      <c r="BF162" s="194">
        <f>IF(N162="snížená",J162,0)</f>
        <v>0</v>
      </c>
      <c r="BG162" s="194">
        <f>IF(N162="zákl. přenesená",J162,0)</f>
        <v>0</v>
      </c>
      <c r="BH162" s="194">
        <f>IF(N162="sníž. přenesená",J162,0)</f>
        <v>0</v>
      </c>
      <c r="BI162" s="194">
        <f>IF(N162="nulová",J162,0)</f>
        <v>0</v>
      </c>
      <c r="BJ162" s="12" t="s">
        <v>76</v>
      </c>
      <c r="BK162" s="194">
        <f>ROUND(I162*H162,2)</f>
        <v>0</v>
      </c>
      <c r="BL162" s="12" t="s">
        <v>508</v>
      </c>
      <c r="BM162" s="12" t="s">
        <v>691</v>
      </c>
    </row>
    <row r="163" s="1" customFormat="1">
      <c r="B163" s="33"/>
      <c r="C163" s="34"/>
      <c r="D163" s="195" t="s">
        <v>141</v>
      </c>
      <c r="E163" s="34"/>
      <c r="F163" s="196" t="s">
        <v>162</v>
      </c>
      <c r="G163" s="34"/>
      <c r="H163" s="34"/>
      <c r="I163" s="138"/>
      <c r="J163" s="34"/>
      <c r="K163" s="34"/>
      <c r="L163" s="38"/>
      <c r="M163" s="197"/>
      <c r="N163" s="74"/>
      <c r="O163" s="74"/>
      <c r="P163" s="74"/>
      <c r="Q163" s="74"/>
      <c r="R163" s="74"/>
      <c r="S163" s="74"/>
      <c r="T163" s="75"/>
      <c r="AT163" s="12" t="s">
        <v>141</v>
      </c>
      <c r="AU163" s="12" t="s">
        <v>69</v>
      </c>
    </row>
    <row r="164" s="1" customFormat="1" ht="22.5" customHeight="1">
      <c r="B164" s="33"/>
      <c r="C164" s="182" t="s">
        <v>323</v>
      </c>
      <c r="D164" s="182" t="s">
        <v>132</v>
      </c>
      <c r="E164" s="183" t="s">
        <v>165</v>
      </c>
      <c r="F164" s="184" t="s">
        <v>166</v>
      </c>
      <c r="G164" s="185" t="s">
        <v>135</v>
      </c>
      <c r="H164" s="186">
        <v>32</v>
      </c>
      <c r="I164" s="187"/>
      <c r="J164" s="188">
        <f>ROUND(I164*H164,2)</f>
        <v>0</v>
      </c>
      <c r="K164" s="184" t="s">
        <v>136</v>
      </c>
      <c r="L164" s="189"/>
      <c r="M164" s="190" t="s">
        <v>1</v>
      </c>
      <c r="N164" s="191" t="s">
        <v>40</v>
      </c>
      <c r="O164" s="74"/>
      <c r="P164" s="192">
        <f>O164*H164</f>
        <v>0</v>
      </c>
      <c r="Q164" s="192">
        <v>0</v>
      </c>
      <c r="R164" s="192">
        <f>Q164*H164</f>
        <v>0</v>
      </c>
      <c r="S164" s="192">
        <v>0</v>
      </c>
      <c r="T164" s="193">
        <f>S164*H164</f>
        <v>0</v>
      </c>
      <c r="AR164" s="12" t="s">
        <v>508</v>
      </c>
      <c r="AT164" s="12" t="s">
        <v>132</v>
      </c>
      <c r="AU164" s="12" t="s">
        <v>69</v>
      </c>
      <c r="AY164" s="12" t="s">
        <v>138</v>
      </c>
      <c r="BE164" s="194">
        <f>IF(N164="základní",J164,0)</f>
        <v>0</v>
      </c>
      <c r="BF164" s="194">
        <f>IF(N164="snížená",J164,0)</f>
        <v>0</v>
      </c>
      <c r="BG164" s="194">
        <f>IF(N164="zákl. přenesená",J164,0)</f>
        <v>0</v>
      </c>
      <c r="BH164" s="194">
        <f>IF(N164="sníž. přenesená",J164,0)</f>
        <v>0</v>
      </c>
      <c r="BI164" s="194">
        <f>IF(N164="nulová",J164,0)</f>
        <v>0</v>
      </c>
      <c r="BJ164" s="12" t="s">
        <v>76</v>
      </c>
      <c r="BK164" s="194">
        <f>ROUND(I164*H164,2)</f>
        <v>0</v>
      </c>
      <c r="BL164" s="12" t="s">
        <v>508</v>
      </c>
      <c r="BM164" s="12" t="s">
        <v>692</v>
      </c>
    </row>
    <row r="165" s="1" customFormat="1">
      <c r="B165" s="33"/>
      <c r="C165" s="34"/>
      <c r="D165" s="195" t="s">
        <v>141</v>
      </c>
      <c r="E165" s="34"/>
      <c r="F165" s="196" t="s">
        <v>166</v>
      </c>
      <c r="G165" s="34"/>
      <c r="H165" s="34"/>
      <c r="I165" s="138"/>
      <c r="J165" s="34"/>
      <c r="K165" s="34"/>
      <c r="L165" s="38"/>
      <c r="M165" s="197"/>
      <c r="N165" s="74"/>
      <c r="O165" s="74"/>
      <c r="P165" s="74"/>
      <c r="Q165" s="74"/>
      <c r="R165" s="74"/>
      <c r="S165" s="74"/>
      <c r="T165" s="75"/>
      <c r="AT165" s="12" t="s">
        <v>141</v>
      </c>
      <c r="AU165" s="12" t="s">
        <v>69</v>
      </c>
    </row>
    <row r="166" s="1" customFormat="1" ht="22.5" customHeight="1">
      <c r="B166" s="33"/>
      <c r="C166" s="182" t="s">
        <v>328</v>
      </c>
      <c r="D166" s="182" t="s">
        <v>132</v>
      </c>
      <c r="E166" s="183" t="s">
        <v>169</v>
      </c>
      <c r="F166" s="184" t="s">
        <v>170</v>
      </c>
      <c r="G166" s="185" t="s">
        <v>135</v>
      </c>
      <c r="H166" s="186">
        <v>11</v>
      </c>
      <c r="I166" s="187"/>
      <c r="J166" s="188">
        <f>ROUND(I166*H166,2)</f>
        <v>0</v>
      </c>
      <c r="K166" s="184" t="s">
        <v>136</v>
      </c>
      <c r="L166" s="189"/>
      <c r="M166" s="190" t="s">
        <v>1</v>
      </c>
      <c r="N166" s="191" t="s">
        <v>40</v>
      </c>
      <c r="O166" s="74"/>
      <c r="P166" s="192">
        <f>O166*H166</f>
        <v>0</v>
      </c>
      <c r="Q166" s="192">
        <v>0</v>
      </c>
      <c r="R166" s="192">
        <f>Q166*H166</f>
        <v>0</v>
      </c>
      <c r="S166" s="192">
        <v>0</v>
      </c>
      <c r="T166" s="193">
        <f>S166*H166</f>
        <v>0</v>
      </c>
      <c r="AR166" s="12" t="s">
        <v>508</v>
      </c>
      <c r="AT166" s="12" t="s">
        <v>132</v>
      </c>
      <c r="AU166" s="12" t="s">
        <v>69</v>
      </c>
      <c r="AY166" s="12" t="s">
        <v>138</v>
      </c>
      <c r="BE166" s="194">
        <f>IF(N166="základní",J166,0)</f>
        <v>0</v>
      </c>
      <c r="BF166" s="194">
        <f>IF(N166="snížená",J166,0)</f>
        <v>0</v>
      </c>
      <c r="BG166" s="194">
        <f>IF(N166="zákl. přenesená",J166,0)</f>
        <v>0</v>
      </c>
      <c r="BH166" s="194">
        <f>IF(N166="sníž. přenesená",J166,0)</f>
        <v>0</v>
      </c>
      <c r="BI166" s="194">
        <f>IF(N166="nulová",J166,0)</f>
        <v>0</v>
      </c>
      <c r="BJ166" s="12" t="s">
        <v>76</v>
      </c>
      <c r="BK166" s="194">
        <f>ROUND(I166*H166,2)</f>
        <v>0</v>
      </c>
      <c r="BL166" s="12" t="s">
        <v>508</v>
      </c>
      <c r="BM166" s="12" t="s">
        <v>693</v>
      </c>
    </row>
    <row r="167" s="1" customFormat="1">
      <c r="B167" s="33"/>
      <c r="C167" s="34"/>
      <c r="D167" s="195" t="s">
        <v>141</v>
      </c>
      <c r="E167" s="34"/>
      <c r="F167" s="196" t="s">
        <v>170</v>
      </c>
      <c r="G167" s="34"/>
      <c r="H167" s="34"/>
      <c r="I167" s="138"/>
      <c r="J167" s="34"/>
      <c r="K167" s="34"/>
      <c r="L167" s="38"/>
      <c r="M167" s="197"/>
      <c r="N167" s="74"/>
      <c r="O167" s="74"/>
      <c r="P167" s="74"/>
      <c r="Q167" s="74"/>
      <c r="R167" s="74"/>
      <c r="S167" s="74"/>
      <c r="T167" s="75"/>
      <c r="AT167" s="12" t="s">
        <v>141</v>
      </c>
      <c r="AU167" s="12" t="s">
        <v>69</v>
      </c>
    </row>
    <row r="168" s="1" customFormat="1" ht="33.75" customHeight="1">
      <c r="B168" s="33"/>
      <c r="C168" s="182" t="s">
        <v>497</v>
      </c>
      <c r="D168" s="182" t="s">
        <v>132</v>
      </c>
      <c r="E168" s="183" t="s">
        <v>694</v>
      </c>
      <c r="F168" s="184" t="s">
        <v>174</v>
      </c>
      <c r="G168" s="185" t="s">
        <v>135</v>
      </c>
      <c r="H168" s="186">
        <v>1</v>
      </c>
      <c r="I168" s="187"/>
      <c r="J168" s="188">
        <f>ROUND(I168*H168,2)</f>
        <v>0</v>
      </c>
      <c r="K168" s="184" t="s">
        <v>695</v>
      </c>
      <c r="L168" s="189"/>
      <c r="M168" s="190" t="s">
        <v>1</v>
      </c>
      <c r="N168" s="191" t="s">
        <v>40</v>
      </c>
      <c r="O168" s="74"/>
      <c r="P168" s="192">
        <f>O168*H168</f>
        <v>0</v>
      </c>
      <c r="Q168" s="192">
        <v>0</v>
      </c>
      <c r="R168" s="192">
        <f>Q168*H168</f>
        <v>0</v>
      </c>
      <c r="S168" s="192">
        <v>0</v>
      </c>
      <c r="T168" s="193">
        <f>S168*H168</f>
        <v>0</v>
      </c>
      <c r="AR168" s="12" t="s">
        <v>78</v>
      </c>
      <c r="AT168" s="12" t="s">
        <v>132</v>
      </c>
      <c r="AU168" s="12" t="s">
        <v>69</v>
      </c>
      <c r="AY168" s="12" t="s">
        <v>138</v>
      </c>
      <c r="BE168" s="194">
        <f>IF(N168="základní",J168,0)</f>
        <v>0</v>
      </c>
      <c r="BF168" s="194">
        <f>IF(N168="snížená",J168,0)</f>
        <v>0</v>
      </c>
      <c r="BG168" s="194">
        <f>IF(N168="zákl. přenesená",J168,0)</f>
        <v>0</v>
      </c>
      <c r="BH168" s="194">
        <f>IF(N168="sníž. přenesená",J168,0)</f>
        <v>0</v>
      </c>
      <c r="BI168" s="194">
        <f>IF(N168="nulová",J168,0)</f>
        <v>0</v>
      </c>
      <c r="BJ168" s="12" t="s">
        <v>76</v>
      </c>
      <c r="BK168" s="194">
        <f>ROUND(I168*H168,2)</f>
        <v>0</v>
      </c>
      <c r="BL168" s="12" t="s">
        <v>76</v>
      </c>
      <c r="BM168" s="12" t="s">
        <v>696</v>
      </c>
    </row>
    <row r="169" s="1" customFormat="1">
      <c r="B169" s="33"/>
      <c r="C169" s="34"/>
      <c r="D169" s="195" t="s">
        <v>141</v>
      </c>
      <c r="E169" s="34"/>
      <c r="F169" s="196" t="s">
        <v>174</v>
      </c>
      <c r="G169" s="34"/>
      <c r="H169" s="34"/>
      <c r="I169" s="138"/>
      <c r="J169" s="34"/>
      <c r="K169" s="34"/>
      <c r="L169" s="38"/>
      <c r="M169" s="197"/>
      <c r="N169" s="74"/>
      <c r="O169" s="74"/>
      <c r="P169" s="74"/>
      <c r="Q169" s="74"/>
      <c r="R169" s="74"/>
      <c r="S169" s="74"/>
      <c r="T169" s="75"/>
      <c r="AT169" s="12" t="s">
        <v>141</v>
      </c>
      <c r="AU169" s="12" t="s">
        <v>69</v>
      </c>
    </row>
    <row r="170" s="1" customFormat="1" ht="22.5" customHeight="1">
      <c r="B170" s="33"/>
      <c r="C170" s="198" t="s">
        <v>697</v>
      </c>
      <c r="D170" s="198" t="s">
        <v>177</v>
      </c>
      <c r="E170" s="199" t="s">
        <v>183</v>
      </c>
      <c r="F170" s="200" t="s">
        <v>184</v>
      </c>
      <c r="G170" s="201" t="s">
        <v>135</v>
      </c>
      <c r="H170" s="202">
        <v>200</v>
      </c>
      <c r="I170" s="203"/>
      <c r="J170" s="204">
        <f>ROUND(I170*H170,2)</f>
        <v>0</v>
      </c>
      <c r="K170" s="200" t="s">
        <v>136</v>
      </c>
      <c r="L170" s="38"/>
      <c r="M170" s="205" t="s">
        <v>1</v>
      </c>
      <c r="N170" s="206" t="s">
        <v>40</v>
      </c>
      <c r="O170" s="74"/>
      <c r="P170" s="192">
        <f>O170*H170</f>
        <v>0</v>
      </c>
      <c r="Q170" s="192">
        <v>0</v>
      </c>
      <c r="R170" s="192">
        <f>Q170*H170</f>
        <v>0</v>
      </c>
      <c r="S170" s="192">
        <v>0</v>
      </c>
      <c r="T170" s="193">
        <f>S170*H170</f>
        <v>0</v>
      </c>
      <c r="AR170" s="12" t="s">
        <v>76</v>
      </c>
      <c r="AT170" s="12" t="s">
        <v>177</v>
      </c>
      <c r="AU170" s="12" t="s">
        <v>69</v>
      </c>
      <c r="AY170" s="12" t="s">
        <v>138</v>
      </c>
      <c r="BE170" s="194">
        <f>IF(N170="základní",J170,0)</f>
        <v>0</v>
      </c>
      <c r="BF170" s="194">
        <f>IF(N170="snížená",J170,0)</f>
        <v>0</v>
      </c>
      <c r="BG170" s="194">
        <f>IF(N170="zákl. přenesená",J170,0)</f>
        <v>0</v>
      </c>
      <c r="BH170" s="194">
        <f>IF(N170="sníž. přenesená",J170,0)</f>
        <v>0</v>
      </c>
      <c r="BI170" s="194">
        <f>IF(N170="nulová",J170,0)</f>
        <v>0</v>
      </c>
      <c r="BJ170" s="12" t="s">
        <v>76</v>
      </c>
      <c r="BK170" s="194">
        <f>ROUND(I170*H170,2)</f>
        <v>0</v>
      </c>
      <c r="BL170" s="12" t="s">
        <v>76</v>
      </c>
      <c r="BM170" s="12" t="s">
        <v>698</v>
      </c>
    </row>
    <row r="171" s="1" customFormat="1">
      <c r="B171" s="33"/>
      <c r="C171" s="34"/>
      <c r="D171" s="195" t="s">
        <v>141</v>
      </c>
      <c r="E171" s="34"/>
      <c r="F171" s="196" t="s">
        <v>186</v>
      </c>
      <c r="G171" s="34"/>
      <c r="H171" s="34"/>
      <c r="I171" s="138"/>
      <c r="J171" s="34"/>
      <c r="K171" s="34"/>
      <c r="L171" s="38"/>
      <c r="M171" s="197"/>
      <c r="N171" s="74"/>
      <c r="O171" s="74"/>
      <c r="P171" s="74"/>
      <c r="Q171" s="74"/>
      <c r="R171" s="74"/>
      <c r="S171" s="74"/>
      <c r="T171" s="75"/>
      <c r="AT171" s="12" t="s">
        <v>141</v>
      </c>
      <c r="AU171" s="12" t="s">
        <v>69</v>
      </c>
    </row>
    <row r="172" s="1" customFormat="1" ht="22.5" customHeight="1">
      <c r="B172" s="33"/>
      <c r="C172" s="198" t="s">
        <v>461</v>
      </c>
      <c r="D172" s="198" t="s">
        <v>177</v>
      </c>
      <c r="E172" s="199" t="s">
        <v>188</v>
      </c>
      <c r="F172" s="200" t="s">
        <v>189</v>
      </c>
      <c r="G172" s="201" t="s">
        <v>135</v>
      </c>
      <c r="H172" s="202">
        <v>800</v>
      </c>
      <c r="I172" s="203"/>
      <c r="J172" s="204">
        <f>ROUND(I172*H172,2)</f>
        <v>0</v>
      </c>
      <c r="K172" s="200" t="s">
        <v>136</v>
      </c>
      <c r="L172" s="38"/>
      <c r="M172" s="205" t="s">
        <v>1</v>
      </c>
      <c r="N172" s="206" t="s">
        <v>40</v>
      </c>
      <c r="O172" s="74"/>
      <c r="P172" s="192">
        <f>O172*H172</f>
        <v>0</v>
      </c>
      <c r="Q172" s="192">
        <v>0</v>
      </c>
      <c r="R172" s="192">
        <f>Q172*H172</f>
        <v>0</v>
      </c>
      <c r="S172" s="192">
        <v>0</v>
      </c>
      <c r="T172" s="193">
        <f>S172*H172</f>
        <v>0</v>
      </c>
      <c r="AR172" s="12" t="s">
        <v>76</v>
      </c>
      <c r="AT172" s="12" t="s">
        <v>177</v>
      </c>
      <c r="AU172" s="12" t="s">
        <v>69</v>
      </c>
      <c r="AY172" s="12" t="s">
        <v>138</v>
      </c>
      <c r="BE172" s="194">
        <f>IF(N172="základní",J172,0)</f>
        <v>0</v>
      </c>
      <c r="BF172" s="194">
        <f>IF(N172="snížená",J172,0)</f>
        <v>0</v>
      </c>
      <c r="BG172" s="194">
        <f>IF(N172="zákl. přenesená",J172,0)</f>
        <v>0</v>
      </c>
      <c r="BH172" s="194">
        <f>IF(N172="sníž. přenesená",J172,0)</f>
        <v>0</v>
      </c>
      <c r="BI172" s="194">
        <f>IF(N172="nulová",J172,0)</f>
        <v>0</v>
      </c>
      <c r="BJ172" s="12" t="s">
        <v>76</v>
      </c>
      <c r="BK172" s="194">
        <f>ROUND(I172*H172,2)</f>
        <v>0</v>
      </c>
      <c r="BL172" s="12" t="s">
        <v>76</v>
      </c>
      <c r="BM172" s="12" t="s">
        <v>699</v>
      </c>
    </row>
    <row r="173" s="1" customFormat="1">
      <c r="B173" s="33"/>
      <c r="C173" s="34"/>
      <c r="D173" s="195" t="s">
        <v>141</v>
      </c>
      <c r="E173" s="34"/>
      <c r="F173" s="196" t="s">
        <v>191</v>
      </c>
      <c r="G173" s="34"/>
      <c r="H173" s="34"/>
      <c r="I173" s="138"/>
      <c r="J173" s="34"/>
      <c r="K173" s="34"/>
      <c r="L173" s="38"/>
      <c r="M173" s="197"/>
      <c r="N173" s="74"/>
      <c r="O173" s="74"/>
      <c r="P173" s="74"/>
      <c r="Q173" s="74"/>
      <c r="R173" s="74"/>
      <c r="S173" s="74"/>
      <c r="T173" s="75"/>
      <c r="AT173" s="12" t="s">
        <v>141</v>
      </c>
      <c r="AU173" s="12" t="s">
        <v>69</v>
      </c>
    </row>
    <row r="174" s="1" customFormat="1" ht="22.5" customHeight="1">
      <c r="B174" s="33"/>
      <c r="C174" s="198" t="s">
        <v>467</v>
      </c>
      <c r="D174" s="198" t="s">
        <v>177</v>
      </c>
      <c r="E174" s="199" t="s">
        <v>193</v>
      </c>
      <c r="F174" s="200" t="s">
        <v>194</v>
      </c>
      <c r="G174" s="201" t="s">
        <v>135</v>
      </c>
      <c r="H174" s="202">
        <v>90</v>
      </c>
      <c r="I174" s="203"/>
      <c r="J174" s="204">
        <f>ROUND(I174*H174,2)</f>
        <v>0</v>
      </c>
      <c r="K174" s="200" t="s">
        <v>136</v>
      </c>
      <c r="L174" s="38"/>
      <c r="M174" s="205" t="s">
        <v>1</v>
      </c>
      <c r="N174" s="206" t="s">
        <v>40</v>
      </c>
      <c r="O174" s="74"/>
      <c r="P174" s="192">
        <f>O174*H174</f>
        <v>0</v>
      </c>
      <c r="Q174" s="192">
        <v>0</v>
      </c>
      <c r="R174" s="192">
        <f>Q174*H174</f>
        <v>0</v>
      </c>
      <c r="S174" s="192">
        <v>0</v>
      </c>
      <c r="T174" s="193">
        <f>S174*H174</f>
        <v>0</v>
      </c>
      <c r="AR174" s="12" t="s">
        <v>76</v>
      </c>
      <c r="AT174" s="12" t="s">
        <v>177</v>
      </c>
      <c r="AU174" s="12" t="s">
        <v>69</v>
      </c>
      <c r="AY174" s="12" t="s">
        <v>138</v>
      </c>
      <c r="BE174" s="194">
        <f>IF(N174="základní",J174,0)</f>
        <v>0</v>
      </c>
      <c r="BF174" s="194">
        <f>IF(N174="snížená",J174,0)</f>
        <v>0</v>
      </c>
      <c r="BG174" s="194">
        <f>IF(N174="zákl. přenesená",J174,0)</f>
        <v>0</v>
      </c>
      <c r="BH174" s="194">
        <f>IF(N174="sníž. přenesená",J174,0)</f>
        <v>0</v>
      </c>
      <c r="BI174" s="194">
        <f>IF(N174="nulová",J174,0)</f>
        <v>0</v>
      </c>
      <c r="BJ174" s="12" t="s">
        <v>76</v>
      </c>
      <c r="BK174" s="194">
        <f>ROUND(I174*H174,2)</f>
        <v>0</v>
      </c>
      <c r="BL174" s="12" t="s">
        <v>76</v>
      </c>
      <c r="BM174" s="12" t="s">
        <v>700</v>
      </c>
    </row>
    <row r="175" s="1" customFormat="1">
      <c r="B175" s="33"/>
      <c r="C175" s="34"/>
      <c r="D175" s="195" t="s">
        <v>141</v>
      </c>
      <c r="E175" s="34"/>
      <c r="F175" s="196" t="s">
        <v>196</v>
      </c>
      <c r="G175" s="34"/>
      <c r="H175" s="34"/>
      <c r="I175" s="138"/>
      <c r="J175" s="34"/>
      <c r="K175" s="34"/>
      <c r="L175" s="38"/>
      <c r="M175" s="197"/>
      <c r="N175" s="74"/>
      <c r="O175" s="74"/>
      <c r="P175" s="74"/>
      <c r="Q175" s="74"/>
      <c r="R175" s="74"/>
      <c r="S175" s="74"/>
      <c r="T175" s="75"/>
      <c r="AT175" s="12" t="s">
        <v>141</v>
      </c>
      <c r="AU175" s="12" t="s">
        <v>69</v>
      </c>
    </row>
    <row r="176" s="1" customFormat="1" ht="22.5" customHeight="1">
      <c r="B176" s="33"/>
      <c r="C176" s="182" t="s">
        <v>338</v>
      </c>
      <c r="D176" s="182" t="s">
        <v>132</v>
      </c>
      <c r="E176" s="183" t="s">
        <v>701</v>
      </c>
      <c r="F176" s="184" t="s">
        <v>702</v>
      </c>
      <c r="G176" s="185" t="s">
        <v>135</v>
      </c>
      <c r="H176" s="186">
        <v>1</v>
      </c>
      <c r="I176" s="187"/>
      <c r="J176" s="188">
        <f>ROUND(I176*H176,2)</f>
        <v>0</v>
      </c>
      <c r="K176" s="184" t="s">
        <v>136</v>
      </c>
      <c r="L176" s="189"/>
      <c r="M176" s="190" t="s">
        <v>1</v>
      </c>
      <c r="N176" s="191" t="s">
        <v>40</v>
      </c>
      <c r="O176" s="74"/>
      <c r="P176" s="192">
        <f>O176*H176</f>
        <v>0</v>
      </c>
      <c r="Q176" s="192">
        <v>0</v>
      </c>
      <c r="R176" s="192">
        <f>Q176*H176</f>
        <v>0</v>
      </c>
      <c r="S176" s="192">
        <v>0</v>
      </c>
      <c r="T176" s="193">
        <f>S176*H176</f>
        <v>0</v>
      </c>
      <c r="AR176" s="12" t="s">
        <v>78</v>
      </c>
      <c r="AT176" s="12" t="s">
        <v>132</v>
      </c>
      <c r="AU176" s="12" t="s">
        <v>69</v>
      </c>
      <c r="AY176" s="12" t="s">
        <v>138</v>
      </c>
      <c r="BE176" s="194">
        <f>IF(N176="základní",J176,0)</f>
        <v>0</v>
      </c>
      <c r="BF176" s="194">
        <f>IF(N176="snížená",J176,0)</f>
        <v>0</v>
      </c>
      <c r="BG176" s="194">
        <f>IF(N176="zákl. přenesená",J176,0)</f>
        <v>0</v>
      </c>
      <c r="BH176" s="194">
        <f>IF(N176="sníž. přenesená",J176,0)</f>
        <v>0</v>
      </c>
      <c r="BI176" s="194">
        <f>IF(N176="nulová",J176,0)</f>
        <v>0</v>
      </c>
      <c r="BJ176" s="12" t="s">
        <v>76</v>
      </c>
      <c r="BK176" s="194">
        <f>ROUND(I176*H176,2)</f>
        <v>0</v>
      </c>
      <c r="BL176" s="12" t="s">
        <v>76</v>
      </c>
      <c r="BM176" s="12" t="s">
        <v>703</v>
      </c>
    </row>
    <row r="177" s="1" customFormat="1">
      <c r="B177" s="33"/>
      <c r="C177" s="34"/>
      <c r="D177" s="195" t="s">
        <v>141</v>
      </c>
      <c r="E177" s="34"/>
      <c r="F177" s="196" t="s">
        <v>702</v>
      </c>
      <c r="G177" s="34"/>
      <c r="H177" s="34"/>
      <c r="I177" s="138"/>
      <c r="J177" s="34"/>
      <c r="K177" s="34"/>
      <c r="L177" s="38"/>
      <c r="M177" s="197"/>
      <c r="N177" s="74"/>
      <c r="O177" s="74"/>
      <c r="P177" s="74"/>
      <c r="Q177" s="74"/>
      <c r="R177" s="74"/>
      <c r="S177" s="74"/>
      <c r="T177" s="75"/>
      <c r="AT177" s="12" t="s">
        <v>141</v>
      </c>
      <c r="AU177" s="12" t="s">
        <v>69</v>
      </c>
    </row>
    <row r="178" s="1" customFormat="1" ht="22.5" customHeight="1">
      <c r="B178" s="33"/>
      <c r="C178" s="182" t="s">
        <v>343</v>
      </c>
      <c r="D178" s="182" t="s">
        <v>132</v>
      </c>
      <c r="E178" s="183" t="s">
        <v>704</v>
      </c>
      <c r="F178" s="184" t="s">
        <v>705</v>
      </c>
      <c r="G178" s="185" t="s">
        <v>135</v>
      </c>
      <c r="H178" s="186">
        <v>1</v>
      </c>
      <c r="I178" s="187"/>
      <c r="J178" s="188">
        <f>ROUND(I178*H178,2)</f>
        <v>0</v>
      </c>
      <c r="K178" s="184" t="s">
        <v>136</v>
      </c>
      <c r="L178" s="189"/>
      <c r="M178" s="190" t="s">
        <v>1</v>
      </c>
      <c r="N178" s="191" t="s">
        <v>40</v>
      </c>
      <c r="O178" s="74"/>
      <c r="P178" s="192">
        <f>O178*H178</f>
        <v>0</v>
      </c>
      <c r="Q178" s="192">
        <v>0</v>
      </c>
      <c r="R178" s="192">
        <f>Q178*H178</f>
        <v>0</v>
      </c>
      <c r="S178" s="192">
        <v>0</v>
      </c>
      <c r="T178" s="193">
        <f>S178*H178</f>
        <v>0</v>
      </c>
      <c r="AR178" s="12" t="s">
        <v>78</v>
      </c>
      <c r="AT178" s="12" t="s">
        <v>132</v>
      </c>
      <c r="AU178" s="12" t="s">
        <v>69</v>
      </c>
      <c r="AY178" s="12" t="s">
        <v>138</v>
      </c>
      <c r="BE178" s="194">
        <f>IF(N178="základní",J178,0)</f>
        <v>0</v>
      </c>
      <c r="BF178" s="194">
        <f>IF(N178="snížená",J178,0)</f>
        <v>0</v>
      </c>
      <c r="BG178" s="194">
        <f>IF(N178="zákl. přenesená",J178,0)</f>
        <v>0</v>
      </c>
      <c r="BH178" s="194">
        <f>IF(N178="sníž. přenesená",J178,0)</f>
        <v>0</v>
      </c>
      <c r="BI178" s="194">
        <f>IF(N178="nulová",J178,0)</f>
        <v>0</v>
      </c>
      <c r="BJ178" s="12" t="s">
        <v>76</v>
      </c>
      <c r="BK178" s="194">
        <f>ROUND(I178*H178,2)</f>
        <v>0</v>
      </c>
      <c r="BL178" s="12" t="s">
        <v>76</v>
      </c>
      <c r="BM178" s="12" t="s">
        <v>706</v>
      </c>
    </row>
    <row r="179" s="1" customFormat="1">
      <c r="B179" s="33"/>
      <c r="C179" s="34"/>
      <c r="D179" s="195" t="s">
        <v>141</v>
      </c>
      <c r="E179" s="34"/>
      <c r="F179" s="196" t="s">
        <v>705</v>
      </c>
      <c r="G179" s="34"/>
      <c r="H179" s="34"/>
      <c r="I179" s="138"/>
      <c r="J179" s="34"/>
      <c r="K179" s="34"/>
      <c r="L179" s="38"/>
      <c r="M179" s="197"/>
      <c r="N179" s="74"/>
      <c r="O179" s="74"/>
      <c r="P179" s="74"/>
      <c r="Q179" s="74"/>
      <c r="R179" s="74"/>
      <c r="S179" s="74"/>
      <c r="T179" s="75"/>
      <c r="AT179" s="12" t="s">
        <v>141</v>
      </c>
      <c r="AU179" s="12" t="s">
        <v>69</v>
      </c>
    </row>
    <row r="180" s="1" customFormat="1" ht="22.5" customHeight="1">
      <c r="B180" s="33"/>
      <c r="C180" s="182" t="s">
        <v>348</v>
      </c>
      <c r="D180" s="182" t="s">
        <v>132</v>
      </c>
      <c r="E180" s="183" t="s">
        <v>707</v>
      </c>
      <c r="F180" s="184" t="s">
        <v>708</v>
      </c>
      <c r="G180" s="185" t="s">
        <v>135</v>
      </c>
      <c r="H180" s="186">
        <v>23</v>
      </c>
      <c r="I180" s="187"/>
      <c r="J180" s="188">
        <f>ROUND(I180*H180,2)</f>
        <v>0</v>
      </c>
      <c r="K180" s="184" t="s">
        <v>136</v>
      </c>
      <c r="L180" s="189"/>
      <c r="M180" s="190" t="s">
        <v>1</v>
      </c>
      <c r="N180" s="191" t="s">
        <v>40</v>
      </c>
      <c r="O180" s="74"/>
      <c r="P180" s="192">
        <f>O180*H180</f>
        <v>0</v>
      </c>
      <c r="Q180" s="192">
        <v>0</v>
      </c>
      <c r="R180" s="192">
        <f>Q180*H180</f>
        <v>0</v>
      </c>
      <c r="S180" s="192">
        <v>0</v>
      </c>
      <c r="T180" s="193">
        <f>S180*H180</f>
        <v>0</v>
      </c>
      <c r="AR180" s="12" t="s">
        <v>78</v>
      </c>
      <c r="AT180" s="12" t="s">
        <v>132</v>
      </c>
      <c r="AU180" s="12" t="s">
        <v>69</v>
      </c>
      <c r="AY180" s="12" t="s">
        <v>138</v>
      </c>
      <c r="BE180" s="194">
        <f>IF(N180="základní",J180,0)</f>
        <v>0</v>
      </c>
      <c r="BF180" s="194">
        <f>IF(N180="snížená",J180,0)</f>
        <v>0</v>
      </c>
      <c r="BG180" s="194">
        <f>IF(N180="zákl. přenesená",J180,0)</f>
        <v>0</v>
      </c>
      <c r="BH180" s="194">
        <f>IF(N180="sníž. přenesená",J180,0)</f>
        <v>0</v>
      </c>
      <c r="BI180" s="194">
        <f>IF(N180="nulová",J180,0)</f>
        <v>0</v>
      </c>
      <c r="BJ180" s="12" t="s">
        <v>76</v>
      </c>
      <c r="BK180" s="194">
        <f>ROUND(I180*H180,2)</f>
        <v>0</v>
      </c>
      <c r="BL180" s="12" t="s">
        <v>76</v>
      </c>
      <c r="BM180" s="12" t="s">
        <v>709</v>
      </c>
    </row>
    <row r="181" s="1" customFormat="1">
      <c r="B181" s="33"/>
      <c r="C181" s="34"/>
      <c r="D181" s="195" t="s">
        <v>141</v>
      </c>
      <c r="E181" s="34"/>
      <c r="F181" s="196" t="s">
        <v>708</v>
      </c>
      <c r="G181" s="34"/>
      <c r="H181" s="34"/>
      <c r="I181" s="138"/>
      <c r="J181" s="34"/>
      <c r="K181" s="34"/>
      <c r="L181" s="38"/>
      <c r="M181" s="197"/>
      <c r="N181" s="74"/>
      <c r="O181" s="74"/>
      <c r="P181" s="74"/>
      <c r="Q181" s="74"/>
      <c r="R181" s="74"/>
      <c r="S181" s="74"/>
      <c r="T181" s="75"/>
      <c r="AT181" s="12" t="s">
        <v>141</v>
      </c>
      <c r="AU181" s="12" t="s">
        <v>69</v>
      </c>
    </row>
    <row r="182" s="1" customFormat="1" ht="22.5" customHeight="1">
      <c r="B182" s="33"/>
      <c r="C182" s="182" t="s">
        <v>352</v>
      </c>
      <c r="D182" s="182" t="s">
        <v>132</v>
      </c>
      <c r="E182" s="183" t="s">
        <v>710</v>
      </c>
      <c r="F182" s="184" t="s">
        <v>711</v>
      </c>
      <c r="G182" s="185" t="s">
        <v>135</v>
      </c>
      <c r="H182" s="186">
        <v>1</v>
      </c>
      <c r="I182" s="187"/>
      <c r="J182" s="188">
        <f>ROUND(I182*H182,2)</f>
        <v>0</v>
      </c>
      <c r="K182" s="184" t="s">
        <v>136</v>
      </c>
      <c r="L182" s="189"/>
      <c r="M182" s="190" t="s">
        <v>1</v>
      </c>
      <c r="N182" s="191" t="s">
        <v>40</v>
      </c>
      <c r="O182" s="74"/>
      <c r="P182" s="192">
        <f>O182*H182</f>
        <v>0</v>
      </c>
      <c r="Q182" s="192">
        <v>0</v>
      </c>
      <c r="R182" s="192">
        <f>Q182*H182</f>
        <v>0</v>
      </c>
      <c r="S182" s="192">
        <v>0</v>
      </c>
      <c r="T182" s="193">
        <f>S182*H182</f>
        <v>0</v>
      </c>
      <c r="AR182" s="12" t="s">
        <v>508</v>
      </c>
      <c r="AT182" s="12" t="s">
        <v>132</v>
      </c>
      <c r="AU182" s="12" t="s">
        <v>69</v>
      </c>
      <c r="AY182" s="12" t="s">
        <v>138</v>
      </c>
      <c r="BE182" s="194">
        <f>IF(N182="základní",J182,0)</f>
        <v>0</v>
      </c>
      <c r="BF182" s="194">
        <f>IF(N182="snížená",J182,0)</f>
        <v>0</v>
      </c>
      <c r="BG182" s="194">
        <f>IF(N182="zákl. přenesená",J182,0)</f>
        <v>0</v>
      </c>
      <c r="BH182" s="194">
        <f>IF(N182="sníž. přenesená",J182,0)</f>
        <v>0</v>
      </c>
      <c r="BI182" s="194">
        <f>IF(N182="nulová",J182,0)</f>
        <v>0</v>
      </c>
      <c r="BJ182" s="12" t="s">
        <v>76</v>
      </c>
      <c r="BK182" s="194">
        <f>ROUND(I182*H182,2)</f>
        <v>0</v>
      </c>
      <c r="BL182" s="12" t="s">
        <v>508</v>
      </c>
      <c r="BM182" s="12" t="s">
        <v>712</v>
      </c>
    </row>
    <row r="183" s="1" customFormat="1">
      <c r="B183" s="33"/>
      <c r="C183" s="34"/>
      <c r="D183" s="195" t="s">
        <v>141</v>
      </c>
      <c r="E183" s="34"/>
      <c r="F183" s="196" t="s">
        <v>711</v>
      </c>
      <c r="G183" s="34"/>
      <c r="H183" s="34"/>
      <c r="I183" s="138"/>
      <c r="J183" s="34"/>
      <c r="K183" s="34"/>
      <c r="L183" s="38"/>
      <c r="M183" s="197"/>
      <c r="N183" s="74"/>
      <c r="O183" s="74"/>
      <c r="P183" s="74"/>
      <c r="Q183" s="74"/>
      <c r="R183" s="74"/>
      <c r="S183" s="74"/>
      <c r="T183" s="75"/>
      <c r="AT183" s="12" t="s">
        <v>141</v>
      </c>
      <c r="AU183" s="12" t="s">
        <v>69</v>
      </c>
    </row>
    <row r="184" s="1" customFormat="1" ht="22.5" customHeight="1">
      <c r="B184" s="33"/>
      <c r="C184" s="182" t="s">
        <v>358</v>
      </c>
      <c r="D184" s="182" t="s">
        <v>132</v>
      </c>
      <c r="E184" s="183" t="s">
        <v>713</v>
      </c>
      <c r="F184" s="184" t="s">
        <v>714</v>
      </c>
      <c r="G184" s="185" t="s">
        <v>135</v>
      </c>
      <c r="H184" s="186">
        <v>6</v>
      </c>
      <c r="I184" s="187"/>
      <c r="J184" s="188">
        <f>ROUND(I184*H184,2)</f>
        <v>0</v>
      </c>
      <c r="K184" s="184" t="s">
        <v>136</v>
      </c>
      <c r="L184" s="189"/>
      <c r="M184" s="190" t="s">
        <v>1</v>
      </c>
      <c r="N184" s="191" t="s">
        <v>40</v>
      </c>
      <c r="O184" s="74"/>
      <c r="P184" s="192">
        <f>O184*H184</f>
        <v>0</v>
      </c>
      <c r="Q184" s="192">
        <v>0</v>
      </c>
      <c r="R184" s="192">
        <f>Q184*H184</f>
        <v>0</v>
      </c>
      <c r="S184" s="192">
        <v>0</v>
      </c>
      <c r="T184" s="193">
        <f>S184*H184</f>
        <v>0</v>
      </c>
      <c r="AR184" s="12" t="s">
        <v>508</v>
      </c>
      <c r="AT184" s="12" t="s">
        <v>132</v>
      </c>
      <c r="AU184" s="12" t="s">
        <v>69</v>
      </c>
      <c r="AY184" s="12" t="s">
        <v>138</v>
      </c>
      <c r="BE184" s="194">
        <f>IF(N184="základní",J184,0)</f>
        <v>0</v>
      </c>
      <c r="BF184" s="194">
        <f>IF(N184="snížená",J184,0)</f>
        <v>0</v>
      </c>
      <c r="BG184" s="194">
        <f>IF(N184="zákl. přenesená",J184,0)</f>
        <v>0</v>
      </c>
      <c r="BH184" s="194">
        <f>IF(N184="sníž. přenesená",J184,0)</f>
        <v>0</v>
      </c>
      <c r="BI184" s="194">
        <f>IF(N184="nulová",J184,0)</f>
        <v>0</v>
      </c>
      <c r="BJ184" s="12" t="s">
        <v>76</v>
      </c>
      <c r="BK184" s="194">
        <f>ROUND(I184*H184,2)</f>
        <v>0</v>
      </c>
      <c r="BL184" s="12" t="s">
        <v>508</v>
      </c>
      <c r="BM184" s="12" t="s">
        <v>715</v>
      </c>
    </row>
    <row r="185" s="1" customFormat="1">
      <c r="B185" s="33"/>
      <c r="C185" s="34"/>
      <c r="D185" s="195" t="s">
        <v>141</v>
      </c>
      <c r="E185" s="34"/>
      <c r="F185" s="196" t="s">
        <v>714</v>
      </c>
      <c r="G185" s="34"/>
      <c r="H185" s="34"/>
      <c r="I185" s="138"/>
      <c r="J185" s="34"/>
      <c r="K185" s="34"/>
      <c r="L185" s="38"/>
      <c r="M185" s="197"/>
      <c r="N185" s="74"/>
      <c r="O185" s="74"/>
      <c r="P185" s="74"/>
      <c r="Q185" s="74"/>
      <c r="R185" s="74"/>
      <c r="S185" s="74"/>
      <c r="T185" s="75"/>
      <c r="AT185" s="12" t="s">
        <v>141</v>
      </c>
      <c r="AU185" s="12" t="s">
        <v>69</v>
      </c>
    </row>
    <row r="186" s="1" customFormat="1" ht="22.5" customHeight="1">
      <c r="B186" s="33"/>
      <c r="C186" s="182" t="s">
        <v>363</v>
      </c>
      <c r="D186" s="182" t="s">
        <v>132</v>
      </c>
      <c r="E186" s="183" t="s">
        <v>716</v>
      </c>
      <c r="F186" s="184" t="s">
        <v>717</v>
      </c>
      <c r="G186" s="185" t="s">
        <v>135</v>
      </c>
      <c r="H186" s="186">
        <v>3</v>
      </c>
      <c r="I186" s="187"/>
      <c r="J186" s="188">
        <f>ROUND(I186*H186,2)</f>
        <v>0</v>
      </c>
      <c r="K186" s="184" t="s">
        <v>136</v>
      </c>
      <c r="L186" s="189"/>
      <c r="M186" s="190" t="s">
        <v>1</v>
      </c>
      <c r="N186" s="191" t="s">
        <v>40</v>
      </c>
      <c r="O186" s="74"/>
      <c r="P186" s="192">
        <f>O186*H186</f>
        <v>0</v>
      </c>
      <c r="Q186" s="192">
        <v>0</v>
      </c>
      <c r="R186" s="192">
        <f>Q186*H186</f>
        <v>0</v>
      </c>
      <c r="S186" s="192">
        <v>0</v>
      </c>
      <c r="T186" s="193">
        <f>S186*H186</f>
        <v>0</v>
      </c>
      <c r="AR186" s="12" t="s">
        <v>508</v>
      </c>
      <c r="AT186" s="12" t="s">
        <v>132</v>
      </c>
      <c r="AU186" s="12" t="s">
        <v>69</v>
      </c>
      <c r="AY186" s="12" t="s">
        <v>138</v>
      </c>
      <c r="BE186" s="194">
        <f>IF(N186="základní",J186,0)</f>
        <v>0</v>
      </c>
      <c r="BF186" s="194">
        <f>IF(N186="snížená",J186,0)</f>
        <v>0</v>
      </c>
      <c r="BG186" s="194">
        <f>IF(N186="zákl. přenesená",J186,0)</f>
        <v>0</v>
      </c>
      <c r="BH186" s="194">
        <f>IF(N186="sníž. přenesená",J186,0)</f>
        <v>0</v>
      </c>
      <c r="BI186" s="194">
        <f>IF(N186="nulová",J186,0)</f>
        <v>0</v>
      </c>
      <c r="BJ186" s="12" t="s">
        <v>76</v>
      </c>
      <c r="BK186" s="194">
        <f>ROUND(I186*H186,2)</f>
        <v>0</v>
      </c>
      <c r="BL186" s="12" t="s">
        <v>508</v>
      </c>
      <c r="BM186" s="12" t="s">
        <v>718</v>
      </c>
    </row>
    <row r="187" s="1" customFormat="1">
      <c r="B187" s="33"/>
      <c r="C187" s="34"/>
      <c r="D187" s="195" t="s">
        <v>141</v>
      </c>
      <c r="E187" s="34"/>
      <c r="F187" s="196" t="s">
        <v>717</v>
      </c>
      <c r="G187" s="34"/>
      <c r="H187" s="34"/>
      <c r="I187" s="138"/>
      <c r="J187" s="34"/>
      <c r="K187" s="34"/>
      <c r="L187" s="38"/>
      <c r="M187" s="197"/>
      <c r="N187" s="74"/>
      <c r="O187" s="74"/>
      <c r="P187" s="74"/>
      <c r="Q187" s="74"/>
      <c r="R187" s="74"/>
      <c r="S187" s="74"/>
      <c r="T187" s="75"/>
      <c r="AT187" s="12" t="s">
        <v>141</v>
      </c>
      <c r="AU187" s="12" t="s">
        <v>69</v>
      </c>
    </row>
    <row r="188" s="1" customFormat="1" ht="22.5" customHeight="1">
      <c r="B188" s="33"/>
      <c r="C188" s="198" t="s">
        <v>719</v>
      </c>
      <c r="D188" s="198" t="s">
        <v>177</v>
      </c>
      <c r="E188" s="199" t="s">
        <v>720</v>
      </c>
      <c r="F188" s="200" t="s">
        <v>721</v>
      </c>
      <c r="G188" s="201" t="s">
        <v>135</v>
      </c>
      <c r="H188" s="202">
        <v>1</v>
      </c>
      <c r="I188" s="203"/>
      <c r="J188" s="204">
        <f>ROUND(I188*H188,2)</f>
        <v>0</v>
      </c>
      <c r="K188" s="200" t="s">
        <v>136</v>
      </c>
      <c r="L188" s="38"/>
      <c r="M188" s="205" t="s">
        <v>1</v>
      </c>
      <c r="N188" s="206" t="s">
        <v>40</v>
      </c>
      <c r="O188" s="74"/>
      <c r="P188" s="192">
        <f>O188*H188</f>
        <v>0</v>
      </c>
      <c r="Q188" s="192">
        <v>0</v>
      </c>
      <c r="R188" s="192">
        <f>Q188*H188</f>
        <v>0</v>
      </c>
      <c r="S188" s="192">
        <v>0</v>
      </c>
      <c r="T188" s="193">
        <f>S188*H188</f>
        <v>0</v>
      </c>
      <c r="AR188" s="12" t="s">
        <v>533</v>
      </c>
      <c r="AT188" s="12" t="s">
        <v>177</v>
      </c>
      <c r="AU188" s="12" t="s">
        <v>69</v>
      </c>
      <c r="AY188" s="12" t="s">
        <v>138</v>
      </c>
      <c r="BE188" s="194">
        <f>IF(N188="základní",J188,0)</f>
        <v>0</v>
      </c>
      <c r="BF188" s="194">
        <f>IF(N188="snížená",J188,0)</f>
        <v>0</v>
      </c>
      <c r="BG188" s="194">
        <f>IF(N188="zákl. přenesená",J188,0)</f>
        <v>0</v>
      </c>
      <c r="BH188" s="194">
        <f>IF(N188="sníž. přenesená",J188,0)</f>
        <v>0</v>
      </c>
      <c r="BI188" s="194">
        <f>IF(N188="nulová",J188,0)</f>
        <v>0</v>
      </c>
      <c r="BJ188" s="12" t="s">
        <v>76</v>
      </c>
      <c r="BK188" s="194">
        <f>ROUND(I188*H188,2)</f>
        <v>0</v>
      </c>
      <c r="BL188" s="12" t="s">
        <v>533</v>
      </c>
      <c r="BM188" s="12" t="s">
        <v>722</v>
      </c>
    </row>
    <row r="189" s="1" customFormat="1">
      <c r="B189" s="33"/>
      <c r="C189" s="34"/>
      <c r="D189" s="195" t="s">
        <v>141</v>
      </c>
      <c r="E189" s="34"/>
      <c r="F189" s="196" t="s">
        <v>723</v>
      </c>
      <c r="G189" s="34"/>
      <c r="H189" s="34"/>
      <c r="I189" s="138"/>
      <c r="J189" s="34"/>
      <c r="K189" s="34"/>
      <c r="L189" s="38"/>
      <c r="M189" s="197"/>
      <c r="N189" s="74"/>
      <c r="O189" s="74"/>
      <c r="P189" s="74"/>
      <c r="Q189" s="74"/>
      <c r="R189" s="74"/>
      <c r="S189" s="74"/>
      <c r="T189" s="75"/>
      <c r="AT189" s="12" t="s">
        <v>141</v>
      </c>
      <c r="AU189" s="12" t="s">
        <v>69</v>
      </c>
    </row>
    <row r="190" s="1" customFormat="1" ht="22.5" customHeight="1">
      <c r="B190" s="33"/>
      <c r="C190" s="198" t="s">
        <v>375</v>
      </c>
      <c r="D190" s="198" t="s">
        <v>177</v>
      </c>
      <c r="E190" s="199" t="s">
        <v>724</v>
      </c>
      <c r="F190" s="200" t="s">
        <v>725</v>
      </c>
      <c r="G190" s="201" t="s">
        <v>135</v>
      </c>
      <c r="H190" s="202">
        <v>1</v>
      </c>
      <c r="I190" s="203"/>
      <c r="J190" s="204">
        <f>ROUND(I190*H190,2)</f>
        <v>0</v>
      </c>
      <c r="K190" s="200" t="s">
        <v>136</v>
      </c>
      <c r="L190" s="38"/>
      <c r="M190" s="205" t="s">
        <v>1</v>
      </c>
      <c r="N190" s="206" t="s">
        <v>40</v>
      </c>
      <c r="O190" s="74"/>
      <c r="P190" s="192">
        <f>O190*H190</f>
        <v>0</v>
      </c>
      <c r="Q190" s="192">
        <v>0</v>
      </c>
      <c r="R190" s="192">
        <f>Q190*H190</f>
        <v>0</v>
      </c>
      <c r="S190" s="192">
        <v>0</v>
      </c>
      <c r="T190" s="193">
        <f>S190*H190</f>
        <v>0</v>
      </c>
      <c r="AR190" s="12" t="s">
        <v>76</v>
      </c>
      <c r="AT190" s="12" t="s">
        <v>177</v>
      </c>
      <c r="AU190" s="12" t="s">
        <v>69</v>
      </c>
      <c r="AY190" s="12" t="s">
        <v>138</v>
      </c>
      <c r="BE190" s="194">
        <f>IF(N190="základní",J190,0)</f>
        <v>0</v>
      </c>
      <c r="BF190" s="194">
        <f>IF(N190="snížená",J190,0)</f>
        <v>0</v>
      </c>
      <c r="BG190" s="194">
        <f>IF(N190="zákl. přenesená",J190,0)</f>
        <v>0</v>
      </c>
      <c r="BH190" s="194">
        <f>IF(N190="sníž. přenesená",J190,0)</f>
        <v>0</v>
      </c>
      <c r="BI190" s="194">
        <f>IF(N190="nulová",J190,0)</f>
        <v>0</v>
      </c>
      <c r="BJ190" s="12" t="s">
        <v>76</v>
      </c>
      <c r="BK190" s="194">
        <f>ROUND(I190*H190,2)</f>
        <v>0</v>
      </c>
      <c r="BL190" s="12" t="s">
        <v>76</v>
      </c>
      <c r="BM190" s="12" t="s">
        <v>726</v>
      </c>
    </row>
    <row r="191" s="1" customFormat="1">
      <c r="B191" s="33"/>
      <c r="C191" s="34"/>
      <c r="D191" s="195" t="s">
        <v>141</v>
      </c>
      <c r="E191" s="34"/>
      <c r="F191" s="196" t="s">
        <v>727</v>
      </c>
      <c r="G191" s="34"/>
      <c r="H191" s="34"/>
      <c r="I191" s="138"/>
      <c r="J191" s="34"/>
      <c r="K191" s="34"/>
      <c r="L191" s="38"/>
      <c r="M191" s="197"/>
      <c r="N191" s="74"/>
      <c r="O191" s="74"/>
      <c r="P191" s="74"/>
      <c r="Q191" s="74"/>
      <c r="R191" s="74"/>
      <c r="S191" s="74"/>
      <c r="T191" s="75"/>
      <c r="AT191" s="12" t="s">
        <v>141</v>
      </c>
      <c r="AU191" s="12" t="s">
        <v>69</v>
      </c>
    </row>
    <row r="192" s="1" customFormat="1" ht="22.5" customHeight="1">
      <c r="B192" s="33"/>
      <c r="C192" s="198" t="s">
        <v>381</v>
      </c>
      <c r="D192" s="198" t="s">
        <v>177</v>
      </c>
      <c r="E192" s="199" t="s">
        <v>728</v>
      </c>
      <c r="F192" s="200" t="s">
        <v>729</v>
      </c>
      <c r="G192" s="201" t="s">
        <v>135</v>
      </c>
      <c r="H192" s="202">
        <v>1</v>
      </c>
      <c r="I192" s="203"/>
      <c r="J192" s="204">
        <f>ROUND(I192*H192,2)</f>
        <v>0</v>
      </c>
      <c r="K192" s="200" t="s">
        <v>136</v>
      </c>
      <c r="L192" s="38"/>
      <c r="M192" s="205" t="s">
        <v>1</v>
      </c>
      <c r="N192" s="206" t="s">
        <v>40</v>
      </c>
      <c r="O192" s="74"/>
      <c r="P192" s="192">
        <f>O192*H192</f>
        <v>0</v>
      </c>
      <c r="Q192" s="192">
        <v>0</v>
      </c>
      <c r="R192" s="192">
        <f>Q192*H192</f>
        <v>0</v>
      </c>
      <c r="S192" s="192">
        <v>0</v>
      </c>
      <c r="T192" s="193">
        <f>S192*H192</f>
        <v>0</v>
      </c>
      <c r="AR192" s="12" t="s">
        <v>533</v>
      </c>
      <c r="AT192" s="12" t="s">
        <v>177</v>
      </c>
      <c r="AU192" s="12" t="s">
        <v>69</v>
      </c>
      <c r="AY192" s="12" t="s">
        <v>138</v>
      </c>
      <c r="BE192" s="194">
        <f>IF(N192="základní",J192,0)</f>
        <v>0</v>
      </c>
      <c r="BF192" s="194">
        <f>IF(N192="snížená",J192,0)</f>
        <v>0</v>
      </c>
      <c r="BG192" s="194">
        <f>IF(N192="zákl. přenesená",J192,0)</f>
        <v>0</v>
      </c>
      <c r="BH192" s="194">
        <f>IF(N192="sníž. přenesená",J192,0)</f>
        <v>0</v>
      </c>
      <c r="BI192" s="194">
        <f>IF(N192="nulová",J192,0)</f>
        <v>0</v>
      </c>
      <c r="BJ192" s="12" t="s">
        <v>76</v>
      </c>
      <c r="BK192" s="194">
        <f>ROUND(I192*H192,2)</f>
        <v>0</v>
      </c>
      <c r="BL192" s="12" t="s">
        <v>533</v>
      </c>
      <c r="BM192" s="12" t="s">
        <v>730</v>
      </c>
    </row>
    <row r="193" s="1" customFormat="1">
      <c r="B193" s="33"/>
      <c r="C193" s="34"/>
      <c r="D193" s="195" t="s">
        <v>141</v>
      </c>
      <c r="E193" s="34"/>
      <c r="F193" s="196" t="s">
        <v>731</v>
      </c>
      <c r="G193" s="34"/>
      <c r="H193" s="34"/>
      <c r="I193" s="138"/>
      <c r="J193" s="34"/>
      <c r="K193" s="34"/>
      <c r="L193" s="38"/>
      <c r="M193" s="197"/>
      <c r="N193" s="74"/>
      <c r="O193" s="74"/>
      <c r="P193" s="74"/>
      <c r="Q193" s="74"/>
      <c r="R193" s="74"/>
      <c r="S193" s="74"/>
      <c r="T193" s="75"/>
      <c r="AT193" s="12" t="s">
        <v>141</v>
      </c>
      <c r="AU193" s="12" t="s">
        <v>69</v>
      </c>
    </row>
    <row r="194" s="1" customFormat="1" ht="22.5" customHeight="1">
      <c r="B194" s="33"/>
      <c r="C194" s="198" t="s">
        <v>386</v>
      </c>
      <c r="D194" s="198" t="s">
        <v>177</v>
      </c>
      <c r="E194" s="199" t="s">
        <v>732</v>
      </c>
      <c r="F194" s="200" t="s">
        <v>733</v>
      </c>
      <c r="G194" s="201" t="s">
        <v>135</v>
      </c>
      <c r="H194" s="202">
        <v>1</v>
      </c>
      <c r="I194" s="203"/>
      <c r="J194" s="204">
        <f>ROUND(I194*H194,2)</f>
        <v>0</v>
      </c>
      <c r="K194" s="200" t="s">
        <v>136</v>
      </c>
      <c r="L194" s="38"/>
      <c r="M194" s="205" t="s">
        <v>1</v>
      </c>
      <c r="N194" s="206" t="s">
        <v>40</v>
      </c>
      <c r="O194" s="74"/>
      <c r="P194" s="192">
        <f>O194*H194</f>
        <v>0</v>
      </c>
      <c r="Q194" s="192">
        <v>0</v>
      </c>
      <c r="R194" s="192">
        <f>Q194*H194</f>
        <v>0</v>
      </c>
      <c r="S194" s="192">
        <v>0</v>
      </c>
      <c r="T194" s="193">
        <f>S194*H194</f>
        <v>0</v>
      </c>
      <c r="AR194" s="12" t="s">
        <v>533</v>
      </c>
      <c r="AT194" s="12" t="s">
        <v>177</v>
      </c>
      <c r="AU194" s="12" t="s">
        <v>69</v>
      </c>
      <c r="AY194" s="12" t="s">
        <v>138</v>
      </c>
      <c r="BE194" s="194">
        <f>IF(N194="základní",J194,0)</f>
        <v>0</v>
      </c>
      <c r="BF194" s="194">
        <f>IF(N194="snížená",J194,0)</f>
        <v>0</v>
      </c>
      <c r="BG194" s="194">
        <f>IF(N194="zákl. přenesená",J194,0)</f>
        <v>0</v>
      </c>
      <c r="BH194" s="194">
        <f>IF(N194="sníž. přenesená",J194,0)</f>
        <v>0</v>
      </c>
      <c r="BI194" s="194">
        <f>IF(N194="nulová",J194,0)</f>
        <v>0</v>
      </c>
      <c r="BJ194" s="12" t="s">
        <v>76</v>
      </c>
      <c r="BK194" s="194">
        <f>ROUND(I194*H194,2)</f>
        <v>0</v>
      </c>
      <c r="BL194" s="12" t="s">
        <v>533</v>
      </c>
      <c r="BM194" s="12" t="s">
        <v>734</v>
      </c>
    </row>
    <row r="195" s="1" customFormat="1">
      <c r="B195" s="33"/>
      <c r="C195" s="34"/>
      <c r="D195" s="195" t="s">
        <v>141</v>
      </c>
      <c r="E195" s="34"/>
      <c r="F195" s="196" t="s">
        <v>733</v>
      </c>
      <c r="G195" s="34"/>
      <c r="H195" s="34"/>
      <c r="I195" s="138"/>
      <c r="J195" s="34"/>
      <c r="K195" s="34"/>
      <c r="L195" s="38"/>
      <c r="M195" s="197"/>
      <c r="N195" s="74"/>
      <c r="O195" s="74"/>
      <c r="P195" s="74"/>
      <c r="Q195" s="74"/>
      <c r="R195" s="74"/>
      <c r="S195" s="74"/>
      <c r="T195" s="75"/>
      <c r="AT195" s="12" t="s">
        <v>141</v>
      </c>
      <c r="AU195" s="12" t="s">
        <v>69</v>
      </c>
    </row>
    <row r="196" s="1" customFormat="1" ht="22.5" customHeight="1">
      <c r="B196" s="33"/>
      <c r="C196" s="198" t="s">
        <v>391</v>
      </c>
      <c r="D196" s="198" t="s">
        <v>177</v>
      </c>
      <c r="E196" s="199" t="s">
        <v>735</v>
      </c>
      <c r="F196" s="200" t="s">
        <v>736</v>
      </c>
      <c r="G196" s="201" t="s">
        <v>135</v>
      </c>
      <c r="H196" s="202">
        <v>1750</v>
      </c>
      <c r="I196" s="203"/>
      <c r="J196" s="204">
        <f>ROUND(I196*H196,2)</f>
        <v>0</v>
      </c>
      <c r="K196" s="200" t="s">
        <v>136</v>
      </c>
      <c r="L196" s="38"/>
      <c r="M196" s="205" t="s">
        <v>1</v>
      </c>
      <c r="N196" s="206" t="s">
        <v>40</v>
      </c>
      <c r="O196" s="74"/>
      <c r="P196" s="192">
        <f>O196*H196</f>
        <v>0</v>
      </c>
      <c r="Q196" s="192">
        <v>0</v>
      </c>
      <c r="R196" s="192">
        <f>Q196*H196</f>
        <v>0</v>
      </c>
      <c r="S196" s="192">
        <v>0</v>
      </c>
      <c r="T196" s="193">
        <f>S196*H196</f>
        <v>0</v>
      </c>
      <c r="AR196" s="12" t="s">
        <v>76</v>
      </c>
      <c r="AT196" s="12" t="s">
        <v>177</v>
      </c>
      <c r="AU196" s="12" t="s">
        <v>69</v>
      </c>
      <c r="AY196" s="12" t="s">
        <v>138</v>
      </c>
      <c r="BE196" s="194">
        <f>IF(N196="základní",J196,0)</f>
        <v>0</v>
      </c>
      <c r="BF196" s="194">
        <f>IF(N196="snížená",J196,0)</f>
        <v>0</v>
      </c>
      <c r="BG196" s="194">
        <f>IF(N196="zákl. přenesená",J196,0)</f>
        <v>0</v>
      </c>
      <c r="BH196" s="194">
        <f>IF(N196="sníž. přenesená",J196,0)</f>
        <v>0</v>
      </c>
      <c r="BI196" s="194">
        <f>IF(N196="nulová",J196,0)</f>
        <v>0</v>
      </c>
      <c r="BJ196" s="12" t="s">
        <v>76</v>
      </c>
      <c r="BK196" s="194">
        <f>ROUND(I196*H196,2)</f>
        <v>0</v>
      </c>
      <c r="BL196" s="12" t="s">
        <v>76</v>
      </c>
      <c r="BM196" s="12" t="s">
        <v>737</v>
      </c>
    </row>
    <row r="197" s="1" customFormat="1">
      <c r="B197" s="33"/>
      <c r="C197" s="34"/>
      <c r="D197" s="195" t="s">
        <v>141</v>
      </c>
      <c r="E197" s="34"/>
      <c r="F197" s="196" t="s">
        <v>738</v>
      </c>
      <c r="G197" s="34"/>
      <c r="H197" s="34"/>
      <c r="I197" s="138"/>
      <c r="J197" s="34"/>
      <c r="K197" s="34"/>
      <c r="L197" s="38"/>
      <c r="M197" s="197"/>
      <c r="N197" s="74"/>
      <c r="O197" s="74"/>
      <c r="P197" s="74"/>
      <c r="Q197" s="74"/>
      <c r="R197" s="74"/>
      <c r="S197" s="74"/>
      <c r="T197" s="75"/>
      <c r="AT197" s="12" t="s">
        <v>141</v>
      </c>
      <c r="AU197" s="12" t="s">
        <v>69</v>
      </c>
    </row>
    <row r="198" s="1" customFormat="1" ht="22.5" customHeight="1">
      <c r="B198" s="33"/>
      <c r="C198" s="198" t="s">
        <v>739</v>
      </c>
      <c r="D198" s="198" t="s">
        <v>177</v>
      </c>
      <c r="E198" s="199" t="s">
        <v>740</v>
      </c>
      <c r="F198" s="200" t="s">
        <v>741</v>
      </c>
      <c r="G198" s="201" t="s">
        <v>135</v>
      </c>
      <c r="H198" s="202">
        <v>310</v>
      </c>
      <c r="I198" s="203"/>
      <c r="J198" s="204">
        <f>ROUND(I198*H198,2)</f>
        <v>0</v>
      </c>
      <c r="K198" s="200" t="s">
        <v>136</v>
      </c>
      <c r="L198" s="38"/>
      <c r="M198" s="205" t="s">
        <v>1</v>
      </c>
      <c r="N198" s="206" t="s">
        <v>40</v>
      </c>
      <c r="O198" s="74"/>
      <c r="P198" s="192">
        <f>O198*H198</f>
        <v>0</v>
      </c>
      <c r="Q198" s="192">
        <v>0</v>
      </c>
      <c r="R198" s="192">
        <f>Q198*H198</f>
        <v>0</v>
      </c>
      <c r="S198" s="192">
        <v>0</v>
      </c>
      <c r="T198" s="193">
        <f>S198*H198</f>
        <v>0</v>
      </c>
      <c r="AR198" s="12" t="s">
        <v>533</v>
      </c>
      <c r="AT198" s="12" t="s">
        <v>177</v>
      </c>
      <c r="AU198" s="12" t="s">
        <v>69</v>
      </c>
      <c r="AY198" s="12" t="s">
        <v>138</v>
      </c>
      <c r="BE198" s="194">
        <f>IF(N198="základní",J198,0)</f>
        <v>0</v>
      </c>
      <c r="BF198" s="194">
        <f>IF(N198="snížená",J198,0)</f>
        <v>0</v>
      </c>
      <c r="BG198" s="194">
        <f>IF(N198="zákl. přenesená",J198,0)</f>
        <v>0</v>
      </c>
      <c r="BH198" s="194">
        <f>IF(N198="sníž. přenesená",J198,0)</f>
        <v>0</v>
      </c>
      <c r="BI198" s="194">
        <f>IF(N198="nulová",J198,0)</f>
        <v>0</v>
      </c>
      <c r="BJ198" s="12" t="s">
        <v>76</v>
      </c>
      <c r="BK198" s="194">
        <f>ROUND(I198*H198,2)</f>
        <v>0</v>
      </c>
      <c r="BL198" s="12" t="s">
        <v>533</v>
      </c>
      <c r="BM198" s="12" t="s">
        <v>742</v>
      </c>
    </row>
    <row r="199" s="1" customFormat="1">
      <c r="B199" s="33"/>
      <c r="C199" s="34"/>
      <c r="D199" s="195" t="s">
        <v>141</v>
      </c>
      <c r="E199" s="34"/>
      <c r="F199" s="196" t="s">
        <v>743</v>
      </c>
      <c r="G199" s="34"/>
      <c r="H199" s="34"/>
      <c r="I199" s="138"/>
      <c r="J199" s="34"/>
      <c r="K199" s="34"/>
      <c r="L199" s="38"/>
      <c r="M199" s="197"/>
      <c r="N199" s="74"/>
      <c r="O199" s="74"/>
      <c r="P199" s="74"/>
      <c r="Q199" s="74"/>
      <c r="R199" s="74"/>
      <c r="S199" s="74"/>
      <c r="T199" s="75"/>
      <c r="AT199" s="12" t="s">
        <v>141</v>
      </c>
      <c r="AU199" s="12" t="s">
        <v>69</v>
      </c>
    </row>
    <row r="200" s="1" customFormat="1" ht="22.5" customHeight="1">
      <c r="B200" s="33"/>
      <c r="C200" s="198" t="s">
        <v>401</v>
      </c>
      <c r="D200" s="198" t="s">
        <v>177</v>
      </c>
      <c r="E200" s="199" t="s">
        <v>744</v>
      </c>
      <c r="F200" s="200" t="s">
        <v>745</v>
      </c>
      <c r="G200" s="201" t="s">
        <v>135</v>
      </c>
      <c r="H200" s="202">
        <v>1</v>
      </c>
      <c r="I200" s="203"/>
      <c r="J200" s="204">
        <f>ROUND(I200*H200,2)</f>
        <v>0</v>
      </c>
      <c r="K200" s="200" t="s">
        <v>136</v>
      </c>
      <c r="L200" s="38"/>
      <c r="M200" s="205" t="s">
        <v>1</v>
      </c>
      <c r="N200" s="206" t="s">
        <v>40</v>
      </c>
      <c r="O200" s="74"/>
      <c r="P200" s="192">
        <f>O200*H200</f>
        <v>0</v>
      </c>
      <c r="Q200" s="192">
        <v>0</v>
      </c>
      <c r="R200" s="192">
        <f>Q200*H200</f>
        <v>0</v>
      </c>
      <c r="S200" s="192">
        <v>0</v>
      </c>
      <c r="T200" s="193">
        <f>S200*H200</f>
        <v>0</v>
      </c>
      <c r="AR200" s="12" t="s">
        <v>533</v>
      </c>
      <c r="AT200" s="12" t="s">
        <v>177</v>
      </c>
      <c r="AU200" s="12" t="s">
        <v>69</v>
      </c>
      <c r="AY200" s="12" t="s">
        <v>138</v>
      </c>
      <c r="BE200" s="194">
        <f>IF(N200="základní",J200,0)</f>
        <v>0</v>
      </c>
      <c r="BF200" s="194">
        <f>IF(N200="snížená",J200,0)</f>
        <v>0</v>
      </c>
      <c r="BG200" s="194">
        <f>IF(N200="zákl. přenesená",J200,0)</f>
        <v>0</v>
      </c>
      <c r="BH200" s="194">
        <f>IF(N200="sníž. přenesená",J200,0)</f>
        <v>0</v>
      </c>
      <c r="BI200" s="194">
        <f>IF(N200="nulová",J200,0)</f>
        <v>0</v>
      </c>
      <c r="BJ200" s="12" t="s">
        <v>76</v>
      </c>
      <c r="BK200" s="194">
        <f>ROUND(I200*H200,2)</f>
        <v>0</v>
      </c>
      <c r="BL200" s="12" t="s">
        <v>533</v>
      </c>
      <c r="BM200" s="12" t="s">
        <v>746</v>
      </c>
    </row>
    <row r="201" s="1" customFormat="1">
      <c r="B201" s="33"/>
      <c r="C201" s="34"/>
      <c r="D201" s="195" t="s">
        <v>141</v>
      </c>
      <c r="E201" s="34"/>
      <c r="F201" s="196" t="s">
        <v>745</v>
      </c>
      <c r="G201" s="34"/>
      <c r="H201" s="34"/>
      <c r="I201" s="138"/>
      <c r="J201" s="34"/>
      <c r="K201" s="34"/>
      <c r="L201" s="38"/>
      <c r="M201" s="197"/>
      <c r="N201" s="74"/>
      <c r="O201" s="74"/>
      <c r="P201" s="74"/>
      <c r="Q201" s="74"/>
      <c r="R201" s="74"/>
      <c r="S201" s="74"/>
      <c r="T201" s="75"/>
      <c r="AT201" s="12" t="s">
        <v>141</v>
      </c>
      <c r="AU201" s="12" t="s">
        <v>69</v>
      </c>
    </row>
    <row r="202" s="1" customFormat="1" ht="22.5" customHeight="1">
      <c r="B202" s="33"/>
      <c r="C202" s="198" t="s">
        <v>406</v>
      </c>
      <c r="D202" s="198" t="s">
        <v>177</v>
      </c>
      <c r="E202" s="199" t="s">
        <v>747</v>
      </c>
      <c r="F202" s="200" t="s">
        <v>748</v>
      </c>
      <c r="G202" s="201" t="s">
        <v>135</v>
      </c>
      <c r="H202" s="202">
        <v>1</v>
      </c>
      <c r="I202" s="203"/>
      <c r="J202" s="204">
        <f>ROUND(I202*H202,2)</f>
        <v>0</v>
      </c>
      <c r="K202" s="200" t="s">
        <v>136</v>
      </c>
      <c r="L202" s="38"/>
      <c r="M202" s="205" t="s">
        <v>1</v>
      </c>
      <c r="N202" s="206" t="s">
        <v>40</v>
      </c>
      <c r="O202" s="74"/>
      <c r="P202" s="192">
        <f>O202*H202</f>
        <v>0</v>
      </c>
      <c r="Q202" s="192">
        <v>0</v>
      </c>
      <c r="R202" s="192">
        <f>Q202*H202</f>
        <v>0</v>
      </c>
      <c r="S202" s="192">
        <v>0</v>
      </c>
      <c r="T202" s="193">
        <f>S202*H202</f>
        <v>0</v>
      </c>
      <c r="AR202" s="12" t="s">
        <v>533</v>
      </c>
      <c r="AT202" s="12" t="s">
        <v>177</v>
      </c>
      <c r="AU202" s="12" t="s">
        <v>69</v>
      </c>
      <c r="AY202" s="12" t="s">
        <v>138</v>
      </c>
      <c r="BE202" s="194">
        <f>IF(N202="základní",J202,0)</f>
        <v>0</v>
      </c>
      <c r="BF202" s="194">
        <f>IF(N202="snížená",J202,0)</f>
        <v>0</v>
      </c>
      <c r="BG202" s="194">
        <f>IF(N202="zákl. přenesená",J202,0)</f>
        <v>0</v>
      </c>
      <c r="BH202" s="194">
        <f>IF(N202="sníž. přenesená",J202,0)</f>
        <v>0</v>
      </c>
      <c r="BI202" s="194">
        <f>IF(N202="nulová",J202,0)</f>
        <v>0</v>
      </c>
      <c r="BJ202" s="12" t="s">
        <v>76</v>
      </c>
      <c r="BK202" s="194">
        <f>ROUND(I202*H202,2)</f>
        <v>0</v>
      </c>
      <c r="BL202" s="12" t="s">
        <v>533</v>
      </c>
      <c r="BM202" s="12" t="s">
        <v>749</v>
      </c>
    </row>
    <row r="203" s="1" customFormat="1">
      <c r="B203" s="33"/>
      <c r="C203" s="34"/>
      <c r="D203" s="195" t="s">
        <v>141</v>
      </c>
      <c r="E203" s="34"/>
      <c r="F203" s="196" t="s">
        <v>748</v>
      </c>
      <c r="G203" s="34"/>
      <c r="H203" s="34"/>
      <c r="I203" s="138"/>
      <c r="J203" s="34"/>
      <c r="K203" s="34"/>
      <c r="L203" s="38"/>
      <c r="M203" s="197"/>
      <c r="N203" s="74"/>
      <c r="O203" s="74"/>
      <c r="P203" s="74"/>
      <c r="Q203" s="74"/>
      <c r="R203" s="74"/>
      <c r="S203" s="74"/>
      <c r="T203" s="75"/>
      <c r="AT203" s="12" t="s">
        <v>141</v>
      </c>
      <c r="AU203" s="12" t="s">
        <v>69</v>
      </c>
    </row>
    <row r="204" s="1" customFormat="1" ht="22.5" customHeight="1">
      <c r="B204" s="33"/>
      <c r="C204" s="182" t="s">
        <v>412</v>
      </c>
      <c r="D204" s="182" t="s">
        <v>132</v>
      </c>
      <c r="E204" s="183" t="s">
        <v>750</v>
      </c>
      <c r="F204" s="184" t="s">
        <v>751</v>
      </c>
      <c r="G204" s="185" t="s">
        <v>355</v>
      </c>
      <c r="H204" s="186">
        <v>10</v>
      </c>
      <c r="I204" s="187"/>
      <c r="J204" s="188">
        <f>ROUND(I204*H204,2)</f>
        <v>0</v>
      </c>
      <c r="K204" s="184" t="s">
        <v>136</v>
      </c>
      <c r="L204" s="189"/>
      <c r="M204" s="190" t="s">
        <v>1</v>
      </c>
      <c r="N204" s="191" t="s">
        <v>40</v>
      </c>
      <c r="O204" s="74"/>
      <c r="P204" s="192">
        <f>O204*H204</f>
        <v>0</v>
      </c>
      <c r="Q204" s="192">
        <v>0</v>
      </c>
      <c r="R204" s="192">
        <f>Q204*H204</f>
        <v>0</v>
      </c>
      <c r="S204" s="192">
        <v>0</v>
      </c>
      <c r="T204" s="193">
        <f>S204*H204</f>
        <v>0</v>
      </c>
      <c r="AR204" s="12" t="s">
        <v>508</v>
      </c>
      <c r="AT204" s="12" t="s">
        <v>132</v>
      </c>
      <c r="AU204" s="12" t="s">
        <v>69</v>
      </c>
      <c r="AY204" s="12" t="s">
        <v>138</v>
      </c>
      <c r="BE204" s="194">
        <f>IF(N204="základní",J204,0)</f>
        <v>0</v>
      </c>
      <c r="BF204" s="194">
        <f>IF(N204="snížená",J204,0)</f>
        <v>0</v>
      </c>
      <c r="BG204" s="194">
        <f>IF(N204="zákl. přenesená",J204,0)</f>
        <v>0</v>
      </c>
      <c r="BH204" s="194">
        <f>IF(N204="sníž. přenesená",J204,0)</f>
        <v>0</v>
      </c>
      <c r="BI204" s="194">
        <f>IF(N204="nulová",J204,0)</f>
        <v>0</v>
      </c>
      <c r="BJ204" s="12" t="s">
        <v>76</v>
      </c>
      <c r="BK204" s="194">
        <f>ROUND(I204*H204,2)</f>
        <v>0</v>
      </c>
      <c r="BL204" s="12" t="s">
        <v>508</v>
      </c>
      <c r="BM204" s="12" t="s">
        <v>752</v>
      </c>
    </row>
    <row r="205" s="1" customFormat="1">
      <c r="B205" s="33"/>
      <c r="C205" s="34"/>
      <c r="D205" s="195" t="s">
        <v>141</v>
      </c>
      <c r="E205" s="34"/>
      <c r="F205" s="196" t="s">
        <v>751</v>
      </c>
      <c r="G205" s="34"/>
      <c r="H205" s="34"/>
      <c r="I205" s="138"/>
      <c r="J205" s="34"/>
      <c r="K205" s="34"/>
      <c r="L205" s="38"/>
      <c r="M205" s="197"/>
      <c r="N205" s="74"/>
      <c r="O205" s="74"/>
      <c r="P205" s="74"/>
      <c r="Q205" s="74"/>
      <c r="R205" s="74"/>
      <c r="S205" s="74"/>
      <c r="T205" s="75"/>
      <c r="AT205" s="12" t="s">
        <v>141</v>
      </c>
      <c r="AU205" s="12" t="s">
        <v>69</v>
      </c>
    </row>
    <row r="206" s="1" customFormat="1" ht="22.5" customHeight="1">
      <c r="B206" s="33"/>
      <c r="C206" s="182" t="s">
        <v>416</v>
      </c>
      <c r="D206" s="182" t="s">
        <v>132</v>
      </c>
      <c r="E206" s="183" t="s">
        <v>753</v>
      </c>
      <c r="F206" s="184" t="s">
        <v>754</v>
      </c>
      <c r="G206" s="185" t="s">
        <v>355</v>
      </c>
      <c r="H206" s="186">
        <v>30</v>
      </c>
      <c r="I206" s="187"/>
      <c r="J206" s="188">
        <f>ROUND(I206*H206,2)</f>
        <v>0</v>
      </c>
      <c r="K206" s="184" t="s">
        <v>136</v>
      </c>
      <c r="L206" s="189"/>
      <c r="M206" s="190" t="s">
        <v>1</v>
      </c>
      <c r="N206" s="191" t="s">
        <v>40</v>
      </c>
      <c r="O206" s="74"/>
      <c r="P206" s="192">
        <f>O206*H206</f>
        <v>0</v>
      </c>
      <c r="Q206" s="192">
        <v>0</v>
      </c>
      <c r="R206" s="192">
        <f>Q206*H206</f>
        <v>0</v>
      </c>
      <c r="S206" s="192">
        <v>0</v>
      </c>
      <c r="T206" s="193">
        <f>S206*H206</f>
        <v>0</v>
      </c>
      <c r="AR206" s="12" t="s">
        <v>508</v>
      </c>
      <c r="AT206" s="12" t="s">
        <v>132</v>
      </c>
      <c r="AU206" s="12" t="s">
        <v>69</v>
      </c>
      <c r="AY206" s="12" t="s">
        <v>138</v>
      </c>
      <c r="BE206" s="194">
        <f>IF(N206="základní",J206,0)</f>
        <v>0</v>
      </c>
      <c r="BF206" s="194">
        <f>IF(N206="snížená",J206,0)</f>
        <v>0</v>
      </c>
      <c r="BG206" s="194">
        <f>IF(N206="zákl. přenesená",J206,0)</f>
        <v>0</v>
      </c>
      <c r="BH206" s="194">
        <f>IF(N206="sníž. přenesená",J206,0)</f>
        <v>0</v>
      </c>
      <c r="BI206" s="194">
        <f>IF(N206="nulová",J206,0)</f>
        <v>0</v>
      </c>
      <c r="BJ206" s="12" t="s">
        <v>76</v>
      </c>
      <c r="BK206" s="194">
        <f>ROUND(I206*H206,2)</f>
        <v>0</v>
      </c>
      <c r="BL206" s="12" t="s">
        <v>508</v>
      </c>
      <c r="BM206" s="12" t="s">
        <v>755</v>
      </c>
    </row>
    <row r="207" s="1" customFormat="1">
      <c r="B207" s="33"/>
      <c r="C207" s="34"/>
      <c r="D207" s="195" t="s">
        <v>141</v>
      </c>
      <c r="E207" s="34"/>
      <c r="F207" s="196" t="s">
        <v>754</v>
      </c>
      <c r="G207" s="34"/>
      <c r="H207" s="34"/>
      <c r="I207" s="138"/>
      <c r="J207" s="34"/>
      <c r="K207" s="34"/>
      <c r="L207" s="38"/>
      <c r="M207" s="197"/>
      <c r="N207" s="74"/>
      <c r="O207" s="74"/>
      <c r="P207" s="74"/>
      <c r="Q207" s="74"/>
      <c r="R207" s="74"/>
      <c r="S207" s="74"/>
      <c r="T207" s="75"/>
      <c r="AT207" s="12" t="s">
        <v>141</v>
      </c>
      <c r="AU207" s="12" t="s">
        <v>69</v>
      </c>
    </row>
    <row r="208" s="1" customFormat="1" ht="22.5" customHeight="1">
      <c r="B208" s="33"/>
      <c r="C208" s="182" t="s">
        <v>421</v>
      </c>
      <c r="D208" s="182" t="s">
        <v>132</v>
      </c>
      <c r="E208" s="183" t="s">
        <v>756</v>
      </c>
      <c r="F208" s="184" t="s">
        <v>757</v>
      </c>
      <c r="G208" s="185" t="s">
        <v>355</v>
      </c>
      <c r="H208" s="186">
        <v>30</v>
      </c>
      <c r="I208" s="187"/>
      <c r="J208" s="188">
        <f>ROUND(I208*H208,2)</f>
        <v>0</v>
      </c>
      <c r="K208" s="184" t="s">
        <v>136</v>
      </c>
      <c r="L208" s="189"/>
      <c r="M208" s="190" t="s">
        <v>1</v>
      </c>
      <c r="N208" s="191" t="s">
        <v>40</v>
      </c>
      <c r="O208" s="74"/>
      <c r="P208" s="192">
        <f>O208*H208</f>
        <v>0</v>
      </c>
      <c r="Q208" s="192">
        <v>0</v>
      </c>
      <c r="R208" s="192">
        <f>Q208*H208</f>
        <v>0</v>
      </c>
      <c r="S208" s="192">
        <v>0</v>
      </c>
      <c r="T208" s="193">
        <f>S208*H208</f>
        <v>0</v>
      </c>
      <c r="AR208" s="12" t="s">
        <v>508</v>
      </c>
      <c r="AT208" s="12" t="s">
        <v>132</v>
      </c>
      <c r="AU208" s="12" t="s">
        <v>69</v>
      </c>
      <c r="AY208" s="12" t="s">
        <v>138</v>
      </c>
      <c r="BE208" s="194">
        <f>IF(N208="základní",J208,0)</f>
        <v>0</v>
      </c>
      <c r="BF208" s="194">
        <f>IF(N208="snížená",J208,0)</f>
        <v>0</v>
      </c>
      <c r="BG208" s="194">
        <f>IF(N208="zákl. přenesená",J208,0)</f>
        <v>0</v>
      </c>
      <c r="BH208" s="194">
        <f>IF(N208="sníž. přenesená",J208,0)</f>
        <v>0</v>
      </c>
      <c r="BI208" s="194">
        <f>IF(N208="nulová",J208,0)</f>
        <v>0</v>
      </c>
      <c r="BJ208" s="12" t="s">
        <v>76</v>
      </c>
      <c r="BK208" s="194">
        <f>ROUND(I208*H208,2)</f>
        <v>0</v>
      </c>
      <c r="BL208" s="12" t="s">
        <v>508</v>
      </c>
      <c r="BM208" s="12" t="s">
        <v>758</v>
      </c>
    </row>
    <row r="209" s="1" customFormat="1">
      <c r="B209" s="33"/>
      <c r="C209" s="34"/>
      <c r="D209" s="195" t="s">
        <v>141</v>
      </c>
      <c r="E209" s="34"/>
      <c r="F209" s="196" t="s">
        <v>757</v>
      </c>
      <c r="G209" s="34"/>
      <c r="H209" s="34"/>
      <c r="I209" s="138"/>
      <c r="J209" s="34"/>
      <c r="K209" s="34"/>
      <c r="L209" s="38"/>
      <c r="M209" s="197"/>
      <c r="N209" s="74"/>
      <c r="O209" s="74"/>
      <c r="P209" s="74"/>
      <c r="Q209" s="74"/>
      <c r="R209" s="74"/>
      <c r="S209" s="74"/>
      <c r="T209" s="75"/>
      <c r="AT209" s="12" t="s">
        <v>141</v>
      </c>
      <c r="AU209" s="12" t="s">
        <v>69</v>
      </c>
    </row>
    <row r="210" s="1" customFormat="1" ht="22.5" customHeight="1">
      <c r="B210" s="33"/>
      <c r="C210" s="182" t="s">
        <v>426</v>
      </c>
      <c r="D210" s="182" t="s">
        <v>132</v>
      </c>
      <c r="E210" s="183" t="s">
        <v>759</v>
      </c>
      <c r="F210" s="184" t="s">
        <v>760</v>
      </c>
      <c r="G210" s="185" t="s">
        <v>355</v>
      </c>
      <c r="H210" s="186">
        <v>30</v>
      </c>
      <c r="I210" s="187"/>
      <c r="J210" s="188">
        <f>ROUND(I210*H210,2)</f>
        <v>0</v>
      </c>
      <c r="K210" s="184" t="s">
        <v>136</v>
      </c>
      <c r="L210" s="189"/>
      <c r="M210" s="190" t="s">
        <v>1</v>
      </c>
      <c r="N210" s="191" t="s">
        <v>40</v>
      </c>
      <c r="O210" s="74"/>
      <c r="P210" s="192">
        <f>O210*H210</f>
        <v>0</v>
      </c>
      <c r="Q210" s="192">
        <v>0</v>
      </c>
      <c r="R210" s="192">
        <f>Q210*H210</f>
        <v>0</v>
      </c>
      <c r="S210" s="192">
        <v>0</v>
      </c>
      <c r="T210" s="193">
        <f>S210*H210</f>
        <v>0</v>
      </c>
      <c r="AR210" s="12" t="s">
        <v>508</v>
      </c>
      <c r="AT210" s="12" t="s">
        <v>132</v>
      </c>
      <c r="AU210" s="12" t="s">
        <v>69</v>
      </c>
      <c r="AY210" s="12" t="s">
        <v>138</v>
      </c>
      <c r="BE210" s="194">
        <f>IF(N210="základní",J210,0)</f>
        <v>0</v>
      </c>
      <c r="BF210" s="194">
        <f>IF(N210="snížená",J210,0)</f>
        <v>0</v>
      </c>
      <c r="BG210" s="194">
        <f>IF(N210="zákl. přenesená",J210,0)</f>
        <v>0</v>
      </c>
      <c r="BH210" s="194">
        <f>IF(N210="sníž. přenesená",J210,0)</f>
        <v>0</v>
      </c>
      <c r="BI210" s="194">
        <f>IF(N210="nulová",J210,0)</f>
        <v>0</v>
      </c>
      <c r="BJ210" s="12" t="s">
        <v>76</v>
      </c>
      <c r="BK210" s="194">
        <f>ROUND(I210*H210,2)</f>
        <v>0</v>
      </c>
      <c r="BL210" s="12" t="s">
        <v>508</v>
      </c>
      <c r="BM210" s="12" t="s">
        <v>761</v>
      </c>
    </row>
    <row r="211" s="1" customFormat="1">
      <c r="B211" s="33"/>
      <c r="C211" s="34"/>
      <c r="D211" s="195" t="s">
        <v>141</v>
      </c>
      <c r="E211" s="34"/>
      <c r="F211" s="196" t="s">
        <v>760</v>
      </c>
      <c r="G211" s="34"/>
      <c r="H211" s="34"/>
      <c r="I211" s="138"/>
      <c r="J211" s="34"/>
      <c r="K211" s="34"/>
      <c r="L211" s="38"/>
      <c r="M211" s="197"/>
      <c r="N211" s="74"/>
      <c r="O211" s="74"/>
      <c r="P211" s="74"/>
      <c r="Q211" s="74"/>
      <c r="R211" s="74"/>
      <c r="S211" s="74"/>
      <c r="T211" s="75"/>
      <c r="AT211" s="12" t="s">
        <v>141</v>
      </c>
      <c r="AU211" s="12" t="s">
        <v>69</v>
      </c>
    </row>
    <row r="212" s="1" customFormat="1" ht="22.5" customHeight="1">
      <c r="B212" s="33"/>
      <c r="C212" s="198" t="s">
        <v>431</v>
      </c>
      <c r="D212" s="198" t="s">
        <v>177</v>
      </c>
      <c r="E212" s="199" t="s">
        <v>762</v>
      </c>
      <c r="F212" s="200" t="s">
        <v>763</v>
      </c>
      <c r="G212" s="201" t="s">
        <v>135</v>
      </c>
      <c r="H212" s="202">
        <v>75</v>
      </c>
      <c r="I212" s="203"/>
      <c r="J212" s="204">
        <f>ROUND(I212*H212,2)</f>
        <v>0</v>
      </c>
      <c r="K212" s="200" t="s">
        <v>136</v>
      </c>
      <c r="L212" s="38"/>
      <c r="M212" s="205" t="s">
        <v>1</v>
      </c>
      <c r="N212" s="206" t="s">
        <v>40</v>
      </c>
      <c r="O212" s="74"/>
      <c r="P212" s="192">
        <f>O212*H212</f>
        <v>0</v>
      </c>
      <c r="Q212" s="192">
        <v>0</v>
      </c>
      <c r="R212" s="192">
        <f>Q212*H212</f>
        <v>0</v>
      </c>
      <c r="S212" s="192">
        <v>0</v>
      </c>
      <c r="T212" s="193">
        <f>S212*H212</f>
        <v>0</v>
      </c>
      <c r="AR212" s="12" t="s">
        <v>533</v>
      </c>
      <c r="AT212" s="12" t="s">
        <v>177</v>
      </c>
      <c r="AU212" s="12" t="s">
        <v>69</v>
      </c>
      <c r="AY212" s="12" t="s">
        <v>138</v>
      </c>
      <c r="BE212" s="194">
        <f>IF(N212="základní",J212,0)</f>
        <v>0</v>
      </c>
      <c r="BF212" s="194">
        <f>IF(N212="snížená",J212,0)</f>
        <v>0</v>
      </c>
      <c r="BG212" s="194">
        <f>IF(N212="zákl. přenesená",J212,0)</f>
        <v>0</v>
      </c>
      <c r="BH212" s="194">
        <f>IF(N212="sníž. přenesená",J212,0)</f>
        <v>0</v>
      </c>
      <c r="BI212" s="194">
        <f>IF(N212="nulová",J212,0)</f>
        <v>0</v>
      </c>
      <c r="BJ212" s="12" t="s">
        <v>76</v>
      </c>
      <c r="BK212" s="194">
        <f>ROUND(I212*H212,2)</f>
        <v>0</v>
      </c>
      <c r="BL212" s="12" t="s">
        <v>533</v>
      </c>
      <c r="BM212" s="12" t="s">
        <v>764</v>
      </c>
    </row>
    <row r="213" s="1" customFormat="1">
      <c r="B213" s="33"/>
      <c r="C213" s="34"/>
      <c r="D213" s="195" t="s">
        <v>141</v>
      </c>
      <c r="E213" s="34"/>
      <c r="F213" s="196" t="s">
        <v>763</v>
      </c>
      <c r="G213" s="34"/>
      <c r="H213" s="34"/>
      <c r="I213" s="138"/>
      <c r="J213" s="34"/>
      <c r="K213" s="34"/>
      <c r="L213" s="38"/>
      <c r="M213" s="197"/>
      <c r="N213" s="74"/>
      <c r="O213" s="74"/>
      <c r="P213" s="74"/>
      <c r="Q213" s="74"/>
      <c r="R213" s="74"/>
      <c r="S213" s="74"/>
      <c r="T213" s="75"/>
      <c r="AT213" s="12" t="s">
        <v>141</v>
      </c>
      <c r="AU213" s="12" t="s">
        <v>69</v>
      </c>
    </row>
    <row r="214" s="1" customFormat="1" ht="22.5" customHeight="1">
      <c r="B214" s="33"/>
      <c r="C214" s="198" t="s">
        <v>437</v>
      </c>
      <c r="D214" s="198" t="s">
        <v>177</v>
      </c>
      <c r="E214" s="199" t="s">
        <v>765</v>
      </c>
      <c r="F214" s="200" t="s">
        <v>766</v>
      </c>
      <c r="G214" s="201" t="s">
        <v>135</v>
      </c>
      <c r="H214" s="202">
        <v>2</v>
      </c>
      <c r="I214" s="203"/>
      <c r="J214" s="204">
        <f>ROUND(I214*H214,2)</f>
        <v>0</v>
      </c>
      <c r="K214" s="200" t="s">
        <v>136</v>
      </c>
      <c r="L214" s="38"/>
      <c r="M214" s="205" t="s">
        <v>1</v>
      </c>
      <c r="N214" s="206" t="s">
        <v>40</v>
      </c>
      <c r="O214" s="74"/>
      <c r="P214" s="192">
        <f>O214*H214</f>
        <v>0</v>
      </c>
      <c r="Q214" s="192">
        <v>0</v>
      </c>
      <c r="R214" s="192">
        <f>Q214*H214</f>
        <v>0</v>
      </c>
      <c r="S214" s="192">
        <v>0</v>
      </c>
      <c r="T214" s="193">
        <f>S214*H214</f>
        <v>0</v>
      </c>
      <c r="AR214" s="12" t="s">
        <v>533</v>
      </c>
      <c r="AT214" s="12" t="s">
        <v>177</v>
      </c>
      <c r="AU214" s="12" t="s">
        <v>69</v>
      </c>
      <c r="AY214" s="12" t="s">
        <v>138</v>
      </c>
      <c r="BE214" s="194">
        <f>IF(N214="základní",J214,0)</f>
        <v>0</v>
      </c>
      <c r="BF214" s="194">
        <f>IF(N214="snížená",J214,0)</f>
        <v>0</v>
      </c>
      <c r="BG214" s="194">
        <f>IF(N214="zákl. přenesená",J214,0)</f>
        <v>0</v>
      </c>
      <c r="BH214" s="194">
        <f>IF(N214="sníž. přenesená",J214,0)</f>
        <v>0</v>
      </c>
      <c r="BI214" s="194">
        <f>IF(N214="nulová",J214,0)</f>
        <v>0</v>
      </c>
      <c r="BJ214" s="12" t="s">
        <v>76</v>
      </c>
      <c r="BK214" s="194">
        <f>ROUND(I214*H214,2)</f>
        <v>0</v>
      </c>
      <c r="BL214" s="12" t="s">
        <v>533</v>
      </c>
      <c r="BM214" s="12" t="s">
        <v>767</v>
      </c>
    </row>
    <row r="215" s="1" customFormat="1">
      <c r="B215" s="33"/>
      <c r="C215" s="34"/>
      <c r="D215" s="195" t="s">
        <v>141</v>
      </c>
      <c r="E215" s="34"/>
      <c r="F215" s="196" t="s">
        <v>766</v>
      </c>
      <c r="G215" s="34"/>
      <c r="H215" s="34"/>
      <c r="I215" s="138"/>
      <c r="J215" s="34"/>
      <c r="K215" s="34"/>
      <c r="L215" s="38"/>
      <c r="M215" s="197"/>
      <c r="N215" s="74"/>
      <c r="O215" s="74"/>
      <c r="P215" s="74"/>
      <c r="Q215" s="74"/>
      <c r="R215" s="74"/>
      <c r="S215" s="74"/>
      <c r="T215" s="75"/>
      <c r="AT215" s="12" t="s">
        <v>141</v>
      </c>
      <c r="AU215" s="12" t="s">
        <v>69</v>
      </c>
    </row>
    <row r="216" s="1" customFormat="1" ht="22.5" customHeight="1">
      <c r="B216" s="33"/>
      <c r="C216" s="198" t="s">
        <v>442</v>
      </c>
      <c r="D216" s="198" t="s">
        <v>177</v>
      </c>
      <c r="E216" s="199" t="s">
        <v>224</v>
      </c>
      <c r="F216" s="200" t="s">
        <v>225</v>
      </c>
      <c r="G216" s="201" t="s">
        <v>135</v>
      </c>
      <c r="H216" s="202">
        <v>10</v>
      </c>
      <c r="I216" s="203"/>
      <c r="J216" s="204">
        <f>ROUND(I216*H216,2)</f>
        <v>0</v>
      </c>
      <c r="K216" s="200" t="s">
        <v>136</v>
      </c>
      <c r="L216" s="38"/>
      <c r="M216" s="205" t="s">
        <v>1</v>
      </c>
      <c r="N216" s="206" t="s">
        <v>40</v>
      </c>
      <c r="O216" s="74"/>
      <c r="P216" s="192">
        <f>O216*H216</f>
        <v>0</v>
      </c>
      <c r="Q216" s="192">
        <v>0</v>
      </c>
      <c r="R216" s="192">
        <f>Q216*H216</f>
        <v>0</v>
      </c>
      <c r="S216" s="192">
        <v>0</v>
      </c>
      <c r="T216" s="193">
        <f>S216*H216</f>
        <v>0</v>
      </c>
      <c r="AR216" s="12" t="s">
        <v>76</v>
      </c>
      <c r="AT216" s="12" t="s">
        <v>177</v>
      </c>
      <c r="AU216" s="12" t="s">
        <v>69</v>
      </c>
      <c r="AY216" s="12" t="s">
        <v>138</v>
      </c>
      <c r="BE216" s="194">
        <f>IF(N216="základní",J216,0)</f>
        <v>0</v>
      </c>
      <c r="BF216" s="194">
        <f>IF(N216="snížená",J216,0)</f>
        <v>0</v>
      </c>
      <c r="BG216" s="194">
        <f>IF(N216="zákl. přenesená",J216,0)</f>
        <v>0</v>
      </c>
      <c r="BH216" s="194">
        <f>IF(N216="sníž. přenesená",J216,0)</f>
        <v>0</v>
      </c>
      <c r="BI216" s="194">
        <f>IF(N216="nulová",J216,0)</f>
        <v>0</v>
      </c>
      <c r="BJ216" s="12" t="s">
        <v>76</v>
      </c>
      <c r="BK216" s="194">
        <f>ROUND(I216*H216,2)</f>
        <v>0</v>
      </c>
      <c r="BL216" s="12" t="s">
        <v>76</v>
      </c>
      <c r="BM216" s="12" t="s">
        <v>768</v>
      </c>
    </row>
    <row r="217" s="1" customFormat="1">
      <c r="B217" s="33"/>
      <c r="C217" s="34"/>
      <c r="D217" s="195" t="s">
        <v>141</v>
      </c>
      <c r="E217" s="34"/>
      <c r="F217" s="196" t="s">
        <v>227</v>
      </c>
      <c r="G217" s="34"/>
      <c r="H217" s="34"/>
      <c r="I217" s="138"/>
      <c r="J217" s="34"/>
      <c r="K217" s="34"/>
      <c r="L217" s="38"/>
      <c r="M217" s="197"/>
      <c r="N217" s="74"/>
      <c r="O217" s="74"/>
      <c r="P217" s="74"/>
      <c r="Q217" s="74"/>
      <c r="R217" s="74"/>
      <c r="S217" s="74"/>
      <c r="T217" s="75"/>
      <c r="AT217" s="12" t="s">
        <v>141</v>
      </c>
      <c r="AU217" s="12" t="s">
        <v>69</v>
      </c>
    </row>
    <row r="218" s="1" customFormat="1" ht="22.5" customHeight="1">
      <c r="B218" s="33"/>
      <c r="C218" s="198" t="s">
        <v>447</v>
      </c>
      <c r="D218" s="198" t="s">
        <v>177</v>
      </c>
      <c r="E218" s="199" t="s">
        <v>769</v>
      </c>
      <c r="F218" s="200" t="s">
        <v>770</v>
      </c>
      <c r="G218" s="201" t="s">
        <v>135</v>
      </c>
      <c r="H218" s="202">
        <v>4</v>
      </c>
      <c r="I218" s="203"/>
      <c r="J218" s="204">
        <f>ROUND(I218*H218,2)</f>
        <v>0</v>
      </c>
      <c r="K218" s="200" t="s">
        <v>136</v>
      </c>
      <c r="L218" s="38"/>
      <c r="M218" s="205" t="s">
        <v>1</v>
      </c>
      <c r="N218" s="206" t="s">
        <v>40</v>
      </c>
      <c r="O218" s="74"/>
      <c r="P218" s="192">
        <f>O218*H218</f>
        <v>0</v>
      </c>
      <c r="Q218" s="192">
        <v>0</v>
      </c>
      <c r="R218" s="192">
        <f>Q218*H218</f>
        <v>0</v>
      </c>
      <c r="S218" s="192">
        <v>0</v>
      </c>
      <c r="T218" s="193">
        <f>S218*H218</f>
        <v>0</v>
      </c>
      <c r="AR218" s="12" t="s">
        <v>76</v>
      </c>
      <c r="AT218" s="12" t="s">
        <v>177</v>
      </c>
      <c r="AU218" s="12" t="s">
        <v>69</v>
      </c>
      <c r="AY218" s="12" t="s">
        <v>138</v>
      </c>
      <c r="BE218" s="194">
        <f>IF(N218="základní",J218,0)</f>
        <v>0</v>
      </c>
      <c r="BF218" s="194">
        <f>IF(N218="snížená",J218,0)</f>
        <v>0</v>
      </c>
      <c r="BG218" s="194">
        <f>IF(N218="zákl. přenesená",J218,0)</f>
        <v>0</v>
      </c>
      <c r="BH218" s="194">
        <f>IF(N218="sníž. přenesená",J218,0)</f>
        <v>0</v>
      </c>
      <c r="BI218" s="194">
        <f>IF(N218="nulová",J218,0)</f>
        <v>0</v>
      </c>
      <c r="BJ218" s="12" t="s">
        <v>76</v>
      </c>
      <c r="BK218" s="194">
        <f>ROUND(I218*H218,2)</f>
        <v>0</v>
      </c>
      <c r="BL218" s="12" t="s">
        <v>76</v>
      </c>
      <c r="BM218" s="12" t="s">
        <v>771</v>
      </c>
    </row>
    <row r="219" s="1" customFormat="1">
      <c r="B219" s="33"/>
      <c r="C219" s="34"/>
      <c r="D219" s="195" t="s">
        <v>141</v>
      </c>
      <c r="E219" s="34"/>
      <c r="F219" s="196" t="s">
        <v>772</v>
      </c>
      <c r="G219" s="34"/>
      <c r="H219" s="34"/>
      <c r="I219" s="138"/>
      <c r="J219" s="34"/>
      <c r="K219" s="34"/>
      <c r="L219" s="38"/>
      <c r="M219" s="197"/>
      <c r="N219" s="74"/>
      <c r="O219" s="74"/>
      <c r="P219" s="74"/>
      <c r="Q219" s="74"/>
      <c r="R219" s="74"/>
      <c r="S219" s="74"/>
      <c r="T219" s="75"/>
      <c r="AT219" s="12" t="s">
        <v>141</v>
      </c>
      <c r="AU219" s="12" t="s">
        <v>69</v>
      </c>
    </row>
    <row r="220" s="1" customFormat="1" ht="22.5" customHeight="1">
      <c r="B220" s="33"/>
      <c r="C220" s="198" t="s">
        <v>452</v>
      </c>
      <c r="D220" s="198" t="s">
        <v>177</v>
      </c>
      <c r="E220" s="199" t="s">
        <v>239</v>
      </c>
      <c r="F220" s="200" t="s">
        <v>240</v>
      </c>
      <c r="G220" s="201" t="s">
        <v>135</v>
      </c>
      <c r="H220" s="202">
        <v>14</v>
      </c>
      <c r="I220" s="203"/>
      <c r="J220" s="204">
        <f>ROUND(I220*H220,2)</f>
        <v>0</v>
      </c>
      <c r="K220" s="200" t="s">
        <v>136</v>
      </c>
      <c r="L220" s="38"/>
      <c r="M220" s="205" t="s">
        <v>1</v>
      </c>
      <c r="N220" s="206" t="s">
        <v>40</v>
      </c>
      <c r="O220" s="74"/>
      <c r="P220" s="192">
        <f>O220*H220</f>
        <v>0</v>
      </c>
      <c r="Q220" s="192">
        <v>0</v>
      </c>
      <c r="R220" s="192">
        <f>Q220*H220</f>
        <v>0</v>
      </c>
      <c r="S220" s="192">
        <v>0</v>
      </c>
      <c r="T220" s="193">
        <f>S220*H220</f>
        <v>0</v>
      </c>
      <c r="AR220" s="12" t="s">
        <v>76</v>
      </c>
      <c r="AT220" s="12" t="s">
        <v>177</v>
      </c>
      <c r="AU220" s="12" t="s">
        <v>69</v>
      </c>
      <c r="AY220" s="12" t="s">
        <v>138</v>
      </c>
      <c r="BE220" s="194">
        <f>IF(N220="základní",J220,0)</f>
        <v>0</v>
      </c>
      <c r="BF220" s="194">
        <f>IF(N220="snížená",J220,0)</f>
        <v>0</v>
      </c>
      <c r="BG220" s="194">
        <f>IF(N220="zákl. přenesená",J220,0)</f>
        <v>0</v>
      </c>
      <c r="BH220" s="194">
        <f>IF(N220="sníž. přenesená",J220,0)</f>
        <v>0</v>
      </c>
      <c r="BI220" s="194">
        <f>IF(N220="nulová",J220,0)</f>
        <v>0</v>
      </c>
      <c r="BJ220" s="12" t="s">
        <v>76</v>
      </c>
      <c r="BK220" s="194">
        <f>ROUND(I220*H220,2)</f>
        <v>0</v>
      </c>
      <c r="BL220" s="12" t="s">
        <v>76</v>
      </c>
      <c r="BM220" s="12" t="s">
        <v>773</v>
      </c>
    </row>
    <row r="221" s="1" customFormat="1">
      <c r="B221" s="33"/>
      <c r="C221" s="34"/>
      <c r="D221" s="195" t="s">
        <v>141</v>
      </c>
      <c r="E221" s="34"/>
      <c r="F221" s="196" t="s">
        <v>242</v>
      </c>
      <c r="G221" s="34"/>
      <c r="H221" s="34"/>
      <c r="I221" s="138"/>
      <c r="J221" s="34"/>
      <c r="K221" s="34"/>
      <c r="L221" s="38"/>
      <c r="M221" s="197"/>
      <c r="N221" s="74"/>
      <c r="O221" s="74"/>
      <c r="P221" s="74"/>
      <c r="Q221" s="74"/>
      <c r="R221" s="74"/>
      <c r="S221" s="74"/>
      <c r="T221" s="75"/>
      <c r="AT221" s="12" t="s">
        <v>141</v>
      </c>
      <c r="AU221" s="12" t="s">
        <v>69</v>
      </c>
    </row>
    <row r="222" s="1" customFormat="1" ht="22.5" customHeight="1">
      <c r="B222" s="33"/>
      <c r="C222" s="198" t="s">
        <v>472</v>
      </c>
      <c r="D222" s="198" t="s">
        <v>177</v>
      </c>
      <c r="E222" s="199" t="s">
        <v>244</v>
      </c>
      <c r="F222" s="200" t="s">
        <v>245</v>
      </c>
      <c r="G222" s="201" t="s">
        <v>135</v>
      </c>
      <c r="H222" s="202">
        <v>4</v>
      </c>
      <c r="I222" s="203"/>
      <c r="J222" s="204">
        <f>ROUND(I222*H222,2)</f>
        <v>0</v>
      </c>
      <c r="K222" s="200" t="s">
        <v>136</v>
      </c>
      <c r="L222" s="38"/>
      <c r="M222" s="205" t="s">
        <v>1</v>
      </c>
      <c r="N222" s="206" t="s">
        <v>40</v>
      </c>
      <c r="O222" s="74"/>
      <c r="P222" s="192">
        <f>O222*H222</f>
        <v>0</v>
      </c>
      <c r="Q222" s="192">
        <v>0</v>
      </c>
      <c r="R222" s="192">
        <f>Q222*H222</f>
        <v>0</v>
      </c>
      <c r="S222" s="192">
        <v>0</v>
      </c>
      <c r="T222" s="193">
        <f>S222*H222</f>
        <v>0</v>
      </c>
      <c r="AR222" s="12" t="s">
        <v>76</v>
      </c>
      <c r="AT222" s="12" t="s">
        <v>177</v>
      </c>
      <c r="AU222" s="12" t="s">
        <v>69</v>
      </c>
      <c r="AY222" s="12" t="s">
        <v>138</v>
      </c>
      <c r="BE222" s="194">
        <f>IF(N222="základní",J222,0)</f>
        <v>0</v>
      </c>
      <c r="BF222" s="194">
        <f>IF(N222="snížená",J222,0)</f>
        <v>0</v>
      </c>
      <c r="BG222" s="194">
        <f>IF(N222="zákl. přenesená",J222,0)</f>
        <v>0</v>
      </c>
      <c r="BH222" s="194">
        <f>IF(N222="sníž. přenesená",J222,0)</f>
        <v>0</v>
      </c>
      <c r="BI222" s="194">
        <f>IF(N222="nulová",J222,0)</f>
        <v>0</v>
      </c>
      <c r="BJ222" s="12" t="s">
        <v>76</v>
      </c>
      <c r="BK222" s="194">
        <f>ROUND(I222*H222,2)</f>
        <v>0</v>
      </c>
      <c r="BL222" s="12" t="s">
        <v>76</v>
      </c>
      <c r="BM222" s="12" t="s">
        <v>774</v>
      </c>
    </row>
    <row r="223" s="1" customFormat="1">
      <c r="B223" s="33"/>
      <c r="C223" s="34"/>
      <c r="D223" s="195" t="s">
        <v>141</v>
      </c>
      <c r="E223" s="34"/>
      <c r="F223" s="196" t="s">
        <v>247</v>
      </c>
      <c r="G223" s="34"/>
      <c r="H223" s="34"/>
      <c r="I223" s="138"/>
      <c r="J223" s="34"/>
      <c r="K223" s="34"/>
      <c r="L223" s="38"/>
      <c r="M223" s="197"/>
      <c r="N223" s="74"/>
      <c r="O223" s="74"/>
      <c r="P223" s="74"/>
      <c r="Q223" s="74"/>
      <c r="R223" s="74"/>
      <c r="S223" s="74"/>
      <c r="T223" s="75"/>
      <c r="AT223" s="12" t="s">
        <v>141</v>
      </c>
      <c r="AU223" s="12" t="s">
        <v>69</v>
      </c>
    </row>
    <row r="224" s="1" customFormat="1" ht="22.5" customHeight="1">
      <c r="B224" s="33"/>
      <c r="C224" s="198" t="s">
        <v>482</v>
      </c>
      <c r="D224" s="198" t="s">
        <v>177</v>
      </c>
      <c r="E224" s="199" t="s">
        <v>215</v>
      </c>
      <c r="F224" s="200" t="s">
        <v>216</v>
      </c>
      <c r="G224" s="201" t="s">
        <v>135</v>
      </c>
      <c r="H224" s="202">
        <v>2</v>
      </c>
      <c r="I224" s="203"/>
      <c r="J224" s="204">
        <f>ROUND(I224*H224,2)</f>
        <v>0</v>
      </c>
      <c r="K224" s="200" t="s">
        <v>136</v>
      </c>
      <c r="L224" s="38"/>
      <c r="M224" s="205" t="s">
        <v>1</v>
      </c>
      <c r="N224" s="206" t="s">
        <v>40</v>
      </c>
      <c r="O224" s="74"/>
      <c r="P224" s="192">
        <f>O224*H224</f>
        <v>0</v>
      </c>
      <c r="Q224" s="192">
        <v>0</v>
      </c>
      <c r="R224" s="192">
        <f>Q224*H224</f>
        <v>0</v>
      </c>
      <c r="S224" s="192">
        <v>0</v>
      </c>
      <c r="T224" s="193">
        <f>S224*H224</f>
        <v>0</v>
      </c>
      <c r="AR224" s="12" t="s">
        <v>76</v>
      </c>
      <c r="AT224" s="12" t="s">
        <v>177</v>
      </c>
      <c r="AU224" s="12" t="s">
        <v>69</v>
      </c>
      <c r="AY224" s="12" t="s">
        <v>138</v>
      </c>
      <c r="BE224" s="194">
        <f>IF(N224="základní",J224,0)</f>
        <v>0</v>
      </c>
      <c r="BF224" s="194">
        <f>IF(N224="snížená",J224,0)</f>
        <v>0</v>
      </c>
      <c r="BG224" s="194">
        <f>IF(N224="zákl. přenesená",J224,0)</f>
        <v>0</v>
      </c>
      <c r="BH224" s="194">
        <f>IF(N224="sníž. přenesená",J224,0)</f>
        <v>0</v>
      </c>
      <c r="BI224" s="194">
        <f>IF(N224="nulová",J224,0)</f>
        <v>0</v>
      </c>
      <c r="BJ224" s="12" t="s">
        <v>76</v>
      </c>
      <c r="BK224" s="194">
        <f>ROUND(I224*H224,2)</f>
        <v>0</v>
      </c>
      <c r="BL224" s="12" t="s">
        <v>76</v>
      </c>
      <c r="BM224" s="12" t="s">
        <v>775</v>
      </c>
    </row>
    <row r="225" s="1" customFormat="1">
      <c r="B225" s="33"/>
      <c r="C225" s="34"/>
      <c r="D225" s="195" t="s">
        <v>141</v>
      </c>
      <c r="E225" s="34"/>
      <c r="F225" s="196" t="s">
        <v>218</v>
      </c>
      <c r="G225" s="34"/>
      <c r="H225" s="34"/>
      <c r="I225" s="138"/>
      <c r="J225" s="34"/>
      <c r="K225" s="34"/>
      <c r="L225" s="38"/>
      <c r="M225" s="197"/>
      <c r="N225" s="74"/>
      <c r="O225" s="74"/>
      <c r="P225" s="74"/>
      <c r="Q225" s="74"/>
      <c r="R225" s="74"/>
      <c r="S225" s="74"/>
      <c r="T225" s="75"/>
      <c r="AT225" s="12" t="s">
        <v>141</v>
      </c>
      <c r="AU225" s="12" t="s">
        <v>69</v>
      </c>
    </row>
    <row r="226" s="1" customFormat="1" ht="22.5" customHeight="1">
      <c r="B226" s="33"/>
      <c r="C226" s="198" t="s">
        <v>487</v>
      </c>
      <c r="D226" s="198" t="s">
        <v>177</v>
      </c>
      <c r="E226" s="199" t="s">
        <v>220</v>
      </c>
      <c r="F226" s="200" t="s">
        <v>221</v>
      </c>
      <c r="G226" s="201" t="s">
        <v>135</v>
      </c>
      <c r="H226" s="202">
        <v>4</v>
      </c>
      <c r="I226" s="203"/>
      <c r="J226" s="204">
        <f>ROUND(I226*H226,2)</f>
        <v>0</v>
      </c>
      <c r="K226" s="200" t="s">
        <v>136</v>
      </c>
      <c r="L226" s="38"/>
      <c r="M226" s="205" t="s">
        <v>1</v>
      </c>
      <c r="N226" s="206" t="s">
        <v>40</v>
      </c>
      <c r="O226" s="74"/>
      <c r="P226" s="192">
        <f>O226*H226</f>
        <v>0</v>
      </c>
      <c r="Q226" s="192">
        <v>0</v>
      </c>
      <c r="R226" s="192">
        <f>Q226*H226</f>
        <v>0</v>
      </c>
      <c r="S226" s="192">
        <v>0</v>
      </c>
      <c r="T226" s="193">
        <f>S226*H226</f>
        <v>0</v>
      </c>
      <c r="AR226" s="12" t="s">
        <v>76</v>
      </c>
      <c r="AT226" s="12" t="s">
        <v>177</v>
      </c>
      <c r="AU226" s="12" t="s">
        <v>69</v>
      </c>
      <c r="AY226" s="12" t="s">
        <v>138</v>
      </c>
      <c r="BE226" s="194">
        <f>IF(N226="základní",J226,0)</f>
        <v>0</v>
      </c>
      <c r="BF226" s="194">
        <f>IF(N226="snížená",J226,0)</f>
        <v>0</v>
      </c>
      <c r="BG226" s="194">
        <f>IF(N226="zákl. přenesená",J226,0)</f>
        <v>0</v>
      </c>
      <c r="BH226" s="194">
        <f>IF(N226="sníž. přenesená",J226,0)</f>
        <v>0</v>
      </c>
      <c r="BI226" s="194">
        <f>IF(N226="nulová",J226,0)</f>
        <v>0</v>
      </c>
      <c r="BJ226" s="12" t="s">
        <v>76</v>
      </c>
      <c r="BK226" s="194">
        <f>ROUND(I226*H226,2)</f>
        <v>0</v>
      </c>
      <c r="BL226" s="12" t="s">
        <v>76</v>
      </c>
      <c r="BM226" s="12" t="s">
        <v>776</v>
      </c>
    </row>
    <row r="227" s="1" customFormat="1">
      <c r="B227" s="33"/>
      <c r="C227" s="34"/>
      <c r="D227" s="195" t="s">
        <v>141</v>
      </c>
      <c r="E227" s="34"/>
      <c r="F227" s="196" t="s">
        <v>223</v>
      </c>
      <c r="G227" s="34"/>
      <c r="H227" s="34"/>
      <c r="I227" s="138"/>
      <c r="J227" s="34"/>
      <c r="K227" s="34"/>
      <c r="L227" s="38"/>
      <c r="M227" s="197"/>
      <c r="N227" s="74"/>
      <c r="O227" s="74"/>
      <c r="P227" s="74"/>
      <c r="Q227" s="74"/>
      <c r="R227" s="74"/>
      <c r="S227" s="74"/>
      <c r="T227" s="75"/>
      <c r="AT227" s="12" t="s">
        <v>141</v>
      </c>
      <c r="AU227" s="12" t="s">
        <v>69</v>
      </c>
    </row>
    <row r="228" s="1" customFormat="1" ht="22.5" customHeight="1">
      <c r="B228" s="33"/>
      <c r="C228" s="198" t="s">
        <v>492</v>
      </c>
      <c r="D228" s="198" t="s">
        <v>177</v>
      </c>
      <c r="E228" s="199" t="s">
        <v>777</v>
      </c>
      <c r="F228" s="200" t="s">
        <v>778</v>
      </c>
      <c r="G228" s="201" t="s">
        <v>135</v>
      </c>
      <c r="H228" s="202">
        <v>2</v>
      </c>
      <c r="I228" s="203"/>
      <c r="J228" s="204">
        <f>ROUND(I228*H228,2)</f>
        <v>0</v>
      </c>
      <c r="K228" s="200" t="s">
        <v>136</v>
      </c>
      <c r="L228" s="38"/>
      <c r="M228" s="205" t="s">
        <v>1</v>
      </c>
      <c r="N228" s="206" t="s">
        <v>40</v>
      </c>
      <c r="O228" s="74"/>
      <c r="P228" s="192">
        <f>O228*H228</f>
        <v>0</v>
      </c>
      <c r="Q228" s="192">
        <v>0</v>
      </c>
      <c r="R228" s="192">
        <f>Q228*H228</f>
        <v>0</v>
      </c>
      <c r="S228" s="192">
        <v>0</v>
      </c>
      <c r="T228" s="193">
        <f>S228*H228</f>
        <v>0</v>
      </c>
      <c r="AR228" s="12" t="s">
        <v>76</v>
      </c>
      <c r="AT228" s="12" t="s">
        <v>177</v>
      </c>
      <c r="AU228" s="12" t="s">
        <v>69</v>
      </c>
      <c r="AY228" s="12" t="s">
        <v>138</v>
      </c>
      <c r="BE228" s="194">
        <f>IF(N228="základní",J228,0)</f>
        <v>0</v>
      </c>
      <c r="BF228" s="194">
        <f>IF(N228="snížená",J228,0)</f>
        <v>0</v>
      </c>
      <c r="BG228" s="194">
        <f>IF(N228="zákl. přenesená",J228,0)</f>
        <v>0</v>
      </c>
      <c r="BH228" s="194">
        <f>IF(N228="sníž. přenesená",J228,0)</f>
        <v>0</v>
      </c>
      <c r="BI228" s="194">
        <f>IF(N228="nulová",J228,0)</f>
        <v>0</v>
      </c>
      <c r="BJ228" s="12" t="s">
        <v>76</v>
      </c>
      <c r="BK228" s="194">
        <f>ROUND(I228*H228,2)</f>
        <v>0</v>
      </c>
      <c r="BL228" s="12" t="s">
        <v>76</v>
      </c>
      <c r="BM228" s="12" t="s">
        <v>779</v>
      </c>
    </row>
    <row r="229" s="1" customFormat="1">
      <c r="B229" s="33"/>
      <c r="C229" s="34"/>
      <c r="D229" s="195" t="s">
        <v>141</v>
      </c>
      <c r="E229" s="34"/>
      <c r="F229" s="196" t="s">
        <v>780</v>
      </c>
      <c r="G229" s="34"/>
      <c r="H229" s="34"/>
      <c r="I229" s="138"/>
      <c r="J229" s="34"/>
      <c r="K229" s="34"/>
      <c r="L229" s="38"/>
      <c r="M229" s="208"/>
      <c r="N229" s="209"/>
      <c r="O229" s="209"/>
      <c r="P229" s="209"/>
      <c r="Q229" s="209"/>
      <c r="R229" s="209"/>
      <c r="S229" s="209"/>
      <c r="T229" s="210"/>
      <c r="AT229" s="12" t="s">
        <v>141</v>
      </c>
      <c r="AU229" s="12" t="s">
        <v>69</v>
      </c>
    </row>
    <row r="230" s="1" customFormat="1" ht="6.96" customHeight="1">
      <c r="B230" s="52"/>
      <c r="C230" s="53"/>
      <c r="D230" s="53"/>
      <c r="E230" s="53"/>
      <c r="F230" s="53"/>
      <c r="G230" s="53"/>
      <c r="H230" s="53"/>
      <c r="I230" s="162"/>
      <c r="J230" s="53"/>
      <c r="K230" s="53"/>
      <c r="L230" s="38"/>
    </row>
  </sheetData>
  <sheetProtection sheet="1" autoFilter="0" formatColumns="0" formatRows="0" objects="1" scenarios="1" spinCount="100000" saltValue="DvKZI3l38IJ7j4Qz6fZXzxbGVP9YMVsmKZVFHIf4r9LeEmZhw2Y7Y1DEVusBIx58n8Y/sQKQYoVUpyWW3R5Xxg==" hashValue="HKAmjN2V9euVfatjvDf2lTicS7ZtD/Unss6cor0yPq8l1PeUaRdQiS6RzCkNaJiWJjXYiIbDOj46Ey5u1DHbyg==" algorithmName="SHA-512" password="CC35"/>
  <autoFilter ref="C84:K229"/>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1"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2" t="s">
        <v>92</v>
      </c>
    </row>
    <row r="3" ht="6.96" customHeight="1">
      <c r="B3" s="132"/>
      <c r="C3" s="133"/>
      <c r="D3" s="133"/>
      <c r="E3" s="133"/>
      <c r="F3" s="133"/>
      <c r="G3" s="133"/>
      <c r="H3" s="133"/>
      <c r="I3" s="134"/>
      <c r="J3" s="133"/>
      <c r="K3" s="133"/>
      <c r="L3" s="15"/>
      <c r="AT3" s="12" t="s">
        <v>78</v>
      </c>
    </row>
    <row r="4" ht="24.96" customHeight="1">
      <c r="B4" s="15"/>
      <c r="D4" s="135" t="s">
        <v>109</v>
      </c>
      <c r="L4" s="15"/>
      <c r="M4" s="19" t="s">
        <v>10</v>
      </c>
      <c r="AT4" s="12" t="s">
        <v>4</v>
      </c>
    </row>
    <row r="5" ht="6.96" customHeight="1">
      <c r="B5" s="15"/>
      <c r="L5" s="15"/>
    </row>
    <row r="6" ht="12" customHeight="1">
      <c r="B6" s="15"/>
      <c r="D6" s="136" t="s">
        <v>16</v>
      </c>
      <c r="L6" s="15"/>
    </row>
    <row r="7" ht="16.5" customHeight="1">
      <c r="B7" s="15"/>
      <c r="E7" s="137" t="str">
        <f>'Rekapitulace stavby'!K6</f>
        <v>Oprava SZZ Nezvěstice</v>
      </c>
      <c r="F7" s="136"/>
      <c r="G7" s="136"/>
      <c r="H7" s="136"/>
      <c r="L7" s="15"/>
    </row>
    <row r="8" ht="12" customHeight="1">
      <c r="B8" s="15"/>
      <c r="D8" s="136" t="s">
        <v>110</v>
      </c>
      <c r="L8" s="15"/>
    </row>
    <row r="9" s="1" customFormat="1" ht="16.5" customHeight="1">
      <c r="B9" s="38"/>
      <c r="E9" s="137" t="s">
        <v>111</v>
      </c>
      <c r="F9" s="1"/>
      <c r="G9" s="1"/>
      <c r="H9" s="1"/>
      <c r="I9" s="138"/>
      <c r="L9" s="38"/>
    </row>
    <row r="10" s="1" customFormat="1" ht="12" customHeight="1">
      <c r="B10" s="38"/>
      <c r="D10" s="136" t="s">
        <v>112</v>
      </c>
      <c r="I10" s="138"/>
      <c r="L10" s="38"/>
    </row>
    <row r="11" s="1" customFormat="1" ht="36.96" customHeight="1">
      <c r="B11" s="38"/>
      <c r="E11" s="139" t="s">
        <v>781</v>
      </c>
      <c r="F11" s="1"/>
      <c r="G11" s="1"/>
      <c r="H11" s="1"/>
      <c r="I11" s="138"/>
      <c r="L11" s="38"/>
    </row>
    <row r="12" s="1" customFormat="1">
      <c r="B12" s="38"/>
      <c r="I12" s="138"/>
      <c r="L12" s="38"/>
    </row>
    <row r="13" s="1" customFormat="1" ht="12" customHeight="1">
      <c r="B13" s="38"/>
      <c r="D13" s="136" t="s">
        <v>18</v>
      </c>
      <c r="F13" s="12" t="s">
        <v>1</v>
      </c>
      <c r="I13" s="140" t="s">
        <v>19</v>
      </c>
      <c r="J13" s="12" t="s">
        <v>1</v>
      </c>
      <c r="L13" s="38"/>
    </row>
    <row r="14" s="1" customFormat="1" ht="12" customHeight="1">
      <c r="B14" s="38"/>
      <c r="D14" s="136" t="s">
        <v>20</v>
      </c>
      <c r="F14" s="12" t="s">
        <v>21</v>
      </c>
      <c r="I14" s="140" t="s">
        <v>22</v>
      </c>
      <c r="J14" s="141" t="str">
        <f>'Rekapitulace stavby'!AN8</f>
        <v>7. 1. 2019</v>
      </c>
      <c r="L14" s="38"/>
    </row>
    <row r="15" s="1" customFormat="1" ht="10.8" customHeight="1">
      <c r="B15" s="38"/>
      <c r="I15" s="138"/>
      <c r="L15" s="38"/>
    </row>
    <row r="16" s="1" customFormat="1" ht="12" customHeight="1">
      <c r="B16" s="38"/>
      <c r="D16" s="136" t="s">
        <v>24</v>
      </c>
      <c r="I16" s="140" t="s">
        <v>25</v>
      </c>
      <c r="J16" s="12" t="s">
        <v>1</v>
      </c>
      <c r="L16" s="38"/>
    </row>
    <row r="17" s="1" customFormat="1" ht="18" customHeight="1">
      <c r="B17" s="38"/>
      <c r="E17" s="12" t="s">
        <v>26</v>
      </c>
      <c r="I17" s="140" t="s">
        <v>27</v>
      </c>
      <c r="J17" s="12" t="s">
        <v>1</v>
      </c>
      <c r="L17" s="38"/>
    </row>
    <row r="18" s="1" customFormat="1" ht="6.96" customHeight="1">
      <c r="B18" s="38"/>
      <c r="I18" s="138"/>
      <c r="L18" s="38"/>
    </row>
    <row r="19" s="1" customFormat="1" ht="12" customHeight="1">
      <c r="B19" s="38"/>
      <c r="D19" s="136" t="s">
        <v>28</v>
      </c>
      <c r="I19" s="140" t="s">
        <v>25</v>
      </c>
      <c r="J19" s="28" t="str">
        <f>'Rekapitulace stavby'!AN13</f>
        <v>Vyplň údaj</v>
      </c>
      <c r="L19" s="38"/>
    </row>
    <row r="20" s="1" customFormat="1" ht="18" customHeight="1">
      <c r="B20" s="38"/>
      <c r="E20" s="28" t="str">
        <f>'Rekapitulace stavby'!E14</f>
        <v>Vyplň údaj</v>
      </c>
      <c r="F20" s="12"/>
      <c r="G20" s="12"/>
      <c r="H20" s="12"/>
      <c r="I20" s="140" t="s">
        <v>27</v>
      </c>
      <c r="J20" s="28" t="str">
        <f>'Rekapitulace stavby'!AN14</f>
        <v>Vyplň údaj</v>
      </c>
      <c r="L20" s="38"/>
    </row>
    <row r="21" s="1" customFormat="1" ht="6.96" customHeight="1">
      <c r="B21" s="38"/>
      <c r="I21" s="138"/>
      <c r="L21" s="38"/>
    </row>
    <row r="22" s="1" customFormat="1" ht="12" customHeight="1">
      <c r="B22" s="38"/>
      <c r="D22" s="136" t="s">
        <v>30</v>
      </c>
      <c r="I22" s="140" t="s">
        <v>25</v>
      </c>
      <c r="J22" s="12" t="str">
        <f>IF('Rekapitulace stavby'!AN16="","",'Rekapitulace stavby'!AN16)</f>
        <v/>
      </c>
      <c r="L22" s="38"/>
    </row>
    <row r="23" s="1" customFormat="1" ht="18" customHeight="1">
      <c r="B23" s="38"/>
      <c r="E23" s="12" t="str">
        <f>IF('Rekapitulace stavby'!E17="","",'Rekapitulace stavby'!E17)</f>
        <v xml:space="preserve"> </v>
      </c>
      <c r="I23" s="140" t="s">
        <v>27</v>
      </c>
      <c r="J23" s="12" t="str">
        <f>IF('Rekapitulace stavby'!AN17="","",'Rekapitulace stavby'!AN17)</f>
        <v/>
      </c>
      <c r="L23" s="38"/>
    </row>
    <row r="24" s="1" customFormat="1" ht="6.96" customHeight="1">
      <c r="B24" s="38"/>
      <c r="I24" s="138"/>
      <c r="L24" s="38"/>
    </row>
    <row r="25" s="1" customFormat="1" ht="12" customHeight="1">
      <c r="B25" s="38"/>
      <c r="D25" s="136" t="s">
        <v>33</v>
      </c>
      <c r="I25" s="140" t="s">
        <v>25</v>
      </c>
      <c r="J25" s="12" t="str">
        <f>IF('Rekapitulace stavby'!AN19="","",'Rekapitulace stavby'!AN19)</f>
        <v/>
      </c>
      <c r="L25" s="38"/>
    </row>
    <row r="26" s="1" customFormat="1" ht="18" customHeight="1">
      <c r="B26" s="38"/>
      <c r="E26" s="12" t="str">
        <f>IF('Rekapitulace stavby'!E20="","",'Rekapitulace stavby'!E20)</f>
        <v xml:space="preserve"> </v>
      </c>
      <c r="I26" s="140" t="s">
        <v>27</v>
      </c>
      <c r="J26" s="12" t="str">
        <f>IF('Rekapitulace stavby'!AN20="","",'Rekapitulace stavby'!AN20)</f>
        <v/>
      </c>
      <c r="L26" s="38"/>
    </row>
    <row r="27" s="1" customFormat="1" ht="6.96" customHeight="1">
      <c r="B27" s="38"/>
      <c r="I27" s="138"/>
      <c r="L27" s="38"/>
    </row>
    <row r="28" s="1" customFormat="1" ht="12" customHeight="1">
      <c r="B28" s="38"/>
      <c r="D28" s="136" t="s">
        <v>34</v>
      </c>
      <c r="I28" s="138"/>
      <c r="L28" s="38"/>
    </row>
    <row r="29" s="7" customFormat="1" ht="16.5" customHeight="1">
      <c r="B29" s="142"/>
      <c r="E29" s="143" t="s">
        <v>1</v>
      </c>
      <c r="F29" s="143"/>
      <c r="G29" s="143"/>
      <c r="H29" s="143"/>
      <c r="I29" s="144"/>
      <c r="L29" s="142"/>
    </row>
    <row r="30" s="1" customFormat="1" ht="6.96" customHeight="1">
      <c r="B30" s="38"/>
      <c r="I30" s="138"/>
      <c r="L30" s="38"/>
    </row>
    <row r="31" s="1" customFormat="1" ht="6.96" customHeight="1">
      <c r="B31" s="38"/>
      <c r="D31" s="66"/>
      <c r="E31" s="66"/>
      <c r="F31" s="66"/>
      <c r="G31" s="66"/>
      <c r="H31" s="66"/>
      <c r="I31" s="145"/>
      <c r="J31" s="66"/>
      <c r="K31" s="66"/>
      <c r="L31" s="38"/>
    </row>
    <row r="32" s="1" customFormat="1" ht="25.44" customHeight="1">
      <c r="B32" s="38"/>
      <c r="D32" s="146" t="s">
        <v>35</v>
      </c>
      <c r="I32" s="138"/>
      <c r="J32" s="147">
        <f>ROUND(J85, 2)</f>
        <v>0</v>
      </c>
      <c r="L32" s="38"/>
    </row>
    <row r="33" s="1" customFormat="1" ht="6.96" customHeight="1">
      <c r="B33" s="38"/>
      <c r="D33" s="66"/>
      <c r="E33" s="66"/>
      <c r="F33" s="66"/>
      <c r="G33" s="66"/>
      <c r="H33" s="66"/>
      <c r="I33" s="145"/>
      <c r="J33" s="66"/>
      <c r="K33" s="66"/>
      <c r="L33" s="38"/>
    </row>
    <row r="34" s="1" customFormat="1" ht="14.4" customHeight="1">
      <c r="B34" s="38"/>
      <c r="F34" s="148" t="s">
        <v>37</v>
      </c>
      <c r="I34" s="149" t="s">
        <v>36</v>
      </c>
      <c r="J34" s="148" t="s">
        <v>38</v>
      </c>
      <c r="L34" s="38"/>
    </row>
    <row r="35" s="1" customFormat="1" ht="14.4" customHeight="1">
      <c r="B35" s="38"/>
      <c r="D35" s="136" t="s">
        <v>39</v>
      </c>
      <c r="E35" s="136" t="s">
        <v>40</v>
      </c>
      <c r="F35" s="150">
        <f>ROUND((SUM(BE85:BE99)),  2)</f>
        <v>0</v>
      </c>
      <c r="I35" s="151">
        <v>0.20999999999999999</v>
      </c>
      <c r="J35" s="150">
        <f>ROUND(((SUM(BE85:BE99))*I35),  2)</f>
        <v>0</v>
      </c>
      <c r="L35" s="38"/>
    </row>
    <row r="36" s="1" customFormat="1" ht="14.4" customHeight="1">
      <c r="B36" s="38"/>
      <c r="E36" s="136" t="s">
        <v>41</v>
      </c>
      <c r="F36" s="150">
        <f>ROUND((SUM(BF85:BF99)),  2)</f>
        <v>0</v>
      </c>
      <c r="I36" s="151">
        <v>0.14999999999999999</v>
      </c>
      <c r="J36" s="150">
        <f>ROUND(((SUM(BF85:BF99))*I36),  2)</f>
        <v>0</v>
      </c>
      <c r="L36" s="38"/>
    </row>
    <row r="37" hidden="1" s="1" customFormat="1" ht="14.4" customHeight="1">
      <c r="B37" s="38"/>
      <c r="E37" s="136" t="s">
        <v>42</v>
      </c>
      <c r="F37" s="150">
        <f>ROUND((SUM(BG85:BG99)),  2)</f>
        <v>0</v>
      </c>
      <c r="I37" s="151">
        <v>0.20999999999999999</v>
      </c>
      <c r="J37" s="150">
        <f>0</f>
        <v>0</v>
      </c>
      <c r="L37" s="38"/>
    </row>
    <row r="38" hidden="1" s="1" customFormat="1" ht="14.4" customHeight="1">
      <c r="B38" s="38"/>
      <c r="E38" s="136" t="s">
        <v>43</v>
      </c>
      <c r="F38" s="150">
        <f>ROUND((SUM(BH85:BH99)),  2)</f>
        <v>0</v>
      </c>
      <c r="I38" s="151">
        <v>0.14999999999999999</v>
      </c>
      <c r="J38" s="150">
        <f>0</f>
        <v>0</v>
      </c>
      <c r="L38" s="38"/>
    </row>
    <row r="39" hidden="1" s="1" customFormat="1" ht="14.4" customHeight="1">
      <c r="B39" s="38"/>
      <c r="E39" s="136" t="s">
        <v>44</v>
      </c>
      <c r="F39" s="150">
        <f>ROUND((SUM(BI85:BI99)),  2)</f>
        <v>0</v>
      </c>
      <c r="I39" s="151">
        <v>0</v>
      </c>
      <c r="J39" s="150">
        <f>0</f>
        <v>0</v>
      </c>
      <c r="L39" s="38"/>
    </row>
    <row r="40" s="1" customFormat="1" ht="6.96" customHeight="1">
      <c r="B40" s="38"/>
      <c r="I40" s="138"/>
      <c r="L40" s="38"/>
    </row>
    <row r="41" s="1" customFormat="1" ht="25.44" customHeight="1">
      <c r="B41" s="38"/>
      <c r="C41" s="152"/>
      <c r="D41" s="153" t="s">
        <v>45</v>
      </c>
      <c r="E41" s="154"/>
      <c r="F41" s="154"/>
      <c r="G41" s="155" t="s">
        <v>46</v>
      </c>
      <c r="H41" s="156" t="s">
        <v>47</v>
      </c>
      <c r="I41" s="157"/>
      <c r="J41" s="158">
        <f>SUM(J32:J39)</f>
        <v>0</v>
      </c>
      <c r="K41" s="159"/>
      <c r="L41" s="38"/>
    </row>
    <row r="42" s="1" customFormat="1" ht="14.4" customHeight="1">
      <c r="B42" s="160"/>
      <c r="C42" s="161"/>
      <c r="D42" s="161"/>
      <c r="E42" s="161"/>
      <c r="F42" s="161"/>
      <c r="G42" s="161"/>
      <c r="H42" s="161"/>
      <c r="I42" s="162"/>
      <c r="J42" s="161"/>
      <c r="K42" s="161"/>
      <c r="L42" s="38"/>
    </row>
    <row r="46" s="1" customFormat="1" ht="6.96" customHeight="1">
      <c r="B46" s="163"/>
      <c r="C46" s="164"/>
      <c r="D46" s="164"/>
      <c r="E46" s="164"/>
      <c r="F46" s="164"/>
      <c r="G46" s="164"/>
      <c r="H46" s="164"/>
      <c r="I46" s="165"/>
      <c r="J46" s="164"/>
      <c r="K46" s="164"/>
      <c r="L46" s="38"/>
    </row>
    <row r="47" s="1" customFormat="1" ht="24.96" customHeight="1">
      <c r="B47" s="33"/>
      <c r="C47" s="18" t="s">
        <v>114</v>
      </c>
      <c r="D47" s="34"/>
      <c r="E47" s="34"/>
      <c r="F47" s="34"/>
      <c r="G47" s="34"/>
      <c r="H47" s="34"/>
      <c r="I47" s="138"/>
      <c r="J47" s="34"/>
      <c r="K47" s="34"/>
      <c r="L47" s="38"/>
    </row>
    <row r="48" s="1" customFormat="1" ht="6.96" customHeight="1">
      <c r="B48" s="33"/>
      <c r="C48" s="34"/>
      <c r="D48" s="34"/>
      <c r="E48" s="34"/>
      <c r="F48" s="34"/>
      <c r="G48" s="34"/>
      <c r="H48" s="34"/>
      <c r="I48" s="138"/>
      <c r="J48" s="34"/>
      <c r="K48" s="34"/>
      <c r="L48" s="38"/>
    </row>
    <row r="49" s="1" customFormat="1" ht="12" customHeight="1">
      <c r="B49" s="33"/>
      <c r="C49" s="27" t="s">
        <v>16</v>
      </c>
      <c r="D49" s="34"/>
      <c r="E49" s="34"/>
      <c r="F49" s="34"/>
      <c r="G49" s="34"/>
      <c r="H49" s="34"/>
      <c r="I49" s="138"/>
      <c r="J49" s="34"/>
      <c r="K49" s="34"/>
      <c r="L49" s="38"/>
    </row>
    <row r="50" s="1" customFormat="1" ht="16.5" customHeight="1">
      <c r="B50" s="33"/>
      <c r="C50" s="34"/>
      <c r="D50" s="34"/>
      <c r="E50" s="166" t="str">
        <f>E7</f>
        <v>Oprava SZZ Nezvěstice</v>
      </c>
      <c r="F50" s="27"/>
      <c r="G50" s="27"/>
      <c r="H50" s="27"/>
      <c r="I50" s="138"/>
      <c r="J50" s="34"/>
      <c r="K50" s="34"/>
      <c r="L50" s="38"/>
    </row>
    <row r="51" ht="12" customHeight="1">
      <c r="B51" s="16"/>
      <c r="C51" s="27" t="s">
        <v>110</v>
      </c>
      <c r="D51" s="17"/>
      <c r="E51" s="17"/>
      <c r="F51" s="17"/>
      <c r="G51" s="17"/>
      <c r="H51" s="17"/>
      <c r="I51" s="131"/>
      <c r="J51" s="17"/>
      <c r="K51" s="17"/>
      <c r="L51" s="15"/>
    </row>
    <row r="52" s="1" customFormat="1" ht="16.5" customHeight="1">
      <c r="B52" s="33"/>
      <c r="C52" s="34"/>
      <c r="D52" s="34"/>
      <c r="E52" s="166" t="s">
        <v>111</v>
      </c>
      <c r="F52" s="34"/>
      <c r="G52" s="34"/>
      <c r="H52" s="34"/>
      <c r="I52" s="138"/>
      <c r="J52" s="34"/>
      <c r="K52" s="34"/>
      <c r="L52" s="38"/>
    </row>
    <row r="53" s="1" customFormat="1" ht="12" customHeight="1">
      <c r="B53" s="33"/>
      <c r="C53" s="27" t="s">
        <v>112</v>
      </c>
      <c r="D53" s="34"/>
      <c r="E53" s="34"/>
      <c r="F53" s="34"/>
      <c r="G53" s="34"/>
      <c r="H53" s="34"/>
      <c r="I53" s="138"/>
      <c r="J53" s="34"/>
      <c r="K53" s="34"/>
      <c r="L53" s="38"/>
    </row>
    <row r="54" s="1" customFormat="1" ht="16.5" customHeight="1">
      <c r="B54" s="33"/>
      <c r="C54" s="34"/>
      <c r="D54" s="34"/>
      <c r="E54" s="59" t="str">
        <f>E11</f>
        <v>01.4 - Klimatizace stavědlové ústředny</v>
      </c>
      <c r="F54" s="34"/>
      <c r="G54" s="34"/>
      <c r="H54" s="34"/>
      <c r="I54" s="138"/>
      <c r="J54" s="34"/>
      <c r="K54" s="34"/>
      <c r="L54" s="38"/>
    </row>
    <row r="55" s="1" customFormat="1" ht="6.96" customHeight="1">
      <c r="B55" s="33"/>
      <c r="C55" s="34"/>
      <c r="D55" s="34"/>
      <c r="E55" s="34"/>
      <c r="F55" s="34"/>
      <c r="G55" s="34"/>
      <c r="H55" s="34"/>
      <c r="I55" s="138"/>
      <c r="J55" s="34"/>
      <c r="K55" s="34"/>
      <c r="L55" s="38"/>
    </row>
    <row r="56" s="1" customFormat="1" ht="12" customHeight="1">
      <c r="B56" s="33"/>
      <c r="C56" s="27" t="s">
        <v>20</v>
      </c>
      <c r="D56" s="34"/>
      <c r="E56" s="34"/>
      <c r="F56" s="22" t="str">
        <f>F14</f>
        <v>Nezvěstice</v>
      </c>
      <c r="G56" s="34"/>
      <c r="H56" s="34"/>
      <c r="I56" s="140" t="s">
        <v>22</v>
      </c>
      <c r="J56" s="62" t="str">
        <f>IF(J14="","",J14)</f>
        <v>7. 1. 2019</v>
      </c>
      <c r="K56" s="34"/>
      <c r="L56" s="38"/>
    </row>
    <row r="57" s="1" customFormat="1" ht="6.96" customHeight="1">
      <c r="B57" s="33"/>
      <c r="C57" s="34"/>
      <c r="D57" s="34"/>
      <c r="E57" s="34"/>
      <c r="F57" s="34"/>
      <c r="G57" s="34"/>
      <c r="H57" s="34"/>
      <c r="I57" s="138"/>
      <c r="J57" s="34"/>
      <c r="K57" s="34"/>
      <c r="L57" s="38"/>
    </row>
    <row r="58" s="1" customFormat="1" ht="13.65" customHeight="1">
      <c r="B58" s="33"/>
      <c r="C58" s="27" t="s">
        <v>24</v>
      </c>
      <c r="D58" s="34"/>
      <c r="E58" s="34"/>
      <c r="F58" s="22" t="str">
        <f>E17</f>
        <v>SŽDC s.o. OŘ Plzeň</v>
      </c>
      <c r="G58" s="34"/>
      <c r="H58" s="34"/>
      <c r="I58" s="140" t="s">
        <v>30</v>
      </c>
      <c r="J58" s="31" t="str">
        <f>E23</f>
        <v xml:space="preserve"> </v>
      </c>
      <c r="K58" s="34"/>
      <c r="L58" s="38"/>
    </row>
    <row r="59" s="1" customFormat="1" ht="13.65" customHeight="1">
      <c r="B59" s="33"/>
      <c r="C59" s="27" t="s">
        <v>28</v>
      </c>
      <c r="D59" s="34"/>
      <c r="E59" s="34"/>
      <c r="F59" s="22" t="str">
        <f>IF(E20="","",E20)</f>
        <v>Vyplň údaj</v>
      </c>
      <c r="G59" s="34"/>
      <c r="H59" s="34"/>
      <c r="I59" s="140" t="s">
        <v>33</v>
      </c>
      <c r="J59" s="31" t="str">
        <f>E26</f>
        <v xml:space="preserve"> </v>
      </c>
      <c r="K59" s="34"/>
      <c r="L59" s="38"/>
    </row>
    <row r="60" s="1" customFormat="1" ht="10.32" customHeight="1">
      <c r="B60" s="33"/>
      <c r="C60" s="34"/>
      <c r="D60" s="34"/>
      <c r="E60" s="34"/>
      <c r="F60" s="34"/>
      <c r="G60" s="34"/>
      <c r="H60" s="34"/>
      <c r="I60" s="138"/>
      <c r="J60" s="34"/>
      <c r="K60" s="34"/>
      <c r="L60" s="38"/>
    </row>
    <row r="61" s="1" customFormat="1" ht="29.28" customHeight="1">
      <c r="B61" s="33"/>
      <c r="C61" s="167" t="s">
        <v>115</v>
      </c>
      <c r="D61" s="168"/>
      <c r="E61" s="168"/>
      <c r="F61" s="168"/>
      <c r="G61" s="168"/>
      <c r="H61" s="168"/>
      <c r="I61" s="169"/>
      <c r="J61" s="170" t="s">
        <v>116</v>
      </c>
      <c r="K61" s="168"/>
      <c r="L61" s="38"/>
    </row>
    <row r="62" s="1" customFormat="1" ht="10.32" customHeight="1">
      <c r="B62" s="33"/>
      <c r="C62" s="34"/>
      <c r="D62" s="34"/>
      <c r="E62" s="34"/>
      <c r="F62" s="34"/>
      <c r="G62" s="34"/>
      <c r="H62" s="34"/>
      <c r="I62" s="138"/>
      <c r="J62" s="34"/>
      <c r="K62" s="34"/>
      <c r="L62" s="38"/>
    </row>
    <row r="63" s="1" customFormat="1" ht="22.8" customHeight="1">
      <c r="B63" s="33"/>
      <c r="C63" s="171" t="s">
        <v>117</v>
      </c>
      <c r="D63" s="34"/>
      <c r="E63" s="34"/>
      <c r="F63" s="34"/>
      <c r="G63" s="34"/>
      <c r="H63" s="34"/>
      <c r="I63" s="138"/>
      <c r="J63" s="93">
        <f>J85</f>
        <v>0</v>
      </c>
      <c r="K63" s="34"/>
      <c r="L63" s="38"/>
      <c r="AU63" s="12" t="s">
        <v>118</v>
      </c>
    </row>
    <row r="64" s="1" customFormat="1" ht="21.84" customHeight="1">
      <c r="B64" s="33"/>
      <c r="C64" s="34"/>
      <c r="D64" s="34"/>
      <c r="E64" s="34"/>
      <c r="F64" s="34"/>
      <c r="G64" s="34"/>
      <c r="H64" s="34"/>
      <c r="I64" s="138"/>
      <c r="J64" s="34"/>
      <c r="K64" s="34"/>
      <c r="L64" s="38"/>
    </row>
    <row r="65" s="1" customFormat="1" ht="6.96" customHeight="1">
      <c r="B65" s="52"/>
      <c r="C65" s="53"/>
      <c r="D65" s="53"/>
      <c r="E65" s="53"/>
      <c r="F65" s="53"/>
      <c r="G65" s="53"/>
      <c r="H65" s="53"/>
      <c r="I65" s="162"/>
      <c r="J65" s="53"/>
      <c r="K65" s="53"/>
      <c r="L65" s="38"/>
    </row>
    <row r="69" s="1" customFormat="1" ht="6.96" customHeight="1">
      <c r="B69" s="54"/>
      <c r="C69" s="55"/>
      <c r="D69" s="55"/>
      <c r="E69" s="55"/>
      <c r="F69" s="55"/>
      <c r="G69" s="55"/>
      <c r="H69" s="55"/>
      <c r="I69" s="165"/>
      <c r="J69" s="55"/>
      <c r="K69" s="55"/>
      <c r="L69" s="38"/>
    </row>
    <row r="70" s="1" customFormat="1" ht="24.96" customHeight="1">
      <c r="B70" s="33"/>
      <c r="C70" s="18" t="s">
        <v>119</v>
      </c>
      <c r="D70" s="34"/>
      <c r="E70" s="34"/>
      <c r="F70" s="34"/>
      <c r="G70" s="34"/>
      <c r="H70" s="34"/>
      <c r="I70" s="138"/>
      <c r="J70" s="34"/>
      <c r="K70" s="34"/>
      <c r="L70" s="38"/>
    </row>
    <row r="71" s="1" customFormat="1" ht="6.96" customHeight="1">
      <c r="B71" s="33"/>
      <c r="C71" s="34"/>
      <c r="D71" s="34"/>
      <c r="E71" s="34"/>
      <c r="F71" s="34"/>
      <c r="G71" s="34"/>
      <c r="H71" s="34"/>
      <c r="I71" s="138"/>
      <c r="J71" s="34"/>
      <c r="K71" s="34"/>
      <c r="L71" s="38"/>
    </row>
    <row r="72" s="1" customFormat="1" ht="12" customHeight="1">
      <c r="B72" s="33"/>
      <c r="C72" s="27" t="s">
        <v>16</v>
      </c>
      <c r="D72" s="34"/>
      <c r="E72" s="34"/>
      <c r="F72" s="34"/>
      <c r="G72" s="34"/>
      <c r="H72" s="34"/>
      <c r="I72" s="138"/>
      <c r="J72" s="34"/>
      <c r="K72" s="34"/>
      <c r="L72" s="38"/>
    </row>
    <row r="73" s="1" customFormat="1" ht="16.5" customHeight="1">
      <c r="B73" s="33"/>
      <c r="C73" s="34"/>
      <c r="D73" s="34"/>
      <c r="E73" s="166" t="str">
        <f>E7</f>
        <v>Oprava SZZ Nezvěstice</v>
      </c>
      <c r="F73" s="27"/>
      <c r="G73" s="27"/>
      <c r="H73" s="27"/>
      <c r="I73" s="138"/>
      <c r="J73" s="34"/>
      <c r="K73" s="34"/>
      <c r="L73" s="38"/>
    </row>
    <row r="74" ht="12" customHeight="1">
      <c r="B74" s="16"/>
      <c r="C74" s="27" t="s">
        <v>110</v>
      </c>
      <c r="D74" s="17"/>
      <c r="E74" s="17"/>
      <c r="F74" s="17"/>
      <c r="G74" s="17"/>
      <c r="H74" s="17"/>
      <c r="I74" s="131"/>
      <c r="J74" s="17"/>
      <c r="K74" s="17"/>
      <c r="L74" s="15"/>
    </row>
    <row r="75" s="1" customFormat="1" ht="16.5" customHeight="1">
      <c r="B75" s="33"/>
      <c r="C75" s="34"/>
      <c r="D75" s="34"/>
      <c r="E75" s="166" t="s">
        <v>111</v>
      </c>
      <c r="F75" s="34"/>
      <c r="G75" s="34"/>
      <c r="H75" s="34"/>
      <c r="I75" s="138"/>
      <c r="J75" s="34"/>
      <c r="K75" s="34"/>
      <c r="L75" s="38"/>
    </row>
    <row r="76" s="1" customFormat="1" ht="12" customHeight="1">
      <c r="B76" s="33"/>
      <c r="C76" s="27" t="s">
        <v>112</v>
      </c>
      <c r="D76" s="34"/>
      <c r="E76" s="34"/>
      <c r="F76" s="34"/>
      <c r="G76" s="34"/>
      <c r="H76" s="34"/>
      <c r="I76" s="138"/>
      <c r="J76" s="34"/>
      <c r="K76" s="34"/>
      <c r="L76" s="38"/>
    </row>
    <row r="77" s="1" customFormat="1" ht="16.5" customHeight="1">
      <c r="B77" s="33"/>
      <c r="C77" s="34"/>
      <c r="D77" s="34"/>
      <c r="E77" s="59" t="str">
        <f>E11</f>
        <v>01.4 - Klimatizace stavědlové ústředny</v>
      </c>
      <c r="F77" s="34"/>
      <c r="G77" s="34"/>
      <c r="H77" s="34"/>
      <c r="I77" s="138"/>
      <c r="J77" s="34"/>
      <c r="K77" s="34"/>
      <c r="L77" s="38"/>
    </row>
    <row r="78" s="1" customFormat="1" ht="6.96" customHeight="1">
      <c r="B78" s="33"/>
      <c r="C78" s="34"/>
      <c r="D78" s="34"/>
      <c r="E78" s="34"/>
      <c r="F78" s="34"/>
      <c r="G78" s="34"/>
      <c r="H78" s="34"/>
      <c r="I78" s="138"/>
      <c r="J78" s="34"/>
      <c r="K78" s="34"/>
      <c r="L78" s="38"/>
    </row>
    <row r="79" s="1" customFormat="1" ht="12" customHeight="1">
      <c r="B79" s="33"/>
      <c r="C79" s="27" t="s">
        <v>20</v>
      </c>
      <c r="D79" s="34"/>
      <c r="E79" s="34"/>
      <c r="F79" s="22" t="str">
        <f>F14</f>
        <v>Nezvěstice</v>
      </c>
      <c r="G79" s="34"/>
      <c r="H79" s="34"/>
      <c r="I79" s="140" t="s">
        <v>22</v>
      </c>
      <c r="J79" s="62" t="str">
        <f>IF(J14="","",J14)</f>
        <v>7. 1. 2019</v>
      </c>
      <c r="K79" s="34"/>
      <c r="L79" s="38"/>
    </row>
    <row r="80" s="1" customFormat="1" ht="6.96" customHeight="1">
      <c r="B80" s="33"/>
      <c r="C80" s="34"/>
      <c r="D80" s="34"/>
      <c r="E80" s="34"/>
      <c r="F80" s="34"/>
      <c r="G80" s="34"/>
      <c r="H80" s="34"/>
      <c r="I80" s="138"/>
      <c r="J80" s="34"/>
      <c r="K80" s="34"/>
      <c r="L80" s="38"/>
    </row>
    <row r="81" s="1" customFormat="1" ht="13.65" customHeight="1">
      <c r="B81" s="33"/>
      <c r="C81" s="27" t="s">
        <v>24</v>
      </c>
      <c r="D81" s="34"/>
      <c r="E81" s="34"/>
      <c r="F81" s="22" t="str">
        <f>E17</f>
        <v>SŽDC s.o. OŘ Plzeň</v>
      </c>
      <c r="G81" s="34"/>
      <c r="H81" s="34"/>
      <c r="I81" s="140" t="s">
        <v>30</v>
      </c>
      <c r="J81" s="31" t="str">
        <f>E23</f>
        <v xml:space="preserve"> </v>
      </c>
      <c r="K81" s="34"/>
      <c r="L81" s="38"/>
    </row>
    <row r="82" s="1" customFormat="1" ht="13.65" customHeight="1">
      <c r="B82" s="33"/>
      <c r="C82" s="27" t="s">
        <v>28</v>
      </c>
      <c r="D82" s="34"/>
      <c r="E82" s="34"/>
      <c r="F82" s="22" t="str">
        <f>IF(E20="","",E20)</f>
        <v>Vyplň údaj</v>
      </c>
      <c r="G82" s="34"/>
      <c r="H82" s="34"/>
      <c r="I82" s="140" t="s">
        <v>33</v>
      </c>
      <c r="J82" s="31" t="str">
        <f>E26</f>
        <v xml:space="preserve"> </v>
      </c>
      <c r="K82" s="34"/>
      <c r="L82" s="38"/>
    </row>
    <row r="83" s="1" customFormat="1" ht="10.32" customHeight="1">
      <c r="B83" s="33"/>
      <c r="C83" s="34"/>
      <c r="D83" s="34"/>
      <c r="E83" s="34"/>
      <c r="F83" s="34"/>
      <c r="G83" s="34"/>
      <c r="H83" s="34"/>
      <c r="I83" s="138"/>
      <c r="J83" s="34"/>
      <c r="K83" s="34"/>
      <c r="L83" s="38"/>
    </row>
    <row r="84" s="8" customFormat="1" ht="29.28" customHeight="1">
      <c r="B84" s="172"/>
      <c r="C84" s="173" t="s">
        <v>120</v>
      </c>
      <c r="D84" s="174" t="s">
        <v>54</v>
      </c>
      <c r="E84" s="174" t="s">
        <v>50</v>
      </c>
      <c r="F84" s="174" t="s">
        <v>51</v>
      </c>
      <c r="G84" s="174" t="s">
        <v>121</v>
      </c>
      <c r="H84" s="174" t="s">
        <v>122</v>
      </c>
      <c r="I84" s="175" t="s">
        <v>123</v>
      </c>
      <c r="J84" s="174" t="s">
        <v>116</v>
      </c>
      <c r="K84" s="176" t="s">
        <v>124</v>
      </c>
      <c r="L84" s="177"/>
      <c r="M84" s="83" t="s">
        <v>1</v>
      </c>
      <c r="N84" s="84" t="s">
        <v>39</v>
      </c>
      <c r="O84" s="84" t="s">
        <v>125</v>
      </c>
      <c r="P84" s="84" t="s">
        <v>126</v>
      </c>
      <c r="Q84" s="84" t="s">
        <v>127</v>
      </c>
      <c r="R84" s="84" t="s">
        <v>128</v>
      </c>
      <c r="S84" s="84" t="s">
        <v>129</v>
      </c>
      <c r="T84" s="85" t="s">
        <v>130</v>
      </c>
    </row>
    <row r="85" s="1" customFormat="1" ht="22.8" customHeight="1">
      <c r="B85" s="33"/>
      <c r="C85" s="90" t="s">
        <v>131</v>
      </c>
      <c r="D85" s="34"/>
      <c r="E85" s="34"/>
      <c r="F85" s="34"/>
      <c r="G85" s="34"/>
      <c r="H85" s="34"/>
      <c r="I85" s="138"/>
      <c r="J85" s="178">
        <f>BK85</f>
        <v>0</v>
      </c>
      <c r="K85" s="34"/>
      <c r="L85" s="38"/>
      <c r="M85" s="86"/>
      <c r="N85" s="87"/>
      <c r="O85" s="87"/>
      <c r="P85" s="179">
        <f>SUM(P86:P99)</f>
        <v>0</v>
      </c>
      <c r="Q85" s="87"/>
      <c r="R85" s="179">
        <f>SUM(R86:R99)</f>
        <v>0</v>
      </c>
      <c r="S85" s="87"/>
      <c r="T85" s="180">
        <f>SUM(T86:T99)</f>
        <v>0</v>
      </c>
      <c r="AT85" s="12" t="s">
        <v>68</v>
      </c>
      <c r="AU85" s="12" t="s">
        <v>118</v>
      </c>
      <c r="BK85" s="181">
        <f>SUM(BK86:BK99)</f>
        <v>0</v>
      </c>
    </row>
    <row r="86" s="1" customFormat="1" ht="22.5" customHeight="1">
      <c r="B86" s="33"/>
      <c r="C86" s="182" t="s">
        <v>76</v>
      </c>
      <c r="D86" s="182" t="s">
        <v>132</v>
      </c>
      <c r="E86" s="183" t="s">
        <v>782</v>
      </c>
      <c r="F86" s="184" t="s">
        <v>783</v>
      </c>
      <c r="G86" s="185" t="s">
        <v>135</v>
      </c>
      <c r="H86" s="186">
        <v>1</v>
      </c>
      <c r="I86" s="187"/>
      <c r="J86" s="188">
        <f>ROUND(I86*H86,2)</f>
        <v>0</v>
      </c>
      <c r="K86" s="184" t="s">
        <v>136</v>
      </c>
      <c r="L86" s="189"/>
      <c r="M86" s="190" t="s">
        <v>1</v>
      </c>
      <c r="N86" s="191" t="s">
        <v>40</v>
      </c>
      <c r="O86" s="74"/>
      <c r="P86" s="192">
        <f>O86*H86</f>
        <v>0</v>
      </c>
      <c r="Q86" s="192">
        <v>0</v>
      </c>
      <c r="R86" s="192">
        <f>Q86*H86</f>
        <v>0</v>
      </c>
      <c r="S86" s="192">
        <v>0</v>
      </c>
      <c r="T86" s="193">
        <f>S86*H86</f>
        <v>0</v>
      </c>
      <c r="AR86" s="12" t="s">
        <v>78</v>
      </c>
      <c r="AT86" s="12" t="s">
        <v>132</v>
      </c>
      <c r="AU86" s="12" t="s">
        <v>69</v>
      </c>
      <c r="AY86" s="12" t="s">
        <v>138</v>
      </c>
      <c r="BE86" s="194">
        <f>IF(N86="základní",J86,0)</f>
        <v>0</v>
      </c>
      <c r="BF86" s="194">
        <f>IF(N86="snížená",J86,0)</f>
        <v>0</v>
      </c>
      <c r="BG86" s="194">
        <f>IF(N86="zákl. přenesená",J86,0)</f>
        <v>0</v>
      </c>
      <c r="BH86" s="194">
        <f>IF(N86="sníž. přenesená",J86,0)</f>
        <v>0</v>
      </c>
      <c r="BI86" s="194">
        <f>IF(N86="nulová",J86,0)</f>
        <v>0</v>
      </c>
      <c r="BJ86" s="12" t="s">
        <v>76</v>
      </c>
      <c r="BK86" s="194">
        <f>ROUND(I86*H86,2)</f>
        <v>0</v>
      </c>
      <c r="BL86" s="12" t="s">
        <v>76</v>
      </c>
      <c r="BM86" s="12" t="s">
        <v>784</v>
      </c>
    </row>
    <row r="87" s="1" customFormat="1">
      <c r="B87" s="33"/>
      <c r="C87" s="34"/>
      <c r="D87" s="195" t="s">
        <v>141</v>
      </c>
      <c r="E87" s="34"/>
      <c r="F87" s="196" t="s">
        <v>783</v>
      </c>
      <c r="G87" s="34"/>
      <c r="H87" s="34"/>
      <c r="I87" s="138"/>
      <c r="J87" s="34"/>
      <c r="K87" s="34"/>
      <c r="L87" s="38"/>
      <c r="M87" s="197"/>
      <c r="N87" s="74"/>
      <c r="O87" s="74"/>
      <c r="P87" s="74"/>
      <c r="Q87" s="74"/>
      <c r="R87" s="74"/>
      <c r="S87" s="74"/>
      <c r="T87" s="75"/>
      <c r="AT87" s="12" t="s">
        <v>141</v>
      </c>
      <c r="AU87" s="12" t="s">
        <v>69</v>
      </c>
    </row>
    <row r="88" s="1" customFormat="1" ht="22.5" customHeight="1">
      <c r="B88" s="33"/>
      <c r="C88" s="182" t="s">
        <v>78</v>
      </c>
      <c r="D88" s="182" t="s">
        <v>132</v>
      </c>
      <c r="E88" s="183" t="s">
        <v>785</v>
      </c>
      <c r="F88" s="184" t="s">
        <v>786</v>
      </c>
      <c r="G88" s="185" t="s">
        <v>355</v>
      </c>
      <c r="H88" s="186">
        <v>20</v>
      </c>
      <c r="I88" s="187"/>
      <c r="J88" s="188">
        <f>ROUND(I88*H88,2)</f>
        <v>0</v>
      </c>
      <c r="K88" s="184" t="s">
        <v>136</v>
      </c>
      <c r="L88" s="189"/>
      <c r="M88" s="190" t="s">
        <v>1</v>
      </c>
      <c r="N88" s="191" t="s">
        <v>40</v>
      </c>
      <c r="O88" s="74"/>
      <c r="P88" s="192">
        <f>O88*H88</f>
        <v>0</v>
      </c>
      <c r="Q88" s="192">
        <v>0</v>
      </c>
      <c r="R88" s="192">
        <f>Q88*H88</f>
        <v>0</v>
      </c>
      <c r="S88" s="192">
        <v>0</v>
      </c>
      <c r="T88" s="193">
        <f>S88*H88</f>
        <v>0</v>
      </c>
      <c r="AR88" s="12" t="s">
        <v>78</v>
      </c>
      <c r="AT88" s="12" t="s">
        <v>132</v>
      </c>
      <c r="AU88" s="12" t="s">
        <v>69</v>
      </c>
      <c r="AY88" s="12" t="s">
        <v>138</v>
      </c>
      <c r="BE88" s="194">
        <f>IF(N88="základní",J88,0)</f>
        <v>0</v>
      </c>
      <c r="BF88" s="194">
        <f>IF(N88="snížená",J88,0)</f>
        <v>0</v>
      </c>
      <c r="BG88" s="194">
        <f>IF(N88="zákl. přenesená",J88,0)</f>
        <v>0</v>
      </c>
      <c r="BH88" s="194">
        <f>IF(N88="sníž. přenesená",J88,0)</f>
        <v>0</v>
      </c>
      <c r="BI88" s="194">
        <f>IF(N88="nulová",J88,0)</f>
        <v>0</v>
      </c>
      <c r="BJ88" s="12" t="s">
        <v>76</v>
      </c>
      <c r="BK88" s="194">
        <f>ROUND(I88*H88,2)</f>
        <v>0</v>
      </c>
      <c r="BL88" s="12" t="s">
        <v>76</v>
      </c>
      <c r="BM88" s="12" t="s">
        <v>787</v>
      </c>
    </row>
    <row r="89" s="1" customFormat="1">
      <c r="B89" s="33"/>
      <c r="C89" s="34"/>
      <c r="D89" s="195" t="s">
        <v>141</v>
      </c>
      <c r="E89" s="34"/>
      <c r="F89" s="196" t="s">
        <v>786</v>
      </c>
      <c r="G89" s="34"/>
      <c r="H89" s="34"/>
      <c r="I89" s="138"/>
      <c r="J89" s="34"/>
      <c r="K89" s="34"/>
      <c r="L89" s="38"/>
      <c r="M89" s="197"/>
      <c r="N89" s="74"/>
      <c r="O89" s="74"/>
      <c r="P89" s="74"/>
      <c r="Q89" s="74"/>
      <c r="R89" s="74"/>
      <c r="S89" s="74"/>
      <c r="T89" s="75"/>
      <c r="AT89" s="12" t="s">
        <v>141</v>
      </c>
      <c r="AU89" s="12" t="s">
        <v>69</v>
      </c>
    </row>
    <row r="90" s="1" customFormat="1" ht="22.5" customHeight="1">
      <c r="B90" s="33"/>
      <c r="C90" s="182" t="s">
        <v>142</v>
      </c>
      <c r="D90" s="182" t="s">
        <v>132</v>
      </c>
      <c r="E90" s="183" t="s">
        <v>788</v>
      </c>
      <c r="F90" s="184" t="s">
        <v>789</v>
      </c>
      <c r="G90" s="185" t="s">
        <v>135</v>
      </c>
      <c r="H90" s="186">
        <v>2</v>
      </c>
      <c r="I90" s="187"/>
      <c r="J90" s="188">
        <f>ROUND(I90*H90,2)</f>
        <v>0</v>
      </c>
      <c r="K90" s="184" t="s">
        <v>136</v>
      </c>
      <c r="L90" s="189"/>
      <c r="M90" s="190" t="s">
        <v>1</v>
      </c>
      <c r="N90" s="191" t="s">
        <v>40</v>
      </c>
      <c r="O90" s="74"/>
      <c r="P90" s="192">
        <f>O90*H90</f>
        <v>0</v>
      </c>
      <c r="Q90" s="192">
        <v>0</v>
      </c>
      <c r="R90" s="192">
        <f>Q90*H90</f>
        <v>0</v>
      </c>
      <c r="S90" s="192">
        <v>0</v>
      </c>
      <c r="T90" s="193">
        <f>S90*H90</f>
        <v>0</v>
      </c>
      <c r="AR90" s="12" t="s">
        <v>78</v>
      </c>
      <c r="AT90" s="12" t="s">
        <v>132</v>
      </c>
      <c r="AU90" s="12" t="s">
        <v>69</v>
      </c>
      <c r="AY90" s="12" t="s">
        <v>138</v>
      </c>
      <c r="BE90" s="194">
        <f>IF(N90="základní",J90,0)</f>
        <v>0</v>
      </c>
      <c r="BF90" s="194">
        <f>IF(N90="snížená",J90,0)</f>
        <v>0</v>
      </c>
      <c r="BG90" s="194">
        <f>IF(N90="zákl. přenesená",J90,0)</f>
        <v>0</v>
      </c>
      <c r="BH90" s="194">
        <f>IF(N90="sníž. přenesená",J90,0)</f>
        <v>0</v>
      </c>
      <c r="BI90" s="194">
        <f>IF(N90="nulová",J90,0)</f>
        <v>0</v>
      </c>
      <c r="BJ90" s="12" t="s">
        <v>76</v>
      </c>
      <c r="BK90" s="194">
        <f>ROUND(I90*H90,2)</f>
        <v>0</v>
      </c>
      <c r="BL90" s="12" t="s">
        <v>76</v>
      </c>
      <c r="BM90" s="12" t="s">
        <v>790</v>
      </c>
    </row>
    <row r="91" s="1" customFormat="1">
      <c r="B91" s="33"/>
      <c r="C91" s="34"/>
      <c r="D91" s="195" t="s">
        <v>141</v>
      </c>
      <c r="E91" s="34"/>
      <c r="F91" s="196" t="s">
        <v>789</v>
      </c>
      <c r="G91" s="34"/>
      <c r="H91" s="34"/>
      <c r="I91" s="138"/>
      <c r="J91" s="34"/>
      <c r="K91" s="34"/>
      <c r="L91" s="38"/>
      <c r="M91" s="197"/>
      <c r="N91" s="74"/>
      <c r="O91" s="74"/>
      <c r="P91" s="74"/>
      <c r="Q91" s="74"/>
      <c r="R91" s="74"/>
      <c r="S91" s="74"/>
      <c r="T91" s="75"/>
      <c r="AT91" s="12" t="s">
        <v>141</v>
      </c>
      <c r="AU91" s="12" t="s">
        <v>69</v>
      </c>
    </row>
    <row r="92" s="1" customFormat="1" ht="22.5" customHeight="1">
      <c r="B92" s="33"/>
      <c r="C92" s="182" t="s">
        <v>139</v>
      </c>
      <c r="D92" s="182" t="s">
        <v>132</v>
      </c>
      <c r="E92" s="183" t="s">
        <v>791</v>
      </c>
      <c r="F92" s="184" t="s">
        <v>792</v>
      </c>
      <c r="G92" s="185" t="s">
        <v>793</v>
      </c>
      <c r="H92" s="186">
        <v>2</v>
      </c>
      <c r="I92" s="187"/>
      <c r="J92" s="188">
        <f>ROUND(I92*H92,2)</f>
        <v>0</v>
      </c>
      <c r="K92" s="184" t="s">
        <v>136</v>
      </c>
      <c r="L92" s="189"/>
      <c r="M92" s="190" t="s">
        <v>1</v>
      </c>
      <c r="N92" s="191" t="s">
        <v>40</v>
      </c>
      <c r="O92" s="74"/>
      <c r="P92" s="192">
        <f>O92*H92</f>
        <v>0</v>
      </c>
      <c r="Q92" s="192">
        <v>0</v>
      </c>
      <c r="R92" s="192">
        <f>Q92*H92</f>
        <v>0</v>
      </c>
      <c r="S92" s="192">
        <v>0</v>
      </c>
      <c r="T92" s="193">
        <f>S92*H92</f>
        <v>0</v>
      </c>
      <c r="AR92" s="12" t="s">
        <v>78</v>
      </c>
      <c r="AT92" s="12" t="s">
        <v>132</v>
      </c>
      <c r="AU92" s="12" t="s">
        <v>69</v>
      </c>
      <c r="AY92" s="12" t="s">
        <v>138</v>
      </c>
      <c r="BE92" s="194">
        <f>IF(N92="základní",J92,0)</f>
        <v>0</v>
      </c>
      <c r="BF92" s="194">
        <f>IF(N92="snížená",J92,0)</f>
        <v>0</v>
      </c>
      <c r="BG92" s="194">
        <f>IF(N92="zákl. přenesená",J92,0)</f>
        <v>0</v>
      </c>
      <c r="BH92" s="194">
        <f>IF(N92="sníž. přenesená",J92,0)</f>
        <v>0</v>
      </c>
      <c r="BI92" s="194">
        <f>IF(N92="nulová",J92,0)</f>
        <v>0</v>
      </c>
      <c r="BJ92" s="12" t="s">
        <v>76</v>
      </c>
      <c r="BK92" s="194">
        <f>ROUND(I92*H92,2)</f>
        <v>0</v>
      </c>
      <c r="BL92" s="12" t="s">
        <v>76</v>
      </c>
      <c r="BM92" s="12" t="s">
        <v>794</v>
      </c>
    </row>
    <row r="93" s="1" customFormat="1">
      <c r="B93" s="33"/>
      <c r="C93" s="34"/>
      <c r="D93" s="195" t="s">
        <v>141</v>
      </c>
      <c r="E93" s="34"/>
      <c r="F93" s="196" t="s">
        <v>792</v>
      </c>
      <c r="G93" s="34"/>
      <c r="H93" s="34"/>
      <c r="I93" s="138"/>
      <c r="J93" s="34"/>
      <c r="K93" s="34"/>
      <c r="L93" s="38"/>
      <c r="M93" s="197"/>
      <c r="N93" s="74"/>
      <c r="O93" s="74"/>
      <c r="P93" s="74"/>
      <c r="Q93" s="74"/>
      <c r="R93" s="74"/>
      <c r="S93" s="74"/>
      <c r="T93" s="75"/>
      <c r="AT93" s="12" t="s">
        <v>141</v>
      </c>
      <c r="AU93" s="12" t="s">
        <v>69</v>
      </c>
    </row>
    <row r="94" s="1" customFormat="1" ht="22.5" customHeight="1">
      <c r="B94" s="33"/>
      <c r="C94" s="182" t="s">
        <v>149</v>
      </c>
      <c r="D94" s="182" t="s">
        <v>132</v>
      </c>
      <c r="E94" s="183" t="s">
        <v>795</v>
      </c>
      <c r="F94" s="184" t="s">
        <v>796</v>
      </c>
      <c r="G94" s="185" t="s">
        <v>135</v>
      </c>
      <c r="H94" s="186">
        <v>1</v>
      </c>
      <c r="I94" s="187"/>
      <c r="J94" s="188">
        <f>ROUND(I94*H94,2)</f>
        <v>0</v>
      </c>
      <c r="K94" s="184" t="s">
        <v>136</v>
      </c>
      <c r="L94" s="189"/>
      <c r="M94" s="190" t="s">
        <v>1</v>
      </c>
      <c r="N94" s="191" t="s">
        <v>40</v>
      </c>
      <c r="O94" s="74"/>
      <c r="P94" s="192">
        <f>O94*H94</f>
        <v>0</v>
      </c>
      <c r="Q94" s="192">
        <v>0</v>
      </c>
      <c r="R94" s="192">
        <f>Q94*H94</f>
        <v>0</v>
      </c>
      <c r="S94" s="192">
        <v>0</v>
      </c>
      <c r="T94" s="193">
        <f>S94*H94</f>
        <v>0</v>
      </c>
      <c r="AR94" s="12" t="s">
        <v>78</v>
      </c>
      <c r="AT94" s="12" t="s">
        <v>132</v>
      </c>
      <c r="AU94" s="12" t="s">
        <v>69</v>
      </c>
      <c r="AY94" s="12" t="s">
        <v>138</v>
      </c>
      <c r="BE94" s="194">
        <f>IF(N94="základní",J94,0)</f>
        <v>0</v>
      </c>
      <c r="BF94" s="194">
        <f>IF(N94="snížená",J94,0)</f>
        <v>0</v>
      </c>
      <c r="BG94" s="194">
        <f>IF(N94="zákl. přenesená",J94,0)</f>
        <v>0</v>
      </c>
      <c r="BH94" s="194">
        <f>IF(N94="sníž. přenesená",J94,0)</f>
        <v>0</v>
      </c>
      <c r="BI94" s="194">
        <f>IF(N94="nulová",J94,0)</f>
        <v>0</v>
      </c>
      <c r="BJ94" s="12" t="s">
        <v>76</v>
      </c>
      <c r="BK94" s="194">
        <f>ROUND(I94*H94,2)</f>
        <v>0</v>
      </c>
      <c r="BL94" s="12" t="s">
        <v>76</v>
      </c>
      <c r="BM94" s="12" t="s">
        <v>797</v>
      </c>
    </row>
    <row r="95" s="1" customFormat="1">
      <c r="B95" s="33"/>
      <c r="C95" s="34"/>
      <c r="D95" s="195" t="s">
        <v>141</v>
      </c>
      <c r="E95" s="34"/>
      <c r="F95" s="196" t="s">
        <v>796</v>
      </c>
      <c r="G95" s="34"/>
      <c r="H95" s="34"/>
      <c r="I95" s="138"/>
      <c r="J95" s="34"/>
      <c r="K95" s="34"/>
      <c r="L95" s="38"/>
      <c r="M95" s="197"/>
      <c r="N95" s="74"/>
      <c r="O95" s="74"/>
      <c r="P95" s="74"/>
      <c r="Q95" s="74"/>
      <c r="R95" s="74"/>
      <c r="S95" s="74"/>
      <c r="T95" s="75"/>
      <c r="AT95" s="12" t="s">
        <v>141</v>
      </c>
      <c r="AU95" s="12" t="s">
        <v>69</v>
      </c>
    </row>
    <row r="96" s="1" customFormat="1" ht="22.5" customHeight="1">
      <c r="B96" s="33"/>
      <c r="C96" s="198" t="s">
        <v>153</v>
      </c>
      <c r="D96" s="198" t="s">
        <v>177</v>
      </c>
      <c r="E96" s="199" t="s">
        <v>798</v>
      </c>
      <c r="F96" s="200" t="s">
        <v>799</v>
      </c>
      <c r="G96" s="201" t="s">
        <v>135</v>
      </c>
      <c r="H96" s="202">
        <v>1</v>
      </c>
      <c r="I96" s="203"/>
      <c r="J96" s="204">
        <f>ROUND(I96*H96,2)</f>
        <v>0</v>
      </c>
      <c r="K96" s="200" t="s">
        <v>136</v>
      </c>
      <c r="L96" s="38"/>
      <c r="M96" s="205" t="s">
        <v>1</v>
      </c>
      <c r="N96" s="206" t="s">
        <v>40</v>
      </c>
      <c r="O96" s="74"/>
      <c r="P96" s="192">
        <f>O96*H96</f>
        <v>0</v>
      </c>
      <c r="Q96" s="192">
        <v>0</v>
      </c>
      <c r="R96" s="192">
        <f>Q96*H96</f>
        <v>0</v>
      </c>
      <c r="S96" s="192">
        <v>0</v>
      </c>
      <c r="T96" s="193">
        <f>S96*H96</f>
        <v>0</v>
      </c>
      <c r="AR96" s="12" t="s">
        <v>76</v>
      </c>
      <c r="AT96" s="12" t="s">
        <v>177</v>
      </c>
      <c r="AU96" s="12" t="s">
        <v>69</v>
      </c>
      <c r="AY96" s="12" t="s">
        <v>138</v>
      </c>
      <c r="BE96" s="194">
        <f>IF(N96="základní",J96,0)</f>
        <v>0</v>
      </c>
      <c r="BF96" s="194">
        <f>IF(N96="snížená",J96,0)</f>
        <v>0</v>
      </c>
      <c r="BG96" s="194">
        <f>IF(N96="zákl. přenesená",J96,0)</f>
        <v>0</v>
      </c>
      <c r="BH96" s="194">
        <f>IF(N96="sníž. přenesená",J96,0)</f>
        <v>0</v>
      </c>
      <c r="BI96" s="194">
        <f>IF(N96="nulová",J96,0)</f>
        <v>0</v>
      </c>
      <c r="BJ96" s="12" t="s">
        <v>76</v>
      </c>
      <c r="BK96" s="194">
        <f>ROUND(I96*H96,2)</f>
        <v>0</v>
      </c>
      <c r="BL96" s="12" t="s">
        <v>76</v>
      </c>
      <c r="BM96" s="12" t="s">
        <v>800</v>
      </c>
    </row>
    <row r="97" s="1" customFormat="1">
      <c r="B97" s="33"/>
      <c r="C97" s="34"/>
      <c r="D97" s="195" t="s">
        <v>141</v>
      </c>
      <c r="E97" s="34"/>
      <c r="F97" s="196" t="s">
        <v>801</v>
      </c>
      <c r="G97" s="34"/>
      <c r="H97" s="34"/>
      <c r="I97" s="138"/>
      <c r="J97" s="34"/>
      <c r="K97" s="34"/>
      <c r="L97" s="38"/>
      <c r="M97" s="197"/>
      <c r="N97" s="74"/>
      <c r="O97" s="74"/>
      <c r="P97" s="74"/>
      <c r="Q97" s="74"/>
      <c r="R97" s="74"/>
      <c r="S97" s="74"/>
      <c r="T97" s="75"/>
      <c r="AT97" s="12" t="s">
        <v>141</v>
      </c>
      <c r="AU97" s="12" t="s">
        <v>69</v>
      </c>
    </row>
    <row r="98" s="1" customFormat="1" ht="22.5" customHeight="1">
      <c r="B98" s="33"/>
      <c r="C98" s="198" t="s">
        <v>157</v>
      </c>
      <c r="D98" s="198" t="s">
        <v>177</v>
      </c>
      <c r="E98" s="199" t="s">
        <v>802</v>
      </c>
      <c r="F98" s="200" t="s">
        <v>803</v>
      </c>
      <c r="G98" s="201" t="s">
        <v>135</v>
      </c>
      <c r="H98" s="202">
        <v>1</v>
      </c>
      <c r="I98" s="203"/>
      <c r="J98" s="204">
        <f>ROUND(I98*H98,2)</f>
        <v>0</v>
      </c>
      <c r="K98" s="200" t="s">
        <v>136</v>
      </c>
      <c r="L98" s="38"/>
      <c r="M98" s="205" t="s">
        <v>1</v>
      </c>
      <c r="N98" s="206" t="s">
        <v>40</v>
      </c>
      <c r="O98" s="74"/>
      <c r="P98" s="192">
        <f>O98*H98</f>
        <v>0</v>
      </c>
      <c r="Q98" s="192">
        <v>0</v>
      </c>
      <c r="R98" s="192">
        <f>Q98*H98</f>
        <v>0</v>
      </c>
      <c r="S98" s="192">
        <v>0</v>
      </c>
      <c r="T98" s="193">
        <f>S98*H98</f>
        <v>0</v>
      </c>
      <c r="AR98" s="12" t="s">
        <v>76</v>
      </c>
      <c r="AT98" s="12" t="s">
        <v>177</v>
      </c>
      <c r="AU98" s="12" t="s">
        <v>69</v>
      </c>
      <c r="AY98" s="12" t="s">
        <v>138</v>
      </c>
      <c r="BE98" s="194">
        <f>IF(N98="základní",J98,0)</f>
        <v>0</v>
      </c>
      <c r="BF98" s="194">
        <f>IF(N98="snížená",J98,0)</f>
        <v>0</v>
      </c>
      <c r="BG98" s="194">
        <f>IF(N98="zákl. přenesená",J98,0)</f>
        <v>0</v>
      </c>
      <c r="BH98" s="194">
        <f>IF(N98="sníž. přenesená",J98,0)</f>
        <v>0</v>
      </c>
      <c r="BI98" s="194">
        <f>IF(N98="nulová",J98,0)</f>
        <v>0</v>
      </c>
      <c r="BJ98" s="12" t="s">
        <v>76</v>
      </c>
      <c r="BK98" s="194">
        <f>ROUND(I98*H98,2)</f>
        <v>0</v>
      </c>
      <c r="BL98" s="12" t="s">
        <v>76</v>
      </c>
      <c r="BM98" s="12" t="s">
        <v>804</v>
      </c>
    </row>
    <row r="99" s="1" customFormat="1">
      <c r="B99" s="33"/>
      <c r="C99" s="34"/>
      <c r="D99" s="195" t="s">
        <v>141</v>
      </c>
      <c r="E99" s="34"/>
      <c r="F99" s="196" t="s">
        <v>805</v>
      </c>
      <c r="G99" s="34"/>
      <c r="H99" s="34"/>
      <c r="I99" s="138"/>
      <c r="J99" s="34"/>
      <c r="K99" s="34"/>
      <c r="L99" s="38"/>
      <c r="M99" s="208"/>
      <c r="N99" s="209"/>
      <c r="O99" s="209"/>
      <c r="P99" s="209"/>
      <c r="Q99" s="209"/>
      <c r="R99" s="209"/>
      <c r="S99" s="209"/>
      <c r="T99" s="210"/>
      <c r="AT99" s="12" t="s">
        <v>141</v>
      </c>
      <c r="AU99" s="12" t="s">
        <v>69</v>
      </c>
    </row>
    <row r="100" s="1" customFormat="1" ht="6.96" customHeight="1">
      <c r="B100" s="52"/>
      <c r="C100" s="53"/>
      <c r="D100" s="53"/>
      <c r="E100" s="53"/>
      <c r="F100" s="53"/>
      <c r="G100" s="53"/>
      <c r="H100" s="53"/>
      <c r="I100" s="162"/>
      <c r="J100" s="53"/>
      <c r="K100" s="53"/>
      <c r="L100" s="38"/>
    </row>
  </sheetData>
  <sheetProtection sheet="1" autoFilter="0" formatColumns="0" formatRows="0" objects="1" scenarios="1" spinCount="100000" saltValue="fxGD1eT9ECoJhtZHqf1V495H1EW7eGrCwbyPO6FM5kOXIP6sURpwn0LcGVLP+NBAo6Md8V0LXsgf1q3CObHf6w==" hashValue="K6l5lciFEKXtFaqD0cpP+orptAyLFjQbCns4WrZlQ8b9DVsuxLfPygoPURyVy5H/t5Dnks+63/wqa1zrs1bjjg==" algorithmName="SHA-512" password="CC35"/>
  <autoFilter ref="C84:K99"/>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1"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2" t="s">
        <v>95</v>
      </c>
    </row>
    <row r="3" ht="6.96" customHeight="1">
      <c r="B3" s="132"/>
      <c r="C3" s="133"/>
      <c r="D3" s="133"/>
      <c r="E3" s="133"/>
      <c r="F3" s="133"/>
      <c r="G3" s="133"/>
      <c r="H3" s="133"/>
      <c r="I3" s="134"/>
      <c r="J3" s="133"/>
      <c r="K3" s="133"/>
      <c r="L3" s="15"/>
      <c r="AT3" s="12" t="s">
        <v>78</v>
      </c>
    </row>
    <row r="4" ht="24.96" customHeight="1">
      <c r="B4" s="15"/>
      <c r="D4" s="135" t="s">
        <v>109</v>
      </c>
      <c r="L4" s="15"/>
      <c r="M4" s="19" t="s">
        <v>10</v>
      </c>
      <c r="AT4" s="12" t="s">
        <v>4</v>
      </c>
    </row>
    <row r="5" ht="6.96" customHeight="1">
      <c r="B5" s="15"/>
      <c r="L5" s="15"/>
    </row>
    <row r="6" ht="12" customHeight="1">
      <c r="B6" s="15"/>
      <c r="D6" s="136" t="s">
        <v>16</v>
      </c>
      <c r="L6" s="15"/>
    </row>
    <row r="7" ht="16.5" customHeight="1">
      <c r="B7" s="15"/>
      <c r="E7" s="137" t="str">
        <f>'Rekapitulace stavby'!K6</f>
        <v>Oprava SZZ Nezvěstice</v>
      </c>
      <c r="F7" s="136"/>
      <c r="G7" s="136"/>
      <c r="H7" s="136"/>
      <c r="L7" s="15"/>
    </row>
    <row r="8" ht="12" customHeight="1">
      <c r="B8" s="15"/>
      <c r="D8" s="136" t="s">
        <v>110</v>
      </c>
      <c r="L8" s="15"/>
    </row>
    <row r="9" s="1" customFormat="1" ht="16.5" customHeight="1">
      <c r="B9" s="38"/>
      <c r="E9" s="137" t="s">
        <v>111</v>
      </c>
      <c r="F9" s="1"/>
      <c r="G9" s="1"/>
      <c r="H9" s="1"/>
      <c r="I9" s="138"/>
      <c r="L9" s="38"/>
    </row>
    <row r="10" s="1" customFormat="1" ht="12" customHeight="1">
      <c r="B10" s="38"/>
      <c r="D10" s="136" t="s">
        <v>112</v>
      </c>
      <c r="I10" s="138"/>
      <c r="L10" s="38"/>
    </row>
    <row r="11" s="1" customFormat="1" ht="36.96" customHeight="1">
      <c r="B11" s="38"/>
      <c r="E11" s="139" t="s">
        <v>806</v>
      </c>
      <c r="F11" s="1"/>
      <c r="G11" s="1"/>
      <c r="H11" s="1"/>
      <c r="I11" s="138"/>
      <c r="L11" s="38"/>
    </row>
    <row r="12" s="1" customFormat="1">
      <c r="B12" s="38"/>
      <c r="I12" s="138"/>
      <c r="L12" s="38"/>
    </row>
    <row r="13" s="1" customFormat="1" ht="12" customHeight="1">
      <c r="B13" s="38"/>
      <c r="D13" s="136" t="s">
        <v>18</v>
      </c>
      <c r="F13" s="12" t="s">
        <v>1</v>
      </c>
      <c r="I13" s="140" t="s">
        <v>19</v>
      </c>
      <c r="J13" s="12" t="s">
        <v>1</v>
      </c>
      <c r="L13" s="38"/>
    </row>
    <row r="14" s="1" customFormat="1" ht="12" customHeight="1">
      <c r="B14" s="38"/>
      <c r="D14" s="136" t="s">
        <v>20</v>
      </c>
      <c r="F14" s="12" t="s">
        <v>21</v>
      </c>
      <c r="I14" s="140" t="s">
        <v>22</v>
      </c>
      <c r="J14" s="141" t="str">
        <f>'Rekapitulace stavby'!AN8</f>
        <v>7. 1. 2019</v>
      </c>
      <c r="L14" s="38"/>
    </row>
    <row r="15" s="1" customFormat="1" ht="10.8" customHeight="1">
      <c r="B15" s="38"/>
      <c r="I15" s="138"/>
      <c r="L15" s="38"/>
    </row>
    <row r="16" s="1" customFormat="1" ht="12" customHeight="1">
      <c r="B16" s="38"/>
      <c r="D16" s="136" t="s">
        <v>24</v>
      </c>
      <c r="I16" s="140" t="s">
        <v>25</v>
      </c>
      <c r="J16" s="12" t="s">
        <v>1</v>
      </c>
      <c r="L16" s="38"/>
    </row>
    <row r="17" s="1" customFormat="1" ht="18" customHeight="1">
      <c r="B17" s="38"/>
      <c r="E17" s="12" t="s">
        <v>26</v>
      </c>
      <c r="I17" s="140" t="s">
        <v>27</v>
      </c>
      <c r="J17" s="12" t="s">
        <v>1</v>
      </c>
      <c r="L17" s="38"/>
    </row>
    <row r="18" s="1" customFormat="1" ht="6.96" customHeight="1">
      <c r="B18" s="38"/>
      <c r="I18" s="138"/>
      <c r="L18" s="38"/>
    </row>
    <row r="19" s="1" customFormat="1" ht="12" customHeight="1">
      <c r="B19" s="38"/>
      <c r="D19" s="136" t="s">
        <v>28</v>
      </c>
      <c r="I19" s="140" t="s">
        <v>25</v>
      </c>
      <c r="J19" s="28" t="str">
        <f>'Rekapitulace stavby'!AN13</f>
        <v>Vyplň údaj</v>
      </c>
      <c r="L19" s="38"/>
    </row>
    <row r="20" s="1" customFormat="1" ht="18" customHeight="1">
      <c r="B20" s="38"/>
      <c r="E20" s="28" t="str">
        <f>'Rekapitulace stavby'!E14</f>
        <v>Vyplň údaj</v>
      </c>
      <c r="F20" s="12"/>
      <c r="G20" s="12"/>
      <c r="H20" s="12"/>
      <c r="I20" s="140" t="s">
        <v>27</v>
      </c>
      <c r="J20" s="28" t="str">
        <f>'Rekapitulace stavby'!AN14</f>
        <v>Vyplň údaj</v>
      </c>
      <c r="L20" s="38"/>
    </row>
    <row r="21" s="1" customFormat="1" ht="6.96" customHeight="1">
      <c r="B21" s="38"/>
      <c r="I21" s="138"/>
      <c r="L21" s="38"/>
    </row>
    <row r="22" s="1" customFormat="1" ht="12" customHeight="1">
      <c r="B22" s="38"/>
      <c r="D22" s="136" t="s">
        <v>30</v>
      </c>
      <c r="I22" s="140" t="s">
        <v>25</v>
      </c>
      <c r="J22" s="12" t="str">
        <f>IF('Rekapitulace stavby'!AN16="","",'Rekapitulace stavby'!AN16)</f>
        <v/>
      </c>
      <c r="L22" s="38"/>
    </row>
    <row r="23" s="1" customFormat="1" ht="18" customHeight="1">
      <c r="B23" s="38"/>
      <c r="E23" s="12" t="str">
        <f>IF('Rekapitulace stavby'!E17="","",'Rekapitulace stavby'!E17)</f>
        <v xml:space="preserve"> </v>
      </c>
      <c r="I23" s="140" t="s">
        <v>27</v>
      </c>
      <c r="J23" s="12" t="str">
        <f>IF('Rekapitulace stavby'!AN17="","",'Rekapitulace stavby'!AN17)</f>
        <v/>
      </c>
      <c r="L23" s="38"/>
    </row>
    <row r="24" s="1" customFormat="1" ht="6.96" customHeight="1">
      <c r="B24" s="38"/>
      <c r="I24" s="138"/>
      <c r="L24" s="38"/>
    </row>
    <row r="25" s="1" customFormat="1" ht="12" customHeight="1">
      <c r="B25" s="38"/>
      <c r="D25" s="136" t="s">
        <v>33</v>
      </c>
      <c r="I25" s="140" t="s">
        <v>25</v>
      </c>
      <c r="J25" s="12" t="str">
        <f>IF('Rekapitulace stavby'!AN19="","",'Rekapitulace stavby'!AN19)</f>
        <v/>
      </c>
      <c r="L25" s="38"/>
    </row>
    <row r="26" s="1" customFormat="1" ht="18" customHeight="1">
      <c r="B26" s="38"/>
      <c r="E26" s="12" t="str">
        <f>IF('Rekapitulace stavby'!E20="","",'Rekapitulace stavby'!E20)</f>
        <v xml:space="preserve"> </v>
      </c>
      <c r="I26" s="140" t="s">
        <v>27</v>
      </c>
      <c r="J26" s="12" t="str">
        <f>IF('Rekapitulace stavby'!AN20="","",'Rekapitulace stavby'!AN20)</f>
        <v/>
      </c>
      <c r="L26" s="38"/>
    </row>
    <row r="27" s="1" customFormat="1" ht="6.96" customHeight="1">
      <c r="B27" s="38"/>
      <c r="I27" s="138"/>
      <c r="L27" s="38"/>
    </row>
    <row r="28" s="1" customFormat="1" ht="12" customHeight="1">
      <c r="B28" s="38"/>
      <c r="D28" s="136" t="s">
        <v>34</v>
      </c>
      <c r="I28" s="138"/>
      <c r="L28" s="38"/>
    </row>
    <row r="29" s="7" customFormat="1" ht="16.5" customHeight="1">
      <c r="B29" s="142"/>
      <c r="E29" s="143" t="s">
        <v>1</v>
      </c>
      <c r="F29" s="143"/>
      <c r="G29" s="143"/>
      <c r="H29" s="143"/>
      <c r="I29" s="144"/>
      <c r="L29" s="142"/>
    </row>
    <row r="30" s="1" customFormat="1" ht="6.96" customHeight="1">
      <c r="B30" s="38"/>
      <c r="I30" s="138"/>
      <c r="L30" s="38"/>
    </row>
    <row r="31" s="1" customFormat="1" ht="6.96" customHeight="1">
      <c r="B31" s="38"/>
      <c r="D31" s="66"/>
      <c r="E31" s="66"/>
      <c r="F31" s="66"/>
      <c r="G31" s="66"/>
      <c r="H31" s="66"/>
      <c r="I31" s="145"/>
      <c r="J31" s="66"/>
      <c r="K31" s="66"/>
      <c r="L31" s="38"/>
    </row>
    <row r="32" s="1" customFormat="1" ht="25.44" customHeight="1">
      <c r="B32" s="38"/>
      <c r="D32" s="146" t="s">
        <v>35</v>
      </c>
      <c r="I32" s="138"/>
      <c r="J32" s="147">
        <f>ROUND(J85, 2)</f>
        <v>0</v>
      </c>
      <c r="L32" s="38"/>
    </row>
    <row r="33" s="1" customFormat="1" ht="6.96" customHeight="1">
      <c r="B33" s="38"/>
      <c r="D33" s="66"/>
      <c r="E33" s="66"/>
      <c r="F33" s="66"/>
      <c r="G33" s="66"/>
      <c r="H33" s="66"/>
      <c r="I33" s="145"/>
      <c r="J33" s="66"/>
      <c r="K33" s="66"/>
      <c r="L33" s="38"/>
    </row>
    <row r="34" s="1" customFormat="1" ht="14.4" customHeight="1">
      <c r="B34" s="38"/>
      <c r="F34" s="148" t="s">
        <v>37</v>
      </c>
      <c r="I34" s="149" t="s">
        <v>36</v>
      </c>
      <c r="J34" s="148" t="s">
        <v>38</v>
      </c>
      <c r="L34" s="38"/>
    </row>
    <row r="35" s="1" customFormat="1" ht="14.4" customHeight="1">
      <c r="B35" s="38"/>
      <c r="D35" s="136" t="s">
        <v>39</v>
      </c>
      <c r="E35" s="136" t="s">
        <v>40</v>
      </c>
      <c r="F35" s="150">
        <f>ROUND((SUM(BE85:BE109)),  2)</f>
        <v>0</v>
      </c>
      <c r="I35" s="151">
        <v>0.20999999999999999</v>
      </c>
      <c r="J35" s="150">
        <f>ROUND(((SUM(BE85:BE109))*I35),  2)</f>
        <v>0</v>
      </c>
      <c r="L35" s="38"/>
    </row>
    <row r="36" s="1" customFormat="1" ht="14.4" customHeight="1">
      <c r="B36" s="38"/>
      <c r="E36" s="136" t="s">
        <v>41</v>
      </c>
      <c r="F36" s="150">
        <f>ROUND((SUM(BF85:BF109)),  2)</f>
        <v>0</v>
      </c>
      <c r="I36" s="151">
        <v>0.14999999999999999</v>
      </c>
      <c r="J36" s="150">
        <f>ROUND(((SUM(BF85:BF109))*I36),  2)</f>
        <v>0</v>
      </c>
      <c r="L36" s="38"/>
    </row>
    <row r="37" hidden="1" s="1" customFormat="1" ht="14.4" customHeight="1">
      <c r="B37" s="38"/>
      <c r="E37" s="136" t="s">
        <v>42</v>
      </c>
      <c r="F37" s="150">
        <f>ROUND((SUM(BG85:BG109)),  2)</f>
        <v>0</v>
      </c>
      <c r="I37" s="151">
        <v>0.20999999999999999</v>
      </c>
      <c r="J37" s="150">
        <f>0</f>
        <v>0</v>
      </c>
      <c r="L37" s="38"/>
    </row>
    <row r="38" hidden="1" s="1" customFormat="1" ht="14.4" customHeight="1">
      <c r="B38" s="38"/>
      <c r="E38" s="136" t="s">
        <v>43</v>
      </c>
      <c r="F38" s="150">
        <f>ROUND((SUM(BH85:BH109)),  2)</f>
        <v>0</v>
      </c>
      <c r="I38" s="151">
        <v>0.14999999999999999</v>
      </c>
      <c r="J38" s="150">
        <f>0</f>
        <v>0</v>
      </c>
      <c r="L38" s="38"/>
    </row>
    <row r="39" hidden="1" s="1" customFormat="1" ht="14.4" customHeight="1">
      <c r="B39" s="38"/>
      <c r="E39" s="136" t="s">
        <v>44</v>
      </c>
      <c r="F39" s="150">
        <f>ROUND((SUM(BI85:BI109)),  2)</f>
        <v>0</v>
      </c>
      <c r="I39" s="151">
        <v>0</v>
      </c>
      <c r="J39" s="150">
        <f>0</f>
        <v>0</v>
      </c>
      <c r="L39" s="38"/>
    </row>
    <row r="40" s="1" customFormat="1" ht="6.96" customHeight="1">
      <c r="B40" s="38"/>
      <c r="I40" s="138"/>
      <c r="L40" s="38"/>
    </row>
    <row r="41" s="1" customFormat="1" ht="25.44" customHeight="1">
      <c r="B41" s="38"/>
      <c r="C41" s="152"/>
      <c r="D41" s="153" t="s">
        <v>45</v>
      </c>
      <c r="E41" s="154"/>
      <c r="F41" s="154"/>
      <c r="G41" s="155" t="s">
        <v>46</v>
      </c>
      <c r="H41" s="156" t="s">
        <v>47</v>
      </c>
      <c r="I41" s="157"/>
      <c r="J41" s="158">
        <f>SUM(J32:J39)</f>
        <v>0</v>
      </c>
      <c r="K41" s="159"/>
      <c r="L41" s="38"/>
    </row>
    <row r="42" s="1" customFormat="1" ht="14.4" customHeight="1">
      <c r="B42" s="160"/>
      <c r="C42" s="161"/>
      <c r="D42" s="161"/>
      <c r="E42" s="161"/>
      <c r="F42" s="161"/>
      <c r="G42" s="161"/>
      <c r="H42" s="161"/>
      <c r="I42" s="162"/>
      <c r="J42" s="161"/>
      <c r="K42" s="161"/>
      <c r="L42" s="38"/>
    </row>
    <row r="46" s="1" customFormat="1" ht="6.96" customHeight="1">
      <c r="B46" s="163"/>
      <c r="C46" s="164"/>
      <c r="D46" s="164"/>
      <c r="E46" s="164"/>
      <c r="F46" s="164"/>
      <c r="G46" s="164"/>
      <c r="H46" s="164"/>
      <c r="I46" s="165"/>
      <c r="J46" s="164"/>
      <c r="K46" s="164"/>
      <c r="L46" s="38"/>
    </row>
    <row r="47" s="1" customFormat="1" ht="24.96" customHeight="1">
      <c r="B47" s="33"/>
      <c r="C47" s="18" t="s">
        <v>114</v>
      </c>
      <c r="D47" s="34"/>
      <c r="E47" s="34"/>
      <c r="F47" s="34"/>
      <c r="G47" s="34"/>
      <c r="H47" s="34"/>
      <c r="I47" s="138"/>
      <c r="J47" s="34"/>
      <c r="K47" s="34"/>
      <c r="L47" s="38"/>
    </row>
    <row r="48" s="1" customFormat="1" ht="6.96" customHeight="1">
      <c r="B48" s="33"/>
      <c r="C48" s="34"/>
      <c r="D48" s="34"/>
      <c r="E48" s="34"/>
      <c r="F48" s="34"/>
      <c r="G48" s="34"/>
      <c r="H48" s="34"/>
      <c r="I48" s="138"/>
      <c r="J48" s="34"/>
      <c r="K48" s="34"/>
      <c r="L48" s="38"/>
    </row>
    <row r="49" s="1" customFormat="1" ht="12" customHeight="1">
      <c r="B49" s="33"/>
      <c r="C49" s="27" t="s">
        <v>16</v>
      </c>
      <c r="D49" s="34"/>
      <c r="E49" s="34"/>
      <c r="F49" s="34"/>
      <c r="G49" s="34"/>
      <c r="H49" s="34"/>
      <c r="I49" s="138"/>
      <c r="J49" s="34"/>
      <c r="K49" s="34"/>
      <c r="L49" s="38"/>
    </row>
    <row r="50" s="1" customFormat="1" ht="16.5" customHeight="1">
      <c r="B50" s="33"/>
      <c r="C50" s="34"/>
      <c r="D50" s="34"/>
      <c r="E50" s="166" t="str">
        <f>E7</f>
        <v>Oprava SZZ Nezvěstice</v>
      </c>
      <c r="F50" s="27"/>
      <c r="G50" s="27"/>
      <c r="H50" s="27"/>
      <c r="I50" s="138"/>
      <c r="J50" s="34"/>
      <c r="K50" s="34"/>
      <c r="L50" s="38"/>
    </row>
    <row r="51" ht="12" customHeight="1">
      <c r="B51" s="16"/>
      <c r="C51" s="27" t="s">
        <v>110</v>
      </c>
      <c r="D51" s="17"/>
      <c r="E51" s="17"/>
      <c r="F51" s="17"/>
      <c r="G51" s="17"/>
      <c r="H51" s="17"/>
      <c r="I51" s="131"/>
      <c r="J51" s="17"/>
      <c r="K51" s="17"/>
      <c r="L51" s="15"/>
    </row>
    <row r="52" s="1" customFormat="1" ht="16.5" customHeight="1">
      <c r="B52" s="33"/>
      <c r="C52" s="34"/>
      <c r="D52" s="34"/>
      <c r="E52" s="166" t="s">
        <v>111</v>
      </c>
      <c r="F52" s="34"/>
      <c r="G52" s="34"/>
      <c r="H52" s="34"/>
      <c r="I52" s="138"/>
      <c r="J52" s="34"/>
      <c r="K52" s="34"/>
      <c r="L52" s="38"/>
    </row>
    <row r="53" s="1" customFormat="1" ht="12" customHeight="1">
      <c r="B53" s="33"/>
      <c r="C53" s="27" t="s">
        <v>112</v>
      </c>
      <c r="D53" s="34"/>
      <c r="E53" s="34"/>
      <c r="F53" s="34"/>
      <c r="G53" s="34"/>
      <c r="H53" s="34"/>
      <c r="I53" s="138"/>
      <c r="J53" s="34"/>
      <c r="K53" s="34"/>
      <c r="L53" s="38"/>
    </row>
    <row r="54" s="1" customFormat="1" ht="16.5" customHeight="1">
      <c r="B54" s="33"/>
      <c r="C54" s="34"/>
      <c r="D54" s="34"/>
      <c r="E54" s="59" t="str">
        <f>E11</f>
        <v>01.5 - Úpravy přejezdových zabezpečovacích zařízení</v>
      </c>
      <c r="F54" s="34"/>
      <c r="G54" s="34"/>
      <c r="H54" s="34"/>
      <c r="I54" s="138"/>
      <c r="J54" s="34"/>
      <c r="K54" s="34"/>
      <c r="L54" s="38"/>
    </row>
    <row r="55" s="1" customFormat="1" ht="6.96" customHeight="1">
      <c r="B55" s="33"/>
      <c r="C55" s="34"/>
      <c r="D55" s="34"/>
      <c r="E55" s="34"/>
      <c r="F55" s="34"/>
      <c r="G55" s="34"/>
      <c r="H55" s="34"/>
      <c r="I55" s="138"/>
      <c r="J55" s="34"/>
      <c r="K55" s="34"/>
      <c r="L55" s="38"/>
    </row>
    <row r="56" s="1" customFormat="1" ht="12" customHeight="1">
      <c r="B56" s="33"/>
      <c r="C56" s="27" t="s">
        <v>20</v>
      </c>
      <c r="D56" s="34"/>
      <c r="E56" s="34"/>
      <c r="F56" s="22" t="str">
        <f>F14</f>
        <v>Nezvěstice</v>
      </c>
      <c r="G56" s="34"/>
      <c r="H56" s="34"/>
      <c r="I56" s="140" t="s">
        <v>22</v>
      </c>
      <c r="J56" s="62" t="str">
        <f>IF(J14="","",J14)</f>
        <v>7. 1. 2019</v>
      </c>
      <c r="K56" s="34"/>
      <c r="L56" s="38"/>
    </row>
    <row r="57" s="1" customFormat="1" ht="6.96" customHeight="1">
      <c r="B57" s="33"/>
      <c r="C57" s="34"/>
      <c r="D57" s="34"/>
      <c r="E57" s="34"/>
      <c r="F57" s="34"/>
      <c r="G57" s="34"/>
      <c r="H57" s="34"/>
      <c r="I57" s="138"/>
      <c r="J57" s="34"/>
      <c r="K57" s="34"/>
      <c r="L57" s="38"/>
    </row>
    <row r="58" s="1" customFormat="1" ht="13.65" customHeight="1">
      <c r="B58" s="33"/>
      <c r="C58" s="27" t="s">
        <v>24</v>
      </c>
      <c r="D58" s="34"/>
      <c r="E58" s="34"/>
      <c r="F58" s="22" t="str">
        <f>E17</f>
        <v>SŽDC s.o. OŘ Plzeň</v>
      </c>
      <c r="G58" s="34"/>
      <c r="H58" s="34"/>
      <c r="I58" s="140" t="s">
        <v>30</v>
      </c>
      <c r="J58" s="31" t="str">
        <f>E23</f>
        <v xml:space="preserve"> </v>
      </c>
      <c r="K58" s="34"/>
      <c r="L58" s="38"/>
    </row>
    <row r="59" s="1" customFormat="1" ht="13.65" customHeight="1">
      <c r="B59" s="33"/>
      <c r="C59" s="27" t="s">
        <v>28</v>
      </c>
      <c r="D59" s="34"/>
      <c r="E59" s="34"/>
      <c r="F59" s="22" t="str">
        <f>IF(E20="","",E20)</f>
        <v>Vyplň údaj</v>
      </c>
      <c r="G59" s="34"/>
      <c r="H59" s="34"/>
      <c r="I59" s="140" t="s">
        <v>33</v>
      </c>
      <c r="J59" s="31" t="str">
        <f>E26</f>
        <v xml:space="preserve"> </v>
      </c>
      <c r="K59" s="34"/>
      <c r="L59" s="38"/>
    </row>
    <row r="60" s="1" customFormat="1" ht="10.32" customHeight="1">
      <c r="B60" s="33"/>
      <c r="C60" s="34"/>
      <c r="D60" s="34"/>
      <c r="E60" s="34"/>
      <c r="F60" s="34"/>
      <c r="G60" s="34"/>
      <c r="H60" s="34"/>
      <c r="I60" s="138"/>
      <c r="J60" s="34"/>
      <c r="K60" s="34"/>
      <c r="L60" s="38"/>
    </row>
    <row r="61" s="1" customFormat="1" ht="29.28" customHeight="1">
      <c r="B61" s="33"/>
      <c r="C61" s="167" t="s">
        <v>115</v>
      </c>
      <c r="D61" s="168"/>
      <c r="E61" s="168"/>
      <c r="F61" s="168"/>
      <c r="G61" s="168"/>
      <c r="H61" s="168"/>
      <c r="I61" s="169"/>
      <c r="J61" s="170" t="s">
        <v>116</v>
      </c>
      <c r="K61" s="168"/>
      <c r="L61" s="38"/>
    </row>
    <row r="62" s="1" customFormat="1" ht="10.32" customHeight="1">
      <c r="B62" s="33"/>
      <c r="C62" s="34"/>
      <c r="D62" s="34"/>
      <c r="E62" s="34"/>
      <c r="F62" s="34"/>
      <c r="G62" s="34"/>
      <c r="H62" s="34"/>
      <c r="I62" s="138"/>
      <c r="J62" s="34"/>
      <c r="K62" s="34"/>
      <c r="L62" s="38"/>
    </row>
    <row r="63" s="1" customFormat="1" ht="22.8" customHeight="1">
      <c r="B63" s="33"/>
      <c r="C63" s="171" t="s">
        <v>117</v>
      </c>
      <c r="D63" s="34"/>
      <c r="E63" s="34"/>
      <c r="F63" s="34"/>
      <c r="G63" s="34"/>
      <c r="H63" s="34"/>
      <c r="I63" s="138"/>
      <c r="J63" s="93">
        <f>J85</f>
        <v>0</v>
      </c>
      <c r="K63" s="34"/>
      <c r="L63" s="38"/>
      <c r="AU63" s="12" t="s">
        <v>118</v>
      </c>
    </row>
    <row r="64" s="1" customFormat="1" ht="21.84" customHeight="1">
      <c r="B64" s="33"/>
      <c r="C64" s="34"/>
      <c r="D64" s="34"/>
      <c r="E64" s="34"/>
      <c r="F64" s="34"/>
      <c r="G64" s="34"/>
      <c r="H64" s="34"/>
      <c r="I64" s="138"/>
      <c r="J64" s="34"/>
      <c r="K64" s="34"/>
      <c r="L64" s="38"/>
    </row>
    <row r="65" s="1" customFormat="1" ht="6.96" customHeight="1">
      <c r="B65" s="52"/>
      <c r="C65" s="53"/>
      <c r="D65" s="53"/>
      <c r="E65" s="53"/>
      <c r="F65" s="53"/>
      <c r="G65" s="53"/>
      <c r="H65" s="53"/>
      <c r="I65" s="162"/>
      <c r="J65" s="53"/>
      <c r="K65" s="53"/>
      <c r="L65" s="38"/>
    </row>
    <row r="69" s="1" customFormat="1" ht="6.96" customHeight="1">
      <c r="B69" s="54"/>
      <c r="C69" s="55"/>
      <c r="D69" s="55"/>
      <c r="E69" s="55"/>
      <c r="F69" s="55"/>
      <c r="G69" s="55"/>
      <c r="H69" s="55"/>
      <c r="I69" s="165"/>
      <c r="J69" s="55"/>
      <c r="K69" s="55"/>
      <c r="L69" s="38"/>
    </row>
    <row r="70" s="1" customFormat="1" ht="24.96" customHeight="1">
      <c r="B70" s="33"/>
      <c r="C70" s="18" t="s">
        <v>119</v>
      </c>
      <c r="D70" s="34"/>
      <c r="E70" s="34"/>
      <c r="F70" s="34"/>
      <c r="G70" s="34"/>
      <c r="H70" s="34"/>
      <c r="I70" s="138"/>
      <c r="J70" s="34"/>
      <c r="K70" s="34"/>
      <c r="L70" s="38"/>
    </row>
    <row r="71" s="1" customFormat="1" ht="6.96" customHeight="1">
      <c r="B71" s="33"/>
      <c r="C71" s="34"/>
      <c r="D71" s="34"/>
      <c r="E71" s="34"/>
      <c r="F71" s="34"/>
      <c r="G71" s="34"/>
      <c r="H71" s="34"/>
      <c r="I71" s="138"/>
      <c r="J71" s="34"/>
      <c r="K71" s="34"/>
      <c r="L71" s="38"/>
    </row>
    <row r="72" s="1" customFormat="1" ht="12" customHeight="1">
      <c r="B72" s="33"/>
      <c r="C72" s="27" t="s">
        <v>16</v>
      </c>
      <c r="D72" s="34"/>
      <c r="E72" s="34"/>
      <c r="F72" s="34"/>
      <c r="G72" s="34"/>
      <c r="H72" s="34"/>
      <c r="I72" s="138"/>
      <c r="J72" s="34"/>
      <c r="K72" s="34"/>
      <c r="L72" s="38"/>
    </row>
    <row r="73" s="1" customFormat="1" ht="16.5" customHeight="1">
      <c r="B73" s="33"/>
      <c r="C73" s="34"/>
      <c r="D73" s="34"/>
      <c r="E73" s="166" t="str">
        <f>E7</f>
        <v>Oprava SZZ Nezvěstice</v>
      </c>
      <c r="F73" s="27"/>
      <c r="G73" s="27"/>
      <c r="H73" s="27"/>
      <c r="I73" s="138"/>
      <c r="J73" s="34"/>
      <c r="K73" s="34"/>
      <c r="L73" s="38"/>
    </row>
    <row r="74" ht="12" customHeight="1">
      <c r="B74" s="16"/>
      <c r="C74" s="27" t="s">
        <v>110</v>
      </c>
      <c r="D74" s="17"/>
      <c r="E74" s="17"/>
      <c r="F74" s="17"/>
      <c r="G74" s="17"/>
      <c r="H74" s="17"/>
      <c r="I74" s="131"/>
      <c r="J74" s="17"/>
      <c r="K74" s="17"/>
      <c r="L74" s="15"/>
    </row>
    <row r="75" s="1" customFormat="1" ht="16.5" customHeight="1">
      <c r="B75" s="33"/>
      <c r="C75" s="34"/>
      <c r="D75" s="34"/>
      <c r="E75" s="166" t="s">
        <v>111</v>
      </c>
      <c r="F75" s="34"/>
      <c r="G75" s="34"/>
      <c r="H75" s="34"/>
      <c r="I75" s="138"/>
      <c r="J75" s="34"/>
      <c r="K75" s="34"/>
      <c r="L75" s="38"/>
    </row>
    <row r="76" s="1" customFormat="1" ht="12" customHeight="1">
      <c r="B76" s="33"/>
      <c r="C76" s="27" t="s">
        <v>112</v>
      </c>
      <c r="D76" s="34"/>
      <c r="E76" s="34"/>
      <c r="F76" s="34"/>
      <c r="G76" s="34"/>
      <c r="H76" s="34"/>
      <c r="I76" s="138"/>
      <c r="J76" s="34"/>
      <c r="K76" s="34"/>
      <c r="L76" s="38"/>
    </row>
    <row r="77" s="1" customFormat="1" ht="16.5" customHeight="1">
      <c r="B77" s="33"/>
      <c r="C77" s="34"/>
      <c r="D77" s="34"/>
      <c r="E77" s="59" t="str">
        <f>E11</f>
        <v>01.5 - Úpravy přejezdových zabezpečovacích zařízení</v>
      </c>
      <c r="F77" s="34"/>
      <c r="G77" s="34"/>
      <c r="H77" s="34"/>
      <c r="I77" s="138"/>
      <c r="J77" s="34"/>
      <c r="K77" s="34"/>
      <c r="L77" s="38"/>
    </row>
    <row r="78" s="1" customFormat="1" ht="6.96" customHeight="1">
      <c r="B78" s="33"/>
      <c r="C78" s="34"/>
      <c r="D78" s="34"/>
      <c r="E78" s="34"/>
      <c r="F78" s="34"/>
      <c r="G78" s="34"/>
      <c r="H78" s="34"/>
      <c r="I78" s="138"/>
      <c r="J78" s="34"/>
      <c r="K78" s="34"/>
      <c r="L78" s="38"/>
    </row>
    <row r="79" s="1" customFormat="1" ht="12" customHeight="1">
      <c r="B79" s="33"/>
      <c r="C79" s="27" t="s">
        <v>20</v>
      </c>
      <c r="D79" s="34"/>
      <c r="E79" s="34"/>
      <c r="F79" s="22" t="str">
        <f>F14</f>
        <v>Nezvěstice</v>
      </c>
      <c r="G79" s="34"/>
      <c r="H79" s="34"/>
      <c r="I79" s="140" t="s">
        <v>22</v>
      </c>
      <c r="J79" s="62" t="str">
        <f>IF(J14="","",J14)</f>
        <v>7. 1. 2019</v>
      </c>
      <c r="K79" s="34"/>
      <c r="L79" s="38"/>
    </row>
    <row r="80" s="1" customFormat="1" ht="6.96" customHeight="1">
      <c r="B80" s="33"/>
      <c r="C80" s="34"/>
      <c r="D80" s="34"/>
      <c r="E80" s="34"/>
      <c r="F80" s="34"/>
      <c r="G80" s="34"/>
      <c r="H80" s="34"/>
      <c r="I80" s="138"/>
      <c r="J80" s="34"/>
      <c r="K80" s="34"/>
      <c r="L80" s="38"/>
    </row>
    <row r="81" s="1" customFormat="1" ht="13.65" customHeight="1">
      <c r="B81" s="33"/>
      <c r="C81" s="27" t="s">
        <v>24</v>
      </c>
      <c r="D81" s="34"/>
      <c r="E81" s="34"/>
      <c r="F81" s="22" t="str">
        <f>E17</f>
        <v>SŽDC s.o. OŘ Plzeň</v>
      </c>
      <c r="G81" s="34"/>
      <c r="H81" s="34"/>
      <c r="I81" s="140" t="s">
        <v>30</v>
      </c>
      <c r="J81" s="31" t="str">
        <f>E23</f>
        <v xml:space="preserve"> </v>
      </c>
      <c r="K81" s="34"/>
      <c r="L81" s="38"/>
    </row>
    <row r="82" s="1" customFormat="1" ht="13.65" customHeight="1">
      <c r="B82" s="33"/>
      <c r="C82" s="27" t="s">
        <v>28</v>
      </c>
      <c r="D82" s="34"/>
      <c r="E82" s="34"/>
      <c r="F82" s="22" t="str">
        <f>IF(E20="","",E20)</f>
        <v>Vyplň údaj</v>
      </c>
      <c r="G82" s="34"/>
      <c r="H82" s="34"/>
      <c r="I82" s="140" t="s">
        <v>33</v>
      </c>
      <c r="J82" s="31" t="str">
        <f>E26</f>
        <v xml:space="preserve"> </v>
      </c>
      <c r="K82" s="34"/>
      <c r="L82" s="38"/>
    </row>
    <row r="83" s="1" customFormat="1" ht="10.32" customHeight="1">
      <c r="B83" s="33"/>
      <c r="C83" s="34"/>
      <c r="D83" s="34"/>
      <c r="E83" s="34"/>
      <c r="F83" s="34"/>
      <c r="G83" s="34"/>
      <c r="H83" s="34"/>
      <c r="I83" s="138"/>
      <c r="J83" s="34"/>
      <c r="K83" s="34"/>
      <c r="L83" s="38"/>
    </row>
    <row r="84" s="8" customFormat="1" ht="29.28" customHeight="1">
      <c r="B84" s="172"/>
      <c r="C84" s="173" t="s">
        <v>120</v>
      </c>
      <c r="D84" s="174" t="s">
        <v>54</v>
      </c>
      <c r="E84" s="174" t="s">
        <v>50</v>
      </c>
      <c r="F84" s="174" t="s">
        <v>51</v>
      </c>
      <c r="G84" s="174" t="s">
        <v>121</v>
      </c>
      <c r="H84" s="174" t="s">
        <v>122</v>
      </c>
      <c r="I84" s="175" t="s">
        <v>123</v>
      </c>
      <c r="J84" s="174" t="s">
        <v>116</v>
      </c>
      <c r="K84" s="176" t="s">
        <v>124</v>
      </c>
      <c r="L84" s="177"/>
      <c r="M84" s="83" t="s">
        <v>1</v>
      </c>
      <c r="N84" s="84" t="s">
        <v>39</v>
      </c>
      <c r="O84" s="84" t="s">
        <v>125</v>
      </c>
      <c r="P84" s="84" t="s">
        <v>126</v>
      </c>
      <c r="Q84" s="84" t="s">
        <v>127</v>
      </c>
      <c r="R84" s="84" t="s">
        <v>128</v>
      </c>
      <c r="S84" s="84" t="s">
        <v>129</v>
      </c>
      <c r="T84" s="85" t="s">
        <v>130</v>
      </c>
    </row>
    <row r="85" s="1" customFormat="1" ht="22.8" customHeight="1">
      <c r="B85" s="33"/>
      <c r="C85" s="90" t="s">
        <v>131</v>
      </c>
      <c r="D85" s="34"/>
      <c r="E85" s="34"/>
      <c r="F85" s="34"/>
      <c r="G85" s="34"/>
      <c r="H85" s="34"/>
      <c r="I85" s="138"/>
      <c r="J85" s="178">
        <f>BK85</f>
        <v>0</v>
      </c>
      <c r="K85" s="34"/>
      <c r="L85" s="38"/>
      <c r="M85" s="86"/>
      <c r="N85" s="87"/>
      <c r="O85" s="87"/>
      <c r="P85" s="179">
        <f>SUM(P86:P109)</f>
        <v>0</v>
      </c>
      <c r="Q85" s="87"/>
      <c r="R85" s="179">
        <f>SUM(R86:R109)</f>
        <v>0</v>
      </c>
      <c r="S85" s="87"/>
      <c r="T85" s="180">
        <f>SUM(T86:T109)</f>
        <v>0</v>
      </c>
      <c r="AT85" s="12" t="s">
        <v>68</v>
      </c>
      <c r="AU85" s="12" t="s">
        <v>118</v>
      </c>
      <c r="BK85" s="181">
        <f>SUM(BK86:BK109)</f>
        <v>0</v>
      </c>
    </row>
    <row r="86" s="1" customFormat="1" ht="22.5" customHeight="1">
      <c r="B86" s="33"/>
      <c r="C86" s="182" t="s">
        <v>76</v>
      </c>
      <c r="D86" s="182" t="s">
        <v>132</v>
      </c>
      <c r="E86" s="183" t="s">
        <v>807</v>
      </c>
      <c r="F86" s="184" t="s">
        <v>808</v>
      </c>
      <c r="G86" s="185" t="s">
        <v>135</v>
      </c>
      <c r="H86" s="186">
        <v>5</v>
      </c>
      <c r="I86" s="187"/>
      <c r="J86" s="188">
        <f>ROUND(I86*H86,2)</f>
        <v>0</v>
      </c>
      <c r="K86" s="184" t="s">
        <v>136</v>
      </c>
      <c r="L86" s="189"/>
      <c r="M86" s="190" t="s">
        <v>1</v>
      </c>
      <c r="N86" s="191" t="s">
        <v>40</v>
      </c>
      <c r="O86" s="74"/>
      <c r="P86" s="192">
        <f>O86*H86</f>
        <v>0</v>
      </c>
      <c r="Q86" s="192">
        <v>0</v>
      </c>
      <c r="R86" s="192">
        <f>Q86*H86</f>
        <v>0</v>
      </c>
      <c r="S86" s="192">
        <v>0</v>
      </c>
      <c r="T86" s="193">
        <f>S86*H86</f>
        <v>0</v>
      </c>
      <c r="AR86" s="12" t="s">
        <v>78</v>
      </c>
      <c r="AT86" s="12" t="s">
        <v>132</v>
      </c>
      <c r="AU86" s="12" t="s">
        <v>69</v>
      </c>
      <c r="AY86" s="12" t="s">
        <v>138</v>
      </c>
      <c r="BE86" s="194">
        <f>IF(N86="základní",J86,0)</f>
        <v>0</v>
      </c>
      <c r="BF86" s="194">
        <f>IF(N86="snížená",J86,0)</f>
        <v>0</v>
      </c>
      <c r="BG86" s="194">
        <f>IF(N86="zákl. přenesená",J86,0)</f>
        <v>0</v>
      </c>
      <c r="BH86" s="194">
        <f>IF(N86="sníž. přenesená",J86,0)</f>
        <v>0</v>
      </c>
      <c r="BI86" s="194">
        <f>IF(N86="nulová",J86,0)</f>
        <v>0</v>
      </c>
      <c r="BJ86" s="12" t="s">
        <v>76</v>
      </c>
      <c r="BK86" s="194">
        <f>ROUND(I86*H86,2)</f>
        <v>0</v>
      </c>
      <c r="BL86" s="12" t="s">
        <v>76</v>
      </c>
      <c r="BM86" s="12" t="s">
        <v>809</v>
      </c>
    </row>
    <row r="87" s="1" customFormat="1">
      <c r="B87" s="33"/>
      <c r="C87" s="34"/>
      <c r="D87" s="195" t="s">
        <v>141</v>
      </c>
      <c r="E87" s="34"/>
      <c r="F87" s="196" t="s">
        <v>808</v>
      </c>
      <c r="G87" s="34"/>
      <c r="H87" s="34"/>
      <c r="I87" s="138"/>
      <c r="J87" s="34"/>
      <c r="K87" s="34"/>
      <c r="L87" s="38"/>
      <c r="M87" s="197"/>
      <c r="N87" s="74"/>
      <c r="O87" s="74"/>
      <c r="P87" s="74"/>
      <c r="Q87" s="74"/>
      <c r="R87" s="74"/>
      <c r="S87" s="74"/>
      <c r="T87" s="75"/>
      <c r="AT87" s="12" t="s">
        <v>141</v>
      </c>
      <c r="AU87" s="12" t="s">
        <v>69</v>
      </c>
    </row>
    <row r="88" s="1" customFormat="1" ht="16.5" customHeight="1">
      <c r="B88" s="33"/>
      <c r="C88" s="182" t="s">
        <v>78</v>
      </c>
      <c r="D88" s="182" t="s">
        <v>132</v>
      </c>
      <c r="E88" s="183" t="s">
        <v>353</v>
      </c>
      <c r="F88" s="184" t="s">
        <v>810</v>
      </c>
      <c r="G88" s="185" t="s">
        <v>811</v>
      </c>
      <c r="H88" s="186">
        <v>1</v>
      </c>
      <c r="I88" s="187"/>
      <c r="J88" s="188">
        <f>ROUND(I88*H88,2)</f>
        <v>0</v>
      </c>
      <c r="K88" s="184" t="s">
        <v>1</v>
      </c>
      <c r="L88" s="189"/>
      <c r="M88" s="190" t="s">
        <v>1</v>
      </c>
      <c r="N88" s="191" t="s">
        <v>40</v>
      </c>
      <c r="O88" s="74"/>
      <c r="P88" s="192">
        <f>O88*H88</f>
        <v>0</v>
      </c>
      <c r="Q88" s="192">
        <v>0</v>
      </c>
      <c r="R88" s="192">
        <f>Q88*H88</f>
        <v>0</v>
      </c>
      <c r="S88" s="192">
        <v>0</v>
      </c>
      <c r="T88" s="193">
        <f>S88*H88</f>
        <v>0</v>
      </c>
      <c r="AR88" s="12" t="s">
        <v>78</v>
      </c>
      <c r="AT88" s="12" t="s">
        <v>132</v>
      </c>
      <c r="AU88" s="12" t="s">
        <v>69</v>
      </c>
      <c r="AY88" s="12" t="s">
        <v>138</v>
      </c>
      <c r="BE88" s="194">
        <f>IF(N88="základní",J88,0)</f>
        <v>0</v>
      </c>
      <c r="BF88" s="194">
        <f>IF(N88="snížená",J88,0)</f>
        <v>0</v>
      </c>
      <c r="BG88" s="194">
        <f>IF(N88="zákl. přenesená",J88,0)</f>
        <v>0</v>
      </c>
      <c r="BH88" s="194">
        <f>IF(N88="sníž. přenesená",J88,0)</f>
        <v>0</v>
      </c>
      <c r="BI88" s="194">
        <f>IF(N88="nulová",J88,0)</f>
        <v>0</v>
      </c>
      <c r="BJ88" s="12" t="s">
        <v>76</v>
      </c>
      <c r="BK88" s="194">
        <f>ROUND(I88*H88,2)</f>
        <v>0</v>
      </c>
      <c r="BL88" s="12" t="s">
        <v>76</v>
      </c>
      <c r="BM88" s="12" t="s">
        <v>812</v>
      </c>
    </row>
    <row r="89" s="1" customFormat="1">
      <c r="B89" s="33"/>
      <c r="C89" s="34"/>
      <c r="D89" s="195" t="s">
        <v>141</v>
      </c>
      <c r="E89" s="34"/>
      <c r="F89" s="196" t="s">
        <v>810</v>
      </c>
      <c r="G89" s="34"/>
      <c r="H89" s="34"/>
      <c r="I89" s="138"/>
      <c r="J89" s="34"/>
      <c r="K89" s="34"/>
      <c r="L89" s="38"/>
      <c r="M89" s="197"/>
      <c r="N89" s="74"/>
      <c r="O89" s="74"/>
      <c r="P89" s="74"/>
      <c r="Q89" s="74"/>
      <c r="R89" s="74"/>
      <c r="S89" s="74"/>
      <c r="T89" s="75"/>
      <c r="AT89" s="12" t="s">
        <v>141</v>
      </c>
      <c r="AU89" s="12" t="s">
        <v>69</v>
      </c>
    </row>
    <row r="90" s="1" customFormat="1" ht="22.5" customHeight="1">
      <c r="B90" s="33"/>
      <c r="C90" s="182" t="s">
        <v>142</v>
      </c>
      <c r="D90" s="182" t="s">
        <v>132</v>
      </c>
      <c r="E90" s="183" t="s">
        <v>813</v>
      </c>
      <c r="F90" s="184" t="s">
        <v>814</v>
      </c>
      <c r="G90" s="185" t="s">
        <v>135</v>
      </c>
      <c r="H90" s="186">
        <v>3</v>
      </c>
      <c r="I90" s="187"/>
      <c r="J90" s="188">
        <f>ROUND(I90*H90,2)</f>
        <v>0</v>
      </c>
      <c r="K90" s="184" t="s">
        <v>136</v>
      </c>
      <c r="L90" s="189"/>
      <c r="M90" s="190" t="s">
        <v>1</v>
      </c>
      <c r="N90" s="191" t="s">
        <v>40</v>
      </c>
      <c r="O90" s="74"/>
      <c r="P90" s="192">
        <f>O90*H90</f>
        <v>0</v>
      </c>
      <c r="Q90" s="192">
        <v>0</v>
      </c>
      <c r="R90" s="192">
        <f>Q90*H90</f>
        <v>0</v>
      </c>
      <c r="S90" s="192">
        <v>0</v>
      </c>
      <c r="T90" s="193">
        <f>S90*H90</f>
        <v>0</v>
      </c>
      <c r="AR90" s="12" t="s">
        <v>78</v>
      </c>
      <c r="AT90" s="12" t="s">
        <v>132</v>
      </c>
      <c r="AU90" s="12" t="s">
        <v>69</v>
      </c>
      <c r="AY90" s="12" t="s">
        <v>138</v>
      </c>
      <c r="BE90" s="194">
        <f>IF(N90="základní",J90,0)</f>
        <v>0</v>
      </c>
      <c r="BF90" s="194">
        <f>IF(N90="snížená",J90,0)</f>
        <v>0</v>
      </c>
      <c r="BG90" s="194">
        <f>IF(N90="zákl. přenesená",J90,0)</f>
        <v>0</v>
      </c>
      <c r="BH90" s="194">
        <f>IF(N90="sníž. přenesená",J90,0)</f>
        <v>0</v>
      </c>
      <c r="BI90" s="194">
        <f>IF(N90="nulová",J90,0)</f>
        <v>0</v>
      </c>
      <c r="BJ90" s="12" t="s">
        <v>76</v>
      </c>
      <c r="BK90" s="194">
        <f>ROUND(I90*H90,2)</f>
        <v>0</v>
      </c>
      <c r="BL90" s="12" t="s">
        <v>76</v>
      </c>
      <c r="BM90" s="12" t="s">
        <v>815</v>
      </c>
    </row>
    <row r="91" s="1" customFormat="1">
      <c r="B91" s="33"/>
      <c r="C91" s="34"/>
      <c r="D91" s="195" t="s">
        <v>141</v>
      </c>
      <c r="E91" s="34"/>
      <c r="F91" s="196" t="s">
        <v>814</v>
      </c>
      <c r="G91" s="34"/>
      <c r="H91" s="34"/>
      <c r="I91" s="138"/>
      <c r="J91" s="34"/>
      <c r="K91" s="34"/>
      <c r="L91" s="38"/>
      <c r="M91" s="197"/>
      <c r="N91" s="74"/>
      <c r="O91" s="74"/>
      <c r="P91" s="74"/>
      <c r="Q91" s="74"/>
      <c r="R91" s="74"/>
      <c r="S91" s="74"/>
      <c r="T91" s="75"/>
      <c r="AT91" s="12" t="s">
        <v>141</v>
      </c>
      <c r="AU91" s="12" t="s">
        <v>69</v>
      </c>
    </row>
    <row r="92" s="1" customFormat="1" ht="22.5" customHeight="1">
      <c r="B92" s="33"/>
      <c r="C92" s="198" t="s">
        <v>139</v>
      </c>
      <c r="D92" s="198" t="s">
        <v>177</v>
      </c>
      <c r="E92" s="199" t="s">
        <v>735</v>
      </c>
      <c r="F92" s="200" t="s">
        <v>736</v>
      </c>
      <c r="G92" s="201" t="s">
        <v>135</v>
      </c>
      <c r="H92" s="202">
        <v>330</v>
      </c>
      <c r="I92" s="203"/>
      <c r="J92" s="204">
        <f>ROUND(I92*H92,2)</f>
        <v>0</v>
      </c>
      <c r="K92" s="200" t="s">
        <v>136</v>
      </c>
      <c r="L92" s="38"/>
      <c r="M92" s="205" t="s">
        <v>1</v>
      </c>
      <c r="N92" s="206" t="s">
        <v>40</v>
      </c>
      <c r="O92" s="74"/>
      <c r="P92" s="192">
        <f>O92*H92</f>
        <v>0</v>
      </c>
      <c r="Q92" s="192">
        <v>0</v>
      </c>
      <c r="R92" s="192">
        <f>Q92*H92</f>
        <v>0</v>
      </c>
      <c r="S92" s="192">
        <v>0</v>
      </c>
      <c r="T92" s="193">
        <f>S92*H92</f>
        <v>0</v>
      </c>
      <c r="AR92" s="12" t="s">
        <v>76</v>
      </c>
      <c r="AT92" s="12" t="s">
        <v>177</v>
      </c>
      <c r="AU92" s="12" t="s">
        <v>69</v>
      </c>
      <c r="AY92" s="12" t="s">
        <v>138</v>
      </c>
      <c r="BE92" s="194">
        <f>IF(N92="základní",J92,0)</f>
        <v>0</v>
      </c>
      <c r="BF92" s="194">
        <f>IF(N92="snížená",J92,0)</f>
        <v>0</v>
      </c>
      <c r="BG92" s="194">
        <f>IF(N92="zákl. přenesená",J92,0)</f>
        <v>0</v>
      </c>
      <c r="BH92" s="194">
        <f>IF(N92="sníž. přenesená",J92,0)</f>
        <v>0</v>
      </c>
      <c r="BI92" s="194">
        <f>IF(N92="nulová",J92,0)</f>
        <v>0</v>
      </c>
      <c r="BJ92" s="12" t="s">
        <v>76</v>
      </c>
      <c r="BK92" s="194">
        <f>ROUND(I92*H92,2)</f>
        <v>0</v>
      </c>
      <c r="BL92" s="12" t="s">
        <v>76</v>
      </c>
      <c r="BM92" s="12" t="s">
        <v>816</v>
      </c>
    </row>
    <row r="93" s="1" customFormat="1">
      <c r="B93" s="33"/>
      <c r="C93" s="34"/>
      <c r="D93" s="195" t="s">
        <v>141</v>
      </c>
      <c r="E93" s="34"/>
      <c r="F93" s="196" t="s">
        <v>738</v>
      </c>
      <c r="G93" s="34"/>
      <c r="H93" s="34"/>
      <c r="I93" s="138"/>
      <c r="J93" s="34"/>
      <c r="K93" s="34"/>
      <c r="L93" s="38"/>
      <c r="M93" s="197"/>
      <c r="N93" s="74"/>
      <c r="O93" s="74"/>
      <c r="P93" s="74"/>
      <c r="Q93" s="74"/>
      <c r="R93" s="74"/>
      <c r="S93" s="74"/>
      <c r="T93" s="75"/>
      <c r="AT93" s="12" t="s">
        <v>141</v>
      </c>
      <c r="AU93" s="12" t="s">
        <v>69</v>
      </c>
    </row>
    <row r="94" s="1" customFormat="1" ht="22.5" customHeight="1">
      <c r="B94" s="33"/>
      <c r="C94" s="198" t="s">
        <v>149</v>
      </c>
      <c r="D94" s="198" t="s">
        <v>177</v>
      </c>
      <c r="E94" s="199" t="s">
        <v>740</v>
      </c>
      <c r="F94" s="200" t="s">
        <v>741</v>
      </c>
      <c r="G94" s="201" t="s">
        <v>135</v>
      </c>
      <c r="H94" s="202">
        <v>170</v>
      </c>
      <c r="I94" s="203"/>
      <c r="J94" s="204">
        <f>ROUND(I94*H94,2)</f>
        <v>0</v>
      </c>
      <c r="K94" s="200" t="s">
        <v>136</v>
      </c>
      <c r="L94" s="38"/>
      <c r="M94" s="205" t="s">
        <v>1</v>
      </c>
      <c r="N94" s="206" t="s">
        <v>40</v>
      </c>
      <c r="O94" s="74"/>
      <c r="P94" s="192">
        <f>O94*H94</f>
        <v>0</v>
      </c>
      <c r="Q94" s="192">
        <v>0</v>
      </c>
      <c r="R94" s="192">
        <f>Q94*H94</f>
        <v>0</v>
      </c>
      <c r="S94" s="192">
        <v>0</v>
      </c>
      <c r="T94" s="193">
        <f>S94*H94</f>
        <v>0</v>
      </c>
      <c r="AR94" s="12" t="s">
        <v>533</v>
      </c>
      <c r="AT94" s="12" t="s">
        <v>177</v>
      </c>
      <c r="AU94" s="12" t="s">
        <v>69</v>
      </c>
      <c r="AY94" s="12" t="s">
        <v>138</v>
      </c>
      <c r="BE94" s="194">
        <f>IF(N94="základní",J94,0)</f>
        <v>0</v>
      </c>
      <c r="BF94" s="194">
        <f>IF(N94="snížená",J94,0)</f>
        <v>0</v>
      </c>
      <c r="BG94" s="194">
        <f>IF(N94="zákl. přenesená",J94,0)</f>
        <v>0</v>
      </c>
      <c r="BH94" s="194">
        <f>IF(N94="sníž. přenesená",J94,0)</f>
        <v>0</v>
      </c>
      <c r="BI94" s="194">
        <f>IF(N94="nulová",J94,0)</f>
        <v>0</v>
      </c>
      <c r="BJ94" s="12" t="s">
        <v>76</v>
      </c>
      <c r="BK94" s="194">
        <f>ROUND(I94*H94,2)</f>
        <v>0</v>
      </c>
      <c r="BL94" s="12" t="s">
        <v>533</v>
      </c>
      <c r="BM94" s="12" t="s">
        <v>817</v>
      </c>
    </row>
    <row r="95" s="1" customFormat="1">
      <c r="B95" s="33"/>
      <c r="C95" s="34"/>
      <c r="D95" s="195" t="s">
        <v>141</v>
      </c>
      <c r="E95" s="34"/>
      <c r="F95" s="196" t="s">
        <v>743</v>
      </c>
      <c r="G95" s="34"/>
      <c r="H95" s="34"/>
      <c r="I95" s="138"/>
      <c r="J95" s="34"/>
      <c r="K95" s="34"/>
      <c r="L95" s="38"/>
      <c r="M95" s="197"/>
      <c r="N95" s="74"/>
      <c r="O95" s="74"/>
      <c r="P95" s="74"/>
      <c r="Q95" s="74"/>
      <c r="R95" s="74"/>
      <c r="S95" s="74"/>
      <c r="T95" s="75"/>
      <c r="AT95" s="12" t="s">
        <v>141</v>
      </c>
      <c r="AU95" s="12" t="s">
        <v>69</v>
      </c>
    </row>
    <row r="96" s="1" customFormat="1" ht="22.5" customHeight="1">
      <c r="B96" s="33"/>
      <c r="C96" s="198" t="s">
        <v>153</v>
      </c>
      <c r="D96" s="198" t="s">
        <v>177</v>
      </c>
      <c r="E96" s="199" t="s">
        <v>269</v>
      </c>
      <c r="F96" s="200" t="s">
        <v>270</v>
      </c>
      <c r="G96" s="201" t="s">
        <v>135</v>
      </c>
      <c r="H96" s="202">
        <v>7</v>
      </c>
      <c r="I96" s="203"/>
      <c r="J96" s="204">
        <f>ROUND(I96*H96,2)</f>
        <v>0</v>
      </c>
      <c r="K96" s="200" t="s">
        <v>136</v>
      </c>
      <c r="L96" s="38"/>
      <c r="M96" s="205" t="s">
        <v>1</v>
      </c>
      <c r="N96" s="206" t="s">
        <v>40</v>
      </c>
      <c r="O96" s="74"/>
      <c r="P96" s="192">
        <f>O96*H96</f>
        <v>0</v>
      </c>
      <c r="Q96" s="192">
        <v>0</v>
      </c>
      <c r="R96" s="192">
        <f>Q96*H96</f>
        <v>0</v>
      </c>
      <c r="S96" s="192">
        <v>0</v>
      </c>
      <c r="T96" s="193">
        <f>S96*H96</f>
        <v>0</v>
      </c>
      <c r="AR96" s="12" t="s">
        <v>533</v>
      </c>
      <c r="AT96" s="12" t="s">
        <v>177</v>
      </c>
      <c r="AU96" s="12" t="s">
        <v>69</v>
      </c>
      <c r="AY96" s="12" t="s">
        <v>138</v>
      </c>
      <c r="BE96" s="194">
        <f>IF(N96="základní",J96,0)</f>
        <v>0</v>
      </c>
      <c r="BF96" s="194">
        <f>IF(N96="snížená",J96,0)</f>
        <v>0</v>
      </c>
      <c r="BG96" s="194">
        <f>IF(N96="zákl. přenesená",J96,0)</f>
        <v>0</v>
      </c>
      <c r="BH96" s="194">
        <f>IF(N96="sníž. přenesená",J96,0)</f>
        <v>0</v>
      </c>
      <c r="BI96" s="194">
        <f>IF(N96="nulová",J96,0)</f>
        <v>0</v>
      </c>
      <c r="BJ96" s="12" t="s">
        <v>76</v>
      </c>
      <c r="BK96" s="194">
        <f>ROUND(I96*H96,2)</f>
        <v>0</v>
      </c>
      <c r="BL96" s="12" t="s">
        <v>533</v>
      </c>
      <c r="BM96" s="12" t="s">
        <v>818</v>
      </c>
    </row>
    <row r="97" s="1" customFormat="1">
      <c r="B97" s="33"/>
      <c r="C97" s="34"/>
      <c r="D97" s="195" t="s">
        <v>141</v>
      </c>
      <c r="E97" s="34"/>
      <c r="F97" s="196" t="s">
        <v>272</v>
      </c>
      <c r="G97" s="34"/>
      <c r="H97" s="34"/>
      <c r="I97" s="138"/>
      <c r="J97" s="34"/>
      <c r="K97" s="34"/>
      <c r="L97" s="38"/>
      <c r="M97" s="197"/>
      <c r="N97" s="74"/>
      <c r="O97" s="74"/>
      <c r="P97" s="74"/>
      <c r="Q97" s="74"/>
      <c r="R97" s="74"/>
      <c r="S97" s="74"/>
      <c r="T97" s="75"/>
      <c r="AT97" s="12" t="s">
        <v>141</v>
      </c>
      <c r="AU97" s="12" t="s">
        <v>69</v>
      </c>
    </row>
    <row r="98" s="1" customFormat="1" ht="22.5" customHeight="1">
      <c r="B98" s="33"/>
      <c r="C98" s="198" t="s">
        <v>157</v>
      </c>
      <c r="D98" s="198" t="s">
        <v>177</v>
      </c>
      <c r="E98" s="199" t="s">
        <v>294</v>
      </c>
      <c r="F98" s="200" t="s">
        <v>295</v>
      </c>
      <c r="G98" s="201" t="s">
        <v>135</v>
      </c>
      <c r="H98" s="202">
        <v>7</v>
      </c>
      <c r="I98" s="203"/>
      <c r="J98" s="204">
        <f>ROUND(I98*H98,2)</f>
        <v>0</v>
      </c>
      <c r="K98" s="200" t="s">
        <v>136</v>
      </c>
      <c r="L98" s="38"/>
      <c r="M98" s="205" t="s">
        <v>1</v>
      </c>
      <c r="N98" s="206" t="s">
        <v>40</v>
      </c>
      <c r="O98" s="74"/>
      <c r="P98" s="192">
        <f>O98*H98</f>
        <v>0</v>
      </c>
      <c r="Q98" s="192">
        <v>0</v>
      </c>
      <c r="R98" s="192">
        <f>Q98*H98</f>
        <v>0</v>
      </c>
      <c r="S98" s="192">
        <v>0</v>
      </c>
      <c r="T98" s="193">
        <f>S98*H98</f>
        <v>0</v>
      </c>
      <c r="AR98" s="12" t="s">
        <v>533</v>
      </c>
      <c r="AT98" s="12" t="s">
        <v>177</v>
      </c>
      <c r="AU98" s="12" t="s">
        <v>69</v>
      </c>
      <c r="AY98" s="12" t="s">
        <v>138</v>
      </c>
      <c r="BE98" s="194">
        <f>IF(N98="základní",J98,0)</f>
        <v>0</v>
      </c>
      <c r="BF98" s="194">
        <f>IF(N98="snížená",J98,0)</f>
        <v>0</v>
      </c>
      <c r="BG98" s="194">
        <f>IF(N98="zákl. přenesená",J98,0)</f>
        <v>0</v>
      </c>
      <c r="BH98" s="194">
        <f>IF(N98="sníž. přenesená",J98,0)</f>
        <v>0</v>
      </c>
      <c r="BI98" s="194">
        <f>IF(N98="nulová",J98,0)</f>
        <v>0</v>
      </c>
      <c r="BJ98" s="12" t="s">
        <v>76</v>
      </c>
      <c r="BK98" s="194">
        <f>ROUND(I98*H98,2)</f>
        <v>0</v>
      </c>
      <c r="BL98" s="12" t="s">
        <v>533</v>
      </c>
      <c r="BM98" s="12" t="s">
        <v>819</v>
      </c>
    </row>
    <row r="99" s="1" customFormat="1">
      <c r="B99" s="33"/>
      <c r="C99" s="34"/>
      <c r="D99" s="195" t="s">
        <v>141</v>
      </c>
      <c r="E99" s="34"/>
      <c r="F99" s="196" t="s">
        <v>297</v>
      </c>
      <c r="G99" s="34"/>
      <c r="H99" s="34"/>
      <c r="I99" s="138"/>
      <c r="J99" s="34"/>
      <c r="K99" s="34"/>
      <c r="L99" s="38"/>
      <c r="M99" s="197"/>
      <c r="N99" s="74"/>
      <c r="O99" s="74"/>
      <c r="P99" s="74"/>
      <c r="Q99" s="74"/>
      <c r="R99" s="74"/>
      <c r="S99" s="74"/>
      <c r="T99" s="75"/>
      <c r="AT99" s="12" t="s">
        <v>141</v>
      </c>
      <c r="AU99" s="12" t="s">
        <v>69</v>
      </c>
    </row>
    <row r="100" s="1" customFormat="1" ht="22.5" customHeight="1">
      <c r="B100" s="33"/>
      <c r="C100" s="198" t="s">
        <v>137</v>
      </c>
      <c r="D100" s="198" t="s">
        <v>177</v>
      </c>
      <c r="E100" s="199" t="s">
        <v>309</v>
      </c>
      <c r="F100" s="200" t="s">
        <v>310</v>
      </c>
      <c r="G100" s="201" t="s">
        <v>135</v>
      </c>
      <c r="H100" s="202">
        <v>2</v>
      </c>
      <c r="I100" s="203"/>
      <c r="J100" s="204">
        <f>ROUND(I100*H100,2)</f>
        <v>0</v>
      </c>
      <c r="K100" s="200" t="s">
        <v>136</v>
      </c>
      <c r="L100" s="38"/>
      <c r="M100" s="205" t="s">
        <v>1</v>
      </c>
      <c r="N100" s="206" t="s">
        <v>40</v>
      </c>
      <c r="O100" s="74"/>
      <c r="P100" s="192">
        <f>O100*H100</f>
        <v>0</v>
      </c>
      <c r="Q100" s="192">
        <v>0</v>
      </c>
      <c r="R100" s="192">
        <f>Q100*H100</f>
        <v>0</v>
      </c>
      <c r="S100" s="192">
        <v>0</v>
      </c>
      <c r="T100" s="193">
        <f>S100*H100</f>
        <v>0</v>
      </c>
      <c r="AR100" s="12" t="s">
        <v>533</v>
      </c>
      <c r="AT100" s="12" t="s">
        <v>177</v>
      </c>
      <c r="AU100" s="12" t="s">
        <v>69</v>
      </c>
      <c r="AY100" s="12" t="s">
        <v>138</v>
      </c>
      <c r="BE100" s="194">
        <f>IF(N100="základní",J100,0)</f>
        <v>0</v>
      </c>
      <c r="BF100" s="194">
        <f>IF(N100="snížená",J100,0)</f>
        <v>0</v>
      </c>
      <c r="BG100" s="194">
        <f>IF(N100="zákl. přenesená",J100,0)</f>
        <v>0</v>
      </c>
      <c r="BH100" s="194">
        <f>IF(N100="sníž. přenesená",J100,0)</f>
        <v>0</v>
      </c>
      <c r="BI100" s="194">
        <f>IF(N100="nulová",J100,0)</f>
        <v>0</v>
      </c>
      <c r="BJ100" s="12" t="s">
        <v>76</v>
      </c>
      <c r="BK100" s="194">
        <f>ROUND(I100*H100,2)</f>
        <v>0</v>
      </c>
      <c r="BL100" s="12" t="s">
        <v>533</v>
      </c>
      <c r="BM100" s="12" t="s">
        <v>820</v>
      </c>
    </row>
    <row r="101" s="1" customFormat="1">
      <c r="B101" s="33"/>
      <c r="C101" s="34"/>
      <c r="D101" s="195" t="s">
        <v>141</v>
      </c>
      <c r="E101" s="34"/>
      <c r="F101" s="196" t="s">
        <v>312</v>
      </c>
      <c r="G101" s="34"/>
      <c r="H101" s="34"/>
      <c r="I101" s="138"/>
      <c r="J101" s="34"/>
      <c r="K101" s="34"/>
      <c r="L101" s="38"/>
      <c r="M101" s="197"/>
      <c r="N101" s="74"/>
      <c r="O101" s="74"/>
      <c r="P101" s="74"/>
      <c r="Q101" s="74"/>
      <c r="R101" s="74"/>
      <c r="S101" s="74"/>
      <c r="T101" s="75"/>
      <c r="AT101" s="12" t="s">
        <v>141</v>
      </c>
      <c r="AU101" s="12" t="s">
        <v>69</v>
      </c>
    </row>
    <row r="102" s="1" customFormat="1" ht="22.5" customHeight="1">
      <c r="B102" s="33"/>
      <c r="C102" s="198" t="s">
        <v>164</v>
      </c>
      <c r="D102" s="198" t="s">
        <v>177</v>
      </c>
      <c r="E102" s="199" t="s">
        <v>329</v>
      </c>
      <c r="F102" s="200" t="s">
        <v>330</v>
      </c>
      <c r="G102" s="201" t="s">
        <v>331</v>
      </c>
      <c r="H102" s="202">
        <v>5</v>
      </c>
      <c r="I102" s="203"/>
      <c r="J102" s="204">
        <f>ROUND(I102*H102,2)</f>
        <v>0</v>
      </c>
      <c r="K102" s="200" t="s">
        <v>136</v>
      </c>
      <c r="L102" s="38"/>
      <c r="M102" s="205" t="s">
        <v>1</v>
      </c>
      <c r="N102" s="206" t="s">
        <v>40</v>
      </c>
      <c r="O102" s="74"/>
      <c r="P102" s="192">
        <f>O102*H102</f>
        <v>0</v>
      </c>
      <c r="Q102" s="192">
        <v>0</v>
      </c>
      <c r="R102" s="192">
        <f>Q102*H102</f>
        <v>0</v>
      </c>
      <c r="S102" s="192">
        <v>0</v>
      </c>
      <c r="T102" s="193">
        <f>S102*H102</f>
        <v>0</v>
      </c>
      <c r="AR102" s="12" t="s">
        <v>533</v>
      </c>
      <c r="AT102" s="12" t="s">
        <v>177</v>
      </c>
      <c r="AU102" s="12" t="s">
        <v>69</v>
      </c>
      <c r="AY102" s="12" t="s">
        <v>138</v>
      </c>
      <c r="BE102" s="194">
        <f>IF(N102="základní",J102,0)</f>
        <v>0</v>
      </c>
      <c r="BF102" s="194">
        <f>IF(N102="snížená",J102,0)</f>
        <v>0</v>
      </c>
      <c r="BG102" s="194">
        <f>IF(N102="zákl. přenesená",J102,0)</f>
        <v>0</v>
      </c>
      <c r="BH102" s="194">
        <f>IF(N102="sníž. přenesená",J102,0)</f>
        <v>0</v>
      </c>
      <c r="BI102" s="194">
        <f>IF(N102="nulová",J102,0)</f>
        <v>0</v>
      </c>
      <c r="BJ102" s="12" t="s">
        <v>76</v>
      </c>
      <c r="BK102" s="194">
        <f>ROUND(I102*H102,2)</f>
        <v>0</v>
      </c>
      <c r="BL102" s="12" t="s">
        <v>533</v>
      </c>
      <c r="BM102" s="12" t="s">
        <v>821</v>
      </c>
    </row>
    <row r="103" s="1" customFormat="1">
      <c r="B103" s="33"/>
      <c r="C103" s="34"/>
      <c r="D103" s="195" t="s">
        <v>141</v>
      </c>
      <c r="E103" s="34"/>
      <c r="F103" s="196" t="s">
        <v>330</v>
      </c>
      <c r="G103" s="34"/>
      <c r="H103" s="34"/>
      <c r="I103" s="138"/>
      <c r="J103" s="34"/>
      <c r="K103" s="34"/>
      <c r="L103" s="38"/>
      <c r="M103" s="197"/>
      <c r="N103" s="74"/>
      <c r="O103" s="74"/>
      <c r="P103" s="74"/>
      <c r="Q103" s="74"/>
      <c r="R103" s="74"/>
      <c r="S103" s="74"/>
      <c r="T103" s="75"/>
      <c r="AT103" s="12" t="s">
        <v>141</v>
      </c>
      <c r="AU103" s="12" t="s">
        <v>69</v>
      </c>
    </row>
    <row r="104" s="1" customFormat="1" ht="16.5" customHeight="1">
      <c r="B104" s="33"/>
      <c r="C104" s="198" t="s">
        <v>168</v>
      </c>
      <c r="D104" s="198" t="s">
        <v>177</v>
      </c>
      <c r="E104" s="199" t="s">
        <v>364</v>
      </c>
      <c r="F104" s="200" t="s">
        <v>822</v>
      </c>
      <c r="G104" s="201" t="s">
        <v>811</v>
      </c>
      <c r="H104" s="202">
        <v>1</v>
      </c>
      <c r="I104" s="203"/>
      <c r="J104" s="204">
        <f>ROUND(I104*H104,2)</f>
        <v>0</v>
      </c>
      <c r="K104" s="200" t="s">
        <v>1</v>
      </c>
      <c r="L104" s="38"/>
      <c r="M104" s="205" t="s">
        <v>1</v>
      </c>
      <c r="N104" s="206" t="s">
        <v>40</v>
      </c>
      <c r="O104" s="74"/>
      <c r="P104" s="192">
        <f>O104*H104</f>
        <v>0</v>
      </c>
      <c r="Q104" s="192">
        <v>0</v>
      </c>
      <c r="R104" s="192">
        <f>Q104*H104</f>
        <v>0</v>
      </c>
      <c r="S104" s="192">
        <v>0</v>
      </c>
      <c r="T104" s="193">
        <f>S104*H104</f>
        <v>0</v>
      </c>
      <c r="AR104" s="12" t="s">
        <v>76</v>
      </c>
      <c r="AT104" s="12" t="s">
        <v>177</v>
      </c>
      <c r="AU104" s="12" t="s">
        <v>69</v>
      </c>
      <c r="AY104" s="12" t="s">
        <v>138</v>
      </c>
      <c r="BE104" s="194">
        <f>IF(N104="základní",J104,0)</f>
        <v>0</v>
      </c>
      <c r="BF104" s="194">
        <f>IF(N104="snížená",J104,0)</f>
        <v>0</v>
      </c>
      <c r="BG104" s="194">
        <f>IF(N104="zákl. přenesená",J104,0)</f>
        <v>0</v>
      </c>
      <c r="BH104" s="194">
        <f>IF(N104="sníž. přenesená",J104,0)</f>
        <v>0</v>
      </c>
      <c r="BI104" s="194">
        <f>IF(N104="nulová",J104,0)</f>
        <v>0</v>
      </c>
      <c r="BJ104" s="12" t="s">
        <v>76</v>
      </c>
      <c r="BK104" s="194">
        <f>ROUND(I104*H104,2)</f>
        <v>0</v>
      </c>
      <c r="BL104" s="12" t="s">
        <v>76</v>
      </c>
      <c r="BM104" s="12" t="s">
        <v>823</v>
      </c>
    </row>
    <row r="105" s="1" customFormat="1">
      <c r="B105" s="33"/>
      <c r="C105" s="34"/>
      <c r="D105" s="195" t="s">
        <v>141</v>
      </c>
      <c r="E105" s="34"/>
      <c r="F105" s="196" t="s">
        <v>822</v>
      </c>
      <c r="G105" s="34"/>
      <c r="H105" s="34"/>
      <c r="I105" s="138"/>
      <c r="J105" s="34"/>
      <c r="K105" s="34"/>
      <c r="L105" s="38"/>
      <c r="M105" s="197"/>
      <c r="N105" s="74"/>
      <c r="O105" s="74"/>
      <c r="P105" s="74"/>
      <c r="Q105" s="74"/>
      <c r="R105" s="74"/>
      <c r="S105" s="74"/>
      <c r="T105" s="75"/>
      <c r="AT105" s="12" t="s">
        <v>141</v>
      </c>
      <c r="AU105" s="12" t="s">
        <v>69</v>
      </c>
    </row>
    <row r="106" s="1" customFormat="1" ht="22.5" customHeight="1">
      <c r="B106" s="33"/>
      <c r="C106" s="198" t="s">
        <v>176</v>
      </c>
      <c r="D106" s="198" t="s">
        <v>177</v>
      </c>
      <c r="E106" s="199" t="s">
        <v>824</v>
      </c>
      <c r="F106" s="200" t="s">
        <v>825</v>
      </c>
      <c r="G106" s="201" t="s">
        <v>135</v>
      </c>
      <c r="H106" s="202">
        <v>7</v>
      </c>
      <c r="I106" s="203"/>
      <c r="J106" s="204">
        <f>ROUND(I106*H106,2)</f>
        <v>0</v>
      </c>
      <c r="K106" s="200" t="s">
        <v>136</v>
      </c>
      <c r="L106" s="38"/>
      <c r="M106" s="205" t="s">
        <v>1</v>
      </c>
      <c r="N106" s="206" t="s">
        <v>40</v>
      </c>
      <c r="O106" s="74"/>
      <c r="P106" s="192">
        <f>O106*H106</f>
        <v>0</v>
      </c>
      <c r="Q106" s="192">
        <v>0</v>
      </c>
      <c r="R106" s="192">
        <f>Q106*H106</f>
        <v>0</v>
      </c>
      <c r="S106" s="192">
        <v>0</v>
      </c>
      <c r="T106" s="193">
        <f>S106*H106</f>
        <v>0</v>
      </c>
      <c r="AR106" s="12" t="s">
        <v>76</v>
      </c>
      <c r="AT106" s="12" t="s">
        <v>177</v>
      </c>
      <c r="AU106" s="12" t="s">
        <v>69</v>
      </c>
      <c r="AY106" s="12" t="s">
        <v>138</v>
      </c>
      <c r="BE106" s="194">
        <f>IF(N106="základní",J106,0)</f>
        <v>0</v>
      </c>
      <c r="BF106" s="194">
        <f>IF(N106="snížená",J106,0)</f>
        <v>0</v>
      </c>
      <c r="BG106" s="194">
        <f>IF(N106="zákl. přenesená",J106,0)</f>
        <v>0</v>
      </c>
      <c r="BH106" s="194">
        <f>IF(N106="sníž. přenesená",J106,0)</f>
        <v>0</v>
      </c>
      <c r="BI106" s="194">
        <f>IF(N106="nulová",J106,0)</f>
        <v>0</v>
      </c>
      <c r="BJ106" s="12" t="s">
        <v>76</v>
      </c>
      <c r="BK106" s="194">
        <f>ROUND(I106*H106,2)</f>
        <v>0</v>
      </c>
      <c r="BL106" s="12" t="s">
        <v>76</v>
      </c>
      <c r="BM106" s="12" t="s">
        <v>826</v>
      </c>
    </row>
    <row r="107" s="1" customFormat="1">
      <c r="B107" s="33"/>
      <c r="C107" s="34"/>
      <c r="D107" s="195" t="s">
        <v>141</v>
      </c>
      <c r="E107" s="34"/>
      <c r="F107" s="196" t="s">
        <v>827</v>
      </c>
      <c r="G107" s="34"/>
      <c r="H107" s="34"/>
      <c r="I107" s="138"/>
      <c r="J107" s="34"/>
      <c r="K107" s="34"/>
      <c r="L107" s="38"/>
      <c r="M107" s="197"/>
      <c r="N107" s="74"/>
      <c r="O107" s="74"/>
      <c r="P107" s="74"/>
      <c r="Q107" s="74"/>
      <c r="R107" s="74"/>
      <c r="S107" s="74"/>
      <c r="T107" s="75"/>
      <c r="AT107" s="12" t="s">
        <v>141</v>
      </c>
      <c r="AU107" s="12" t="s">
        <v>69</v>
      </c>
    </row>
    <row r="108" s="1" customFormat="1" ht="22.5" customHeight="1">
      <c r="B108" s="33"/>
      <c r="C108" s="198" t="s">
        <v>182</v>
      </c>
      <c r="D108" s="198" t="s">
        <v>177</v>
      </c>
      <c r="E108" s="199" t="s">
        <v>828</v>
      </c>
      <c r="F108" s="200" t="s">
        <v>829</v>
      </c>
      <c r="G108" s="201" t="s">
        <v>135</v>
      </c>
      <c r="H108" s="202">
        <v>7</v>
      </c>
      <c r="I108" s="203"/>
      <c r="J108" s="204">
        <f>ROUND(I108*H108,2)</f>
        <v>0</v>
      </c>
      <c r="K108" s="200" t="s">
        <v>136</v>
      </c>
      <c r="L108" s="38"/>
      <c r="M108" s="205" t="s">
        <v>1</v>
      </c>
      <c r="N108" s="206" t="s">
        <v>40</v>
      </c>
      <c r="O108" s="74"/>
      <c r="P108" s="192">
        <f>O108*H108</f>
        <v>0</v>
      </c>
      <c r="Q108" s="192">
        <v>0</v>
      </c>
      <c r="R108" s="192">
        <f>Q108*H108</f>
        <v>0</v>
      </c>
      <c r="S108" s="192">
        <v>0</v>
      </c>
      <c r="T108" s="193">
        <f>S108*H108</f>
        <v>0</v>
      </c>
      <c r="AR108" s="12" t="s">
        <v>76</v>
      </c>
      <c r="AT108" s="12" t="s">
        <v>177</v>
      </c>
      <c r="AU108" s="12" t="s">
        <v>69</v>
      </c>
      <c r="AY108" s="12" t="s">
        <v>138</v>
      </c>
      <c r="BE108" s="194">
        <f>IF(N108="základní",J108,0)</f>
        <v>0</v>
      </c>
      <c r="BF108" s="194">
        <f>IF(N108="snížená",J108,0)</f>
        <v>0</v>
      </c>
      <c r="BG108" s="194">
        <f>IF(N108="zákl. přenesená",J108,0)</f>
        <v>0</v>
      </c>
      <c r="BH108" s="194">
        <f>IF(N108="sníž. přenesená",J108,0)</f>
        <v>0</v>
      </c>
      <c r="BI108" s="194">
        <f>IF(N108="nulová",J108,0)</f>
        <v>0</v>
      </c>
      <c r="BJ108" s="12" t="s">
        <v>76</v>
      </c>
      <c r="BK108" s="194">
        <f>ROUND(I108*H108,2)</f>
        <v>0</v>
      </c>
      <c r="BL108" s="12" t="s">
        <v>76</v>
      </c>
      <c r="BM108" s="12" t="s">
        <v>830</v>
      </c>
    </row>
    <row r="109" s="1" customFormat="1">
      <c r="B109" s="33"/>
      <c r="C109" s="34"/>
      <c r="D109" s="195" t="s">
        <v>141</v>
      </c>
      <c r="E109" s="34"/>
      <c r="F109" s="196" t="s">
        <v>831</v>
      </c>
      <c r="G109" s="34"/>
      <c r="H109" s="34"/>
      <c r="I109" s="138"/>
      <c r="J109" s="34"/>
      <c r="K109" s="34"/>
      <c r="L109" s="38"/>
      <c r="M109" s="208"/>
      <c r="N109" s="209"/>
      <c r="O109" s="209"/>
      <c r="P109" s="209"/>
      <c r="Q109" s="209"/>
      <c r="R109" s="209"/>
      <c r="S109" s="209"/>
      <c r="T109" s="210"/>
      <c r="AT109" s="12" t="s">
        <v>141</v>
      </c>
      <c r="AU109" s="12" t="s">
        <v>69</v>
      </c>
    </row>
    <row r="110" s="1" customFormat="1" ht="6.96" customHeight="1">
      <c r="B110" s="52"/>
      <c r="C110" s="53"/>
      <c r="D110" s="53"/>
      <c r="E110" s="53"/>
      <c r="F110" s="53"/>
      <c r="G110" s="53"/>
      <c r="H110" s="53"/>
      <c r="I110" s="162"/>
      <c r="J110" s="53"/>
      <c r="K110" s="53"/>
      <c r="L110" s="38"/>
    </row>
  </sheetData>
  <sheetProtection sheet="1" autoFilter="0" formatColumns="0" formatRows="0" objects="1" scenarios="1" spinCount="100000" saltValue="lmLN405nXTN98CsitrajT0VGI+v7EMVUdFatJmkJ2HLc65oCh/g3Ob+lWuF/ms+3pa5BlKd3ZN3XE74DQmG9Hg==" hashValue="1NuAx9Sg2VfgALUfPTV8YEPCxnTtOisD9sg5lt3U0ezDOuyip36hUN3dtL37rrP9b7QsGgq9j9oyayMjY/fPmg==" algorithmName="SHA-512" password="CC35"/>
  <autoFilter ref="C84:K109"/>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1"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2" t="s">
        <v>98</v>
      </c>
    </row>
    <row r="3" ht="6.96" customHeight="1">
      <c r="B3" s="132"/>
      <c r="C3" s="133"/>
      <c r="D3" s="133"/>
      <c r="E3" s="133"/>
      <c r="F3" s="133"/>
      <c r="G3" s="133"/>
      <c r="H3" s="133"/>
      <c r="I3" s="134"/>
      <c r="J3" s="133"/>
      <c r="K3" s="133"/>
      <c r="L3" s="15"/>
      <c r="AT3" s="12" t="s">
        <v>78</v>
      </c>
    </row>
    <row r="4" ht="24.96" customHeight="1">
      <c r="B4" s="15"/>
      <c r="D4" s="135" t="s">
        <v>109</v>
      </c>
      <c r="L4" s="15"/>
      <c r="M4" s="19" t="s">
        <v>10</v>
      </c>
      <c r="AT4" s="12" t="s">
        <v>4</v>
      </c>
    </row>
    <row r="5" ht="6.96" customHeight="1">
      <c r="B5" s="15"/>
      <c r="L5" s="15"/>
    </row>
    <row r="6" ht="12" customHeight="1">
      <c r="B6" s="15"/>
      <c r="D6" s="136" t="s">
        <v>16</v>
      </c>
      <c r="L6" s="15"/>
    </row>
    <row r="7" ht="16.5" customHeight="1">
      <c r="B7" s="15"/>
      <c r="E7" s="137" t="str">
        <f>'Rekapitulace stavby'!K6</f>
        <v>Oprava SZZ Nezvěstice</v>
      </c>
      <c r="F7" s="136"/>
      <c r="G7" s="136"/>
      <c r="H7" s="136"/>
      <c r="L7" s="15"/>
    </row>
    <row r="8" ht="12" customHeight="1">
      <c r="B8" s="15"/>
      <c r="D8" s="136" t="s">
        <v>110</v>
      </c>
      <c r="L8" s="15"/>
    </row>
    <row r="9" s="1" customFormat="1" ht="16.5" customHeight="1">
      <c r="B9" s="38"/>
      <c r="E9" s="137" t="s">
        <v>111</v>
      </c>
      <c r="F9" s="1"/>
      <c r="G9" s="1"/>
      <c r="H9" s="1"/>
      <c r="I9" s="138"/>
      <c r="L9" s="38"/>
    </row>
    <row r="10" s="1" customFormat="1" ht="12" customHeight="1">
      <c r="B10" s="38"/>
      <c r="D10" s="136" t="s">
        <v>112</v>
      </c>
      <c r="I10" s="138"/>
      <c r="L10" s="38"/>
    </row>
    <row r="11" s="1" customFormat="1" ht="36.96" customHeight="1">
      <c r="B11" s="38"/>
      <c r="E11" s="139" t="s">
        <v>832</v>
      </c>
      <c r="F11" s="1"/>
      <c r="G11" s="1"/>
      <c r="H11" s="1"/>
      <c r="I11" s="138"/>
      <c r="L11" s="38"/>
    </row>
    <row r="12" s="1" customFormat="1">
      <c r="B12" s="38"/>
      <c r="I12" s="138"/>
      <c r="L12" s="38"/>
    </row>
    <row r="13" s="1" customFormat="1" ht="12" customHeight="1">
      <c r="B13" s="38"/>
      <c r="D13" s="136" t="s">
        <v>18</v>
      </c>
      <c r="F13" s="12" t="s">
        <v>1</v>
      </c>
      <c r="I13" s="140" t="s">
        <v>19</v>
      </c>
      <c r="J13" s="12" t="s">
        <v>1</v>
      </c>
      <c r="L13" s="38"/>
    </row>
    <row r="14" s="1" customFormat="1" ht="12" customHeight="1">
      <c r="B14" s="38"/>
      <c r="D14" s="136" t="s">
        <v>20</v>
      </c>
      <c r="F14" s="12" t="s">
        <v>21</v>
      </c>
      <c r="I14" s="140" t="s">
        <v>22</v>
      </c>
      <c r="J14" s="141" t="str">
        <f>'Rekapitulace stavby'!AN8</f>
        <v>7. 1. 2019</v>
      </c>
      <c r="L14" s="38"/>
    </row>
    <row r="15" s="1" customFormat="1" ht="10.8" customHeight="1">
      <c r="B15" s="38"/>
      <c r="I15" s="138"/>
      <c r="L15" s="38"/>
    </row>
    <row r="16" s="1" customFormat="1" ht="12" customHeight="1">
      <c r="B16" s="38"/>
      <c r="D16" s="136" t="s">
        <v>24</v>
      </c>
      <c r="I16" s="140" t="s">
        <v>25</v>
      </c>
      <c r="J16" s="12" t="s">
        <v>1</v>
      </c>
      <c r="L16" s="38"/>
    </row>
    <row r="17" s="1" customFormat="1" ht="18" customHeight="1">
      <c r="B17" s="38"/>
      <c r="E17" s="12" t="s">
        <v>26</v>
      </c>
      <c r="I17" s="140" t="s">
        <v>27</v>
      </c>
      <c r="J17" s="12" t="s">
        <v>1</v>
      </c>
      <c r="L17" s="38"/>
    </row>
    <row r="18" s="1" customFormat="1" ht="6.96" customHeight="1">
      <c r="B18" s="38"/>
      <c r="I18" s="138"/>
      <c r="L18" s="38"/>
    </row>
    <row r="19" s="1" customFormat="1" ht="12" customHeight="1">
      <c r="B19" s="38"/>
      <c r="D19" s="136" t="s">
        <v>28</v>
      </c>
      <c r="I19" s="140" t="s">
        <v>25</v>
      </c>
      <c r="J19" s="28" t="str">
        <f>'Rekapitulace stavby'!AN13</f>
        <v>Vyplň údaj</v>
      </c>
      <c r="L19" s="38"/>
    </row>
    <row r="20" s="1" customFormat="1" ht="18" customHeight="1">
      <c r="B20" s="38"/>
      <c r="E20" s="28" t="str">
        <f>'Rekapitulace stavby'!E14</f>
        <v>Vyplň údaj</v>
      </c>
      <c r="F20" s="12"/>
      <c r="G20" s="12"/>
      <c r="H20" s="12"/>
      <c r="I20" s="140" t="s">
        <v>27</v>
      </c>
      <c r="J20" s="28" t="str">
        <f>'Rekapitulace stavby'!AN14</f>
        <v>Vyplň údaj</v>
      </c>
      <c r="L20" s="38"/>
    </row>
    <row r="21" s="1" customFormat="1" ht="6.96" customHeight="1">
      <c r="B21" s="38"/>
      <c r="I21" s="138"/>
      <c r="L21" s="38"/>
    </row>
    <row r="22" s="1" customFormat="1" ht="12" customHeight="1">
      <c r="B22" s="38"/>
      <c r="D22" s="136" t="s">
        <v>30</v>
      </c>
      <c r="I22" s="140" t="s">
        <v>25</v>
      </c>
      <c r="J22" s="12" t="str">
        <f>IF('Rekapitulace stavby'!AN16="","",'Rekapitulace stavby'!AN16)</f>
        <v/>
      </c>
      <c r="L22" s="38"/>
    </row>
    <row r="23" s="1" customFormat="1" ht="18" customHeight="1">
      <c r="B23" s="38"/>
      <c r="E23" s="12" t="str">
        <f>IF('Rekapitulace stavby'!E17="","",'Rekapitulace stavby'!E17)</f>
        <v xml:space="preserve"> </v>
      </c>
      <c r="I23" s="140" t="s">
        <v>27</v>
      </c>
      <c r="J23" s="12" t="str">
        <f>IF('Rekapitulace stavby'!AN17="","",'Rekapitulace stavby'!AN17)</f>
        <v/>
      </c>
      <c r="L23" s="38"/>
    </row>
    <row r="24" s="1" customFormat="1" ht="6.96" customHeight="1">
      <c r="B24" s="38"/>
      <c r="I24" s="138"/>
      <c r="L24" s="38"/>
    </row>
    <row r="25" s="1" customFormat="1" ht="12" customHeight="1">
      <c r="B25" s="38"/>
      <c r="D25" s="136" t="s">
        <v>33</v>
      </c>
      <c r="I25" s="140" t="s">
        <v>25</v>
      </c>
      <c r="J25" s="12" t="str">
        <f>IF('Rekapitulace stavby'!AN19="","",'Rekapitulace stavby'!AN19)</f>
        <v/>
      </c>
      <c r="L25" s="38"/>
    </row>
    <row r="26" s="1" customFormat="1" ht="18" customHeight="1">
      <c r="B26" s="38"/>
      <c r="E26" s="12" t="str">
        <f>IF('Rekapitulace stavby'!E20="","",'Rekapitulace stavby'!E20)</f>
        <v xml:space="preserve"> </v>
      </c>
      <c r="I26" s="140" t="s">
        <v>27</v>
      </c>
      <c r="J26" s="12" t="str">
        <f>IF('Rekapitulace stavby'!AN20="","",'Rekapitulace stavby'!AN20)</f>
        <v/>
      </c>
      <c r="L26" s="38"/>
    </row>
    <row r="27" s="1" customFormat="1" ht="6.96" customHeight="1">
      <c r="B27" s="38"/>
      <c r="I27" s="138"/>
      <c r="L27" s="38"/>
    </row>
    <row r="28" s="1" customFormat="1" ht="12" customHeight="1">
      <c r="B28" s="38"/>
      <c r="D28" s="136" t="s">
        <v>34</v>
      </c>
      <c r="I28" s="138"/>
      <c r="L28" s="38"/>
    </row>
    <row r="29" s="7" customFormat="1" ht="16.5" customHeight="1">
      <c r="B29" s="142"/>
      <c r="E29" s="143" t="s">
        <v>1</v>
      </c>
      <c r="F29" s="143"/>
      <c r="G29" s="143"/>
      <c r="H29" s="143"/>
      <c r="I29" s="144"/>
      <c r="L29" s="142"/>
    </row>
    <row r="30" s="1" customFormat="1" ht="6.96" customHeight="1">
      <c r="B30" s="38"/>
      <c r="I30" s="138"/>
      <c r="L30" s="38"/>
    </row>
    <row r="31" s="1" customFormat="1" ht="6.96" customHeight="1">
      <c r="B31" s="38"/>
      <c r="D31" s="66"/>
      <c r="E31" s="66"/>
      <c r="F31" s="66"/>
      <c r="G31" s="66"/>
      <c r="H31" s="66"/>
      <c r="I31" s="145"/>
      <c r="J31" s="66"/>
      <c r="K31" s="66"/>
      <c r="L31" s="38"/>
    </row>
    <row r="32" s="1" customFormat="1" ht="25.44" customHeight="1">
      <c r="B32" s="38"/>
      <c r="D32" s="146" t="s">
        <v>35</v>
      </c>
      <c r="I32" s="138"/>
      <c r="J32" s="147">
        <f>ROUND(J85, 2)</f>
        <v>0</v>
      </c>
      <c r="L32" s="38"/>
    </row>
    <row r="33" s="1" customFormat="1" ht="6.96" customHeight="1">
      <c r="B33" s="38"/>
      <c r="D33" s="66"/>
      <c r="E33" s="66"/>
      <c r="F33" s="66"/>
      <c r="G33" s="66"/>
      <c r="H33" s="66"/>
      <c r="I33" s="145"/>
      <c r="J33" s="66"/>
      <c r="K33" s="66"/>
      <c r="L33" s="38"/>
    </row>
    <row r="34" s="1" customFormat="1" ht="14.4" customHeight="1">
      <c r="B34" s="38"/>
      <c r="F34" s="148" t="s">
        <v>37</v>
      </c>
      <c r="I34" s="149" t="s">
        <v>36</v>
      </c>
      <c r="J34" s="148" t="s">
        <v>38</v>
      </c>
      <c r="L34" s="38"/>
    </row>
    <row r="35" s="1" customFormat="1" ht="14.4" customHeight="1">
      <c r="B35" s="38"/>
      <c r="D35" s="136" t="s">
        <v>39</v>
      </c>
      <c r="E35" s="136" t="s">
        <v>40</v>
      </c>
      <c r="F35" s="150">
        <f>ROUND((SUM(BE85:BE89)),  2)</f>
        <v>0</v>
      </c>
      <c r="I35" s="151">
        <v>0.20999999999999999</v>
      </c>
      <c r="J35" s="150">
        <f>ROUND(((SUM(BE85:BE89))*I35),  2)</f>
        <v>0</v>
      </c>
      <c r="L35" s="38"/>
    </row>
    <row r="36" s="1" customFormat="1" ht="14.4" customHeight="1">
      <c r="B36" s="38"/>
      <c r="E36" s="136" t="s">
        <v>41</v>
      </c>
      <c r="F36" s="150">
        <f>ROUND((SUM(BF85:BF89)),  2)</f>
        <v>0</v>
      </c>
      <c r="I36" s="151">
        <v>0.14999999999999999</v>
      </c>
      <c r="J36" s="150">
        <f>ROUND(((SUM(BF85:BF89))*I36),  2)</f>
        <v>0</v>
      </c>
      <c r="L36" s="38"/>
    </row>
    <row r="37" hidden="1" s="1" customFormat="1" ht="14.4" customHeight="1">
      <c r="B37" s="38"/>
      <c r="E37" s="136" t="s">
        <v>42</v>
      </c>
      <c r="F37" s="150">
        <f>ROUND((SUM(BG85:BG89)),  2)</f>
        <v>0</v>
      </c>
      <c r="I37" s="151">
        <v>0.20999999999999999</v>
      </c>
      <c r="J37" s="150">
        <f>0</f>
        <v>0</v>
      </c>
      <c r="L37" s="38"/>
    </row>
    <row r="38" hidden="1" s="1" customFormat="1" ht="14.4" customHeight="1">
      <c r="B38" s="38"/>
      <c r="E38" s="136" t="s">
        <v>43</v>
      </c>
      <c r="F38" s="150">
        <f>ROUND((SUM(BH85:BH89)),  2)</f>
        <v>0</v>
      </c>
      <c r="I38" s="151">
        <v>0.14999999999999999</v>
      </c>
      <c r="J38" s="150">
        <f>0</f>
        <v>0</v>
      </c>
      <c r="L38" s="38"/>
    </row>
    <row r="39" hidden="1" s="1" customFormat="1" ht="14.4" customHeight="1">
      <c r="B39" s="38"/>
      <c r="E39" s="136" t="s">
        <v>44</v>
      </c>
      <c r="F39" s="150">
        <f>ROUND((SUM(BI85:BI89)),  2)</f>
        <v>0</v>
      </c>
      <c r="I39" s="151">
        <v>0</v>
      </c>
      <c r="J39" s="150">
        <f>0</f>
        <v>0</v>
      </c>
      <c r="L39" s="38"/>
    </row>
    <row r="40" s="1" customFormat="1" ht="6.96" customHeight="1">
      <c r="B40" s="38"/>
      <c r="I40" s="138"/>
      <c r="L40" s="38"/>
    </row>
    <row r="41" s="1" customFormat="1" ht="25.44" customHeight="1">
      <c r="B41" s="38"/>
      <c r="C41" s="152"/>
      <c r="D41" s="153" t="s">
        <v>45</v>
      </c>
      <c r="E41" s="154"/>
      <c r="F41" s="154"/>
      <c r="G41" s="155" t="s">
        <v>46</v>
      </c>
      <c r="H41" s="156" t="s">
        <v>47</v>
      </c>
      <c r="I41" s="157"/>
      <c r="J41" s="158">
        <f>SUM(J32:J39)</f>
        <v>0</v>
      </c>
      <c r="K41" s="159"/>
      <c r="L41" s="38"/>
    </row>
    <row r="42" s="1" customFormat="1" ht="14.4" customHeight="1">
      <c r="B42" s="160"/>
      <c r="C42" s="161"/>
      <c r="D42" s="161"/>
      <c r="E42" s="161"/>
      <c r="F42" s="161"/>
      <c r="G42" s="161"/>
      <c r="H42" s="161"/>
      <c r="I42" s="162"/>
      <c r="J42" s="161"/>
      <c r="K42" s="161"/>
      <c r="L42" s="38"/>
    </row>
    <row r="46" s="1" customFormat="1" ht="6.96" customHeight="1">
      <c r="B46" s="163"/>
      <c r="C46" s="164"/>
      <c r="D46" s="164"/>
      <c r="E46" s="164"/>
      <c r="F46" s="164"/>
      <c r="G46" s="164"/>
      <c r="H46" s="164"/>
      <c r="I46" s="165"/>
      <c r="J46" s="164"/>
      <c r="K46" s="164"/>
      <c r="L46" s="38"/>
    </row>
    <row r="47" s="1" customFormat="1" ht="24.96" customHeight="1">
      <c r="B47" s="33"/>
      <c r="C47" s="18" t="s">
        <v>114</v>
      </c>
      <c r="D47" s="34"/>
      <c r="E47" s="34"/>
      <c r="F47" s="34"/>
      <c r="G47" s="34"/>
      <c r="H47" s="34"/>
      <c r="I47" s="138"/>
      <c r="J47" s="34"/>
      <c r="K47" s="34"/>
      <c r="L47" s="38"/>
    </row>
    <row r="48" s="1" customFormat="1" ht="6.96" customHeight="1">
      <c r="B48" s="33"/>
      <c r="C48" s="34"/>
      <c r="D48" s="34"/>
      <c r="E48" s="34"/>
      <c r="F48" s="34"/>
      <c r="G48" s="34"/>
      <c r="H48" s="34"/>
      <c r="I48" s="138"/>
      <c r="J48" s="34"/>
      <c r="K48" s="34"/>
      <c r="L48" s="38"/>
    </row>
    <row r="49" s="1" customFormat="1" ht="12" customHeight="1">
      <c r="B49" s="33"/>
      <c r="C49" s="27" t="s">
        <v>16</v>
      </c>
      <c r="D49" s="34"/>
      <c r="E49" s="34"/>
      <c r="F49" s="34"/>
      <c r="G49" s="34"/>
      <c r="H49" s="34"/>
      <c r="I49" s="138"/>
      <c r="J49" s="34"/>
      <c r="K49" s="34"/>
      <c r="L49" s="38"/>
    </row>
    <row r="50" s="1" customFormat="1" ht="16.5" customHeight="1">
      <c r="B50" s="33"/>
      <c r="C50" s="34"/>
      <c r="D50" s="34"/>
      <c r="E50" s="166" t="str">
        <f>E7</f>
        <v>Oprava SZZ Nezvěstice</v>
      </c>
      <c r="F50" s="27"/>
      <c r="G50" s="27"/>
      <c r="H50" s="27"/>
      <c r="I50" s="138"/>
      <c r="J50" s="34"/>
      <c r="K50" s="34"/>
      <c r="L50" s="38"/>
    </row>
    <row r="51" ht="12" customHeight="1">
      <c r="B51" s="16"/>
      <c r="C51" s="27" t="s">
        <v>110</v>
      </c>
      <c r="D51" s="17"/>
      <c r="E51" s="17"/>
      <c r="F51" s="17"/>
      <c r="G51" s="17"/>
      <c r="H51" s="17"/>
      <c r="I51" s="131"/>
      <c r="J51" s="17"/>
      <c r="K51" s="17"/>
      <c r="L51" s="15"/>
    </row>
    <row r="52" s="1" customFormat="1" ht="16.5" customHeight="1">
      <c r="B52" s="33"/>
      <c r="C52" s="34"/>
      <c r="D52" s="34"/>
      <c r="E52" s="166" t="s">
        <v>111</v>
      </c>
      <c r="F52" s="34"/>
      <c r="G52" s="34"/>
      <c r="H52" s="34"/>
      <c r="I52" s="138"/>
      <c r="J52" s="34"/>
      <c r="K52" s="34"/>
      <c r="L52" s="38"/>
    </row>
    <row r="53" s="1" customFormat="1" ht="12" customHeight="1">
      <c r="B53" s="33"/>
      <c r="C53" s="27" t="s">
        <v>112</v>
      </c>
      <c r="D53" s="34"/>
      <c r="E53" s="34"/>
      <c r="F53" s="34"/>
      <c r="G53" s="34"/>
      <c r="H53" s="34"/>
      <c r="I53" s="138"/>
      <c r="J53" s="34"/>
      <c r="K53" s="34"/>
      <c r="L53" s="38"/>
    </row>
    <row r="54" s="1" customFormat="1" ht="16.5" customHeight="1">
      <c r="B54" s="33"/>
      <c r="C54" s="34"/>
      <c r="D54" s="34"/>
      <c r="E54" s="59" t="str">
        <f>E11</f>
        <v>01.6 - Materiál objednatele</v>
      </c>
      <c r="F54" s="34"/>
      <c r="G54" s="34"/>
      <c r="H54" s="34"/>
      <c r="I54" s="138"/>
      <c r="J54" s="34"/>
      <c r="K54" s="34"/>
      <c r="L54" s="38"/>
    </row>
    <row r="55" s="1" customFormat="1" ht="6.96" customHeight="1">
      <c r="B55" s="33"/>
      <c r="C55" s="34"/>
      <c r="D55" s="34"/>
      <c r="E55" s="34"/>
      <c r="F55" s="34"/>
      <c r="G55" s="34"/>
      <c r="H55" s="34"/>
      <c r="I55" s="138"/>
      <c r="J55" s="34"/>
      <c r="K55" s="34"/>
      <c r="L55" s="38"/>
    </row>
    <row r="56" s="1" customFormat="1" ht="12" customHeight="1">
      <c r="B56" s="33"/>
      <c r="C56" s="27" t="s">
        <v>20</v>
      </c>
      <c r="D56" s="34"/>
      <c r="E56" s="34"/>
      <c r="F56" s="22" t="str">
        <f>F14</f>
        <v>Nezvěstice</v>
      </c>
      <c r="G56" s="34"/>
      <c r="H56" s="34"/>
      <c r="I56" s="140" t="s">
        <v>22</v>
      </c>
      <c r="J56" s="62" t="str">
        <f>IF(J14="","",J14)</f>
        <v>7. 1. 2019</v>
      </c>
      <c r="K56" s="34"/>
      <c r="L56" s="38"/>
    </row>
    <row r="57" s="1" customFormat="1" ht="6.96" customHeight="1">
      <c r="B57" s="33"/>
      <c r="C57" s="34"/>
      <c r="D57" s="34"/>
      <c r="E57" s="34"/>
      <c r="F57" s="34"/>
      <c r="G57" s="34"/>
      <c r="H57" s="34"/>
      <c r="I57" s="138"/>
      <c r="J57" s="34"/>
      <c r="K57" s="34"/>
      <c r="L57" s="38"/>
    </row>
    <row r="58" s="1" customFormat="1" ht="13.65" customHeight="1">
      <c r="B58" s="33"/>
      <c r="C58" s="27" t="s">
        <v>24</v>
      </c>
      <c r="D58" s="34"/>
      <c r="E58" s="34"/>
      <c r="F58" s="22" t="str">
        <f>E17</f>
        <v>SŽDC s.o. OŘ Plzeň</v>
      </c>
      <c r="G58" s="34"/>
      <c r="H58" s="34"/>
      <c r="I58" s="140" t="s">
        <v>30</v>
      </c>
      <c r="J58" s="31" t="str">
        <f>E23</f>
        <v xml:space="preserve"> </v>
      </c>
      <c r="K58" s="34"/>
      <c r="L58" s="38"/>
    </row>
    <row r="59" s="1" customFormat="1" ht="13.65" customHeight="1">
      <c r="B59" s="33"/>
      <c r="C59" s="27" t="s">
        <v>28</v>
      </c>
      <c r="D59" s="34"/>
      <c r="E59" s="34"/>
      <c r="F59" s="22" t="str">
        <f>IF(E20="","",E20)</f>
        <v>Vyplň údaj</v>
      </c>
      <c r="G59" s="34"/>
      <c r="H59" s="34"/>
      <c r="I59" s="140" t="s">
        <v>33</v>
      </c>
      <c r="J59" s="31" t="str">
        <f>E26</f>
        <v xml:space="preserve"> </v>
      </c>
      <c r="K59" s="34"/>
      <c r="L59" s="38"/>
    </row>
    <row r="60" s="1" customFormat="1" ht="10.32" customHeight="1">
      <c r="B60" s="33"/>
      <c r="C60" s="34"/>
      <c r="D60" s="34"/>
      <c r="E60" s="34"/>
      <c r="F60" s="34"/>
      <c r="G60" s="34"/>
      <c r="H60" s="34"/>
      <c r="I60" s="138"/>
      <c r="J60" s="34"/>
      <c r="K60" s="34"/>
      <c r="L60" s="38"/>
    </row>
    <row r="61" s="1" customFormat="1" ht="29.28" customHeight="1">
      <c r="B61" s="33"/>
      <c r="C61" s="167" t="s">
        <v>115</v>
      </c>
      <c r="D61" s="168"/>
      <c r="E61" s="168"/>
      <c r="F61" s="168"/>
      <c r="G61" s="168"/>
      <c r="H61" s="168"/>
      <c r="I61" s="169"/>
      <c r="J61" s="170" t="s">
        <v>116</v>
      </c>
      <c r="K61" s="168"/>
      <c r="L61" s="38"/>
    </row>
    <row r="62" s="1" customFormat="1" ht="10.32" customHeight="1">
      <c r="B62" s="33"/>
      <c r="C62" s="34"/>
      <c r="D62" s="34"/>
      <c r="E62" s="34"/>
      <c r="F62" s="34"/>
      <c r="G62" s="34"/>
      <c r="H62" s="34"/>
      <c r="I62" s="138"/>
      <c r="J62" s="34"/>
      <c r="K62" s="34"/>
      <c r="L62" s="38"/>
    </row>
    <row r="63" s="1" customFormat="1" ht="22.8" customHeight="1">
      <c r="B63" s="33"/>
      <c r="C63" s="171" t="s">
        <v>117</v>
      </c>
      <c r="D63" s="34"/>
      <c r="E63" s="34"/>
      <c r="F63" s="34"/>
      <c r="G63" s="34"/>
      <c r="H63" s="34"/>
      <c r="I63" s="138"/>
      <c r="J63" s="93">
        <f>J85</f>
        <v>0</v>
      </c>
      <c r="K63" s="34"/>
      <c r="L63" s="38"/>
      <c r="AU63" s="12" t="s">
        <v>118</v>
      </c>
    </row>
    <row r="64" s="1" customFormat="1" ht="21.84" customHeight="1">
      <c r="B64" s="33"/>
      <c r="C64" s="34"/>
      <c r="D64" s="34"/>
      <c r="E64" s="34"/>
      <c r="F64" s="34"/>
      <c r="G64" s="34"/>
      <c r="H64" s="34"/>
      <c r="I64" s="138"/>
      <c r="J64" s="34"/>
      <c r="K64" s="34"/>
      <c r="L64" s="38"/>
    </row>
    <row r="65" s="1" customFormat="1" ht="6.96" customHeight="1">
      <c r="B65" s="52"/>
      <c r="C65" s="53"/>
      <c r="D65" s="53"/>
      <c r="E65" s="53"/>
      <c r="F65" s="53"/>
      <c r="G65" s="53"/>
      <c r="H65" s="53"/>
      <c r="I65" s="162"/>
      <c r="J65" s="53"/>
      <c r="K65" s="53"/>
      <c r="L65" s="38"/>
    </row>
    <row r="69" s="1" customFormat="1" ht="6.96" customHeight="1">
      <c r="B69" s="54"/>
      <c r="C69" s="55"/>
      <c r="D69" s="55"/>
      <c r="E69" s="55"/>
      <c r="F69" s="55"/>
      <c r="G69" s="55"/>
      <c r="H69" s="55"/>
      <c r="I69" s="165"/>
      <c r="J69" s="55"/>
      <c r="K69" s="55"/>
      <c r="L69" s="38"/>
    </row>
    <row r="70" s="1" customFormat="1" ht="24.96" customHeight="1">
      <c r="B70" s="33"/>
      <c r="C70" s="18" t="s">
        <v>119</v>
      </c>
      <c r="D70" s="34"/>
      <c r="E70" s="34"/>
      <c r="F70" s="34"/>
      <c r="G70" s="34"/>
      <c r="H70" s="34"/>
      <c r="I70" s="138"/>
      <c r="J70" s="34"/>
      <c r="K70" s="34"/>
      <c r="L70" s="38"/>
    </row>
    <row r="71" s="1" customFormat="1" ht="6.96" customHeight="1">
      <c r="B71" s="33"/>
      <c r="C71" s="34"/>
      <c r="D71" s="34"/>
      <c r="E71" s="34"/>
      <c r="F71" s="34"/>
      <c r="G71" s="34"/>
      <c r="H71" s="34"/>
      <c r="I71" s="138"/>
      <c r="J71" s="34"/>
      <c r="K71" s="34"/>
      <c r="L71" s="38"/>
    </row>
    <row r="72" s="1" customFormat="1" ht="12" customHeight="1">
      <c r="B72" s="33"/>
      <c r="C72" s="27" t="s">
        <v>16</v>
      </c>
      <c r="D72" s="34"/>
      <c r="E72" s="34"/>
      <c r="F72" s="34"/>
      <c r="G72" s="34"/>
      <c r="H72" s="34"/>
      <c r="I72" s="138"/>
      <c r="J72" s="34"/>
      <c r="K72" s="34"/>
      <c r="L72" s="38"/>
    </row>
    <row r="73" s="1" customFormat="1" ht="16.5" customHeight="1">
      <c r="B73" s="33"/>
      <c r="C73" s="34"/>
      <c r="D73" s="34"/>
      <c r="E73" s="166" t="str">
        <f>E7</f>
        <v>Oprava SZZ Nezvěstice</v>
      </c>
      <c r="F73" s="27"/>
      <c r="G73" s="27"/>
      <c r="H73" s="27"/>
      <c r="I73" s="138"/>
      <c r="J73" s="34"/>
      <c r="K73" s="34"/>
      <c r="L73" s="38"/>
    </row>
    <row r="74" ht="12" customHeight="1">
      <c r="B74" s="16"/>
      <c r="C74" s="27" t="s">
        <v>110</v>
      </c>
      <c r="D74" s="17"/>
      <c r="E74" s="17"/>
      <c r="F74" s="17"/>
      <c r="G74" s="17"/>
      <c r="H74" s="17"/>
      <c r="I74" s="131"/>
      <c r="J74" s="17"/>
      <c r="K74" s="17"/>
      <c r="L74" s="15"/>
    </row>
    <row r="75" s="1" customFormat="1" ht="16.5" customHeight="1">
      <c r="B75" s="33"/>
      <c r="C75" s="34"/>
      <c r="D75" s="34"/>
      <c r="E75" s="166" t="s">
        <v>111</v>
      </c>
      <c r="F75" s="34"/>
      <c r="G75" s="34"/>
      <c r="H75" s="34"/>
      <c r="I75" s="138"/>
      <c r="J75" s="34"/>
      <c r="K75" s="34"/>
      <c r="L75" s="38"/>
    </row>
    <row r="76" s="1" customFormat="1" ht="12" customHeight="1">
      <c r="B76" s="33"/>
      <c r="C76" s="27" t="s">
        <v>112</v>
      </c>
      <c r="D76" s="34"/>
      <c r="E76" s="34"/>
      <c r="F76" s="34"/>
      <c r="G76" s="34"/>
      <c r="H76" s="34"/>
      <c r="I76" s="138"/>
      <c r="J76" s="34"/>
      <c r="K76" s="34"/>
      <c r="L76" s="38"/>
    </row>
    <row r="77" s="1" customFormat="1" ht="16.5" customHeight="1">
      <c r="B77" s="33"/>
      <c r="C77" s="34"/>
      <c r="D77" s="34"/>
      <c r="E77" s="59" t="str">
        <f>E11</f>
        <v>01.6 - Materiál objednatele</v>
      </c>
      <c r="F77" s="34"/>
      <c r="G77" s="34"/>
      <c r="H77" s="34"/>
      <c r="I77" s="138"/>
      <c r="J77" s="34"/>
      <c r="K77" s="34"/>
      <c r="L77" s="38"/>
    </row>
    <row r="78" s="1" customFormat="1" ht="6.96" customHeight="1">
      <c r="B78" s="33"/>
      <c r="C78" s="34"/>
      <c r="D78" s="34"/>
      <c r="E78" s="34"/>
      <c r="F78" s="34"/>
      <c r="G78" s="34"/>
      <c r="H78" s="34"/>
      <c r="I78" s="138"/>
      <c r="J78" s="34"/>
      <c r="K78" s="34"/>
      <c r="L78" s="38"/>
    </row>
    <row r="79" s="1" customFormat="1" ht="12" customHeight="1">
      <c r="B79" s="33"/>
      <c r="C79" s="27" t="s">
        <v>20</v>
      </c>
      <c r="D79" s="34"/>
      <c r="E79" s="34"/>
      <c r="F79" s="22" t="str">
        <f>F14</f>
        <v>Nezvěstice</v>
      </c>
      <c r="G79" s="34"/>
      <c r="H79" s="34"/>
      <c r="I79" s="140" t="s">
        <v>22</v>
      </c>
      <c r="J79" s="62" t="str">
        <f>IF(J14="","",J14)</f>
        <v>7. 1. 2019</v>
      </c>
      <c r="K79" s="34"/>
      <c r="L79" s="38"/>
    </row>
    <row r="80" s="1" customFormat="1" ht="6.96" customHeight="1">
      <c r="B80" s="33"/>
      <c r="C80" s="34"/>
      <c r="D80" s="34"/>
      <c r="E80" s="34"/>
      <c r="F80" s="34"/>
      <c r="G80" s="34"/>
      <c r="H80" s="34"/>
      <c r="I80" s="138"/>
      <c r="J80" s="34"/>
      <c r="K80" s="34"/>
      <c r="L80" s="38"/>
    </row>
    <row r="81" s="1" customFormat="1" ht="13.65" customHeight="1">
      <c r="B81" s="33"/>
      <c r="C81" s="27" t="s">
        <v>24</v>
      </c>
      <c r="D81" s="34"/>
      <c r="E81" s="34"/>
      <c r="F81" s="22" t="str">
        <f>E17</f>
        <v>SŽDC s.o. OŘ Plzeň</v>
      </c>
      <c r="G81" s="34"/>
      <c r="H81" s="34"/>
      <c r="I81" s="140" t="s">
        <v>30</v>
      </c>
      <c r="J81" s="31" t="str">
        <f>E23</f>
        <v xml:space="preserve"> </v>
      </c>
      <c r="K81" s="34"/>
      <c r="L81" s="38"/>
    </row>
    <row r="82" s="1" customFormat="1" ht="13.65" customHeight="1">
      <c r="B82" s="33"/>
      <c r="C82" s="27" t="s">
        <v>28</v>
      </c>
      <c r="D82" s="34"/>
      <c r="E82" s="34"/>
      <c r="F82" s="22" t="str">
        <f>IF(E20="","",E20)</f>
        <v>Vyplň údaj</v>
      </c>
      <c r="G82" s="34"/>
      <c r="H82" s="34"/>
      <c r="I82" s="140" t="s">
        <v>33</v>
      </c>
      <c r="J82" s="31" t="str">
        <f>E26</f>
        <v xml:space="preserve"> </v>
      </c>
      <c r="K82" s="34"/>
      <c r="L82" s="38"/>
    </row>
    <row r="83" s="1" customFormat="1" ht="10.32" customHeight="1">
      <c r="B83" s="33"/>
      <c r="C83" s="34"/>
      <c r="D83" s="34"/>
      <c r="E83" s="34"/>
      <c r="F83" s="34"/>
      <c r="G83" s="34"/>
      <c r="H83" s="34"/>
      <c r="I83" s="138"/>
      <c r="J83" s="34"/>
      <c r="K83" s="34"/>
      <c r="L83" s="38"/>
    </row>
    <row r="84" s="8" customFormat="1" ht="29.28" customHeight="1">
      <c r="B84" s="172"/>
      <c r="C84" s="173" t="s">
        <v>120</v>
      </c>
      <c r="D84" s="174" t="s">
        <v>54</v>
      </c>
      <c r="E84" s="174" t="s">
        <v>50</v>
      </c>
      <c r="F84" s="174" t="s">
        <v>51</v>
      </c>
      <c r="G84" s="174" t="s">
        <v>121</v>
      </c>
      <c r="H84" s="174" t="s">
        <v>122</v>
      </c>
      <c r="I84" s="175" t="s">
        <v>123</v>
      </c>
      <c r="J84" s="174" t="s">
        <v>116</v>
      </c>
      <c r="K84" s="176" t="s">
        <v>124</v>
      </c>
      <c r="L84" s="177"/>
      <c r="M84" s="83" t="s">
        <v>1</v>
      </c>
      <c r="N84" s="84" t="s">
        <v>39</v>
      </c>
      <c r="O84" s="84" t="s">
        <v>125</v>
      </c>
      <c r="P84" s="84" t="s">
        <v>126</v>
      </c>
      <c r="Q84" s="84" t="s">
        <v>127</v>
      </c>
      <c r="R84" s="84" t="s">
        <v>128</v>
      </c>
      <c r="S84" s="84" t="s">
        <v>129</v>
      </c>
      <c r="T84" s="85" t="s">
        <v>130</v>
      </c>
    </row>
    <row r="85" s="1" customFormat="1" ht="22.8" customHeight="1">
      <c r="B85" s="33"/>
      <c r="C85" s="90" t="s">
        <v>131</v>
      </c>
      <c r="D85" s="34"/>
      <c r="E85" s="34"/>
      <c r="F85" s="34"/>
      <c r="G85" s="34"/>
      <c r="H85" s="34"/>
      <c r="I85" s="138"/>
      <c r="J85" s="178">
        <f>BK85</f>
        <v>0</v>
      </c>
      <c r="K85" s="34"/>
      <c r="L85" s="38"/>
      <c r="M85" s="86"/>
      <c r="N85" s="87"/>
      <c r="O85" s="87"/>
      <c r="P85" s="179">
        <f>SUM(P86:P89)</f>
        <v>0</v>
      </c>
      <c r="Q85" s="87"/>
      <c r="R85" s="179">
        <f>SUM(R86:R89)</f>
        <v>0</v>
      </c>
      <c r="S85" s="87"/>
      <c r="T85" s="180">
        <f>SUM(T86:T89)</f>
        <v>0</v>
      </c>
      <c r="AT85" s="12" t="s">
        <v>68</v>
      </c>
      <c r="AU85" s="12" t="s">
        <v>118</v>
      </c>
      <c r="BK85" s="181">
        <f>SUM(BK86:BK89)</f>
        <v>0</v>
      </c>
    </row>
    <row r="86" s="1" customFormat="1" ht="22.5" customHeight="1">
      <c r="B86" s="33"/>
      <c r="C86" s="182" t="s">
        <v>76</v>
      </c>
      <c r="D86" s="182" t="s">
        <v>132</v>
      </c>
      <c r="E86" s="183" t="s">
        <v>833</v>
      </c>
      <c r="F86" s="184" t="s">
        <v>834</v>
      </c>
      <c r="G86" s="185" t="s">
        <v>135</v>
      </c>
      <c r="H86" s="186">
        <v>3</v>
      </c>
      <c r="I86" s="187"/>
      <c r="J86" s="188">
        <f>ROUND(I86*H86,2)</f>
        <v>0</v>
      </c>
      <c r="K86" s="184" t="s">
        <v>136</v>
      </c>
      <c r="L86" s="189"/>
      <c r="M86" s="190" t="s">
        <v>1</v>
      </c>
      <c r="N86" s="191" t="s">
        <v>40</v>
      </c>
      <c r="O86" s="74"/>
      <c r="P86" s="192">
        <f>O86*H86</f>
        <v>0</v>
      </c>
      <c r="Q86" s="192">
        <v>0</v>
      </c>
      <c r="R86" s="192">
        <f>Q86*H86</f>
        <v>0</v>
      </c>
      <c r="S86" s="192">
        <v>0</v>
      </c>
      <c r="T86" s="193">
        <f>S86*H86</f>
        <v>0</v>
      </c>
      <c r="AR86" s="12" t="s">
        <v>78</v>
      </c>
      <c r="AT86" s="12" t="s">
        <v>132</v>
      </c>
      <c r="AU86" s="12" t="s">
        <v>69</v>
      </c>
      <c r="AY86" s="12" t="s">
        <v>138</v>
      </c>
      <c r="BE86" s="194">
        <f>IF(N86="základní",J86,0)</f>
        <v>0</v>
      </c>
      <c r="BF86" s="194">
        <f>IF(N86="snížená",J86,0)</f>
        <v>0</v>
      </c>
      <c r="BG86" s="194">
        <f>IF(N86="zákl. přenesená",J86,0)</f>
        <v>0</v>
      </c>
      <c r="BH86" s="194">
        <f>IF(N86="sníž. přenesená",J86,0)</f>
        <v>0</v>
      </c>
      <c r="BI86" s="194">
        <f>IF(N86="nulová",J86,0)</f>
        <v>0</v>
      </c>
      <c r="BJ86" s="12" t="s">
        <v>76</v>
      </c>
      <c r="BK86" s="194">
        <f>ROUND(I86*H86,2)</f>
        <v>0</v>
      </c>
      <c r="BL86" s="12" t="s">
        <v>76</v>
      </c>
      <c r="BM86" s="12" t="s">
        <v>835</v>
      </c>
    </row>
    <row r="87" s="1" customFormat="1">
      <c r="B87" s="33"/>
      <c r="C87" s="34"/>
      <c r="D87" s="195" t="s">
        <v>141</v>
      </c>
      <c r="E87" s="34"/>
      <c r="F87" s="196" t="s">
        <v>836</v>
      </c>
      <c r="G87" s="34"/>
      <c r="H87" s="34"/>
      <c r="I87" s="138"/>
      <c r="J87" s="34"/>
      <c r="K87" s="34"/>
      <c r="L87" s="38"/>
      <c r="M87" s="197"/>
      <c r="N87" s="74"/>
      <c r="O87" s="74"/>
      <c r="P87" s="74"/>
      <c r="Q87" s="74"/>
      <c r="R87" s="74"/>
      <c r="S87" s="74"/>
      <c r="T87" s="75"/>
      <c r="AT87" s="12" t="s">
        <v>141</v>
      </c>
      <c r="AU87" s="12" t="s">
        <v>69</v>
      </c>
    </row>
    <row r="88" s="1" customFormat="1" ht="22.5" customHeight="1">
      <c r="B88" s="33"/>
      <c r="C88" s="182" t="s">
        <v>78</v>
      </c>
      <c r="D88" s="182" t="s">
        <v>132</v>
      </c>
      <c r="E88" s="183" t="s">
        <v>807</v>
      </c>
      <c r="F88" s="184" t="s">
        <v>808</v>
      </c>
      <c r="G88" s="185" t="s">
        <v>135</v>
      </c>
      <c r="H88" s="186">
        <v>100</v>
      </c>
      <c r="I88" s="187"/>
      <c r="J88" s="188">
        <f>ROUND(I88*H88,2)</f>
        <v>0</v>
      </c>
      <c r="K88" s="184" t="s">
        <v>136</v>
      </c>
      <c r="L88" s="189"/>
      <c r="M88" s="190" t="s">
        <v>1</v>
      </c>
      <c r="N88" s="191" t="s">
        <v>40</v>
      </c>
      <c r="O88" s="74"/>
      <c r="P88" s="192">
        <f>O88*H88</f>
        <v>0</v>
      </c>
      <c r="Q88" s="192">
        <v>0</v>
      </c>
      <c r="R88" s="192">
        <f>Q88*H88</f>
        <v>0</v>
      </c>
      <c r="S88" s="192">
        <v>0</v>
      </c>
      <c r="T88" s="193">
        <f>S88*H88</f>
        <v>0</v>
      </c>
      <c r="AR88" s="12" t="s">
        <v>78</v>
      </c>
      <c r="AT88" s="12" t="s">
        <v>132</v>
      </c>
      <c r="AU88" s="12" t="s">
        <v>69</v>
      </c>
      <c r="AY88" s="12" t="s">
        <v>138</v>
      </c>
      <c r="BE88" s="194">
        <f>IF(N88="základní",J88,0)</f>
        <v>0</v>
      </c>
      <c r="BF88" s="194">
        <f>IF(N88="snížená",J88,0)</f>
        <v>0</v>
      </c>
      <c r="BG88" s="194">
        <f>IF(N88="zákl. přenesená",J88,0)</f>
        <v>0</v>
      </c>
      <c r="BH88" s="194">
        <f>IF(N88="sníž. přenesená",J88,0)</f>
        <v>0</v>
      </c>
      <c r="BI88" s="194">
        <f>IF(N88="nulová",J88,0)</f>
        <v>0</v>
      </c>
      <c r="BJ88" s="12" t="s">
        <v>76</v>
      </c>
      <c r="BK88" s="194">
        <f>ROUND(I88*H88,2)</f>
        <v>0</v>
      </c>
      <c r="BL88" s="12" t="s">
        <v>76</v>
      </c>
      <c r="BM88" s="12" t="s">
        <v>837</v>
      </c>
    </row>
    <row r="89" s="1" customFormat="1">
      <c r="B89" s="33"/>
      <c r="C89" s="34"/>
      <c r="D89" s="195" t="s">
        <v>141</v>
      </c>
      <c r="E89" s="34"/>
      <c r="F89" s="196" t="s">
        <v>808</v>
      </c>
      <c r="G89" s="34"/>
      <c r="H89" s="34"/>
      <c r="I89" s="138"/>
      <c r="J89" s="34"/>
      <c r="K89" s="34"/>
      <c r="L89" s="38"/>
      <c r="M89" s="208"/>
      <c r="N89" s="209"/>
      <c r="O89" s="209"/>
      <c r="P89" s="209"/>
      <c r="Q89" s="209"/>
      <c r="R89" s="209"/>
      <c r="S89" s="209"/>
      <c r="T89" s="210"/>
      <c r="AT89" s="12" t="s">
        <v>141</v>
      </c>
      <c r="AU89" s="12" t="s">
        <v>69</v>
      </c>
    </row>
    <row r="90" s="1" customFormat="1" ht="6.96" customHeight="1">
      <c r="B90" s="52"/>
      <c r="C90" s="53"/>
      <c r="D90" s="53"/>
      <c r="E90" s="53"/>
      <c r="F90" s="53"/>
      <c r="G90" s="53"/>
      <c r="H90" s="53"/>
      <c r="I90" s="162"/>
      <c r="J90" s="53"/>
      <c r="K90" s="53"/>
      <c r="L90" s="38"/>
    </row>
  </sheetData>
  <sheetProtection sheet="1" autoFilter="0" formatColumns="0" formatRows="0" objects="1" scenarios="1" spinCount="100000" saltValue="qPkg1z9K+BfUs1qCocOoBBVnxSj3joZbBuO79qMrdLh57usRidF5r+Ly4Ztqe9H6HOFE16M465M5yKeaay7s9w==" hashValue="cns2Xc4n5gtCbRF+24wnw9fAd6HBQvuznwf/lFzQZTWFqOAIZgLX6pshhrkFPGjdth5hS/8sbImZQPxNd2WI9A==" algorithmName="SHA-512" password="CC35"/>
  <autoFilter ref="C84:K89"/>
  <mergeCells count="12">
    <mergeCell ref="E7:H7"/>
    <mergeCell ref="E9:H9"/>
    <mergeCell ref="E11:H11"/>
    <mergeCell ref="E20:H20"/>
    <mergeCell ref="E29:H29"/>
    <mergeCell ref="E50:H50"/>
    <mergeCell ref="E52:H52"/>
    <mergeCell ref="E54:H54"/>
    <mergeCell ref="E73:H73"/>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1"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2" t="s">
        <v>105</v>
      </c>
    </row>
    <row r="3" ht="6.96" customHeight="1">
      <c r="B3" s="132"/>
      <c r="C3" s="133"/>
      <c r="D3" s="133"/>
      <c r="E3" s="133"/>
      <c r="F3" s="133"/>
      <c r="G3" s="133"/>
      <c r="H3" s="133"/>
      <c r="I3" s="134"/>
      <c r="J3" s="133"/>
      <c r="K3" s="133"/>
      <c r="L3" s="15"/>
      <c r="AT3" s="12" t="s">
        <v>78</v>
      </c>
    </row>
    <row r="4" ht="24.96" customHeight="1">
      <c r="B4" s="15"/>
      <c r="D4" s="135" t="s">
        <v>109</v>
      </c>
      <c r="L4" s="15"/>
      <c r="M4" s="19" t="s">
        <v>10</v>
      </c>
      <c r="AT4" s="12" t="s">
        <v>4</v>
      </c>
    </row>
    <row r="5" ht="6.96" customHeight="1">
      <c r="B5" s="15"/>
      <c r="L5" s="15"/>
    </row>
    <row r="6" ht="12" customHeight="1">
      <c r="B6" s="15"/>
      <c r="D6" s="136" t="s">
        <v>16</v>
      </c>
      <c r="L6" s="15"/>
    </row>
    <row r="7" ht="16.5" customHeight="1">
      <c r="B7" s="15"/>
      <c r="E7" s="137" t="str">
        <f>'Rekapitulace stavby'!K6</f>
        <v>Oprava SZZ Nezvěstice</v>
      </c>
      <c r="F7" s="136"/>
      <c r="G7" s="136"/>
      <c r="H7" s="136"/>
      <c r="L7" s="15"/>
    </row>
    <row r="8" ht="12" customHeight="1">
      <c r="B8" s="15"/>
      <c r="D8" s="136" t="s">
        <v>110</v>
      </c>
      <c r="L8" s="15"/>
    </row>
    <row r="9" s="1" customFormat="1" ht="16.5" customHeight="1">
      <c r="B9" s="38"/>
      <c r="E9" s="137" t="s">
        <v>838</v>
      </c>
      <c r="F9" s="1"/>
      <c r="G9" s="1"/>
      <c r="H9" s="1"/>
      <c r="I9" s="138"/>
      <c r="L9" s="38"/>
    </row>
    <row r="10" s="1" customFormat="1" ht="12" customHeight="1">
      <c r="B10" s="38"/>
      <c r="D10" s="136" t="s">
        <v>112</v>
      </c>
      <c r="I10" s="138"/>
      <c r="L10" s="38"/>
    </row>
    <row r="11" s="1" customFormat="1" ht="36.96" customHeight="1">
      <c r="B11" s="38"/>
      <c r="E11" s="139" t="s">
        <v>839</v>
      </c>
      <c r="F11" s="1"/>
      <c r="G11" s="1"/>
      <c r="H11" s="1"/>
      <c r="I11" s="138"/>
      <c r="L11" s="38"/>
    </row>
    <row r="12" s="1" customFormat="1">
      <c r="B12" s="38"/>
      <c r="I12" s="138"/>
      <c r="L12" s="38"/>
    </row>
    <row r="13" s="1" customFormat="1" ht="12" customHeight="1">
      <c r="B13" s="38"/>
      <c r="D13" s="136" t="s">
        <v>18</v>
      </c>
      <c r="F13" s="12" t="s">
        <v>1</v>
      </c>
      <c r="I13" s="140" t="s">
        <v>19</v>
      </c>
      <c r="J13" s="12" t="s">
        <v>1</v>
      </c>
      <c r="L13" s="38"/>
    </row>
    <row r="14" s="1" customFormat="1" ht="12" customHeight="1">
      <c r="B14" s="38"/>
      <c r="D14" s="136" t="s">
        <v>20</v>
      </c>
      <c r="F14" s="12" t="s">
        <v>21</v>
      </c>
      <c r="I14" s="140" t="s">
        <v>22</v>
      </c>
      <c r="J14" s="141" t="str">
        <f>'Rekapitulace stavby'!AN8</f>
        <v>7. 1. 2019</v>
      </c>
      <c r="L14" s="38"/>
    </row>
    <row r="15" s="1" customFormat="1" ht="10.8" customHeight="1">
      <c r="B15" s="38"/>
      <c r="I15" s="138"/>
      <c r="L15" s="38"/>
    </row>
    <row r="16" s="1" customFormat="1" ht="12" customHeight="1">
      <c r="B16" s="38"/>
      <c r="D16" s="136" t="s">
        <v>24</v>
      </c>
      <c r="I16" s="140" t="s">
        <v>25</v>
      </c>
      <c r="J16" s="12" t="s">
        <v>1</v>
      </c>
      <c r="L16" s="38"/>
    </row>
    <row r="17" s="1" customFormat="1" ht="18" customHeight="1">
      <c r="B17" s="38"/>
      <c r="E17" s="12" t="s">
        <v>26</v>
      </c>
      <c r="I17" s="140" t="s">
        <v>27</v>
      </c>
      <c r="J17" s="12" t="s">
        <v>1</v>
      </c>
      <c r="L17" s="38"/>
    </row>
    <row r="18" s="1" customFormat="1" ht="6.96" customHeight="1">
      <c r="B18" s="38"/>
      <c r="I18" s="138"/>
      <c r="L18" s="38"/>
    </row>
    <row r="19" s="1" customFormat="1" ht="12" customHeight="1">
      <c r="B19" s="38"/>
      <c r="D19" s="136" t="s">
        <v>28</v>
      </c>
      <c r="I19" s="140" t="s">
        <v>25</v>
      </c>
      <c r="J19" s="28" t="str">
        <f>'Rekapitulace stavby'!AN13</f>
        <v>Vyplň údaj</v>
      </c>
      <c r="L19" s="38"/>
    </row>
    <row r="20" s="1" customFormat="1" ht="18" customHeight="1">
      <c r="B20" s="38"/>
      <c r="E20" s="28" t="str">
        <f>'Rekapitulace stavby'!E14</f>
        <v>Vyplň údaj</v>
      </c>
      <c r="F20" s="12"/>
      <c r="G20" s="12"/>
      <c r="H20" s="12"/>
      <c r="I20" s="140" t="s">
        <v>27</v>
      </c>
      <c r="J20" s="28" t="str">
        <f>'Rekapitulace stavby'!AN14</f>
        <v>Vyplň údaj</v>
      </c>
      <c r="L20" s="38"/>
    </row>
    <row r="21" s="1" customFormat="1" ht="6.96" customHeight="1">
      <c r="B21" s="38"/>
      <c r="I21" s="138"/>
      <c r="L21" s="38"/>
    </row>
    <row r="22" s="1" customFormat="1" ht="12" customHeight="1">
      <c r="B22" s="38"/>
      <c r="D22" s="136" t="s">
        <v>30</v>
      </c>
      <c r="I22" s="140" t="s">
        <v>25</v>
      </c>
      <c r="J22" s="12" t="str">
        <f>IF('Rekapitulace stavby'!AN16="","",'Rekapitulace stavby'!AN16)</f>
        <v/>
      </c>
      <c r="L22" s="38"/>
    </row>
    <row r="23" s="1" customFormat="1" ht="18" customHeight="1">
      <c r="B23" s="38"/>
      <c r="E23" s="12" t="str">
        <f>IF('Rekapitulace stavby'!E17="","",'Rekapitulace stavby'!E17)</f>
        <v xml:space="preserve"> </v>
      </c>
      <c r="I23" s="140" t="s">
        <v>27</v>
      </c>
      <c r="J23" s="12" t="str">
        <f>IF('Rekapitulace stavby'!AN17="","",'Rekapitulace stavby'!AN17)</f>
        <v/>
      </c>
      <c r="L23" s="38"/>
    </row>
    <row r="24" s="1" customFormat="1" ht="6.96" customHeight="1">
      <c r="B24" s="38"/>
      <c r="I24" s="138"/>
      <c r="L24" s="38"/>
    </row>
    <row r="25" s="1" customFormat="1" ht="12" customHeight="1">
      <c r="B25" s="38"/>
      <c r="D25" s="136" t="s">
        <v>33</v>
      </c>
      <c r="I25" s="140" t="s">
        <v>25</v>
      </c>
      <c r="J25" s="12" t="str">
        <f>IF('Rekapitulace stavby'!AN19="","",'Rekapitulace stavby'!AN19)</f>
        <v/>
      </c>
      <c r="L25" s="38"/>
    </row>
    <row r="26" s="1" customFormat="1" ht="18" customHeight="1">
      <c r="B26" s="38"/>
      <c r="E26" s="12" t="str">
        <f>IF('Rekapitulace stavby'!E20="","",'Rekapitulace stavby'!E20)</f>
        <v xml:space="preserve"> </v>
      </c>
      <c r="I26" s="140" t="s">
        <v>27</v>
      </c>
      <c r="J26" s="12" t="str">
        <f>IF('Rekapitulace stavby'!AN20="","",'Rekapitulace stavby'!AN20)</f>
        <v/>
      </c>
      <c r="L26" s="38"/>
    </row>
    <row r="27" s="1" customFormat="1" ht="6.96" customHeight="1">
      <c r="B27" s="38"/>
      <c r="I27" s="138"/>
      <c r="L27" s="38"/>
    </row>
    <row r="28" s="1" customFormat="1" ht="12" customHeight="1">
      <c r="B28" s="38"/>
      <c r="D28" s="136" t="s">
        <v>34</v>
      </c>
      <c r="I28" s="138"/>
      <c r="L28" s="38"/>
    </row>
    <row r="29" s="7" customFormat="1" ht="16.5" customHeight="1">
      <c r="B29" s="142"/>
      <c r="E29" s="143" t="s">
        <v>1</v>
      </c>
      <c r="F29" s="143"/>
      <c r="G29" s="143"/>
      <c r="H29" s="143"/>
      <c r="I29" s="144"/>
      <c r="L29" s="142"/>
    </row>
    <row r="30" s="1" customFormat="1" ht="6.96" customHeight="1">
      <c r="B30" s="38"/>
      <c r="I30" s="138"/>
      <c r="L30" s="38"/>
    </row>
    <row r="31" s="1" customFormat="1" ht="6.96" customHeight="1">
      <c r="B31" s="38"/>
      <c r="D31" s="66"/>
      <c r="E31" s="66"/>
      <c r="F31" s="66"/>
      <c r="G31" s="66"/>
      <c r="H31" s="66"/>
      <c r="I31" s="145"/>
      <c r="J31" s="66"/>
      <c r="K31" s="66"/>
      <c r="L31" s="38"/>
    </row>
    <row r="32" s="1" customFormat="1" ht="25.44" customHeight="1">
      <c r="B32" s="38"/>
      <c r="D32" s="146" t="s">
        <v>35</v>
      </c>
      <c r="I32" s="138"/>
      <c r="J32" s="147">
        <f>ROUND(J86, 2)</f>
        <v>0</v>
      </c>
      <c r="L32" s="38"/>
    </row>
    <row r="33" s="1" customFormat="1" ht="6.96" customHeight="1">
      <c r="B33" s="38"/>
      <c r="D33" s="66"/>
      <c r="E33" s="66"/>
      <c r="F33" s="66"/>
      <c r="G33" s="66"/>
      <c r="H33" s="66"/>
      <c r="I33" s="145"/>
      <c r="J33" s="66"/>
      <c r="K33" s="66"/>
      <c r="L33" s="38"/>
    </row>
    <row r="34" s="1" customFormat="1" ht="14.4" customHeight="1">
      <c r="B34" s="38"/>
      <c r="F34" s="148" t="s">
        <v>37</v>
      </c>
      <c r="I34" s="149" t="s">
        <v>36</v>
      </c>
      <c r="J34" s="148" t="s">
        <v>38</v>
      </c>
      <c r="L34" s="38"/>
    </row>
    <row r="35" s="1" customFormat="1" ht="14.4" customHeight="1">
      <c r="B35" s="38"/>
      <c r="D35" s="136" t="s">
        <v>39</v>
      </c>
      <c r="E35" s="136" t="s">
        <v>40</v>
      </c>
      <c r="F35" s="150">
        <f>ROUND((SUM(BE86:BE98)),  2)</f>
        <v>0</v>
      </c>
      <c r="I35" s="151">
        <v>0.20999999999999999</v>
      </c>
      <c r="J35" s="150">
        <f>ROUND(((SUM(BE86:BE98))*I35),  2)</f>
        <v>0</v>
      </c>
      <c r="L35" s="38"/>
    </row>
    <row r="36" s="1" customFormat="1" ht="14.4" customHeight="1">
      <c r="B36" s="38"/>
      <c r="E36" s="136" t="s">
        <v>41</v>
      </c>
      <c r="F36" s="150">
        <f>ROUND((SUM(BF86:BF98)),  2)</f>
        <v>0</v>
      </c>
      <c r="I36" s="151">
        <v>0.14999999999999999</v>
      </c>
      <c r="J36" s="150">
        <f>ROUND(((SUM(BF86:BF98))*I36),  2)</f>
        <v>0</v>
      </c>
      <c r="L36" s="38"/>
    </row>
    <row r="37" hidden="1" s="1" customFormat="1" ht="14.4" customHeight="1">
      <c r="B37" s="38"/>
      <c r="E37" s="136" t="s">
        <v>42</v>
      </c>
      <c r="F37" s="150">
        <f>ROUND((SUM(BG86:BG98)),  2)</f>
        <v>0</v>
      </c>
      <c r="I37" s="151">
        <v>0.20999999999999999</v>
      </c>
      <c r="J37" s="150">
        <f>0</f>
        <v>0</v>
      </c>
      <c r="L37" s="38"/>
    </row>
    <row r="38" hidden="1" s="1" customFormat="1" ht="14.4" customHeight="1">
      <c r="B38" s="38"/>
      <c r="E38" s="136" t="s">
        <v>43</v>
      </c>
      <c r="F38" s="150">
        <f>ROUND((SUM(BH86:BH98)),  2)</f>
        <v>0</v>
      </c>
      <c r="I38" s="151">
        <v>0.14999999999999999</v>
      </c>
      <c r="J38" s="150">
        <f>0</f>
        <v>0</v>
      </c>
      <c r="L38" s="38"/>
    </row>
    <row r="39" hidden="1" s="1" customFormat="1" ht="14.4" customHeight="1">
      <c r="B39" s="38"/>
      <c r="E39" s="136" t="s">
        <v>44</v>
      </c>
      <c r="F39" s="150">
        <f>ROUND((SUM(BI86:BI98)),  2)</f>
        <v>0</v>
      </c>
      <c r="I39" s="151">
        <v>0</v>
      </c>
      <c r="J39" s="150">
        <f>0</f>
        <v>0</v>
      </c>
      <c r="L39" s="38"/>
    </row>
    <row r="40" s="1" customFormat="1" ht="6.96" customHeight="1">
      <c r="B40" s="38"/>
      <c r="I40" s="138"/>
      <c r="L40" s="38"/>
    </row>
    <row r="41" s="1" customFormat="1" ht="25.44" customHeight="1">
      <c r="B41" s="38"/>
      <c r="C41" s="152"/>
      <c r="D41" s="153" t="s">
        <v>45</v>
      </c>
      <c r="E41" s="154"/>
      <c r="F41" s="154"/>
      <c r="G41" s="155" t="s">
        <v>46</v>
      </c>
      <c r="H41" s="156" t="s">
        <v>47</v>
      </c>
      <c r="I41" s="157"/>
      <c r="J41" s="158">
        <f>SUM(J32:J39)</f>
        <v>0</v>
      </c>
      <c r="K41" s="159"/>
      <c r="L41" s="38"/>
    </row>
    <row r="42" s="1" customFormat="1" ht="14.4" customHeight="1">
      <c r="B42" s="160"/>
      <c r="C42" s="161"/>
      <c r="D42" s="161"/>
      <c r="E42" s="161"/>
      <c r="F42" s="161"/>
      <c r="G42" s="161"/>
      <c r="H42" s="161"/>
      <c r="I42" s="162"/>
      <c r="J42" s="161"/>
      <c r="K42" s="161"/>
      <c r="L42" s="38"/>
    </row>
    <row r="46" s="1" customFormat="1" ht="6.96" customHeight="1">
      <c r="B46" s="163"/>
      <c r="C46" s="164"/>
      <c r="D46" s="164"/>
      <c r="E46" s="164"/>
      <c r="F46" s="164"/>
      <c r="G46" s="164"/>
      <c r="H46" s="164"/>
      <c r="I46" s="165"/>
      <c r="J46" s="164"/>
      <c r="K46" s="164"/>
      <c r="L46" s="38"/>
    </row>
    <row r="47" s="1" customFormat="1" ht="24.96" customHeight="1">
      <c r="B47" s="33"/>
      <c r="C47" s="18" t="s">
        <v>114</v>
      </c>
      <c r="D47" s="34"/>
      <c r="E47" s="34"/>
      <c r="F47" s="34"/>
      <c r="G47" s="34"/>
      <c r="H47" s="34"/>
      <c r="I47" s="138"/>
      <c r="J47" s="34"/>
      <c r="K47" s="34"/>
      <c r="L47" s="38"/>
    </row>
    <row r="48" s="1" customFormat="1" ht="6.96" customHeight="1">
      <c r="B48" s="33"/>
      <c r="C48" s="34"/>
      <c r="D48" s="34"/>
      <c r="E48" s="34"/>
      <c r="F48" s="34"/>
      <c r="G48" s="34"/>
      <c r="H48" s="34"/>
      <c r="I48" s="138"/>
      <c r="J48" s="34"/>
      <c r="K48" s="34"/>
      <c r="L48" s="38"/>
    </row>
    <row r="49" s="1" customFormat="1" ht="12" customHeight="1">
      <c r="B49" s="33"/>
      <c r="C49" s="27" t="s">
        <v>16</v>
      </c>
      <c r="D49" s="34"/>
      <c r="E49" s="34"/>
      <c r="F49" s="34"/>
      <c r="G49" s="34"/>
      <c r="H49" s="34"/>
      <c r="I49" s="138"/>
      <c r="J49" s="34"/>
      <c r="K49" s="34"/>
      <c r="L49" s="38"/>
    </row>
    <row r="50" s="1" customFormat="1" ht="16.5" customHeight="1">
      <c r="B50" s="33"/>
      <c r="C50" s="34"/>
      <c r="D50" s="34"/>
      <c r="E50" s="166" t="str">
        <f>E7</f>
        <v>Oprava SZZ Nezvěstice</v>
      </c>
      <c r="F50" s="27"/>
      <c r="G50" s="27"/>
      <c r="H50" s="27"/>
      <c r="I50" s="138"/>
      <c r="J50" s="34"/>
      <c r="K50" s="34"/>
      <c r="L50" s="38"/>
    </row>
    <row r="51" ht="12" customHeight="1">
      <c r="B51" s="16"/>
      <c r="C51" s="27" t="s">
        <v>110</v>
      </c>
      <c r="D51" s="17"/>
      <c r="E51" s="17"/>
      <c r="F51" s="17"/>
      <c r="G51" s="17"/>
      <c r="H51" s="17"/>
      <c r="I51" s="131"/>
      <c r="J51" s="17"/>
      <c r="K51" s="17"/>
      <c r="L51" s="15"/>
    </row>
    <row r="52" s="1" customFormat="1" ht="16.5" customHeight="1">
      <c r="B52" s="33"/>
      <c r="C52" s="34"/>
      <c r="D52" s="34"/>
      <c r="E52" s="166" t="s">
        <v>838</v>
      </c>
      <c r="F52" s="34"/>
      <c r="G52" s="34"/>
      <c r="H52" s="34"/>
      <c r="I52" s="138"/>
      <c r="J52" s="34"/>
      <c r="K52" s="34"/>
      <c r="L52" s="38"/>
    </row>
    <row r="53" s="1" customFormat="1" ht="12" customHeight="1">
      <c r="B53" s="33"/>
      <c r="C53" s="27" t="s">
        <v>112</v>
      </c>
      <c r="D53" s="34"/>
      <c r="E53" s="34"/>
      <c r="F53" s="34"/>
      <c r="G53" s="34"/>
      <c r="H53" s="34"/>
      <c r="I53" s="138"/>
      <c r="J53" s="34"/>
      <c r="K53" s="34"/>
      <c r="L53" s="38"/>
    </row>
    <row r="54" s="1" customFormat="1" ht="16.5" customHeight="1">
      <c r="B54" s="33"/>
      <c r="C54" s="34"/>
      <c r="D54" s="34"/>
      <c r="E54" s="59" t="str">
        <f>E11</f>
        <v>02.1 - Náklady na dopravu</v>
      </c>
      <c r="F54" s="34"/>
      <c r="G54" s="34"/>
      <c r="H54" s="34"/>
      <c r="I54" s="138"/>
      <c r="J54" s="34"/>
      <c r="K54" s="34"/>
      <c r="L54" s="38"/>
    </row>
    <row r="55" s="1" customFormat="1" ht="6.96" customHeight="1">
      <c r="B55" s="33"/>
      <c r="C55" s="34"/>
      <c r="D55" s="34"/>
      <c r="E55" s="34"/>
      <c r="F55" s="34"/>
      <c r="G55" s="34"/>
      <c r="H55" s="34"/>
      <c r="I55" s="138"/>
      <c r="J55" s="34"/>
      <c r="K55" s="34"/>
      <c r="L55" s="38"/>
    </row>
    <row r="56" s="1" customFormat="1" ht="12" customHeight="1">
      <c r="B56" s="33"/>
      <c r="C56" s="27" t="s">
        <v>20</v>
      </c>
      <c r="D56" s="34"/>
      <c r="E56" s="34"/>
      <c r="F56" s="22" t="str">
        <f>F14</f>
        <v>Nezvěstice</v>
      </c>
      <c r="G56" s="34"/>
      <c r="H56" s="34"/>
      <c r="I56" s="140" t="s">
        <v>22</v>
      </c>
      <c r="J56" s="62" t="str">
        <f>IF(J14="","",J14)</f>
        <v>7. 1. 2019</v>
      </c>
      <c r="K56" s="34"/>
      <c r="L56" s="38"/>
    </row>
    <row r="57" s="1" customFormat="1" ht="6.96" customHeight="1">
      <c r="B57" s="33"/>
      <c r="C57" s="34"/>
      <c r="D57" s="34"/>
      <c r="E57" s="34"/>
      <c r="F57" s="34"/>
      <c r="G57" s="34"/>
      <c r="H57" s="34"/>
      <c r="I57" s="138"/>
      <c r="J57" s="34"/>
      <c r="K57" s="34"/>
      <c r="L57" s="38"/>
    </row>
    <row r="58" s="1" customFormat="1" ht="13.65" customHeight="1">
      <c r="B58" s="33"/>
      <c r="C58" s="27" t="s">
        <v>24</v>
      </c>
      <c r="D58" s="34"/>
      <c r="E58" s="34"/>
      <c r="F58" s="22" t="str">
        <f>E17</f>
        <v>SŽDC s.o. OŘ Plzeň</v>
      </c>
      <c r="G58" s="34"/>
      <c r="H58" s="34"/>
      <c r="I58" s="140" t="s">
        <v>30</v>
      </c>
      <c r="J58" s="31" t="str">
        <f>E23</f>
        <v xml:space="preserve"> </v>
      </c>
      <c r="K58" s="34"/>
      <c r="L58" s="38"/>
    </row>
    <row r="59" s="1" customFormat="1" ht="13.65" customHeight="1">
      <c r="B59" s="33"/>
      <c r="C59" s="27" t="s">
        <v>28</v>
      </c>
      <c r="D59" s="34"/>
      <c r="E59" s="34"/>
      <c r="F59" s="22" t="str">
        <f>IF(E20="","",E20)</f>
        <v>Vyplň údaj</v>
      </c>
      <c r="G59" s="34"/>
      <c r="H59" s="34"/>
      <c r="I59" s="140" t="s">
        <v>33</v>
      </c>
      <c r="J59" s="31" t="str">
        <f>E26</f>
        <v xml:space="preserve"> </v>
      </c>
      <c r="K59" s="34"/>
      <c r="L59" s="38"/>
    </row>
    <row r="60" s="1" customFormat="1" ht="10.32" customHeight="1">
      <c r="B60" s="33"/>
      <c r="C60" s="34"/>
      <c r="D60" s="34"/>
      <c r="E60" s="34"/>
      <c r="F60" s="34"/>
      <c r="G60" s="34"/>
      <c r="H60" s="34"/>
      <c r="I60" s="138"/>
      <c r="J60" s="34"/>
      <c r="K60" s="34"/>
      <c r="L60" s="38"/>
    </row>
    <row r="61" s="1" customFormat="1" ht="29.28" customHeight="1">
      <c r="B61" s="33"/>
      <c r="C61" s="167" t="s">
        <v>115</v>
      </c>
      <c r="D61" s="168"/>
      <c r="E61" s="168"/>
      <c r="F61" s="168"/>
      <c r="G61" s="168"/>
      <c r="H61" s="168"/>
      <c r="I61" s="169"/>
      <c r="J61" s="170" t="s">
        <v>116</v>
      </c>
      <c r="K61" s="168"/>
      <c r="L61" s="38"/>
    </row>
    <row r="62" s="1" customFormat="1" ht="10.32" customHeight="1">
      <c r="B62" s="33"/>
      <c r="C62" s="34"/>
      <c r="D62" s="34"/>
      <c r="E62" s="34"/>
      <c r="F62" s="34"/>
      <c r="G62" s="34"/>
      <c r="H62" s="34"/>
      <c r="I62" s="138"/>
      <c r="J62" s="34"/>
      <c r="K62" s="34"/>
      <c r="L62" s="38"/>
    </row>
    <row r="63" s="1" customFormat="1" ht="22.8" customHeight="1">
      <c r="B63" s="33"/>
      <c r="C63" s="171" t="s">
        <v>117</v>
      </c>
      <c r="D63" s="34"/>
      <c r="E63" s="34"/>
      <c r="F63" s="34"/>
      <c r="G63" s="34"/>
      <c r="H63" s="34"/>
      <c r="I63" s="138"/>
      <c r="J63" s="93">
        <f>J86</f>
        <v>0</v>
      </c>
      <c r="K63" s="34"/>
      <c r="L63" s="38"/>
      <c r="AU63" s="12" t="s">
        <v>118</v>
      </c>
    </row>
    <row r="64" s="9" customFormat="1" ht="24.96" customHeight="1">
      <c r="B64" s="211"/>
      <c r="C64" s="212"/>
      <c r="D64" s="213" t="s">
        <v>840</v>
      </c>
      <c r="E64" s="214"/>
      <c r="F64" s="214"/>
      <c r="G64" s="214"/>
      <c r="H64" s="214"/>
      <c r="I64" s="215"/>
      <c r="J64" s="216">
        <f>J87</f>
        <v>0</v>
      </c>
      <c r="K64" s="212"/>
      <c r="L64" s="217"/>
    </row>
    <row r="65" s="1" customFormat="1" ht="21.84" customHeight="1">
      <c r="B65" s="33"/>
      <c r="C65" s="34"/>
      <c r="D65" s="34"/>
      <c r="E65" s="34"/>
      <c r="F65" s="34"/>
      <c r="G65" s="34"/>
      <c r="H65" s="34"/>
      <c r="I65" s="138"/>
      <c r="J65" s="34"/>
      <c r="K65" s="34"/>
      <c r="L65" s="38"/>
    </row>
    <row r="66" s="1" customFormat="1" ht="6.96" customHeight="1">
      <c r="B66" s="52"/>
      <c r="C66" s="53"/>
      <c r="D66" s="53"/>
      <c r="E66" s="53"/>
      <c r="F66" s="53"/>
      <c r="G66" s="53"/>
      <c r="H66" s="53"/>
      <c r="I66" s="162"/>
      <c r="J66" s="53"/>
      <c r="K66" s="53"/>
      <c r="L66" s="38"/>
    </row>
    <row r="70" s="1" customFormat="1" ht="6.96" customHeight="1">
      <c r="B70" s="54"/>
      <c r="C70" s="55"/>
      <c r="D70" s="55"/>
      <c r="E70" s="55"/>
      <c r="F70" s="55"/>
      <c r="G70" s="55"/>
      <c r="H70" s="55"/>
      <c r="I70" s="165"/>
      <c r="J70" s="55"/>
      <c r="K70" s="55"/>
      <c r="L70" s="38"/>
    </row>
    <row r="71" s="1" customFormat="1" ht="24.96" customHeight="1">
      <c r="B71" s="33"/>
      <c r="C71" s="18" t="s">
        <v>119</v>
      </c>
      <c r="D71" s="34"/>
      <c r="E71" s="34"/>
      <c r="F71" s="34"/>
      <c r="G71" s="34"/>
      <c r="H71" s="34"/>
      <c r="I71" s="138"/>
      <c r="J71" s="34"/>
      <c r="K71" s="34"/>
      <c r="L71" s="38"/>
    </row>
    <row r="72" s="1" customFormat="1" ht="6.96" customHeight="1">
      <c r="B72" s="33"/>
      <c r="C72" s="34"/>
      <c r="D72" s="34"/>
      <c r="E72" s="34"/>
      <c r="F72" s="34"/>
      <c r="G72" s="34"/>
      <c r="H72" s="34"/>
      <c r="I72" s="138"/>
      <c r="J72" s="34"/>
      <c r="K72" s="34"/>
      <c r="L72" s="38"/>
    </row>
    <row r="73" s="1" customFormat="1" ht="12" customHeight="1">
      <c r="B73" s="33"/>
      <c r="C73" s="27" t="s">
        <v>16</v>
      </c>
      <c r="D73" s="34"/>
      <c r="E73" s="34"/>
      <c r="F73" s="34"/>
      <c r="G73" s="34"/>
      <c r="H73" s="34"/>
      <c r="I73" s="138"/>
      <c r="J73" s="34"/>
      <c r="K73" s="34"/>
      <c r="L73" s="38"/>
    </row>
    <row r="74" s="1" customFormat="1" ht="16.5" customHeight="1">
      <c r="B74" s="33"/>
      <c r="C74" s="34"/>
      <c r="D74" s="34"/>
      <c r="E74" s="166" t="str">
        <f>E7</f>
        <v>Oprava SZZ Nezvěstice</v>
      </c>
      <c r="F74" s="27"/>
      <c r="G74" s="27"/>
      <c r="H74" s="27"/>
      <c r="I74" s="138"/>
      <c r="J74" s="34"/>
      <c r="K74" s="34"/>
      <c r="L74" s="38"/>
    </row>
    <row r="75" ht="12" customHeight="1">
      <c r="B75" s="16"/>
      <c r="C75" s="27" t="s">
        <v>110</v>
      </c>
      <c r="D75" s="17"/>
      <c r="E75" s="17"/>
      <c r="F75" s="17"/>
      <c r="G75" s="17"/>
      <c r="H75" s="17"/>
      <c r="I75" s="131"/>
      <c r="J75" s="17"/>
      <c r="K75" s="17"/>
      <c r="L75" s="15"/>
    </row>
    <row r="76" s="1" customFormat="1" ht="16.5" customHeight="1">
      <c r="B76" s="33"/>
      <c r="C76" s="34"/>
      <c r="D76" s="34"/>
      <c r="E76" s="166" t="s">
        <v>838</v>
      </c>
      <c r="F76" s="34"/>
      <c r="G76" s="34"/>
      <c r="H76" s="34"/>
      <c r="I76" s="138"/>
      <c r="J76" s="34"/>
      <c r="K76" s="34"/>
      <c r="L76" s="38"/>
    </row>
    <row r="77" s="1" customFormat="1" ht="12" customHeight="1">
      <c r="B77" s="33"/>
      <c r="C77" s="27" t="s">
        <v>112</v>
      </c>
      <c r="D77" s="34"/>
      <c r="E77" s="34"/>
      <c r="F77" s="34"/>
      <c r="G77" s="34"/>
      <c r="H77" s="34"/>
      <c r="I77" s="138"/>
      <c r="J77" s="34"/>
      <c r="K77" s="34"/>
      <c r="L77" s="38"/>
    </row>
    <row r="78" s="1" customFormat="1" ht="16.5" customHeight="1">
      <c r="B78" s="33"/>
      <c r="C78" s="34"/>
      <c r="D78" s="34"/>
      <c r="E78" s="59" t="str">
        <f>E11</f>
        <v>02.1 - Náklady na dopravu</v>
      </c>
      <c r="F78" s="34"/>
      <c r="G78" s="34"/>
      <c r="H78" s="34"/>
      <c r="I78" s="138"/>
      <c r="J78" s="34"/>
      <c r="K78" s="34"/>
      <c r="L78" s="38"/>
    </row>
    <row r="79" s="1" customFormat="1" ht="6.96" customHeight="1">
      <c r="B79" s="33"/>
      <c r="C79" s="34"/>
      <c r="D79" s="34"/>
      <c r="E79" s="34"/>
      <c r="F79" s="34"/>
      <c r="G79" s="34"/>
      <c r="H79" s="34"/>
      <c r="I79" s="138"/>
      <c r="J79" s="34"/>
      <c r="K79" s="34"/>
      <c r="L79" s="38"/>
    </row>
    <row r="80" s="1" customFormat="1" ht="12" customHeight="1">
      <c r="B80" s="33"/>
      <c r="C80" s="27" t="s">
        <v>20</v>
      </c>
      <c r="D80" s="34"/>
      <c r="E80" s="34"/>
      <c r="F80" s="22" t="str">
        <f>F14</f>
        <v>Nezvěstice</v>
      </c>
      <c r="G80" s="34"/>
      <c r="H80" s="34"/>
      <c r="I80" s="140" t="s">
        <v>22</v>
      </c>
      <c r="J80" s="62" t="str">
        <f>IF(J14="","",J14)</f>
        <v>7. 1. 2019</v>
      </c>
      <c r="K80" s="34"/>
      <c r="L80" s="38"/>
    </row>
    <row r="81" s="1" customFormat="1" ht="6.96" customHeight="1">
      <c r="B81" s="33"/>
      <c r="C81" s="34"/>
      <c r="D81" s="34"/>
      <c r="E81" s="34"/>
      <c r="F81" s="34"/>
      <c r="G81" s="34"/>
      <c r="H81" s="34"/>
      <c r="I81" s="138"/>
      <c r="J81" s="34"/>
      <c r="K81" s="34"/>
      <c r="L81" s="38"/>
    </row>
    <row r="82" s="1" customFormat="1" ht="13.65" customHeight="1">
      <c r="B82" s="33"/>
      <c r="C82" s="27" t="s">
        <v>24</v>
      </c>
      <c r="D82" s="34"/>
      <c r="E82" s="34"/>
      <c r="F82" s="22" t="str">
        <f>E17</f>
        <v>SŽDC s.o. OŘ Plzeň</v>
      </c>
      <c r="G82" s="34"/>
      <c r="H82" s="34"/>
      <c r="I82" s="140" t="s">
        <v>30</v>
      </c>
      <c r="J82" s="31" t="str">
        <f>E23</f>
        <v xml:space="preserve"> </v>
      </c>
      <c r="K82" s="34"/>
      <c r="L82" s="38"/>
    </row>
    <row r="83" s="1" customFormat="1" ht="13.65" customHeight="1">
      <c r="B83" s="33"/>
      <c r="C83" s="27" t="s">
        <v>28</v>
      </c>
      <c r="D83" s="34"/>
      <c r="E83" s="34"/>
      <c r="F83" s="22" t="str">
        <f>IF(E20="","",E20)</f>
        <v>Vyplň údaj</v>
      </c>
      <c r="G83" s="34"/>
      <c r="H83" s="34"/>
      <c r="I83" s="140" t="s">
        <v>33</v>
      </c>
      <c r="J83" s="31" t="str">
        <f>E26</f>
        <v xml:space="preserve"> </v>
      </c>
      <c r="K83" s="34"/>
      <c r="L83" s="38"/>
    </row>
    <row r="84" s="1" customFormat="1" ht="10.32" customHeight="1">
      <c r="B84" s="33"/>
      <c r="C84" s="34"/>
      <c r="D84" s="34"/>
      <c r="E84" s="34"/>
      <c r="F84" s="34"/>
      <c r="G84" s="34"/>
      <c r="H84" s="34"/>
      <c r="I84" s="138"/>
      <c r="J84" s="34"/>
      <c r="K84" s="34"/>
      <c r="L84" s="38"/>
    </row>
    <row r="85" s="8" customFormat="1" ht="29.28" customHeight="1">
      <c r="B85" s="172"/>
      <c r="C85" s="173" t="s">
        <v>120</v>
      </c>
      <c r="D85" s="174" t="s">
        <v>54</v>
      </c>
      <c r="E85" s="174" t="s">
        <v>50</v>
      </c>
      <c r="F85" s="174" t="s">
        <v>51</v>
      </c>
      <c r="G85" s="174" t="s">
        <v>121</v>
      </c>
      <c r="H85" s="174" t="s">
        <v>122</v>
      </c>
      <c r="I85" s="175" t="s">
        <v>123</v>
      </c>
      <c r="J85" s="174" t="s">
        <v>116</v>
      </c>
      <c r="K85" s="176" t="s">
        <v>124</v>
      </c>
      <c r="L85" s="177"/>
      <c r="M85" s="83" t="s">
        <v>1</v>
      </c>
      <c r="N85" s="84" t="s">
        <v>39</v>
      </c>
      <c r="O85" s="84" t="s">
        <v>125</v>
      </c>
      <c r="P85" s="84" t="s">
        <v>126</v>
      </c>
      <c r="Q85" s="84" t="s">
        <v>127</v>
      </c>
      <c r="R85" s="84" t="s">
        <v>128</v>
      </c>
      <c r="S85" s="84" t="s">
        <v>129</v>
      </c>
      <c r="T85" s="85" t="s">
        <v>130</v>
      </c>
    </row>
    <row r="86" s="1" customFormat="1" ht="22.8" customHeight="1">
      <c r="B86" s="33"/>
      <c r="C86" s="90" t="s">
        <v>131</v>
      </c>
      <c r="D86" s="34"/>
      <c r="E86" s="34"/>
      <c r="F86" s="34"/>
      <c r="G86" s="34"/>
      <c r="H86" s="34"/>
      <c r="I86" s="138"/>
      <c r="J86" s="178">
        <f>BK86</f>
        <v>0</v>
      </c>
      <c r="K86" s="34"/>
      <c r="L86" s="38"/>
      <c r="M86" s="86"/>
      <c r="N86" s="87"/>
      <c r="O86" s="87"/>
      <c r="P86" s="179">
        <f>P87</f>
        <v>0</v>
      </c>
      <c r="Q86" s="87"/>
      <c r="R86" s="179">
        <f>R87</f>
        <v>0</v>
      </c>
      <c r="S86" s="87"/>
      <c r="T86" s="180">
        <f>T87</f>
        <v>0</v>
      </c>
      <c r="AT86" s="12" t="s">
        <v>68</v>
      </c>
      <c r="AU86" s="12" t="s">
        <v>118</v>
      </c>
      <c r="BK86" s="181">
        <f>BK87</f>
        <v>0</v>
      </c>
    </row>
    <row r="87" s="10" customFormat="1" ht="25.92" customHeight="1">
      <c r="B87" s="218"/>
      <c r="C87" s="219"/>
      <c r="D87" s="220" t="s">
        <v>68</v>
      </c>
      <c r="E87" s="221" t="s">
        <v>841</v>
      </c>
      <c r="F87" s="221" t="s">
        <v>104</v>
      </c>
      <c r="G87" s="219"/>
      <c r="H87" s="219"/>
      <c r="I87" s="222"/>
      <c r="J87" s="223">
        <f>BK87</f>
        <v>0</v>
      </c>
      <c r="K87" s="219"/>
      <c r="L87" s="224"/>
      <c r="M87" s="225"/>
      <c r="N87" s="226"/>
      <c r="O87" s="226"/>
      <c r="P87" s="227">
        <f>SUM(P88:P98)</f>
        <v>0</v>
      </c>
      <c r="Q87" s="226"/>
      <c r="R87" s="227">
        <f>SUM(R88:R98)</f>
        <v>0</v>
      </c>
      <c r="S87" s="226"/>
      <c r="T87" s="228">
        <f>SUM(T88:T98)</f>
        <v>0</v>
      </c>
      <c r="AR87" s="229" t="s">
        <v>139</v>
      </c>
      <c r="AT87" s="230" t="s">
        <v>68</v>
      </c>
      <c r="AU87" s="230" t="s">
        <v>69</v>
      </c>
      <c r="AY87" s="229" t="s">
        <v>138</v>
      </c>
      <c r="BK87" s="231">
        <f>SUM(BK88:BK98)</f>
        <v>0</v>
      </c>
    </row>
    <row r="88" s="1" customFormat="1" ht="22.5" customHeight="1">
      <c r="B88" s="33"/>
      <c r="C88" s="198" t="s">
        <v>76</v>
      </c>
      <c r="D88" s="198" t="s">
        <v>177</v>
      </c>
      <c r="E88" s="199" t="s">
        <v>842</v>
      </c>
      <c r="F88" s="200" t="s">
        <v>843</v>
      </c>
      <c r="G88" s="201" t="s">
        <v>135</v>
      </c>
      <c r="H88" s="202">
        <v>60</v>
      </c>
      <c r="I88" s="203"/>
      <c r="J88" s="204">
        <f>ROUND(I88*H88,2)</f>
        <v>0</v>
      </c>
      <c r="K88" s="200" t="s">
        <v>136</v>
      </c>
      <c r="L88" s="38"/>
      <c r="M88" s="205" t="s">
        <v>1</v>
      </c>
      <c r="N88" s="206" t="s">
        <v>40</v>
      </c>
      <c r="O88" s="74"/>
      <c r="P88" s="192">
        <f>O88*H88</f>
        <v>0</v>
      </c>
      <c r="Q88" s="192">
        <v>0</v>
      </c>
      <c r="R88" s="192">
        <f>Q88*H88</f>
        <v>0</v>
      </c>
      <c r="S88" s="192">
        <v>0</v>
      </c>
      <c r="T88" s="193">
        <f>S88*H88</f>
        <v>0</v>
      </c>
      <c r="AR88" s="12" t="s">
        <v>533</v>
      </c>
      <c r="AT88" s="12" t="s">
        <v>177</v>
      </c>
      <c r="AU88" s="12" t="s">
        <v>76</v>
      </c>
      <c r="AY88" s="12" t="s">
        <v>138</v>
      </c>
      <c r="BE88" s="194">
        <f>IF(N88="základní",J88,0)</f>
        <v>0</v>
      </c>
      <c r="BF88" s="194">
        <f>IF(N88="snížená",J88,0)</f>
        <v>0</v>
      </c>
      <c r="BG88" s="194">
        <f>IF(N88="zákl. přenesená",J88,0)</f>
        <v>0</v>
      </c>
      <c r="BH88" s="194">
        <f>IF(N88="sníž. přenesená",J88,0)</f>
        <v>0</v>
      </c>
      <c r="BI88" s="194">
        <f>IF(N88="nulová",J88,0)</f>
        <v>0</v>
      </c>
      <c r="BJ88" s="12" t="s">
        <v>76</v>
      </c>
      <c r="BK88" s="194">
        <f>ROUND(I88*H88,2)</f>
        <v>0</v>
      </c>
      <c r="BL88" s="12" t="s">
        <v>533</v>
      </c>
      <c r="BM88" s="12" t="s">
        <v>844</v>
      </c>
    </row>
    <row r="89" s="1" customFormat="1">
      <c r="B89" s="33"/>
      <c r="C89" s="34"/>
      <c r="D89" s="195" t="s">
        <v>141</v>
      </c>
      <c r="E89" s="34"/>
      <c r="F89" s="196" t="s">
        <v>845</v>
      </c>
      <c r="G89" s="34"/>
      <c r="H89" s="34"/>
      <c r="I89" s="138"/>
      <c r="J89" s="34"/>
      <c r="K89" s="34"/>
      <c r="L89" s="38"/>
      <c r="M89" s="197"/>
      <c r="N89" s="74"/>
      <c r="O89" s="74"/>
      <c r="P89" s="74"/>
      <c r="Q89" s="74"/>
      <c r="R89" s="74"/>
      <c r="S89" s="74"/>
      <c r="T89" s="75"/>
      <c r="AT89" s="12" t="s">
        <v>141</v>
      </c>
      <c r="AU89" s="12" t="s">
        <v>76</v>
      </c>
    </row>
    <row r="90" s="1" customFormat="1">
      <c r="B90" s="33"/>
      <c r="C90" s="34"/>
      <c r="D90" s="195" t="s">
        <v>846</v>
      </c>
      <c r="E90" s="34"/>
      <c r="F90" s="207" t="s">
        <v>847</v>
      </c>
      <c r="G90" s="34"/>
      <c r="H90" s="34"/>
      <c r="I90" s="138"/>
      <c r="J90" s="34"/>
      <c r="K90" s="34"/>
      <c r="L90" s="38"/>
      <c r="M90" s="197"/>
      <c r="N90" s="74"/>
      <c r="O90" s="74"/>
      <c r="P90" s="74"/>
      <c r="Q90" s="74"/>
      <c r="R90" s="74"/>
      <c r="S90" s="74"/>
      <c r="T90" s="75"/>
      <c r="AT90" s="12" t="s">
        <v>846</v>
      </c>
      <c r="AU90" s="12" t="s">
        <v>76</v>
      </c>
    </row>
    <row r="91" s="1" customFormat="1">
      <c r="B91" s="33"/>
      <c r="C91" s="34"/>
      <c r="D91" s="195" t="s">
        <v>368</v>
      </c>
      <c r="E91" s="34"/>
      <c r="F91" s="207" t="s">
        <v>848</v>
      </c>
      <c r="G91" s="34"/>
      <c r="H91" s="34"/>
      <c r="I91" s="138"/>
      <c r="J91" s="34"/>
      <c r="K91" s="34"/>
      <c r="L91" s="38"/>
      <c r="M91" s="197"/>
      <c r="N91" s="74"/>
      <c r="O91" s="74"/>
      <c r="P91" s="74"/>
      <c r="Q91" s="74"/>
      <c r="R91" s="74"/>
      <c r="S91" s="74"/>
      <c r="T91" s="75"/>
      <c r="AT91" s="12" t="s">
        <v>368</v>
      </c>
      <c r="AU91" s="12" t="s">
        <v>76</v>
      </c>
    </row>
    <row r="92" s="1" customFormat="1" ht="22.5" customHeight="1">
      <c r="B92" s="33"/>
      <c r="C92" s="198" t="s">
        <v>78</v>
      </c>
      <c r="D92" s="198" t="s">
        <v>177</v>
      </c>
      <c r="E92" s="199" t="s">
        <v>849</v>
      </c>
      <c r="F92" s="200" t="s">
        <v>850</v>
      </c>
      <c r="G92" s="201" t="s">
        <v>851</v>
      </c>
      <c r="H92" s="202">
        <v>2</v>
      </c>
      <c r="I92" s="203"/>
      <c r="J92" s="204">
        <f>ROUND(I92*H92,2)</f>
        <v>0</v>
      </c>
      <c r="K92" s="200" t="s">
        <v>136</v>
      </c>
      <c r="L92" s="38"/>
      <c r="M92" s="205" t="s">
        <v>1</v>
      </c>
      <c r="N92" s="206" t="s">
        <v>40</v>
      </c>
      <c r="O92" s="74"/>
      <c r="P92" s="192">
        <f>O92*H92</f>
        <v>0</v>
      </c>
      <c r="Q92" s="192">
        <v>0</v>
      </c>
      <c r="R92" s="192">
        <f>Q92*H92</f>
        <v>0</v>
      </c>
      <c r="S92" s="192">
        <v>0</v>
      </c>
      <c r="T92" s="193">
        <f>S92*H92</f>
        <v>0</v>
      </c>
      <c r="AR92" s="12" t="s">
        <v>533</v>
      </c>
      <c r="AT92" s="12" t="s">
        <v>177</v>
      </c>
      <c r="AU92" s="12" t="s">
        <v>76</v>
      </c>
      <c r="AY92" s="12" t="s">
        <v>138</v>
      </c>
      <c r="BE92" s="194">
        <f>IF(N92="základní",J92,0)</f>
        <v>0</v>
      </c>
      <c r="BF92" s="194">
        <f>IF(N92="snížená",J92,0)</f>
        <v>0</v>
      </c>
      <c r="BG92" s="194">
        <f>IF(N92="zákl. přenesená",J92,0)</f>
        <v>0</v>
      </c>
      <c r="BH92" s="194">
        <f>IF(N92="sníž. přenesená",J92,0)</f>
        <v>0</v>
      </c>
      <c r="BI92" s="194">
        <f>IF(N92="nulová",J92,0)</f>
        <v>0</v>
      </c>
      <c r="BJ92" s="12" t="s">
        <v>76</v>
      </c>
      <c r="BK92" s="194">
        <f>ROUND(I92*H92,2)</f>
        <v>0</v>
      </c>
      <c r="BL92" s="12" t="s">
        <v>533</v>
      </c>
      <c r="BM92" s="12" t="s">
        <v>852</v>
      </c>
    </row>
    <row r="93" s="1" customFormat="1">
      <c r="B93" s="33"/>
      <c r="C93" s="34"/>
      <c r="D93" s="195" t="s">
        <v>141</v>
      </c>
      <c r="E93" s="34"/>
      <c r="F93" s="196" t="s">
        <v>853</v>
      </c>
      <c r="G93" s="34"/>
      <c r="H93" s="34"/>
      <c r="I93" s="138"/>
      <c r="J93" s="34"/>
      <c r="K93" s="34"/>
      <c r="L93" s="38"/>
      <c r="M93" s="197"/>
      <c r="N93" s="74"/>
      <c r="O93" s="74"/>
      <c r="P93" s="74"/>
      <c r="Q93" s="74"/>
      <c r="R93" s="74"/>
      <c r="S93" s="74"/>
      <c r="T93" s="75"/>
      <c r="AT93" s="12" t="s">
        <v>141</v>
      </c>
      <c r="AU93" s="12" t="s">
        <v>76</v>
      </c>
    </row>
    <row r="94" s="1" customFormat="1">
      <c r="B94" s="33"/>
      <c r="C94" s="34"/>
      <c r="D94" s="195" t="s">
        <v>846</v>
      </c>
      <c r="E94" s="34"/>
      <c r="F94" s="207" t="s">
        <v>847</v>
      </c>
      <c r="G94" s="34"/>
      <c r="H94" s="34"/>
      <c r="I94" s="138"/>
      <c r="J94" s="34"/>
      <c r="K94" s="34"/>
      <c r="L94" s="38"/>
      <c r="M94" s="197"/>
      <c r="N94" s="74"/>
      <c r="O94" s="74"/>
      <c r="P94" s="74"/>
      <c r="Q94" s="74"/>
      <c r="R94" s="74"/>
      <c r="S94" s="74"/>
      <c r="T94" s="75"/>
      <c r="AT94" s="12" t="s">
        <v>846</v>
      </c>
      <c r="AU94" s="12" t="s">
        <v>76</v>
      </c>
    </row>
    <row r="95" s="1" customFormat="1">
      <c r="B95" s="33"/>
      <c r="C95" s="34"/>
      <c r="D95" s="195" t="s">
        <v>368</v>
      </c>
      <c r="E95" s="34"/>
      <c r="F95" s="207" t="s">
        <v>854</v>
      </c>
      <c r="G95" s="34"/>
      <c r="H95" s="34"/>
      <c r="I95" s="138"/>
      <c r="J95" s="34"/>
      <c r="K95" s="34"/>
      <c r="L95" s="38"/>
      <c r="M95" s="197"/>
      <c r="N95" s="74"/>
      <c r="O95" s="74"/>
      <c r="P95" s="74"/>
      <c r="Q95" s="74"/>
      <c r="R95" s="74"/>
      <c r="S95" s="74"/>
      <c r="T95" s="75"/>
      <c r="AT95" s="12" t="s">
        <v>368</v>
      </c>
      <c r="AU95" s="12" t="s">
        <v>76</v>
      </c>
    </row>
    <row r="96" s="1" customFormat="1" ht="22.5" customHeight="1">
      <c r="B96" s="33"/>
      <c r="C96" s="198" t="s">
        <v>142</v>
      </c>
      <c r="D96" s="198" t="s">
        <v>177</v>
      </c>
      <c r="E96" s="199" t="s">
        <v>855</v>
      </c>
      <c r="F96" s="200" t="s">
        <v>856</v>
      </c>
      <c r="G96" s="201" t="s">
        <v>851</v>
      </c>
      <c r="H96" s="202">
        <v>10</v>
      </c>
      <c r="I96" s="203"/>
      <c r="J96" s="204">
        <f>ROUND(I96*H96,2)</f>
        <v>0</v>
      </c>
      <c r="K96" s="200" t="s">
        <v>136</v>
      </c>
      <c r="L96" s="38"/>
      <c r="M96" s="205" t="s">
        <v>1</v>
      </c>
      <c r="N96" s="206" t="s">
        <v>40</v>
      </c>
      <c r="O96" s="74"/>
      <c r="P96" s="192">
        <f>O96*H96</f>
        <v>0</v>
      </c>
      <c r="Q96" s="192">
        <v>0</v>
      </c>
      <c r="R96" s="192">
        <f>Q96*H96</f>
        <v>0</v>
      </c>
      <c r="S96" s="192">
        <v>0</v>
      </c>
      <c r="T96" s="193">
        <f>S96*H96</f>
        <v>0</v>
      </c>
      <c r="AR96" s="12" t="s">
        <v>533</v>
      </c>
      <c r="AT96" s="12" t="s">
        <v>177</v>
      </c>
      <c r="AU96" s="12" t="s">
        <v>76</v>
      </c>
      <c r="AY96" s="12" t="s">
        <v>138</v>
      </c>
      <c r="BE96" s="194">
        <f>IF(N96="základní",J96,0)</f>
        <v>0</v>
      </c>
      <c r="BF96" s="194">
        <f>IF(N96="snížená",J96,0)</f>
        <v>0</v>
      </c>
      <c r="BG96" s="194">
        <f>IF(N96="zákl. přenesená",J96,0)</f>
        <v>0</v>
      </c>
      <c r="BH96" s="194">
        <f>IF(N96="sníž. přenesená",J96,0)</f>
        <v>0</v>
      </c>
      <c r="BI96" s="194">
        <f>IF(N96="nulová",J96,0)</f>
        <v>0</v>
      </c>
      <c r="BJ96" s="12" t="s">
        <v>76</v>
      </c>
      <c r="BK96" s="194">
        <f>ROUND(I96*H96,2)</f>
        <v>0</v>
      </c>
      <c r="BL96" s="12" t="s">
        <v>533</v>
      </c>
      <c r="BM96" s="12" t="s">
        <v>857</v>
      </c>
    </row>
    <row r="97" s="1" customFormat="1">
      <c r="B97" s="33"/>
      <c r="C97" s="34"/>
      <c r="D97" s="195" t="s">
        <v>141</v>
      </c>
      <c r="E97" s="34"/>
      <c r="F97" s="196" t="s">
        <v>858</v>
      </c>
      <c r="G97" s="34"/>
      <c r="H97" s="34"/>
      <c r="I97" s="138"/>
      <c r="J97" s="34"/>
      <c r="K97" s="34"/>
      <c r="L97" s="38"/>
      <c r="M97" s="197"/>
      <c r="N97" s="74"/>
      <c r="O97" s="74"/>
      <c r="P97" s="74"/>
      <c r="Q97" s="74"/>
      <c r="R97" s="74"/>
      <c r="S97" s="74"/>
      <c r="T97" s="75"/>
      <c r="AT97" s="12" t="s">
        <v>141</v>
      </c>
      <c r="AU97" s="12" t="s">
        <v>76</v>
      </c>
    </row>
    <row r="98" s="1" customFormat="1">
      <c r="B98" s="33"/>
      <c r="C98" s="34"/>
      <c r="D98" s="195" t="s">
        <v>846</v>
      </c>
      <c r="E98" s="34"/>
      <c r="F98" s="207" t="s">
        <v>859</v>
      </c>
      <c r="G98" s="34"/>
      <c r="H98" s="34"/>
      <c r="I98" s="138"/>
      <c r="J98" s="34"/>
      <c r="K98" s="34"/>
      <c r="L98" s="38"/>
      <c r="M98" s="208"/>
      <c r="N98" s="209"/>
      <c r="O98" s="209"/>
      <c r="P98" s="209"/>
      <c r="Q98" s="209"/>
      <c r="R98" s="209"/>
      <c r="S98" s="209"/>
      <c r="T98" s="210"/>
      <c r="AT98" s="12" t="s">
        <v>846</v>
      </c>
      <c r="AU98" s="12" t="s">
        <v>76</v>
      </c>
    </row>
    <row r="99" s="1" customFormat="1" ht="6.96" customHeight="1">
      <c r="B99" s="52"/>
      <c r="C99" s="53"/>
      <c r="D99" s="53"/>
      <c r="E99" s="53"/>
      <c r="F99" s="53"/>
      <c r="G99" s="53"/>
      <c r="H99" s="53"/>
      <c r="I99" s="162"/>
      <c r="J99" s="53"/>
      <c r="K99" s="53"/>
      <c r="L99" s="38"/>
    </row>
  </sheetData>
  <sheetProtection sheet="1" autoFilter="0" formatColumns="0" formatRows="0" objects="1" scenarios="1" spinCount="100000" saltValue="0vI0pJkIEuRnYHZSSRBILKsKe0h/ix5FrMBpoh3bHfVoI7hxZtmmq+V4lvITLIpewOpzjkH/C2bafgJc4u4F+w==" hashValue="3n2a2KKFcQ5V8S1Mm/Dc6ZfKfXlozR36gIICXg+ENSoS23XwxXjo+tzN3U1ShOSiF5otTWi4csGbfP5whnrtZw==" algorithmName="SHA-512" password="CC35"/>
  <autoFilter ref="C85:K98"/>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8.67" customWidth="1"/>
    <col min="8" max="8" width="11.17" customWidth="1"/>
    <col min="9" max="9" width="14.17" style="131" customWidth="1"/>
    <col min="10" max="10" width="23.5" customWidth="1"/>
    <col min="11" max="11" width="15.5"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2" t="s">
        <v>108</v>
      </c>
    </row>
    <row r="3" ht="6.96" customHeight="1">
      <c r="B3" s="132"/>
      <c r="C3" s="133"/>
      <c r="D3" s="133"/>
      <c r="E3" s="133"/>
      <c r="F3" s="133"/>
      <c r="G3" s="133"/>
      <c r="H3" s="133"/>
      <c r="I3" s="134"/>
      <c r="J3" s="133"/>
      <c r="K3" s="133"/>
      <c r="L3" s="15"/>
      <c r="AT3" s="12" t="s">
        <v>78</v>
      </c>
    </row>
    <row r="4" ht="24.96" customHeight="1">
      <c r="B4" s="15"/>
      <c r="D4" s="135" t="s">
        <v>109</v>
      </c>
      <c r="L4" s="15"/>
      <c r="M4" s="19" t="s">
        <v>10</v>
      </c>
      <c r="AT4" s="12" t="s">
        <v>4</v>
      </c>
    </row>
    <row r="5" ht="6.96" customHeight="1">
      <c r="B5" s="15"/>
      <c r="L5" s="15"/>
    </row>
    <row r="6" ht="12" customHeight="1">
      <c r="B6" s="15"/>
      <c r="D6" s="136" t="s">
        <v>16</v>
      </c>
      <c r="L6" s="15"/>
    </row>
    <row r="7" ht="16.5" customHeight="1">
      <c r="B7" s="15"/>
      <c r="E7" s="137" t="str">
        <f>'Rekapitulace stavby'!K6</f>
        <v>Oprava SZZ Nezvěstice</v>
      </c>
      <c r="F7" s="136"/>
      <c r="G7" s="136"/>
      <c r="H7" s="136"/>
      <c r="L7" s="15"/>
    </row>
    <row r="8" ht="12" customHeight="1">
      <c r="B8" s="15"/>
      <c r="D8" s="136" t="s">
        <v>110</v>
      </c>
      <c r="L8" s="15"/>
    </row>
    <row r="9" s="1" customFormat="1" ht="16.5" customHeight="1">
      <c r="B9" s="38"/>
      <c r="E9" s="137" t="s">
        <v>838</v>
      </c>
      <c r="F9" s="1"/>
      <c r="G9" s="1"/>
      <c r="H9" s="1"/>
      <c r="I9" s="138"/>
      <c r="L9" s="38"/>
    </row>
    <row r="10" s="1" customFormat="1" ht="12" customHeight="1">
      <c r="B10" s="38"/>
      <c r="D10" s="136" t="s">
        <v>112</v>
      </c>
      <c r="I10" s="138"/>
      <c r="L10" s="38"/>
    </row>
    <row r="11" s="1" customFormat="1" ht="36.96" customHeight="1">
      <c r="B11" s="38"/>
      <c r="E11" s="139" t="s">
        <v>860</v>
      </c>
      <c r="F11" s="1"/>
      <c r="G11" s="1"/>
      <c r="H11" s="1"/>
      <c r="I11" s="138"/>
      <c r="L11" s="38"/>
    </row>
    <row r="12" s="1" customFormat="1">
      <c r="B12" s="38"/>
      <c r="I12" s="138"/>
      <c r="L12" s="38"/>
    </row>
    <row r="13" s="1" customFormat="1" ht="12" customHeight="1">
      <c r="B13" s="38"/>
      <c r="D13" s="136" t="s">
        <v>18</v>
      </c>
      <c r="F13" s="12" t="s">
        <v>1</v>
      </c>
      <c r="I13" s="140" t="s">
        <v>19</v>
      </c>
      <c r="J13" s="12" t="s">
        <v>1</v>
      </c>
      <c r="L13" s="38"/>
    </row>
    <row r="14" s="1" customFormat="1" ht="12" customHeight="1">
      <c r="B14" s="38"/>
      <c r="D14" s="136" t="s">
        <v>20</v>
      </c>
      <c r="F14" s="12" t="s">
        <v>21</v>
      </c>
      <c r="I14" s="140" t="s">
        <v>22</v>
      </c>
      <c r="J14" s="141" t="str">
        <f>'Rekapitulace stavby'!AN8</f>
        <v>7. 1. 2019</v>
      </c>
      <c r="L14" s="38"/>
    </row>
    <row r="15" s="1" customFormat="1" ht="10.8" customHeight="1">
      <c r="B15" s="38"/>
      <c r="I15" s="138"/>
      <c r="L15" s="38"/>
    </row>
    <row r="16" s="1" customFormat="1" ht="12" customHeight="1">
      <c r="B16" s="38"/>
      <c r="D16" s="136" t="s">
        <v>24</v>
      </c>
      <c r="I16" s="140" t="s">
        <v>25</v>
      </c>
      <c r="J16" s="12" t="s">
        <v>1</v>
      </c>
      <c r="L16" s="38"/>
    </row>
    <row r="17" s="1" customFormat="1" ht="18" customHeight="1">
      <c r="B17" s="38"/>
      <c r="E17" s="12" t="s">
        <v>26</v>
      </c>
      <c r="I17" s="140" t="s">
        <v>27</v>
      </c>
      <c r="J17" s="12" t="s">
        <v>1</v>
      </c>
      <c r="L17" s="38"/>
    </row>
    <row r="18" s="1" customFormat="1" ht="6.96" customHeight="1">
      <c r="B18" s="38"/>
      <c r="I18" s="138"/>
      <c r="L18" s="38"/>
    </row>
    <row r="19" s="1" customFormat="1" ht="12" customHeight="1">
      <c r="B19" s="38"/>
      <c r="D19" s="136" t="s">
        <v>28</v>
      </c>
      <c r="I19" s="140" t="s">
        <v>25</v>
      </c>
      <c r="J19" s="28" t="str">
        <f>'Rekapitulace stavby'!AN13</f>
        <v>Vyplň údaj</v>
      </c>
      <c r="L19" s="38"/>
    </row>
    <row r="20" s="1" customFormat="1" ht="18" customHeight="1">
      <c r="B20" s="38"/>
      <c r="E20" s="28" t="str">
        <f>'Rekapitulace stavby'!E14</f>
        <v>Vyplň údaj</v>
      </c>
      <c r="F20" s="12"/>
      <c r="G20" s="12"/>
      <c r="H20" s="12"/>
      <c r="I20" s="140" t="s">
        <v>27</v>
      </c>
      <c r="J20" s="28" t="str">
        <f>'Rekapitulace stavby'!AN14</f>
        <v>Vyplň údaj</v>
      </c>
      <c r="L20" s="38"/>
    </row>
    <row r="21" s="1" customFormat="1" ht="6.96" customHeight="1">
      <c r="B21" s="38"/>
      <c r="I21" s="138"/>
      <c r="L21" s="38"/>
    </row>
    <row r="22" s="1" customFormat="1" ht="12" customHeight="1">
      <c r="B22" s="38"/>
      <c r="D22" s="136" t="s">
        <v>30</v>
      </c>
      <c r="I22" s="140" t="s">
        <v>25</v>
      </c>
      <c r="J22" s="12" t="str">
        <f>IF('Rekapitulace stavby'!AN16="","",'Rekapitulace stavby'!AN16)</f>
        <v/>
      </c>
      <c r="L22" s="38"/>
    </row>
    <row r="23" s="1" customFormat="1" ht="18" customHeight="1">
      <c r="B23" s="38"/>
      <c r="E23" s="12" t="str">
        <f>IF('Rekapitulace stavby'!E17="","",'Rekapitulace stavby'!E17)</f>
        <v xml:space="preserve"> </v>
      </c>
      <c r="I23" s="140" t="s">
        <v>27</v>
      </c>
      <c r="J23" s="12" t="str">
        <f>IF('Rekapitulace stavby'!AN17="","",'Rekapitulace stavby'!AN17)</f>
        <v/>
      </c>
      <c r="L23" s="38"/>
    </row>
    <row r="24" s="1" customFormat="1" ht="6.96" customHeight="1">
      <c r="B24" s="38"/>
      <c r="I24" s="138"/>
      <c r="L24" s="38"/>
    </row>
    <row r="25" s="1" customFormat="1" ht="12" customHeight="1">
      <c r="B25" s="38"/>
      <c r="D25" s="136" t="s">
        <v>33</v>
      </c>
      <c r="I25" s="140" t="s">
        <v>25</v>
      </c>
      <c r="J25" s="12" t="str">
        <f>IF('Rekapitulace stavby'!AN19="","",'Rekapitulace stavby'!AN19)</f>
        <v/>
      </c>
      <c r="L25" s="38"/>
    </row>
    <row r="26" s="1" customFormat="1" ht="18" customHeight="1">
      <c r="B26" s="38"/>
      <c r="E26" s="12" t="str">
        <f>IF('Rekapitulace stavby'!E20="","",'Rekapitulace stavby'!E20)</f>
        <v xml:space="preserve"> </v>
      </c>
      <c r="I26" s="140" t="s">
        <v>27</v>
      </c>
      <c r="J26" s="12" t="str">
        <f>IF('Rekapitulace stavby'!AN20="","",'Rekapitulace stavby'!AN20)</f>
        <v/>
      </c>
      <c r="L26" s="38"/>
    </row>
    <row r="27" s="1" customFormat="1" ht="6.96" customHeight="1">
      <c r="B27" s="38"/>
      <c r="I27" s="138"/>
      <c r="L27" s="38"/>
    </row>
    <row r="28" s="1" customFormat="1" ht="12" customHeight="1">
      <c r="B28" s="38"/>
      <c r="D28" s="136" t="s">
        <v>34</v>
      </c>
      <c r="I28" s="138"/>
      <c r="L28" s="38"/>
    </row>
    <row r="29" s="7" customFormat="1" ht="16.5" customHeight="1">
      <c r="B29" s="142"/>
      <c r="E29" s="143" t="s">
        <v>1</v>
      </c>
      <c r="F29" s="143"/>
      <c r="G29" s="143"/>
      <c r="H29" s="143"/>
      <c r="I29" s="144"/>
      <c r="L29" s="142"/>
    </row>
    <row r="30" s="1" customFormat="1" ht="6.96" customHeight="1">
      <c r="B30" s="38"/>
      <c r="I30" s="138"/>
      <c r="L30" s="38"/>
    </row>
    <row r="31" s="1" customFormat="1" ht="6.96" customHeight="1">
      <c r="B31" s="38"/>
      <c r="D31" s="66"/>
      <c r="E31" s="66"/>
      <c r="F31" s="66"/>
      <c r="G31" s="66"/>
      <c r="H31" s="66"/>
      <c r="I31" s="145"/>
      <c r="J31" s="66"/>
      <c r="K31" s="66"/>
      <c r="L31" s="38"/>
    </row>
    <row r="32" s="1" customFormat="1" ht="25.44" customHeight="1">
      <c r="B32" s="38"/>
      <c r="D32" s="146" t="s">
        <v>35</v>
      </c>
      <c r="I32" s="138"/>
      <c r="J32" s="147">
        <f>ROUND(J86, 2)</f>
        <v>0</v>
      </c>
      <c r="L32" s="38"/>
    </row>
    <row r="33" s="1" customFormat="1" ht="6.96" customHeight="1">
      <c r="B33" s="38"/>
      <c r="D33" s="66"/>
      <c r="E33" s="66"/>
      <c r="F33" s="66"/>
      <c r="G33" s="66"/>
      <c r="H33" s="66"/>
      <c r="I33" s="145"/>
      <c r="J33" s="66"/>
      <c r="K33" s="66"/>
      <c r="L33" s="38"/>
    </row>
    <row r="34" s="1" customFormat="1" ht="14.4" customHeight="1">
      <c r="B34" s="38"/>
      <c r="F34" s="148" t="s">
        <v>37</v>
      </c>
      <c r="I34" s="149" t="s">
        <v>36</v>
      </c>
      <c r="J34" s="148" t="s">
        <v>38</v>
      </c>
      <c r="L34" s="38"/>
    </row>
    <row r="35" s="1" customFormat="1" ht="14.4" customHeight="1">
      <c r="B35" s="38"/>
      <c r="D35" s="136" t="s">
        <v>39</v>
      </c>
      <c r="E35" s="136" t="s">
        <v>40</v>
      </c>
      <c r="F35" s="150">
        <f>ROUND((SUM(BE86:BE99)),  2)</f>
        <v>0</v>
      </c>
      <c r="I35" s="151">
        <v>0.20999999999999999</v>
      </c>
      <c r="J35" s="150">
        <f>ROUND(((SUM(BE86:BE99))*I35),  2)</f>
        <v>0</v>
      </c>
      <c r="L35" s="38"/>
    </row>
    <row r="36" s="1" customFormat="1" ht="14.4" customHeight="1">
      <c r="B36" s="38"/>
      <c r="E36" s="136" t="s">
        <v>41</v>
      </c>
      <c r="F36" s="150">
        <f>ROUND((SUM(BF86:BF99)),  2)</f>
        <v>0</v>
      </c>
      <c r="I36" s="151">
        <v>0.14999999999999999</v>
      </c>
      <c r="J36" s="150">
        <f>ROUND(((SUM(BF86:BF99))*I36),  2)</f>
        <v>0</v>
      </c>
      <c r="L36" s="38"/>
    </row>
    <row r="37" hidden="1" s="1" customFormat="1" ht="14.4" customHeight="1">
      <c r="B37" s="38"/>
      <c r="E37" s="136" t="s">
        <v>42</v>
      </c>
      <c r="F37" s="150">
        <f>ROUND((SUM(BG86:BG99)),  2)</f>
        <v>0</v>
      </c>
      <c r="I37" s="151">
        <v>0.20999999999999999</v>
      </c>
      <c r="J37" s="150">
        <f>0</f>
        <v>0</v>
      </c>
      <c r="L37" s="38"/>
    </row>
    <row r="38" hidden="1" s="1" customFormat="1" ht="14.4" customHeight="1">
      <c r="B38" s="38"/>
      <c r="E38" s="136" t="s">
        <v>43</v>
      </c>
      <c r="F38" s="150">
        <f>ROUND((SUM(BH86:BH99)),  2)</f>
        <v>0</v>
      </c>
      <c r="I38" s="151">
        <v>0.14999999999999999</v>
      </c>
      <c r="J38" s="150">
        <f>0</f>
        <v>0</v>
      </c>
      <c r="L38" s="38"/>
    </row>
    <row r="39" hidden="1" s="1" customFormat="1" ht="14.4" customHeight="1">
      <c r="B39" s="38"/>
      <c r="E39" s="136" t="s">
        <v>44</v>
      </c>
      <c r="F39" s="150">
        <f>ROUND((SUM(BI86:BI99)),  2)</f>
        <v>0</v>
      </c>
      <c r="I39" s="151">
        <v>0</v>
      </c>
      <c r="J39" s="150">
        <f>0</f>
        <v>0</v>
      </c>
      <c r="L39" s="38"/>
    </row>
    <row r="40" s="1" customFormat="1" ht="6.96" customHeight="1">
      <c r="B40" s="38"/>
      <c r="I40" s="138"/>
      <c r="L40" s="38"/>
    </row>
    <row r="41" s="1" customFormat="1" ht="25.44" customHeight="1">
      <c r="B41" s="38"/>
      <c r="C41" s="152"/>
      <c r="D41" s="153" t="s">
        <v>45</v>
      </c>
      <c r="E41" s="154"/>
      <c r="F41" s="154"/>
      <c r="G41" s="155" t="s">
        <v>46</v>
      </c>
      <c r="H41" s="156" t="s">
        <v>47</v>
      </c>
      <c r="I41" s="157"/>
      <c r="J41" s="158">
        <f>SUM(J32:J39)</f>
        <v>0</v>
      </c>
      <c r="K41" s="159"/>
      <c r="L41" s="38"/>
    </row>
    <row r="42" s="1" customFormat="1" ht="14.4" customHeight="1">
      <c r="B42" s="160"/>
      <c r="C42" s="161"/>
      <c r="D42" s="161"/>
      <c r="E42" s="161"/>
      <c r="F42" s="161"/>
      <c r="G42" s="161"/>
      <c r="H42" s="161"/>
      <c r="I42" s="162"/>
      <c r="J42" s="161"/>
      <c r="K42" s="161"/>
      <c r="L42" s="38"/>
    </row>
    <row r="46" s="1" customFormat="1" ht="6.96" customHeight="1">
      <c r="B46" s="163"/>
      <c r="C46" s="164"/>
      <c r="D46" s="164"/>
      <c r="E46" s="164"/>
      <c r="F46" s="164"/>
      <c r="G46" s="164"/>
      <c r="H46" s="164"/>
      <c r="I46" s="165"/>
      <c r="J46" s="164"/>
      <c r="K46" s="164"/>
      <c r="L46" s="38"/>
    </row>
    <row r="47" s="1" customFormat="1" ht="24.96" customHeight="1">
      <c r="B47" s="33"/>
      <c r="C47" s="18" t="s">
        <v>114</v>
      </c>
      <c r="D47" s="34"/>
      <c r="E47" s="34"/>
      <c r="F47" s="34"/>
      <c r="G47" s="34"/>
      <c r="H47" s="34"/>
      <c r="I47" s="138"/>
      <c r="J47" s="34"/>
      <c r="K47" s="34"/>
      <c r="L47" s="38"/>
    </row>
    <row r="48" s="1" customFormat="1" ht="6.96" customHeight="1">
      <c r="B48" s="33"/>
      <c r="C48" s="34"/>
      <c r="D48" s="34"/>
      <c r="E48" s="34"/>
      <c r="F48" s="34"/>
      <c r="G48" s="34"/>
      <c r="H48" s="34"/>
      <c r="I48" s="138"/>
      <c r="J48" s="34"/>
      <c r="K48" s="34"/>
      <c r="L48" s="38"/>
    </row>
    <row r="49" s="1" customFormat="1" ht="12" customHeight="1">
      <c r="B49" s="33"/>
      <c r="C49" s="27" t="s">
        <v>16</v>
      </c>
      <c r="D49" s="34"/>
      <c r="E49" s="34"/>
      <c r="F49" s="34"/>
      <c r="G49" s="34"/>
      <c r="H49" s="34"/>
      <c r="I49" s="138"/>
      <c r="J49" s="34"/>
      <c r="K49" s="34"/>
      <c r="L49" s="38"/>
    </row>
    <row r="50" s="1" customFormat="1" ht="16.5" customHeight="1">
      <c r="B50" s="33"/>
      <c r="C50" s="34"/>
      <c r="D50" s="34"/>
      <c r="E50" s="166" t="str">
        <f>E7</f>
        <v>Oprava SZZ Nezvěstice</v>
      </c>
      <c r="F50" s="27"/>
      <c r="G50" s="27"/>
      <c r="H50" s="27"/>
      <c r="I50" s="138"/>
      <c r="J50" s="34"/>
      <c r="K50" s="34"/>
      <c r="L50" s="38"/>
    </row>
    <row r="51" ht="12" customHeight="1">
      <c r="B51" s="16"/>
      <c r="C51" s="27" t="s">
        <v>110</v>
      </c>
      <c r="D51" s="17"/>
      <c r="E51" s="17"/>
      <c r="F51" s="17"/>
      <c r="G51" s="17"/>
      <c r="H51" s="17"/>
      <c r="I51" s="131"/>
      <c r="J51" s="17"/>
      <c r="K51" s="17"/>
      <c r="L51" s="15"/>
    </row>
    <row r="52" s="1" customFormat="1" ht="16.5" customHeight="1">
      <c r="B52" s="33"/>
      <c r="C52" s="34"/>
      <c r="D52" s="34"/>
      <c r="E52" s="166" t="s">
        <v>838</v>
      </c>
      <c r="F52" s="34"/>
      <c r="G52" s="34"/>
      <c r="H52" s="34"/>
      <c r="I52" s="138"/>
      <c r="J52" s="34"/>
      <c r="K52" s="34"/>
      <c r="L52" s="38"/>
    </row>
    <row r="53" s="1" customFormat="1" ht="12" customHeight="1">
      <c r="B53" s="33"/>
      <c r="C53" s="27" t="s">
        <v>112</v>
      </c>
      <c r="D53" s="34"/>
      <c r="E53" s="34"/>
      <c r="F53" s="34"/>
      <c r="G53" s="34"/>
      <c r="H53" s="34"/>
      <c r="I53" s="138"/>
      <c r="J53" s="34"/>
      <c r="K53" s="34"/>
      <c r="L53" s="38"/>
    </row>
    <row r="54" s="1" customFormat="1" ht="16.5" customHeight="1">
      <c r="B54" s="33"/>
      <c r="C54" s="34"/>
      <c r="D54" s="34"/>
      <c r="E54" s="59" t="str">
        <f>E11</f>
        <v>02.2 - Vedlejší rozpočtové nákldy</v>
      </c>
      <c r="F54" s="34"/>
      <c r="G54" s="34"/>
      <c r="H54" s="34"/>
      <c r="I54" s="138"/>
      <c r="J54" s="34"/>
      <c r="K54" s="34"/>
      <c r="L54" s="38"/>
    </row>
    <row r="55" s="1" customFormat="1" ht="6.96" customHeight="1">
      <c r="B55" s="33"/>
      <c r="C55" s="34"/>
      <c r="D55" s="34"/>
      <c r="E55" s="34"/>
      <c r="F55" s="34"/>
      <c r="G55" s="34"/>
      <c r="H55" s="34"/>
      <c r="I55" s="138"/>
      <c r="J55" s="34"/>
      <c r="K55" s="34"/>
      <c r="L55" s="38"/>
    </row>
    <row r="56" s="1" customFormat="1" ht="12" customHeight="1">
      <c r="B56" s="33"/>
      <c r="C56" s="27" t="s">
        <v>20</v>
      </c>
      <c r="D56" s="34"/>
      <c r="E56" s="34"/>
      <c r="F56" s="22" t="str">
        <f>F14</f>
        <v>Nezvěstice</v>
      </c>
      <c r="G56" s="34"/>
      <c r="H56" s="34"/>
      <c r="I56" s="140" t="s">
        <v>22</v>
      </c>
      <c r="J56" s="62" t="str">
        <f>IF(J14="","",J14)</f>
        <v>7. 1. 2019</v>
      </c>
      <c r="K56" s="34"/>
      <c r="L56" s="38"/>
    </row>
    <row r="57" s="1" customFormat="1" ht="6.96" customHeight="1">
      <c r="B57" s="33"/>
      <c r="C57" s="34"/>
      <c r="D57" s="34"/>
      <c r="E57" s="34"/>
      <c r="F57" s="34"/>
      <c r="G57" s="34"/>
      <c r="H57" s="34"/>
      <c r="I57" s="138"/>
      <c r="J57" s="34"/>
      <c r="K57" s="34"/>
      <c r="L57" s="38"/>
    </row>
    <row r="58" s="1" customFormat="1" ht="13.65" customHeight="1">
      <c r="B58" s="33"/>
      <c r="C58" s="27" t="s">
        <v>24</v>
      </c>
      <c r="D58" s="34"/>
      <c r="E58" s="34"/>
      <c r="F58" s="22" t="str">
        <f>E17</f>
        <v>SŽDC s.o. OŘ Plzeň</v>
      </c>
      <c r="G58" s="34"/>
      <c r="H58" s="34"/>
      <c r="I58" s="140" t="s">
        <v>30</v>
      </c>
      <c r="J58" s="31" t="str">
        <f>E23</f>
        <v xml:space="preserve"> </v>
      </c>
      <c r="K58" s="34"/>
      <c r="L58" s="38"/>
    </row>
    <row r="59" s="1" customFormat="1" ht="13.65" customHeight="1">
      <c r="B59" s="33"/>
      <c r="C59" s="27" t="s">
        <v>28</v>
      </c>
      <c r="D59" s="34"/>
      <c r="E59" s="34"/>
      <c r="F59" s="22" t="str">
        <f>IF(E20="","",E20)</f>
        <v>Vyplň údaj</v>
      </c>
      <c r="G59" s="34"/>
      <c r="H59" s="34"/>
      <c r="I59" s="140" t="s">
        <v>33</v>
      </c>
      <c r="J59" s="31" t="str">
        <f>E26</f>
        <v xml:space="preserve"> </v>
      </c>
      <c r="K59" s="34"/>
      <c r="L59" s="38"/>
    </row>
    <row r="60" s="1" customFormat="1" ht="10.32" customHeight="1">
      <c r="B60" s="33"/>
      <c r="C60" s="34"/>
      <c r="D60" s="34"/>
      <c r="E60" s="34"/>
      <c r="F60" s="34"/>
      <c r="G60" s="34"/>
      <c r="H60" s="34"/>
      <c r="I60" s="138"/>
      <c r="J60" s="34"/>
      <c r="K60" s="34"/>
      <c r="L60" s="38"/>
    </row>
    <row r="61" s="1" customFormat="1" ht="29.28" customHeight="1">
      <c r="B61" s="33"/>
      <c r="C61" s="167" t="s">
        <v>115</v>
      </c>
      <c r="D61" s="168"/>
      <c r="E61" s="168"/>
      <c r="F61" s="168"/>
      <c r="G61" s="168"/>
      <c r="H61" s="168"/>
      <c r="I61" s="169"/>
      <c r="J61" s="170" t="s">
        <v>116</v>
      </c>
      <c r="K61" s="168"/>
      <c r="L61" s="38"/>
    </row>
    <row r="62" s="1" customFormat="1" ht="10.32" customHeight="1">
      <c r="B62" s="33"/>
      <c r="C62" s="34"/>
      <c r="D62" s="34"/>
      <c r="E62" s="34"/>
      <c r="F62" s="34"/>
      <c r="G62" s="34"/>
      <c r="H62" s="34"/>
      <c r="I62" s="138"/>
      <c r="J62" s="34"/>
      <c r="K62" s="34"/>
      <c r="L62" s="38"/>
    </row>
    <row r="63" s="1" customFormat="1" ht="22.8" customHeight="1">
      <c r="B63" s="33"/>
      <c r="C63" s="171" t="s">
        <v>117</v>
      </c>
      <c r="D63" s="34"/>
      <c r="E63" s="34"/>
      <c r="F63" s="34"/>
      <c r="G63" s="34"/>
      <c r="H63" s="34"/>
      <c r="I63" s="138"/>
      <c r="J63" s="93">
        <f>J86</f>
        <v>0</v>
      </c>
      <c r="K63" s="34"/>
      <c r="L63" s="38"/>
      <c r="AU63" s="12" t="s">
        <v>118</v>
      </c>
    </row>
    <row r="64" s="9" customFormat="1" ht="24.96" customHeight="1">
      <c r="B64" s="211"/>
      <c r="C64" s="212"/>
      <c r="D64" s="213" t="s">
        <v>861</v>
      </c>
      <c r="E64" s="214"/>
      <c r="F64" s="214"/>
      <c r="G64" s="214"/>
      <c r="H64" s="214"/>
      <c r="I64" s="215"/>
      <c r="J64" s="216">
        <f>J87</f>
        <v>0</v>
      </c>
      <c r="K64" s="212"/>
      <c r="L64" s="217"/>
    </row>
    <row r="65" s="1" customFormat="1" ht="21.84" customHeight="1">
      <c r="B65" s="33"/>
      <c r="C65" s="34"/>
      <c r="D65" s="34"/>
      <c r="E65" s="34"/>
      <c r="F65" s="34"/>
      <c r="G65" s="34"/>
      <c r="H65" s="34"/>
      <c r="I65" s="138"/>
      <c r="J65" s="34"/>
      <c r="K65" s="34"/>
      <c r="L65" s="38"/>
    </row>
    <row r="66" s="1" customFormat="1" ht="6.96" customHeight="1">
      <c r="B66" s="52"/>
      <c r="C66" s="53"/>
      <c r="D66" s="53"/>
      <c r="E66" s="53"/>
      <c r="F66" s="53"/>
      <c r="G66" s="53"/>
      <c r="H66" s="53"/>
      <c r="I66" s="162"/>
      <c r="J66" s="53"/>
      <c r="K66" s="53"/>
      <c r="L66" s="38"/>
    </row>
    <row r="70" s="1" customFormat="1" ht="6.96" customHeight="1">
      <c r="B70" s="54"/>
      <c r="C70" s="55"/>
      <c r="D70" s="55"/>
      <c r="E70" s="55"/>
      <c r="F70" s="55"/>
      <c r="G70" s="55"/>
      <c r="H70" s="55"/>
      <c r="I70" s="165"/>
      <c r="J70" s="55"/>
      <c r="K70" s="55"/>
      <c r="L70" s="38"/>
    </row>
    <row r="71" s="1" customFormat="1" ht="24.96" customHeight="1">
      <c r="B71" s="33"/>
      <c r="C71" s="18" t="s">
        <v>119</v>
      </c>
      <c r="D71" s="34"/>
      <c r="E71" s="34"/>
      <c r="F71" s="34"/>
      <c r="G71" s="34"/>
      <c r="H71" s="34"/>
      <c r="I71" s="138"/>
      <c r="J71" s="34"/>
      <c r="K71" s="34"/>
      <c r="L71" s="38"/>
    </row>
    <row r="72" s="1" customFormat="1" ht="6.96" customHeight="1">
      <c r="B72" s="33"/>
      <c r="C72" s="34"/>
      <c r="D72" s="34"/>
      <c r="E72" s="34"/>
      <c r="F72" s="34"/>
      <c r="G72" s="34"/>
      <c r="H72" s="34"/>
      <c r="I72" s="138"/>
      <c r="J72" s="34"/>
      <c r="K72" s="34"/>
      <c r="L72" s="38"/>
    </row>
    <row r="73" s="1" customFormat="1" ht="12" customHeight="1">
      <c r="B73" s="33"/>
      <c r="C73" s="27" t="s">
        <v>16</v>
      </c>
      <c r="D73" s="34"/>
      <c r="E73" s="34"/>
      <c r="F73" s="34"/>
      <c r="G73" s="34"/>
      <c r="H73" s="34"/>
      <c r="I73" s="138"/>
      <c r="J73" s="34"/>
      <c r="K73" s="34"/>
      <c r="L73" s="38"/>
    </row>
    <row r="74" s="1" customFormat="1" ht="16.5" customHeight="1">
      <c r="B74" s="33"/>
      <c r="C74" s="34"/>
      <c r="D74" s="34"/>
      <c r="E74" s="166" t="str">
        <f>E7</f>
        <v>Oprava SZZ Nezvěstice</v>
      </c>
      <c r="F74" s="27"/>
      <c r="G74" s="27"/>
      <c r="H74" s="27"/>
      <c r="I74" s="138"/>
      <c r="J74" s="34"/>
      <c r="K74" s="34"/>
      <c r="L74" s="38"/>
    </row>
    <row r="75" ht="12" customHeight="1">
      <c r="B75" s="16"/>
      <c r="C75" s="27" t="s">
        <v>110</v>
      </c>
      <c r="D75" s="17"/>
      <c r="E75" s="17"/>
      <c r="F75" s="17"/>
      <c r="G75" s="17"/>
      <c r="H75" s="17"/>
      <c r="I75" s="131"/>
      <c r="J75" s="17"/>
      <c r="K75" s="17"/>
      <c r="L75" s="15"/>
    </row>
    <row r="76" s="1" customFormat="1" ht="16.5" customHeight="1">
      <c r="B76" s="33"/>
      <c r="C76" s="34"/>
      <c r="D76" s="34"/>
      <c r="E76" s="166" t="s">
        <v>838</v>
      </c>
      <c r="F76" s="34"/>
      <c r="G76" s="34"/>
      <c r="H76" s="34"/>
      <c r="I76" s="138"/>
      <c r="J76" s="34"/>
      <c r="K76" s="34"/>
      <c r="L76" s="38"/>
    </row>
    <row r="77" s="1" customFormat="1" ht="12" customHeight="1">
      <c r="B77" s="33"/>
      <c r="C77" s="27" t="s">
        <v>112</v>
      </c>
      <c r="D77" s="34"/>
      <c r="E77" s="34"/>
      <c r="F77" s="34"/>
      <c r="G77" s="34"/>
      <c r="H77" s="34"/>
      <c r="I77" s="138"/>
      <c r="J77" s="34"/>
      <c r="K77" s="34"/>
      <c r="L77" s="38"/>
    </row>
    <row r="78" s="1" customFormat="1" ht="16.5" customHeight="1">
      <c r="B78" s="33"/>
      <c r="C78" s="34"/>
      <c r="D78" s="34"/>
      <c r="E78" s="59" t="str">
        <f>E11</f>
        <v>02.2 - Vedlejší rozpočtové nákldy</v>
      </c>
      <c r="F78" s="34"/>
      <c r="G78" s="34"/>
      <c r="H78" s="34"/>
      <c r="I78" s="138"/>
      <c r="J78" s="34"/>
      <c r="K78" s="34"/>
      <c r="L78" s="38"/>
    </row>
    <row r="79" s="1" customFormat="1" ht="6.96" customHeight="1">
      <c r="B79" s="33"/>
      <c r="C79" s="34"/>
      <c r="D79" s="34"/>
      <c r="E79" s="34"/>
      <c r="F79" s="34"/>
      <c r="G79" s="34"/>
      <c r="H79" s="34"/>
      <c r="I79" s="138"/>
      <c r="J79" s="34"/>
      <c r="K79" s="34"/>
      <c r="L79" s="38"/>
    </row>
    <row r="80" s="1" customFormat="1" ht="12" customHeight="1">
      <c r="B80" s="33"/>
      <c r="C80" s="27" t="s">
        <v>20</v>
      </c>
      <c r="D80" s="34"/>
      <c r="E80" s="34"/>
      <c r="F80" s="22" t="str">
        <f>F14</f>
        <v>Nezvěstice</v>
      </c>
      <c r="G80" s="34"/>
      <c r="H80" s="34"/>
      <c r="I80" s="140" t="s">
        <v>22</v>
      </c>
      <c r="J80" s="62" t="str">
        <f>IF(J14="","",J14)</f>
        <v>7. 1. 2019</v>
      </c>
      <c r="K80" s="34"/>
      <c r="L80" s="38"/>
    </row>
    <row r="81" s="1" customFormat="1" ht="6.96" customHeight="1">
      <c r="B81" s="33"/>
      <c r="C81" s="34"/>
      <c r="D81" s="34"/>
      <c r="E81" s="34"/>
      <c r="F81" s="34"/>
      <c r="G81" s="34"/>
      <c r="H81" s="34"/>
      <c r="I81" s="138"/>
      <c r="J81" s="34"/>
      <c r="K81" s="34"/>
      <c r="L81" s="38"/>
    </row>
    <row r="82" s="1" customFormat="1" ht="13.65" customHeight="1">
      <c r="B82" s="33"/>
      <c r="C82" s="27" t="s">
        <v>24</v>
      </c>
      <c r="D82" s="34"/>
      <c r="E82" s="34"/>
      <c r="F82" s="22" t="str">
        <f>E17</f>
        <v>SŽDC s.o. OŘ Plzeň</v>
      </c>
      <c r="G82" s="34"/>
      <c r="H82" s="34"/>
      <c r="I82" s="140" t="s">
        <v>30</v>
      </c>
      <c r="J82" s="31" t="str">
        <f>E23</f>
        <v xml:space="preserve"> </v>
      </c>
      <c r="K82" s="34"/>
      <c r="L82" s="38"/>
    </row>
    <row r="83" s="1" customFormat="1" ht="13.65" customHeight="1">
      <c r="B83" s="33"/>
      <c r="C83" s="27" t="s">
        <v>28</v>
      </c>
      <c r="D83" s="34"/>
      <c r="E83" s="34"/>
      <c r="F83" s="22" t="str">
        <f>IF(E20="","",E20)</f>
        <v>Vyplň údaj</v>
      </c>
      <c r="G83" s="34"/>
      <c r="H83" s="34"/>
      <c r="I83" s="140" t="s">
        <v>33</v>
      </c>
      <c r="J83" s="31" t="str">
        <f>E26</f>
        <v xml:space="preserve"> </v>
      </c>
      <c r="K83" s="34"/>
      <c r="L83" s="38"/>
    </row>
    <row r="84" s="1" customFormat="1" ht="10.32" customHeight="1">
      <c r="B84" s="33"/>
      <c r="C84" s="34"/>
      <c r="D84" s="34"/>
      <c r="E84" s="34"/>
      <c r="F84" s="34"/>
      <c r="G84" s="34"/>
      <c r="H84" s="34"/>
      <c r="I84" s="138"/>
      <c r="J84" s="34"/>
      <c r="K84" s="34"/>
      <c r="L84" s="38"/>
    </row>
    <row r="85" s="8" customFormat="1" ht="29.28" customHeight="1">
      <c r="B85" s="172"/>
      <c r="C85" s="173" t="s">
        <v>120</v>
      </c>
      <c r="D85" s="174" t="s">
        <v>54</v>
      </c>
      <c r="E85" s="174" t="s">
        <v>50</v>
      </c>
      <c r="F85" s="174" t="s">
        <v>51</v>
      </c>
      <c r="G85" s="174" t="s">
        <v>121</v>
      </c>
      <c r="H85" s="174" t="s">
        <v>122</v>
      </c>
      <c r="I85" s="175" t="s">
        <v>123</v>
      </c>
      <c r="J85" s="174" t="s">
        <v>116</v>
      </c>
      <c r="K85" s="176" t="s">
        <v>124</v>
      </c>
      <c r="L85" s="177"/>
      <c r="M85" s="83" t="s">
        <v>1</v>
      </c>
      <c r="N85" s="84" t="s">
        <v>39</v>
      </c>
      <c r="O85" s="84" t="s">
        <v>125</v>
      </c>
      <c r="P85" s="84" t="s">
        <v>126</v>
      </c>
      <c r="Q85" s="84" t="s">
        <v>127</v>
      </c>
      <c r="R85" s="84" t="s">
        <v>128</v>
      </c>
      <c r="S85" s="84" t="s">
        <v>129</v>
      </c>
      <c r="T85" s="85" t="s">
        <v>130</v>
      </c>
    </row>
    <row r="86" s="1" customFormat="1" ht="22.8" customHeight="1">
      <c r="B86" s="33"/>
      <c r="C86" s="90" t="s">
        <v>131</v>
      </c>
      <c r="D86" s="34"/>
      <c r="E86" s="34"/>
      <c r="F86" s="34"/>
      <c r="G86" s="34"/>
      <c r="H86" s="34"/>
      <c r="I86" s="138"/>
      <c r="J86" s="178">
        <f>BK86</f>
        <v>0</v>
      </c>
      <c r="K86" s="34"/>
      <c r="L86" s="38"/>
      <c r="M86" s="86"/>
      <c r="N86" s="87"/>
      <c r="O86" s="87"/>
      <c r="P86" s="179">
        <f>P87</f>
        <v>0</v>
      </c>
      <c r="Q86" s="87"/>
      <c r="R86" s="179">
        <f>R87</f>
        <v>0</v>
      </c>
      <c r="S86" s="87"/>
      <c r="T86" s="180">
        <f>T87</f>
        <v>0</v>
      </c>
      <c r="AT86" s="12" t="s">
        <v>68</v>
      </c>
      <c r="AU86" s="12" t="s">
        <v>118</v>
      </c>
      <c r="BK86" s="181">
        <f>BK87</f>
        <v>0</v>
      </c>
    </row>
    <row r="87" s="10" customFormat="1" ht="25.92" customHeight="1">
      <c r="B87" s="218"/>
      <c r="C87" s="219"/>
      <c r="D87" s="220" t="s">
        <v>68</v>
      </c>
      <c r="E87" s="221" t="s">
        <v>862</v>
      </c>
      <c r="F87" s="221" t="s">
        <v>863</v>
      </c>
      <c r="G87" s="219"/>
      <c r="H87" s="219"/>
      <c r="I87" s="222"/>
      <c r="J87" s="223">
        <f>BK87</f>
        <v>0</v>
      </c>
      <c r="K87" s="219"/>
      <c r="L87" s="224"/>
      <c r="M87" s="225"/>
      <c r="N87" s="226"/>
      <c r="O87" s="226"/>
      <c r="P87" s="227">
        <f>SUM(P88:P99)</f>
        <v>0</v>
      </c>
      <c r="Q87" s="226"/>
      <c r="R87" s="227">
        <f>SUM(R88:R99)</f>
        <v>0</v>
      </c>
      <c r="S87" s="226"/>
      <c r="T87" s="228">
        <f>SUM(T88:T99)</f>
        <v>0</v>
      </c>
      <c r="AR87" s="229" t="s">
        <v>149</v>
      </c>
      <c r="AT87" s="230" t="s">
        <v>68</v>
      </c>
      <c r="AU87" s="230" t="s">
        <v>69</v>
      </c>
      <c r="AY87" s="229" t="s">
        <v>138</v>
      </c>
      <c r="BK87" s="231">
        <f>SUM(BK88:BK99)</f>
        <v>0</v>
      </c>
    </row>
    <row r="88" s="1" customFormat="1" ht="22.5" customHeight="1">
      <c r="B88" s="33"/>
      <c r="C88" s="198" t="s">
        <v>149</v>
      </c>
      <c r="D88" s="198" t="s">
        <v>177</v>
      </c>
      <c r="E88" s="199" t="s">
        <v>864</v>
      </c>
      <c r="F88" s="200" t="s">
        <v>865</v>
      </c>
      <c r="G88" s="201" t="s">
        <v>866</v>
      </c>
      <c r="H88" s="202">
        <v>1</v>
      </c>
      <c r="I88" s="203"/>
      <c r="J88" s="204">
        <f>ROUND(I88*H88,2)</f>
        <v>0</v>
      </c>
      <c r="K88" s="200" t="s">
        <v>136</v>
      </c>
      <c r="L88" s="38"/>
      <c r="M88" s="205" t="s">
        <v>1</v>
      </c>
      <c r="N88" s="206" t="s">
        <v>40</v>
      </c>
      <c r="O88" s="74"/>
      <c r="P88" s="192">
        <f>O88*H88</f>
        <v>0</v>
      </c>
      <c r="Q88" s="192">
        <v>0</v>
      </c>
      <c r="R88" s="192">
        <f>Q88*H88</f>
        <v>0</v>
      </c>
      <c r="S88" s="192">
        <v>0</v>
      </c>
      <c r="T88" s="193">
        <f>S88*H88</f>
        <v>0</v>
      </c>
      <c r="AR88" s="12" t="s">
        <v>139</v>
      </c>
      <c r="AT88" s="12" t="s">
        <v>177</v>
      </c>
      <c r="AU88" s="12" t="s">
        <v>76</v>
      </c>
      <c r="AY88" s="12" t="s">
        <v>138</v>
      </c>
      <c r="BE88" s="194">
        <f>IF(N88="základní",J88,0)</f>
        <v>0</v>
      </c>
      <c r="BF88" s="194">
        <f>IF(N88="snížená",J88,0)</f>
        <v>0</v>
      </c>
      <c r="BG88" s="194">
        <f>IF(N88="zákl. přenesená",J88,0)</f>
        <v>0</v>
      </c>
      <c r="BH88" s="194">
        <f>IF(N88="sníž. přenesená",J88,0)</f>
        <v>0</v>
      </c>
      <c r="BI88" s="194">
        <f>IF(N88="nulová",J88,0)</f>
        <v>0</v>
      </c>
      <c r="BJ88" s="12" t="s">
        <v>76</v>
      </c>
      <c r="BK88" s="194">
        <f>ROUND(I88*H88,2)</f>
        <v>0</v>
      </c>
      <c r="BL88" s="12" t="s">
        <v>139</v>
      </c>
      <c r="BM88" s="12" t="s">
        <v>867</v>
      </c>
    </row>
    <row r="89" s="1" customFormat="1">
      <c r="B89" s="33"/>
      <c r="C89" s="34"/>
      <c r="D89" s="195" t="s">
        <v>141</v>
      </c>
      <c r="E89" s="34"/>
      <c r="F89" s="196" t="s">
        <v>865</v>
      </c>
      <c r="G89" s="34"/>
      <c r="H89" s="34"/>
      <c r="I89" s="138"/>
      <c r="J89" s="34"/>
      <c r="K89" s="34"/>
      <c r="L89" s="38"/>
      <c r="M89" s="197"/>
      <c r="N89" s="74"/>
      <c r="O89" s="74"/>
      <c r="P89" s="74"/>
      <c r="Q89" s="74"/>
      <c r="R89" s="74"/>
      <c r="S89" s="74"/>
      <c r="T89" s="75"/>
      <c r="AT89" s="12" t="s">
        <v>141</v>
      </c>
      <c r="AU89" s="12" t="s">
        <v>76</v>
      </c>
    </row>
    <row r="90" s="1" customFormat="1">
      <c r="B90" s="33"/>
      <c r="C90" s="34"/>
      <c r="D90" s="195" t="s">
        <v>368</v>
      </c>
      <c r="E90" s="34"/>
      <c r="F90" s="207" t="s">
        <v>868</v>
      </c>
      <c r="G90" s="34"/>
      <c r="H90" s="34"/>
      <c r="I90" s="138"/>
      <c r="J90" s="34"/>
      <c r="K90" s="34"/>
      <c r="L90" s="38"/>
      <c r="M90" s="197"/>
      <c r="N90" s="74"/>
      <c r="O90" s="74"/>
      <c r="P90" s="74"/>
      <c r="Q90" s="74"/>
      <c r="R90" s="74"/>
      <c r="S90" s="74"/>
      <c r="T90" s="75"/>
      <c r="AT90" s="12" t="s">
        <v>368</v>
      </c>
      <c r="AU90" s="12" t="s">
        <v>76</v>
      </c>
    </row>
    <row r="91" s="1" customFormat="1" ht="22.5" customHeight="1">
      <c r="B91" s="33"/>
      <c r="C91" s="198" t="s">
        <v>78</v>
      </c>
      <c r="D91" s="198" t="s">
        <v>177</v>
      </c>
      <c r="E91" s="199" t="s">
        <v>869</v>
      </c>
      <c r="F91" s="200" t="s">
        <v>870</v>
      </c>
      <c r="G91" s="201" t="s">
        <v>866</v>
      </c>
      <c r="H91" s="202">
        <v>1</v>
      </c>
      <c r="I91" s="203"/>
      <c r="J91" s="204">
        <f>ROUND(I91*H91,2)</f>
        <v>0</v>
      </c>
      <c r="K91" s="200" t="s">
        <v>136</v>
      </c>
      <c r="L91" s="38"/>
      <c r="M91" s="205" t="s">
        <v>1</v>
      </c>
      <c r="N91" s="206" t="s">
        <v>40</v>
      </c>
      <c r="O91" s="74"/>
      <c r="P91" s="192">
        <f>O91*H91</f>
        <v>0</v>
      </c>
      <c r="Q91" s="192">
        <v>0</v>
      </c>
      <c r="R91" s="192">
        <f>Q91*H91</f>
        <v>0</v>
      </c>
      <c r="S91" s="192">
        <v>0</v>
      </c>
      <c r="T91" s="193">
        <f>S91*H91</f>
        <v>0</v>
      </c>
      <c r="AR91" s="12" t="s">
        <v>139</v>
      </c>
      <c r="AT91" s="12" t="s">
        <v>177</v>
      </c>
      <c r="AU91" s="12" t="s">
        <v>76</v>
      </c>
      <c r="AY91" s="12" t="s">
        <v>138</v>
      </c>
      <c r="BE91" s="194">
        <f>IF(N91="základní",J91,0)</f>
        <v>0</v>
      </c>
      <c r="BF91" s="194">
        <f>IF(N91="snížená",J91,0)</f>
        <v>0</v>
      </c>
      <c r="BG91" s="194">
        <f>IF(N91="zákl. přenesená",J91,0)</f>
        <v>0</v>
      </c>
      <c r="BH91" s="194">
        <f>IF(N91="sníž. přenesená",J91,0)</f>
        <v>0</v>
      </c>
      <c r="BI91" s="194">
        <f>IF(N91="nulová",J91,0)</f>
        <v>0</v>
      </c>
      <c r="BJ91" s="12" t="s">
        <v>76</v>
      </c>
      <c r="BK91" s="194">
        <f>ROUND(I91*H91,2)</f>
        <v>0</v>
      </c>
      <c r="BL91" s="12" t="s">
        <v>139</v>
      </c>
      <c r="BM91" s="12" t="s">
        <v>871</v>
      </c>
    </row>
    <row r="92" s="1" customFormat="1">
      <c r="B92" s="33"/>
      <c r="C92" s="34"/>
      <c r="D92" s="195" t="s">
        <v>141</v>
      </c>
      <c r="E92" s="34"/>
      <c r="F92" s="196" t="s">
        <v>872</v>
      </c>
      <c r="G92" s="34"/>
      <c r="H92" s="34"/>
      <c r="I92" s="138"/>
      <c r="J92" s="34"/>
      <c r="K92" s="34"/>
      <c r="L92" s="38"/>
      <c r="M92" s="197"/>
      <c r="N92" s="74"/>
      <c r="O92" s="74"/>
      <c r="P92" s="74"/>
      <c r="Q92" s="74"/>
      <c r="R92" s="74"/>
      <c r="S92" s="74"/>
      <c r="T92" s="75"/>
      <c r="AT92" s="12" t="s">
        <v>141</v>
      </c>
      <c r="AU92" s="12" t="s">
        <v>76</v>
      </c>
    </row>
    <row r="93" s="1" customFormat="1">
      <c r="B93" s="33"/>
      <c r="C93" s="34"/>
      <c r="D93" s="195" t="s">
        <v>368</v>
      </c>
      <c r="E93" s="34"/>
      <c r="F93" s="207" t="s">
        <v>873</v>
      </c>
      <c r="G93" s="34"/>
      <c r="H93" s="34"/>
      <c r="I93" s="138"/>
      <c r="J93" s="34"/>
      <c r="K93" s="34"/>
      <c r="L93" s="38"/>
      <c r="M93" s="197"/>
      <c r="N93" s="74"/>
      <c r="O93" s="74"/>
      <c r="P93" s="74"/>
      <c r="Q93" s="74"/>
      <c r="R93" s="74"/>
      <c r="S93" s="74"/>
      <c r="T93" s="75"/>
      <c r="AT93" s="12" t="s">
        <v>368</v>
      </c>
      <c r="AU93" s="12" t="s">
        <v>76</v>
      </c>
    </row>
    <row r="94" s="1" customFormat="1" ht="22.5" customHeight="1">
      <c r="B94" s="33"/>
      <c r="C94" s="198" t="s">
        <v>157</v>
      </c>
      <c r="D94" s="198" t="s">
        <v>177</v>
      </c>
      <c r="E94" s="199" t="s">
        <v>874</v>
      </c>
      <c r="F94" s="200" t="s">
        <v>875</v>
      </c>
      <c r="G94" s="201" t="s">
        <v>866</v>
      </c>
      <c r="H94" s="202">
        <v>1</v>
      </c>
      <c r="I94" s="203"/>
      <c r="J94" s="204">
        <f>ROUND(I94*H94,2)</f>
        <v>0</v>
      </c>
      <c r="K94" s="200" t="s">
        <v>136</v>
      </c>
      <c r="L94" s="38"/>
      <c r="M94" s="205" t="s">
        <v>1</v>
      </c>
      <c r="N94" s="206" t="s">
        <v>40</v>
      </c>
      <c r="O94" s="74"/>
      <c r="P94" s="192">
        <f>O94*H94</f>
        <v>0</v>
      </c>
      <c r="Q94" s="192">
        <v>0</v>
      </c>
      <c r="R94" s="192">
        <f>Q94*H94</f>
        <v>0</v>
      </c>
      <c r="S94" s="192">
        <v>0</v>
      </c>
      <c r="T94" s="193">
        <f>S94*H94</f>
        <v>0</v>
      </c>
      <c r="AR94" s="12" t="s">
        <v>139</v>
      </c>
      <c r="AT94" s="12" t="s">
        <v>177</v>
      </c>
      <c r="AU94" s="12" t="s">
        <v>76</v>
      </c>
      <c r="AY94" s="12" t="s">
        <v>138</v>
      </c>
      <c r="BE94" s="194">
        <f>IF(N94="základní",J94,0)</f>
        <v>0</v>
      </c>
      <c r="BF94" s="194">
        <f>IF(N94="snížená",J94,0)</f>
        <v>0</v>
      </c>
      <c r="BG94" s="194">
        <f>IF(N94="zákl. přenesená",J94,0)</f>
        <v>0</v>
      </c>
      <c r="BH94" s="194">
        <f>IF(N94="sníž. přenesená",J94,0)</f>
        <v>0</v>
      </c>
      <c r="BI94" s="194">
        <f>IF(N94="nulová",J94,0)</f>
        <v>0</v>
      </c>
      <c r="BJ94" s="12" t="s">
        <v>76</v>
      </c>
      <c r="BK94" s="194">
        <f>ROUND(I94*H94,2)</f>
        <v>0</v>
      </c>
      <c r="BL94" s="12" t="s">
        <v>139</v>
      </c>
      <c r="BM94" s="12" t="s">
        <v>876</v>
      </c>
    </row>
    <row r="95" s="1" customFormat="1">
      <c r="B95" s="33"/>
      <c r="C95" s="34"/>
      <c r="D95" s="195" t="s">
        <v>141</v>
      </c>
      <c r="E95" s="34"/>
      <c r="F95" s="196" t="s">
        <v>875</v>
      </c>
      <c r="G95" s="34"/>
      <c r="H95" s="34"/>
      <c r="I95" s="138"/>
      <c r="J95" s="34"/>
      <c r="K95" s="34"/>
      <c r="L95" s="38"/>
      <c r="M95" s="197"/>
      <c r="N95" s="74"/>
      <c r="O95" s="74"/>
      <c r="P95" s="74"/>
      <c r="Q95" s="74"/>
      <c r="R95" s="74"/>
      <c r="S95" s="74"/>
      <c r="T95" s="75"/>
      <c r="AT95" s="12" t="s">
        <v>141</v>
      </c>
      <c r="AU95" s="12" t="s">
        <v>76</v>
      </c>
    </row>
    <row r="96" s="1" customFormat="1">
      <c r="B96" s="33"/>
      <c r="C96" s="34"/>
      <c r="D96" s="195" t="s">
        <v>368</v>
      </c>
      <c r="E96" s="34"/>
      <c r="F96" s="207" t="s">
        <v>868</v>
      </c>
      <c r="G96" s="34"/>
      <c r="H96" s="34"/>
      <c r="I96" s="138"/>
      <c r="J96" s="34"/>
      <c r="K96" s="34"/>
      <c r="L96" s="38"/>
      <c r="M96" s="197"/>
      <c r="N96" s="74"/>
      <c r="O96" s="74"/>
      <c r="P96" s="74"/>
      <c r="Q96" s="74"/>
      <c r="R96" s="74"/>
      <c r="S96" s="74"/>
      <c r="T96" s="75"/>
      <c r="AT96" s="12" t="s">
        <v>368</v>
      </c>
      <c r="AU96" s="12" t="s">
        <v>76</v>
      </c>
    </row>
    <row r="97" s="1" customFormat="1" ht="33.75" customHeight="1">
      <c r="B97" s="33"/>
      <c r="C97" s="198" t="s">
        <v>153</v>
      </c>
      <c r="D97" s="198" t="s">
        <v>177</v>
      </c>
      <c r="E97" s="199" t="s">
        <v>877</v>
      </c>
      <c r="F97" s="200" t="s">
        <v>878</v>
      </c>
      <c r="G97" s="201" t="s">
        <v>866</v>
      </c>
      <c r="H97" s="202">
        <v>1</v>
      </c>
      <c r="I97" s="203"/>
      <c r="J97" s="204">
        <f>ROUND(I97*H97,2)</f>
        <v>0</v>
      </c>
      <c r="K97" s="200" t="s">
        <v>136</v>
      </c>
      <c r="L97" s="38"/>
      <c r="M97" s="205" t="s">
        <v>1</v>
      </c>
      <c r="N97" s="206" t="s">
        <v>40</v>
      </c>
      <c r="O97" s="74"/>
      <c r="P97" s="192">
        <f>O97*H97</f>
        <v>0</v>
      </c>
      <c r="Q97" s="192">
        <v>0</v>
      </c>
      <c r="R97" s="192">
        <f>Q97*H97</f>
        <v>0</v>
      </c>
      <c r="S97" s="192">
        <v>0</v>
      </c>
      <c r="T97" s="193">
        <f>S97*H97</f>
        <v>0</v>
      </c>
      <c r="AR97" s="12" t="s">
        <v>139</v>
      </c>
      <c r="AT97" s="12" t="s">
        <v>177</v>
      </c>
      <c r="AU97" s="12" t="s">
        <v>76</v>
      </c>
      <c r="AY97" s="12" t="s">
        <v>138</v>
      </c>
      <c r="BE97" s="194">
        <f>IF(N97="základní",J97,0)</f>
        <v>0</v>
      </c>
      <c r="BF97" s="194">
        <f>IF(N97="snížená",J97,0)</f>
        <v>0</v>
      </c>
      <c r="BG97" s="194">
        <f>IF(N97="zákl. přenesená",J97,0)</f>
        <v>0</v>
      </c>
      <c r="BH97" s="194">
        <f>IF(N97="sníž. přenesená",J97,0)</f>
        <v>0</v>
      </c>
      <c r="BI97" s="194">
        <f>IF(N97="nulová",J97,0)</f>
        <v>0</v>
      </c>
      <c r="BJ97" s="12" t="s">
        <v>76</v>
      </c>
      <c r="BK97" s="194">
        <f>ROUND(I97*H97,2)</f>
        <v>0</v>
      </c>
      <c r="BL97" s="12" t="s">
        <v>139</v>
      </c>
      <c r="BM97" s="12" t="s">
        <v>879</v>
      </c>
    </row>
    <row r="98" s="1" customFormat="1">
      <c r="B98" s="33"/>
      <c r="C98" s="34"/>
      <c r="D98" s="195" t="s">
        <v>141</v>
      </c>
      <c r="E98" s="34"/>
      <c r="F98" s="196" t="s">
        <v>878</v>
      </c>
      <c r="G98" s="34"/>
      <c r="H98" s="34"/>
      <c r="I98" s="138"/>
      <c r="J98" s="34"/>
      <c r="K98" s="34"/>
      <c r="L98" s="38"/>
      <c r="M98" s="197"/>
      <c r="N98" s="74"/>
      <c r="O98" s="74"/>
      <c r="P98" s="74"/>
      <c r="Q98" s="74"/>
      <c r="R98" s="74"/>
      <c r="S98" s="74"/>
      <c r="T98" s="75"/>
      <c r="AT98" s="12" t="s">
        <v>141</v>
      </c>
      <c r="AU98" s="12" t="s">
        <v>76</v>
      </c>
    </row>
    <row r="99" s="1" customFormat="1">
      <c r="B99" s="33"/>
      <c r="C99" s="34"/>
      <c r="D99" s="195" t="s">
        <v>368</v>
      </c>
      <c r="E99" s="34"/>
      <c r="F99" s="207" t="s">
        <v>868</v>
      </c>
      <c r="G99" s="34"/>
      <c r="H99" s="34"/>
      <c r="I99" s="138"/>
      <c r="J99" s="34"/>
      <c r="K99" s="34"/>
      <c r="L99" s="38"/>
      <c r="M99" s="208"/>
      <c r="N99" s="209"/>
      <c r="O99" s="209"/>
      <c r="P99" s="209"/>
      <c r="Q99" s="209"/>
      <c r="R99" s="209"/>
      <c r="S99" s="209"/>
      <c r="T99" s="210"/>
      <c r="AT99" s="12" t="s">
        <v>368</v>
      </c>
      <c r="AU99" s="12" t="s">
        <v>76</v>
      </c>
    </row>
    <row r="100" s="1" customFormat="1" ht="6.96" customHeight="1">
      <c r="B100" s="52"/>
      <c r="C100" s="53"/>
      <c r="D100" s="53"/>
      <c r="E100" s="53"/>
      <c r="F100" s="53"/>
      <c r="G100" s="53"/>
      <c r="H100" s="53"/>
      <c r="I100" s="162"/>
      <c r="J100" s="53"/>
      <c r="K100" s="53"/>
      <c r="L100" s="38"/>
    </row>
  </sheetData>
  <sheetProtection sheet="1" autoFilter="0" formatColumns="0" formatRows="0" objects="1" scenarios="1" spinCount="100000" saltValue="5RTnsSR7sqSVhyHa9nIsUxzq3O08y3v6uSfoglQ0Xz0BzDiCatsY2aXK3cfE27CbP/KoTXnAx/RhE5MUu+9RYg==" hashValue="fRzuV4Z5QASfeOhg8bp3AIMGsNyjtC61vOGefZXWixmMyJYNQdp82z341yJxWHW+Nr+OOHUTis47V1U44jWfag==" algorithmName="SHA-512" password="CC35"/>
  <autoFilter ref="C85:K99"/>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Pfeiffer Pavel, Ing.</dc:creator>
  <cp:lastModifiedBy>Pfeiffer Pavel, Ing.</cp:lastModifiedBy>
  <dcterms:created xsi:type="dcterms:W3CDTF">2019-01-17T12:26:36Z</dcterms:created>
  <dcterms:modified xsi:type="dcterms:W3CDTF">2019-01-17T12:26:42Z</dcterms:modified>
</cp:coreProperties>
</file>