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PS 231" sheetId="2" r:id="rId2"/>
    <sheet name="PS 232" sheetId="3" r:id="rId3"/>
    <sheet name="PS 233" sheetId="4" r:id="rId4"/>
    <sheet name="PS 234.1" sheetId="5" r:id="rId5"/>
    <sheet name="PS 234.2" sheetId="6" r:id="rId6"/>
    <sheet name="PS 235" sheetId="7" r:id="rId7"/>
    <sheet name="PS 236" sheetId="8" r:id="rId8"/>
    <sheet name="PS 237.1" sheetId="9" r:id="rId9"/>
    <sheet name="SO 101.1" sheetId="10" r:id="rId10"/>
    <sheet name="SO 101.10" sheetId="11" r:id="rId11"/>
    <sheet name="SO 101.2" sheetId="12" r:id="rId12"/>
    <sheet name="SO 101.3" sheetId="13" r:id="rId13"/>
    <sheet name="SO 101.4" sheetId="14" r:id="rId14"/>
    <sheet name="SO 101.5" sheetId="15" r:id="rId15"/>
    <sheet name="SO 101.6" sheetId="16" r:id="rId16"/>
    <sheet name="SO 101.7" sheetId="17" r:id="rId17"/>
    <sheet name="SO 101.9" sheetId="18" r:id="rId18"/>
    <sheet name="SO 102.1" sheetId="19" r:id="rId19"/>
    <sheet name="SO 102.6" sheetId="20" r:id="rId20"/>
    <sheet name="SO 104" sheetId="21" r:id="rId21"/>
    <sheet name="SO 104.2" sheetId="22" r:id="rId22"/>
    <sheet name="SO 201" sheetId="23" r:id="rId23"/>
    <sheet name="SO 202" sheetId="24" r:id="rId24"/>
    <sheet name="SO 223" sheetId="25" r:id="rId25"/>
    <sheet name="SO 98-98" sheetId="26" r:id="rId26"/>
  </sheets>
  <definedNames/>
  <calcPr/>
  <webPublishing/>
</workbook>
</file>

<file path=xl/sharedStrings.xml><?xml version="1.0" encoding="utf-8"?>
<sst xmlns="http://schemas.openxmlformats.org/spreadsheetml/2006/main" count="15689" uniqueCount="1889">
  <si>
    <t xml:space="preserve">             Aspe</t>
  </si>
  <si>
    <t>Soupis objektů s DPH</t>
  </si>
  <si>
    <t>5313520015</t>
  </si>
  <si>
    <t>Přestupní terminál Strakonice - final - pripominky</t>
  </si>
  <si>
    <t>IV</t>
  </si>
  <si>
    <t/>
  </si>
  <si>
    <t>Odbytová cena:</t>
  </si>
  <si>
    <t>OC+DPH:</t>
  </si>
  <si>
    <t>Objekt</t>
  </si>
  <si>
    <t>Popis</t>
  </si>
  <si>
    <t>OC</t>
  </si>
  <si>
    <t>DPH</t>
  </si>
  <si>
    <t>OC+DPH</t>
  </si>
  <si>
    <t xml:space="preserve">           Aspe</t>
  </si>
  <si>
    <t>PS 231</t>
  </si>
  <si>
    <t>EPS</t>
  </si>
  <si>
    <t>SŽDC05</t>
  </si>
  <si>
    <t>S</t>
  </si>
  <si>
    <t>O</t>
  </si>
  <si>
    <t>Příloha k formuláři pro ocenění nabídky</t>
  </si>
  <si>
    <t xml:space="preserve">Stavba: </t>
  </si>
  <si>
    <t>Objekt:</t>
  </si>
  <si>
    <t>Typ</t>
  </si>
  <si>
    <t>Poř. číslo</t>
  </si>
  <si>
    <t>Kód položky</t>
  </si>
  <si>
    <t xml:space="preserve">Varianta: </t>
  </si>
  <si>
    <t>Název položky</t>
  </si>
  <si>
    <t>MJ</t>
  </si>
  <si>
    <t>Množství</t>
  </si>
  <si>
    <t>Jednotková hmotnost</t>
  </si>
  <si>
    <t>Celková hmotnost</t>
  </si>
  <si>
    <t>Cena</t>
  </si>
  <si>
    <t>Dodávka</t>
  </si>
  <si>
    <t>Montáž</t>
  </si>
  <si>
    <t>Jednotková</t>
  </si>
  <si>
    <t>Celkem</t>
  </si>
  <si>
    <t>Cenové soustavy</t>
  </si>
  <si>
    <t>SD</t>
  </si>
  <si>
    <t>1</t>
  </si>
  <si>
    <t>MONTÁŽNÍ MATERIÁL</t>
  </si>
  <si>
    <t>P</t>
  </si>
  <si>
    <t>R1</t>
  </si>
  <si>
    <t>Kopplerový rozvaděč s požární odolností 30min</t>
  </si>
  <si>
    <t>KS</t>
  </si>
  <si>
    <t>[bez vazby na CS]</t>
  </si>
  <si>
    <t>2</t>
  </si>
  <si>
    <t>PP</t>
  </si>
  <si>
    <t>VV</t>
  </si>
  <si>
    <t>Součástí položky jsou veškeré poplatky na požízení a dopravu materiálu na stavbu vč. poplatků souvisejících s dočasným uskladněním či ochranou proti poškození na staveništi a mimo ně. Součástí položky je také ekologická likvidace veškerých obalových materiálů.</t>
  </si>
  <si>
    <t>R2</t>
  </si>
  <si>
    <t>Multisenzorový hlásič</t>
  </si>
  <si>
    <t>3</t>
  </si>
  <si>
    <t>R3</t>
  </si>
  <si>
    <t>Akumulátor 12 V DC / 17 Ah</t>
  </si>
  <si>
    <t>4</t>
  </si>
  <si>
    <t>R4</t>
  </si>
  <si>
    <t>Akustická siréna</t>
  </si>
  <si>
    <t>5</t>
  </si>
  <si>
    <t>R5</t>
  </si>
  <si>
    <t>Svorkovací krabice s požární odolností min. 30min</t>
  </si>
  <si>
    <t>6</t>
  </si>
  <si>
    <t>R6</t>
  </si>
  <si>
    <t>Kabelová příchytka, 100ks</t>
  </si>
  <si>
    <t>7</t>
  </si>
  <si>
    <t>R7</t>
  </si>
  <si>
    <t>Stahovací páska, 100ks</t>
  </si>
  <si>
    <t>8</t>
  </si>
  <si>
    <t>R8</t>
  </si>
  <si>
    <t>Trubka tuhá bezhalogenová D20 vč, příchytek</t>
  </si>
  <si>
    <t>M</t>
  </si>
  <si>
    <t>9</t>
  </si>
  <si>
    <t>R9</t>
  </si>
  <si>
    <t>Kabelová chránička ohebná, D20</t>
  </si>
  <si>
    <t>10</t>
  </si>
  <si>
    <t>R10</t>
  </si>
  <si>
    <t>Kabelová příchytka s funkcí při požáru 30min, 100ks</t>
  </si>
  <si>
    <t>11</t>
  </si>
  <si>
    <t>R11</t>
  </si>
  <si>
    <t>Provozní kniha EPS dle Cechu EPS ČR</t>
  </si>
  <si>
    <t>12</t>
  </si>
  <si>
    <t>R12</t>
  </si>
  <si>
    <t>Patice pro hlásiče</t>
  </si>
  <si>
    <t>13</t>
  </si>
  <si>
    <t>R13</t>
  </si>
  <si>
    <t>Držák popisných štítků, bal.10 ks</t>
  </si>
  <si>
    <t>14</t>
  </si>
  <si>
    <t>R14</t>
  </si>
  <si>
    <t>Elektronika tlačítka s oddělovačem</t>
  </si>
  <si>
    <t>15</t>
  </si>
  <si>
    <t>R15</t>
  </si>
  <si>
    <t>Skříň tlačítkového hlásiče červená</t>
  </si>
  <si>
    <t>16</t>
  </si>
  <si>
    <t>R16</t>
  </si>
  <si>
    <t>Náhradní skla do tlačítkových hlásičů (10ks)</t>
  </si>
  <si>
    <t>17</t>
  </si>
  <si>
    <t>R17</t>
  </si>
  <si>
    <t>Koppler (4vstupy / 2výstupy)</t>
  </si>
  <si>
    <t>18</t>
  </si>
  <si>
    <t>R18</t>
  </si>
  <si>
    <t>Koppler (12 relé)</t>
  </si>
  <si>
    <t>19</t>
  </si>
  <si>
    <t>R19</t>
  </si>
  <si>
    <t>Síťový zdroj 24VDC/5A, 17 Ah</t>
  </si>
  <si>
    <t>KABELÁŽ</t>
  </si>
  <si>
    <t>20</t>
  </si>
  <si>
    <t>R20</t>
  </si>
  <si>
    <t>Kabel J-Y(St)Y 1x2x0,8</t>
  </si>
  <si>
    <t>Položka obsahuje veškerý materiál nutný pro kabeláž, vč. případných spojovacích prvků, vyměřování trasování a krácení. Součástí položky je také ekologická likvidace veškerých obalových materiálů.</t>
  </si>
  <si>
    <t>21</t>
  </si>
  <si>
    <t>R21</t>
  </si>
  <si>
    <t>Kabel PRAFLaGuard 2x2x0,8</t>
  </si>
  <si>
    <t>22</t>
  </si>
  <si>
    <t>R22</t>
  </si>
  <si>
    <t>Kabel PRAFLaDur 2x1</t>
  </si>
  <si>
    <t>MONTÁŽE</t>
  </si>
  <si>
    <t>23</t>
  </si>
  <si>
    <t>R23</t>
  </si>
  <si>
    <t>Montáž - Kopplerový rozvaděč s požární odolností 30min</t>
  </si>
  <si>
    <t>Položka obsahuje veškerý potřebný montážní a kotevní materiál, případné použití montážního lešení (jeho montáž a demontáž vč. přesunu na staveništi)a přidružené stavební úpravy (drážkování, zasekání, zaomítání apod.) a začištění související s montáží daného prvku. Položka obsahu případné náklady na ochranné a záchytné prvky nutné nezbytné pro montáž.</t>
  </si>
  <si>
    <t>24</t>
  </si>
  <si>
    <t>R24</t>
  </si>
  <si>
    <t>Montáž - Multisenzorový hlásič</t>
  </si>
  <si>
    <t>25</t>
  </si>
  <si>
    <t>R25</t>
  </si>
  <si>
    <t>Montáž - Akumulátor 12 V DC / 17 Ah</t>
  </si>
  <si>
    <t>26</t>
  </si>
  <si>
    <t>R26</t>
  </si>
  <si>
    <t>Montáž - Akustická siréna</t>
  </si>
  <si>
    <t>27</t>
  </si>
  <si>
    <t>R27</t>
  </si>
  <si>
    <t>Montáž - Svorkovací krabice s požární odolností 30min</t>
  </si>
  <si>
    <t>28</t>
  </si>
  <si>
    <t>R28</t>
  </si>
  <si>
    <t>Montáž - Kabelová příchytka, 100ks</t>
  </si>
  <si>
    <t>29</t>
  </si>
  <si>
    <t>R29</t>
  </si>
  <si>
    <t>Montáž - Stahovací páska, 100ks</t>
  </si>
  <si>
    <t>30</t>
  </si>
  <si>
    <t>R30</t>
  </si>
  <si>
    <t>Montáž - Trubka tuhá bezhalogenová D20 vč, příchytek</t>
  </si>
  <si>
    <t>31</t>
  </si>
  <si>
    <t>R31</t>
  </si>
  <si>
    <t>Montáž - Kabelová chránička ohebná, D20</t>
  </si>
  <si>
    <t>32</t>
  </si>
  <si>
    <t>R32</t>
  </si>
  <si>
    <t>Montáž - Kabelová příchytka s funkcí při požáru 30min, 100ks</t>
  </si>
  <si>
    <t>33</t>
  </si>
  <si>
    <t>R33</t>
  </si>
  <si>
    <t>Montáž - Kabel J-Y(St)Y 1x2x0,8</t>
  </si>
  <si>
    <t>34</t>
  </si>
  <si>
    <t>R34</t>
  </si>
  <si>
    <t>Montáž - Kabel PRAFLaGuard 2x2x0,8</t>
  </si>
  <si>
    <t>35</t>
  </si>
  <si>
    <t>R35</t>
  </si>
  <si>
    <t>Montáž - Patice pro hlásiče</t>
  </si>
  <si>
    <t>36</t>
  </si>
  <si>
    <t>R36</t>
  </si>
  <si>
    <t>Montáž - Kabel PRAFLaDur 2x1</t>
  </si>
  <si>
    <t>37</t>
  </si>
  <si>
    <t>R37</t>
  </si>
  <si>
    <t>Montáž - Držák popisných štítků, bal.10 ks</t>
  </si>
  <si>
    <t>38</t>
  </si>
  <si>
    <t>R38</t>
  </si>
  <si>
    <t>Montáž - Elektronika tlačítka s oddělovačem</t>
  </si>
  <si>
    <t>39</t>
  </si>
  <si>
    <t>R39</t>
  </si>
  <si>
    <t>Montáž - Skříň tlačítkového hlásiče červená</t>
  </si>
  <si>
    <t>40</t>
  </si>
  <si>
    <t>R40</t>
  </si>
  <si>
    <t>Montáž - Náhradní skla do tlačítkových hlásičů (10ks)</t>
  </si>
  <si>
    <t>41</t>
  </si>
  <si>
    <t>R41</t>
  </si>
  <si>
    <t>Montáž - Koppler (4vstupy / 2výstupy)</t>
  </si>
  <si>
    <t>42</t>
  </si>
  <si>
    <t>R42</t>
  </si>
  <si>
    <t>Montáž - Koppler (12 relé)</t>
  </si>
  <si>
    <t>43</t>
  </si>
  <si>
    <t>R43</t>
  </si>
  <si>
    <t>Montáž - Síťový zdroj 24VDC/2A, 17 Ah</t>
  </si>
  <si>
    <t>OSTATNÍ</t>
  </si>
  <si>
    <t>44</t>
  </si>
  <si>
    <t>R44</t>
  </si>
  <si>
    <t>Průraz stěny/stropu, drážkování</t>
  </si>
  <si>
    <t>SOUBOR</t>
  </si>
  <si>
    <t>Součástí položky jsou vešleré náklady související s realizací úprav, náklady na provoz a pořízení strojů, montážního lešení (montáž a demontáž) a likvidaci stavebního odpadu z činnosti.</t>
  </si>
  <si>
    <t>45</t>
  </si>
  <si>
    <t>R45</t>
  </si>
  <si>
    <t>Oživení a odzkoušení systému, včetně funkčních zkoušek</t>
  </si>
  <si>
    <t>Položka obsahuje vešleré náklady na potřebný materiál a personál vč. dopravy stveništní i mimostaveništní pro celkové oživení systému a zkoušky. Součástí položky je také vyhotovení veškerých nezbytných protokolů a dokumentů.</t>
  </si>
  <si>
    <t>46</t>
  </si>
  <si>
    <t>R46</t>
  </si>
  <si>
    <t>Požární ucpávky</t>
  </si>
  <si>
    <t>Položka obsahu dodávku a montáž požárních ucpávek vč. označení  štítky dle příslušné normy.</t>
  </si>
  <si>
    <t>47</t>
  </si>
  <si>
    <t>R47</t>
  </si>
  <si>
    <t>Odpojení části systému EPS pro demolovanou část tak, aby byla zachována funkčnost zbytku systému</t>
  </si>
  <si>
    <t>Položka zahnuje veškeré náklady na odpojení a případný nutný materiál a prvky k zajištění provozu zbytku systému.</t>
  </si>
  <si>
    <t>48</t>
  </si>
  <si>
    <t>R48</t>
  </si>
  <si>
    <t>Demontáž stávajícího systému EPS, bez poškození - prvky budou uskladněny</t>
  </si>
  <si>
    <t>Bližší specifikace a nároky na položku viz PD část D.2.2</t>
  </si>
  <si>
    <t>49</t>
  </si>
  <si>
    <t>R49</t>
  </si>
  <si>
    <t>Přepěťové ochrany v krabici</t>
  </si>
  <si>
    <t>Součástí položky jsou veškeré poplatky na požízení,montáž a dopravu materiálu na stavbu vč. poplatků souvisejících s dočasným uskladněním či ochranou proti poškození na staveništi a mimo ně. Součástí položky je také ekologická likvidace veškerých obalových materiálů.</t>
  </si>
  <si>
    <t>50</t>
  </si>
  <si>
    <t>R50</t>
  </si>
  <si>
    <t>Podružný elektroinstalační materiál</t>
  </si>
  <si>
    <t>Součástí položky vje veškerý elektroinstalační materiál a jeho použití nespecifikovaný v samostatných položkách tohoto výkazu, vč. likvidace obalového materiálu.</t>
  </si>
  <si>
    <t>51</t>
  </si>
  <si>
    <t>R51</t>
  </si>
  <si>
    <t>Programování EPS po stanovení logických vazeb dle PBŘ</t>
  </si>
  <si>
    <t>Součástí položky jsou veškeré činnosti související s prgramováním specializovanou osobou a uvedením souboru do provozu vč. vyhotovení protokolu.</t>
  </si>
  <si>
    <t>52</t>
  </si>
  <si>
    <t>R52</t>
  </si>
  <si>
    <t>Zkušební plyn</t>
  </si>
  <si>
    <t>53</t>
  </si>
  <si>
    <t>R53</t>
  </si>
  <si>
    <t>Skládkování</t>
  </si>
  <si>
    <t>Položka obsahuje veškeré náklady na likvidaci ostatních materiálů nespecifikovaných v rámci jednotlivých položek.</t>
  </si>
  <si>
    <t>54</t>
  </si>
  <si>
    <t>R54</t>
  </si>
  <si>
    <t>Ekologická likvidace odpadů</t>
  </si>
  <si>
    <t>Součástí jsou veškeré poplatky a náklady na ekologickou likvidaci odpadního materiálu.</t>
  </si>
  <si>
    <t>55</t>
  </si>
  <si>
    <t>R55</t>
  </si>
  <si>
    <t>Koordinace s ostatními profesemi</t>
  </si>
  <si>
    <t>Položka obsahuje veškeré náklady na mzdy a ostatní výdaje k zajištění absolutní koordinace v rámci instalací ostatních profesí před realizací i v rámci realizace.</t>
  </si>
  <si>
    <t>56</t>
  </si>
  <si>
    <t>R56</t>
  </si>
  <si>
    <t>Revize</t>
  </si>
  <si>
    <t>Položka obsahuje veškeré náklady na materiál a mzdy pro vyhotovení celkové reviza a její předání investorovi vč. potvrzení specializovanou osobou k tomuto účelu.</t>
  </si>
  <si>
    <t>57</t>
  </si>
  <si>
    <t>R57</t>
  </si>
  <si>
    <t>Projektová dokumentace</t>
  </si>
  <si>
    <t>Součástí položky je zpracování kompletní dokumentace autorizovanou osobou v rozsahu pro daný účel a dle požadavků investora.</t>
  </si>
  <si>
    <t>PS 232</t>
  </si>
  <si>
    <t>EZS</t>
  </si>
  <si>
    <t>Spínaný posilující zdroj v kovovém krytu, 13,8Vss/5A</t>
  </si>
  <si>
    <t>Akumulátor 12V/18Ah</t>
  </si>
  <si>
    <t>Čtečka EM karet/čipů s klávesnicí</t>
  </si>
  <si>
    <t>Bezkontaktní EM karta/čip (počet bude upřesněn investorem)</t>
  </si>
  <si>
    <t>Svorkovací krabice venkovní, pro řídící modul nebo LSA svorkovnici vč. průchodek</t>
  </si>
  <si>
    <t>Svorkovací krabice, materiál plast</t>
  </si>
  <si>
    <t>Kabelová příchytka, 100ks, materiál plast</t>
  </si>
  <si>
    <t>Stahovací páska, 100ks, dálky do 100mm</t>
  </si>
  <si>
    <t>Průchodka Hauff-Technik</t>
  </si>
  <si>
    <t>Kabelová chránička ohebná D20</t>
  </si>
  <si>
    <t>Kabelová chránička D40, uložena ve výkopu</t>
  </si>
  <si>
    <t>Koncentrátor v plastovém krytu pro 8zón, 4 PGM výstupy</t>
  </si>
  <si>
    <t>LSA svorkovnice, 10ti párová</t>
  </si>
  <si>
    <t>LCD klávesnice</t>
  </si>
  <si>
    <t>LCD klávesnice s vestavěnou čtečkou EM karet/čipů</t>
  </si>
  <si>
    <t>PIR detektor s držákem, 10m</t>
  </si>
  <si>
    <t>MG kontakt, 4 dráty, mezera 25mm</t>
  </si>
  <si>
    <t>Detektor tříštění skla</t>
  </si>
  <si>
    <t>Siréna nezálohovaná vnitřní</t>
  </si>
  <si>
    <t>Řídící modul v kovovém krytu pro připojení čtečky</t>
  </si>
  <si>
    <t>Kabel TCEPKPFLE 3x4x0,6</t>
  </si>
  <si>
    <t>Systémový sdělovací kabel stíněný,  6 žil</t>
  </si>
  <si>
    <t>Montáž - Spínaný posilující zdroj v kovovém krytu, 13,8Vss/5A</t>
  </si>
  <si>
    <t>Montáž - Akumulátor 12V/18Ah</t>
  </si>
  <si>
    <t>Montáž - Čtečka EM karet/čipů s klávesnicí</t>
  </si>
  <si>
    <t>Montáž - Svorkovací krabice venkovní, pro řídící modul nebo LSA svorkovnici vč. průchodek</t>
  </si>
  <si>
    <t>Montáž - Svorkovací krabice</t>
  </si>
  <si>
    <t>Montáž - Průchodka Hauff-Technik</t>
  </si>
  <si>
    <t>Montáž - Kabelová chránička ohebná D20</t>
  </si>
  <si>
    <t>Montáž - Kabelová chránička D40, uložena ve výkopu</t>
  </si>
  <si>
    <t>Montáž - LSA svorkovnice, 10ti párová</t>
  </si>
  <si>
    <t>Montáž - Koncentrátor v plastovém krytu pro 8zón, 4 PGM výstupy</t>
  </si>
  <si>
    <t>Montáž - Kabel TCEPKPFLE 3x4x0,6</t>
  </si>
  <si>
    <t>Montáž - Sdělovací kabel stíněný,  6 žil</t>
  </si>
  <si>
    <t>Montáž - LCD klávesnice, standartní provedení dle zvoleného systému.</t>
  </si>
  <si>
    <t>Montáž - LCD klávesnice s vestavěnou čtečkou karet/čipů</t>
  </si>
  <si>
    <t>Montáž - PIR detektor s držákem, 10m</t>
  </si>
  <si>
    <t>Montáž - MG kontakt, 4 dráty, mezera 25mm</t>
  </si>
  <si>
    <t>Montáž - Detektor tříštění skla</t>
  </si>
  <si>
    <t>Montáž - Siréna nezálohovaná vnitřní</t>
  </si>
  <si>
    <t>Montáž - Řídící modul v kovovém krytu pro připojení čtečky</t>
  </si>
  <si>
    <t>Hloubení výkopové rýhy šíře 30cm, zasypání a hutnění zeminy po 30cm</t>
  </si>
  <si>
    <t>Předpokládá se hloubení mechanickou technikou ve stísněných podmínkách. Zpětný zásyp vytěženou zeminou</t>
  </si>
  <si>
    <t>Součástí položky jsou veškeré náklady dopravu, pronájem a použití strojů, zpětný zásyp částečně vytěženou zeminou.</t>
  </si>
  <si>
    <t>Pískové lože</t>
  </si>
  <si>
    <t>M3</t>
  </si>
  <si>
    <t>Položka zahrnuje veškeré náklady na dopravu, skládku materiálu.</t>
  </si>
  <si>
    <t>Vhotovení bude ve 3 pare vč. potvrzení specializovanou osobou oprávněnou k provádění revize dle dané profese.</t>
  </si>
  <si>
    <t>realizační+dílenská - 3 pare, skutečné provedení - 6 pare</t>
  </si>
  <si>
    <t>Počet ucpávek specifikován dle projektové dokumentce a platného PBŘ. Plocha do 100cm2</t>
  </si>
  <si>
    <t>Odpojení části systému EZS pro demolovanou část tak, aby byla zachována funkčnost zbytku systému</t>
  </si>
  <si>
    <t>Odpojení SO104</t>
  </si>
  <si>
    <t>Demontáž stávajícího systému EZS, bez poškození - prvky budou uskladněny</t>
  </si>
  <si>
    <t>Zbylé systémy SO101, místo uskladnění určí investor.</t>
  </si>
  <si>
    <t>Geodetické zaměření a vytyčení trasy</t>
  </si>
  <si>
    <t>Provedení ve 3 paré, vč předání investorovi v rámci dok. Skutečného provedení.</t>
  </si>
  <si>
    <t>Předpokládá se použití mechanických strojů (drážkkovací flexa, jádrové vrty). Rozsah specifikovám celkovou strukturou a koncepcí dle projektové dokumentace.</t>
  </si>
  <si>
    <t>Součástí jsou také nezbytné protokoly z provedených zkoušek.</t>
  </si>
  <si>
    <t>58</t>
  </si>
  <si>
    <t>R58</t>
  </si>
  <si>
    <t>Programování ústředny</t>
  </si>
  <si>
    <t>Položka obsahuje veškeré náklady na provedení programování vč. nezbytného montážního materiálu, vyhotovení potřebných dokumentů a předání investorovi.</t>
  </si>
  <si>
    <t>59</t>
  </si>
  <si>
    <t>R59</t>
  </si>
  <si>
    <t>Součástí jsou veškeré poplatky a náklady na skládkování.</t>
  </si>
  <si>
    <t>60</t>
  </si>
  <si>
    <t>R60</t>
  </si>
  <si>
    <t>61</t>
  </si>
  <si>
    <t>R61</t>
  </si>
  <si>
    <t>PS 233</t>
  </si>
  <si>
    <t>Rozhlas pro cestující</t>
  </si>
  <si>
    <t>Nastěnný reproduktor vnitřní, 3-6W</t>
  </si>
  <si>
    <t>Bližší specifikace a nároky na položku viz PD část D.2.3</t>
  </si>
  <si>
    <t>Nastěnný reproduktor venkovní, 3-6-15W</t>
  </si>
  <si>
    <t>Kabelová příchytka, 100ks, plastová</t>
  </si>
  <si>
    <t>Stahovací páska, 100ks, plast délky do 100mm</t>
  </si>
  <si>
    <t>Kabel CYKY 3x2,5</t>
  </si>
  <si>
    <t>Montáž - Nastěnný reproduktor vnitřní, 3-6W</t>
  </si>
  <si>
    <t>Montáž - Nastěnný reproduktor venkovní, 3-6-15W</t>
  </si>
  <si>
    <t>Montáž - Kabel CYKY 3x2,5</t>
  </si>
  <si>
    <t>Montáž - Nastěnný reproduktor vnitřní, 3-6W MONTÁŽE V DOČASNÉ BUDOVĚ</t>
  </si>
  <si>
    <t>Montáž - Nastěnný reproduktor venkovní, 3-6-15W MONTÁŽE V DOČASNÉ BUDOVĚ</t>
  </si>
  <si>
    <t>Montáž - Svorkovací krabice MONTÁŽE V DOČASNÉ BUDOVĚ</t>
  </si>
  <si>
    <t>Montáž - Kabel CYKY 3x2,5 MONTÁŽE V DOČASNÉ BUDOVĚ</t>
  </si>
  <si>
    <t>Součástí položky je vyhotovení protokolu specializovanou osobou.</t>
  </si>
  <si>
    <t>Odpojení části rozhlasu pro cestující pro rekonstruovanou část tak, aby byla zachována funkčnost zbytku systému</t>
  </si>
  <si>
    <t>Demontáž stávajícího rozhlasu pro cestující, bez poškození - prvky budou použity v dočasné výpravní budově</t>
  </si>
  <si>
    <t>Demontáž rozhlasu pro cestující bez poškození v dočasné výpravní budově po dokončení rekonstrukce ve výpravní budově</t>
  </si>
  <si>
    <t>Nastavení ústředny</t>
  </si>
  <si>
    <t>Sočástí jsou veškeré mzdové a jiné náklady na koordinaci před realizací a během ní.</t>
  </si>
  <si>
    <t>PS 234.1</t>
  </si>
  <si>
    <t>Informační systém DRÁHA</t>
  </si>
  <si>
    <t>Informační tabule</t>
  </si>
  <si>
    <t>Hodiny analogové pr. 28cm</t>
  </si>
  <si>
    <t>Svorkovací krabice</t>
  </si>
  <si>
    <t>materiál plast, podomítková</t>
  </si>
  <si>
    <t>Kabelová chránička ohebná, D25</t>
  </si>
  <si>
    <t>materiál plast</t>
  </si>
  <si>
    <t>délka do 100mm</t>
  </si>
  <si>
    <t>Kabel CYKY 2x1,5</t>
  </si>
  <si>
    <t>Kabel FTP, LSOH, Cat.5E</t>
  </si>
  <si>
    <t>Montáž - Informační tabule</t>
  </si>
  <si>
    <t>Montáž - Hodiny analogové pr. 28cm</t>
  </si>
  <si>
    <t>Montáž - Kabelová chránička ohebná, D25 MONTÁŽE V DOČASNÉ BUDOVĚ</t>
  </si>
  <si>
    <t>Montáž - Kabelová příchytka, 100ks MONTÁŽE V DOČASNÉ BUDOVĚ</t>
  </si>
  <si>
    <t>Montáž - Stahovací páska, 100ks MONTÁŽE V DOČASNÉ BUDOVĚ</t>
  </si>
  <si>
    <t>Montáž - Kabel CYKY 2x1,5 MONTÁŽE V DOČASNÉ BUDOVĚ</t>
  </si>
  <si>
    <t>Montáž - Kabel FTP, LSOH, Cat.5E MONTÁŽE V DOČASNÉ BUDOVĚ</t>
  </si>
  <si>
    <t>Montáž - Svorkovací krabice, podomítkové</t>
  </si>
  <si>
    <t>Montáž - Kabelová chránička ohebná, D25</t>
  </si>
  <si>
    <t>Montáž - Kabel CYKY 2x1,5</t>
  </si>
  <si>
    <t>Montáž - Kabel FTP, LSOH, Cat.5E</t>
  </si>
  <si>
    <t>Montáž - Informační tabule MONTÁŽE V DOČASNÉ BUDOVĚ</t>
  </si>
  <si>
    <t>Montáž - Hodiny analogové pr. 28cm MONTÁŽE V DOČASNÉ BUDOVĚ</t>
  </si>
  <si>
    <t>Demontáž informačního systému bez poškození v dočasné výpravní budově po dokončení rekonstrukce ve výpravní budově</t>
  </si>
  <si>
    <t>Odpojení části informačního systému pro demolovanou část tak, aby byla zachována funkčnost zbytku systému</t>
  </si>
  <si>
    <t>Demontáž stávajícího informačního systému, bez poškození - prvky budou uskladněny</t>
  </si>
  <si>
    <t>PS 234.2</t>
  </si>
  <si>
    <t>Informační systém BUS</t>
  </si>
  <si>
    <t>Specifikace tabule musí odpovídat směrnici SŽDC a musí být předem odsouhlasena investorem.</t>
  </si>
  <si>
    <t>plast, délka do 100mm</t>
  </si>
  <si>
    <t>PS 235</t>
  </si>
  <si>
    <t>Hlasové majáčky</t>
  </si>
  <si>
    <t>Montáž - Hlasového majáčku</t>
  </si>
  <si>
    <t>Montáž - Hlasového majáčku MONTÁŽE V DOČASNÉ BUDOVĚ</t>
  </si>
  <si>
    <t>Demontáž stávajícího hlasového majáčku, bez poškození - prvky budou použity v dočasné výpravní budově</t>
  </si>
  <si>
    <t>Demontáž hlasového majáčku bez poškození v dočasné výpravní budově po dokončení rekonstrukce ve výpravní budově</t>
  </si>
  <si>
    <t>Nastavení hlasového majáčku</t>
  </si>
  <si>
    <t>Obsahuje veškeré náklady provedení nastavení vč. použití nezbytné techniky.</t>
  </si>
  <si>
    <t>PS 236</t>
  </si>
  <si>
    <t>Kamerový systém</t>
  </si>
  <si>
    <t>IP recorder + HDD</t>
  </si>
  <si>
    <t>Licence</t>
  </si>
  <si>
    <t>Licence bude závislá a výběru finální technologie a systému, musí být zajištěna potřebná kompatibilita se věemi systémy investora.</t>
  </si>
  <si>
    <t>PoE SWITCH L2/L4, 16x PoE 10/100/1000BASE-T, 2X SFP, WEB/SNMPV3, 802.3at 220Wmax</t>
  </si>
  <si>
    <t>Gigabitový modul miniGBIC (SFP), 1000Base-SX, duplexní LC konektor, multimode. Max. 550m</t>
  </si>
  <si>
    <t>Kabelová chránička, D20</t>
  </si>
  <si>
    <t>Kabelová příchytka, bal.100ks</t>
  </si>
  <si>
    <t>délky do 100mm</t>
  </si>
  <si>
    <t>Konektory a svorky pro ukončení datových kabelů</t>
  </si>
  <si>
    <t>IP barevná box HD kamera, rozlišení max. 3MPx, napájení 24VAC/PoE, vč. objektivu</t>
  </si>
  <si>
    <t>Instalační krabice pro kamery, podomítkové</t>
  </si>
  <si>
    <t>podomítkové do izolantu, plastové</t>
  </si>
  <si>
    <t>Instalační krabice pro kamery</t>
  </si>
  <si>
    <t>Barevný širokoúhlý monitor LCD 23", 1920x1080, 1 VGA, 1 DisplayPort, 1 HDMI, USB Hub, 230VAC.</t>
  </si>
  <si>
    <t>Dell Precision T5810, Intel® Xeon® Processor E5-1650 v3 , 32GB RAM, 512GB SSD, DVD+/-RW, 4x DP, klávesnice, myš, Windows 7/10 Pro</t>
  </si>
  <si>
    <t>Patch panel 24xRJ45, Cat.5E, 1U - komplet</t>
  </si>
  <si>
    <t>Vyvazovací panel, 1U</t>
  </si>
  <si>
    <t>Patch kabel FTP Cat.5E</t>
  </si>
  <si>
    <t>Montáž - IP recorder + HDD</t>
  </si>
  <si>
    <t>Montáž - Licence</t>
  </si>
  <si>
    <t>Montáž - PoE SWITCH L2/L4, 16x PoE 10/100/1000BASE-T, 2X SFP, WEB/SNMPV3, 802.3at 220Wmax</t>
  </si>
  <si>
    <t>Montáž - Gigabitový modul miniGBIC (SFP), 1000Base-SX, duplexní LC konektor, multimode. Max. 550m</t>
  </si>
  <si>
    <t>Montáž - Kabelová chránička, D20</t>
  </si>
  <si>
    <t>Montáž - Konektory a svorky pro ukončení datových kabelů</t>
  </si>
  <si>
    <t>Montáž - IP barevná box HD kamera, rozlišení max. 3MPx, napájení 24VAC/PoE, vč. objektivu</t>
  </si>
  <si>
    <t>Montáž - Instalační krabice pro kamery</t>
  </si>
  <si>
    <t>Montáž - Barevný širokoúhlý monitor LCD 23", 1920x1080, 1 VGA, 1 DisplayPort, 1 HDMI, USB Hub, 230VAC.</t>
  </si>
  <si>
    <t>Montáž - Dell Precision T5810, Intel® Xeon® Processor E5-1650 v3 , 32GB RAM, 512GB SSD, DVD+/-RW, 4x DP, klávesnice, myš, Windows 7/10 Pro</t>
  </si>
  <si>
    <t>Montáž - Patch panel 24xRJ45, Cat.5E, 1U - komplet</t>
  </si>
  <si>
    <t>Montáž - Vyvazovací panel, 1U</t>
  </si>
  <si>
    <t>Montáž - Patch kabel FTP Cat.5E</t>
  </si>
  <si>
    <t>Odpojení části systému CCTV pro demolovanou část tak, aby byla zachována funkčnost zbytku systému</t>
  </si>
  <si>
    <t>Položka může být alternativně upravena na odpojení celého systému při zajištění celkového dohledu nad staveništěm.</t>
  </si>
  <si>
    <t>Zahrnuje veškeré náklady na odpojení vč. nezbytného materiálu a montážních prostředků.</t>
  </si>
  <si>
    <t>Demontáž stávajícího systému CCTV ve výpravní budově</t>
  </si>
  <si>
    <t>Nastavení záběrů a systému CCTV po konzultaci s investorem</t>
  </si>
  <si>
    <t>Vyhotovení bude ve 3 pare vč. potvrzení specializovanou osobou oprávněnou k provádění revize dle dané profese.</t>
  </si>
  <si>
    <t>PS 237.1</t>
  </si>
  <si>
    <t>Strukturovaná kabeláž</t>
  </si>
  <si>
    <t>Datový rozvaděč 800x800x47U, vč. dveří, podstavce,... - komplet</t>
  </si>
  <si>
    <t>Náplň datových rozvaděčů - předběžně</t>
  </si>
  <si>
    <t>Držák DIN lišty pro rozvaděč</t>
  </si>
  <si>
    <t>Hl. vypínač datového rozvaděče na DIN lištu, jednopólový, 20A</t>
  </si>
  <si>
    <t>Optické konektory do optické vany, pigtaily</t>
  </si>
  <si>
    <t>Ativní prvky jsou dodávkou profese IT (switche, optické převodníky, atd)</t>
  </si>
  <si>
    <t>Police</t>
  </si>
  <si>
    <t>UPS pro zalohované napájení (bude upřesněno na základě požadavků profese IT na napájení aktivních prvků)</t>
  </si>
  <si>
    <t>Datová zásuvka Cat.5E, 2xRJ45 vč. rámečku</t>
  </si>
  <si>
    <t>Datová zásuvka Cat.5E, 2xRJ45 do parapetního žlabu</t>
  </si>
  <si>
    <t>Přístrojová krabice</t>
  </si>
  <si>
    <t>Parapetní žlab, včetně přístrojových krabic -74 kusů</t>
  </si>
  <si>
    <t>Kabelový žlab FeZn 400x60 vč. nosných konzol, závitových tyčí, úchytů, spojek,…</t>
  </si>
  <si>
    <t>Kabelový žlab FeZn 200x60 vč. nosných konzol, závitových tyčí, úchytů, spojek,…</t>
  </si>
  <si>
    <t>Svorkovnice pro napojení přívodu NN. (1x svorka šedá+modrá+zelená, boční kryt a 2x zajišťovací svorka pro DIN lištu).</t>
  </si>
  <si>
    <t>Kabelový žlab FeZn 150x60 vč. nosných konzol, závitových tyčí, úchytů, spojek,…</t>
  </si>
  <si>
    <t>Kabelový žlab FeZn 100x60 vč. nosných konzol, závitových tyčí, úchytů, spojek,…</t>
  </si>
  <si>
    <t>Kolena, oblouky, odbočky, atd. pro kabelové žlaby</t>
  </si>
  <si>
    <t>Spojovací materiál pro žlaby</t>
  </si>
  <si>
    <t>Stoupací žebřík FeZn 60x200</t>
  </si>
  <si>
    <t>Příchytky na stoupací žebřík</t>
  </si>
  <si>
    <t>Kabelová příchytka, bal.100ks, plastová</t>
  </si>
  <si>
    <t>Stahovací páska, 100ks, dálka do 100mm</t>
  </si>
  <si>
    <t>Napájecí panel</t>
  </si>
  <si>
    <t>Ventilační jednotka,4x ventilátor,termostat</t>
  </si>
  <si>
    <t>Modulární optická vana pro 24 vláken</t>
  </si>
  <si>
    <t>Kazeta pro 12 svárů, vč. víčka a hřebínků</t>
  </si>
  <si>
    <t>CY 4mm ZŽ</t>
  </si>
  <si>
    <t>Montáž - Datový rozvaděč 800x800x47U, vč. dveří, podstavce,... - komplet</t>
  </si>
  <si>
    <t>Montáž - Držák DIN lišty pro rozvaděč</t>
  </si>
  <si>
    <t>Montáž - Kazeta pro 12 svárů, vč. víčka a hřebínků</t>
  </si>
  <si>
    <t>Montáž - Optické konektory do optické vany, pigtaily</t>
  </si>
  <si>
    <t>Montáže ativních prvků jsou dodávkou profese IT (switche, optické převodníky, atd.)</t>
  </si>
  <si>
    <t>Montáž - Police</t>
  </si>
  <si>
    <t>Montáž - UPS pro zálohované napájení</t>
  </si>
  <si>
    <t>Montáž - Datová zásuvka Cat.5E, 2xRJ45 vč. rámečku</t>
  </si>
  <si>
    <t>Montáž - Datová zásuvka Cat.5E, 2xRJ45 do parapetního žlabu</t>
  </si>
  <si>
    <t>Montáž - Přístrojová krabice</t>
  </si>
  <si>
    <t>Montáž - Parapetní žlab</t>
  </si>
  <si>
    <t>Montáž - Kabelový žlab FeZn 400x60 vč. nosných konzol, závitových tyčí, úchytů, spojek,…</t>
  </si>
  <si>
    <t>Montáž - Hl. vypínač datového rozvaděče na DIN lištu, jednopólový, 20A</t>
  </si>
  <si>
    <t>Montáž - Kabelový žlab FeZn 200x60 vč. nosných konzol, závitových tyčí, úchytů, spojek,…</t>
  </si>
  <si>
    <t>Montáž - Kabelový žlab FeZn 150x60 vč. nosných konzol, závitových tyčí, úchytů, spojek,…</t>
  </si>
  <si>
    <t>Montáž - Kabelový žlab FeZn 100x60 vč. nosných konzol, závitových tyčí, úchytů, spojek,…</t>
  </si>
  <si>
    <t>Montáž - Kolena, oblouky, odbočky, atd. pro kabelové žlaby</t>
  </si>
  <si>
    <t>Montáž - Spojovací materiál pro žlaby</t>
  </si>
  <si>
    <t>Montáž - Stoupací žebřík FeZn 60x200</t>
  </si>
  <si>
    <t>Montáž - Příchytky na stoupací žebřík</t>
  </si>
  <si>
    <t>Montáž - Kabelová příchytka, bal.100ks</t>
  </si>
  <si>
    <t>Montáž - Svorkovnice pro napojení přívodu NN. (1x svorka šedá+modrá+zelená, boční kryt a 2x zajišťovací svorka pro DIN lištu).</t>
  </si>
  <si>
    <t>Montáž - Kabel FTP LSOH Cat.5E</t>
  </si>
  <si>
    <t>Montáž - CY 4mm ZŽ</t>
  </si>
  <si>
    <t>Ukončení datových kabelů</t>
  </si>
  <si>
    <t>Montáž - Napájecí panel</t>
  </si>
  <si>
    <t>62</t>
  </si>
  <si>
    <t>R62</t>
  </si>
  <si>
    <t>Montáž - Ventilační jednotka,4x ventilátor,termostat</t>
  </si>
  <si>
    <t>63</t>
  </si>
  <si>
    <t>R63</t>
  </si>
  <si>
    <t>Montáž - Patch panel 24xRJ45, Cat.5E, 1U</t>
  </si>
  <si>
    <t>64</t>
  </si>
  <si>
    <t>R64</t>
  </si>
  <si>
    <t>65</t>
  </si>
  <si>
    <t>R65</t>
  </si>
  <si>
    <t>Montáž - Patch kabel FTP</t>
  </si>
  <si>
    <t>66</t>
  </si>
  <si>
    <t>R66</t>
  </si>
  <si>
    <t>Montáž - Modulární optická vana pro 24 vláken</t>
  </si>
  <si>
    <t>67</t>
  </si>
  <si>
    <t>R67</t>
  </si>
  <si>
    <t>68</t>
  </si>
  <si>
    <t>R68</t>
  </si>
  <si>
    <t>Měřící protokoly datových rozvodů</t>
  </si>
  <si>
    <t>69</t>
  </si>
  <si>
    <t>R69</t>
  </si>
  <si>
    <t>Odpojení části systému SK pro rekonstruovanou část tak, aby byla zachována funkčnost zbytku systému</t>
  </si>
  <si>
    <t>70</t>
  </si>
  <si>
    <t>R70</t>
  </si>
  <si>
    <t>Demontáž stávajícího systému SK, bez poškození - prvky budou použity v dočasné výpravní budově</t>
  </si>
  <si>
    <t>71</t>
  </si>
  <si>
    <t>R71</t>
  </si>
  <si>
    <t>72</t>
  </si>
  <si>
    <t>R72</t>
  </si>
  <si>
    <t>73</t>
  </si>
  <si>
    <t>R73</t>
  </si>
  <si>
    <t>74</t>
  </si>
  <si>
    <t>R74</t>
  </si>
  <si>
    <t>75</t>
  </si>
  <si>
    <t>R75</t>
  </si>
  <si>
    <t>76</t>
  </si>
  <si>
    <t>R76</t>
  </si>
  <si>
    <t>77</t>
  </si>
  <si>
    <t>R77</t>
  </si>
  <si>
    <t>78</t>
  </si>
  <si>
    <t>R78</t>
  </si>
  <si>
    <t>SO 101.1</t>
  </si>
  <si>
    <t>Stavební část</t>
  </si>
  <si>
    <t>Všeobecné konstrukce a práce</t>
  </si>
  <si>
    <t>R014101</t>
  </si>
  <si>
    <t>POPLATKY ZA SKLÁDKU</t>
  </si>
  <si>
    <t>zemina</t>
  </si>
  <si>
    <t>viz.pol.12273:12,60=12,6000 [B]  
Celkem: B=12,6000 [C]</t>
  </si>
  <si>
    <t>zahrnuje veškeré poplatky provozovateli skládky související s uložením odpadu na skládce.</t>
  </si>
  <si>
    <t>R014102</t>
  </si>
  <si>
    <t>T</t>
  </si>
  <si>
    <t>stavební suť</t>
  </si>
  <si>
    <t>viz.pol.11332:14,58*2,00=29,1600 [A]  
viz.pol.96616:238,20*2,50=595,5000 [B]  
viz.pol.97811:2360,87*0,050=118,0435 [C]  
viz.pol.96614:446,60*2,00=893,2000 [E]  
viz.pol.96617:1058*0,70=740,6000 [F]  
viz.pol.96612:83,924*1,80=151,0632 [G]  
Celkem: A+B+C+E+F+G=2 527,5667 [H]</t>
  </si>
  <si>
    <t>R014132</t>
  </si>
  <si>
    <t>POPLATKY ZA SKLÁDKU TYP S-NO (NEBEZPEČNÝ ODPAD)</t>
  </si>
  <si>
    <t>viz.pol.76500R:1052,60*0,018=18,9468 [A]</t>
  </si>
  <si>
    <t>R02620</t>
  </si>
  <si>
    <t>ZKOUŠENÍ KONSTRUKCÍ A PRACÍ NEZÁVISLOU ZKUŠEBNOU</t>
  </si>
  <si>
    <t>KPL</t>
  </si>
  <si>
    <t>zahrnuje veškeré náklady spojené s objednatelem požadovanými zkouškami</t>
  </si>
  <si>
    <t>R02910</t>
  </si>
  <si>
    <t>OSTATNÍ POŽADAVKY - ZEMĚMĚŘIČSKÁ MĚŘENÍ</t>
  </si>
  <si>
    <t>zaměření před a po reailzaci</t>
  </si>
  <si>
    <t>zahrnuje veškeré náklady spojené s objednatelem požadovanými pracemi,     
- pro stanovení orientační investorské ceny určete jednotkovou cenu jako 1% odhadované ceny stavby</t>
  </si>
  <si>
    <t>R02944</t>
  </si>
  <si>
    <t>OSTAT POŽADAVKY - DOKUMENTACE SKUTEČ PROVEDENÍ V DIGIT FORMĚ</t>
  </si>
  <si>
    <t>zahrnuje veškeré náklady spojené s objednatelem požadovanými pracemi</t>
  </si>
  <si>
    <t>R02946</t>
  </si>
  <si>
    <t>OSTAT POŽADAVKY - FOTODOKUMENTACE</t>
  </si>
  <si>
    <t>fotodokumentace průběhu výstavby</t>
  </si>
  <si>
    <t>položka zahrnuje:    
- fotodokumentaci zadavatelem požadovaného děje a konstrukcí v požadovaných časových intervalech    
- zadavatelem specifikované výstupy (fotografie v papírovém a digitálním formátu) v požadovaném počtu</t>
  </si>
  <si>
    <t>R02990</t>
  </si>
  <si>
    <t>OSTATNÍ POŽADAVKY -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</si>
  <si>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</si>
  <si>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</si>
  <si>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R11317</t>
  </si>
  <si>
    <t>ODSTRAN KRYTU ZPEVNĚNÝCH PLOCH Z DLAŽEB KOSTEK</t>
  </si>
  <si>
    <t>žulové bloky    
včetně uložení na mezideponii</t>
  </si>
  <si>
    <t>238,00=238,0000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</si>
  <si>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</si>
  <si>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R11332</t>
  </si>
  <si>
    <t>ODSTRANĚNÍ PODKLADŮ ZPEVNĚNÝCH PLOCH Z KAMENIVA NESTMELENÉHO</t>
  </si>
  <si>
    <t>97,20*0,150=14,5800 [A]</t>
  </si>
  <si>
    <t>R12273</t>
  </si>
  <si>
    <t>ODKOPÁVKY A PROKOPÁVKY OBECNÉ TŘ. I</t>
  </si>
  <si>
    <t>50,40*0,25=12,6000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</si>
  <si>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</si>
  <si>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R12573</t>
  </si>
  <si>
    <t>VYKOPÁVKY ZE ZEMNÍKŮ A SKLÁDEK TŘ. I</t>
  </si>
  <si>
    <t>pro pol.17411:935,80=935,8000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</si>
  <si>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</si>
  <si>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R13273</t>
  </si>
  <si>
    <t>HLOUBENÍ RÝH ŠÍŘ DO 2M PAŽ I NEPAŽ TŘ. I</t>
  </si>
  <si>
    <t>935,80=935,8000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</si>
  <si>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</si>
  <si>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R17120</t>
  </si>
  <si>
    <t>ULOŽENÍ SYPANINY DO NÁSYPŮ A NA SKLÁDKY BEZ ZHUTNĚNÍ</t>
  </si>
  <si>
    <t>mezideponie:  
viz.pol.13273:935,80=935,8000 [A]  
skládka:  
viz.pol.12273:12,60=12,6000 [B]  
Celkem: A+B=948,4000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</si>
  <si>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</si>
  <si>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</si>
  <si>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</si>
  <si>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</si>
  <si>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</si>
  <si>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R261112</t>
  </si>
  <si>
    <t>VRTY PRO KOTVENÍ A INJEKTÁŽ TŘ I NA POVRCHU D DO 16MM</t>
  </si>
  <si>
    <t>458,35=458,3500 [A]</t>
  </si>
  <si>
    <t>položka zahrnuje:    
přemístění, montáž a demontáž vrtných souprav    
svislou dopravu zeminy z vrtu    
vodorovnou dopravu zeminy bez uložení na skládku    
případně nutné pažení dočasné (včetně odpažení) i trvalé</t>
  </si>
  <si>
    <t>R282611</t>
  </si>
  <si>
    <t>INJEKTOVÁNÍ VYSOKOTLAKÉ Z CEMENTOVÝCH POJIV NA POVRCHU</t>
  </si>
  <si>
    <t>68,30=68,3000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</si>
  <si>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</si>
  <si>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R283611</t>
  </si>
  <si>
    <t>KOMPENZAČNÍ INJEKTÁŽ Z CEMENTOVÝCH POJIV NA POVRCHU</t>
  </si>
  <si>
    <t>8,30=8,3000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</si>
  <si>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</si>
  <si>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</si>
  <si>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R311324</t>
  </si>
  <si>
    <t>ZDI A STĚNY PODP A VOL ZE ŽELEZOBET DO C25/30</t>
  </si>
  <si>
    <t>výtahová šachty  
22,02=22,0200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</si>
  <si>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</si>
  <si>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R311365</t>
  </si>
  <si>
    <t>VÝZTUŽ ZDÍ A STĚN PODP A VOL Z OCELI 10505, B500B</t>
  </si>
  <si>
    <t>22,020*0,130kg/m3=2,8626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</si>
  <si>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</si>
  <si>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R34223</t>
  </si>
  <si>
    <t>STĚNY A PŘÍČKY VÝPLŇ A ODDĚL Z CIHEL PÁLENÝCH</t>
  </si>
  <si>
    <t>dozdívky a příčky  
46,70=46,7000 [A]</t>
  </si>
  <si>
    <t>Položka zahrnuje veškerý materiál, výrobky a polotovary, včetně mimostaveništní a vnitrostaveništní dopravy (rovněž přesuny), včetně naložení a složení, případně s uložením.</t>
  </si>
  <si>
    <t>R342324</t>
  </si>
  <si>
    <t>STĚNY A PŘÍČKY VÝPLŇ A ODDĚL ZE ŽELBET DO C25/30</t>
  </si>
  <si>
    <t>zesílení stěn  
183,00=183,0000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</si>
  <si>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</si>
  <si>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R342365</t>
  </si>
  <si>
    <t>VÝZTUŽ STĚN A PŘÍČEK VÝPLŇ A ODDĚL Z OCELI 10505, B500B</t>
  </si>
  <si>
    <t>27,30=27,3000 [A]</t>
  </si>
  <si>
    <t>R348173</t>
  </si>
  <si>
    <t>ZÁBRADLÍ Z DÍLCŮ KOVOVÝCH ŽÁROVĚ ZINK PONOREM S NÁTĚREM</t>
  </si>
  <si>
    <t>KG</t>
  </si>
  <si>
    <t>včetně madel a dalších ochranných prvků u vstupu</t>
  </si>
  <si>
    <t>1370=1 370,0000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</si>
  <si>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</si>
  <si>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R36900</t>
  </si>
  <si>
    <t>Výplň z cementopopílkové suspenze</t>
  </si>
  <si>
    <t>cena převzata z CS ÚRS 2018</t>
  </si>
  <si>
    <t>17,20=17,2000 [A]</t>
  </si>
  <si>
    <t>Specifikace položky dle soustavy URS 2018</t>
  </si>
  <si>
    <t>Vodorovné konstrukce</t>
  </si>
  <si>
    <t>R41117B</t>
  </si>
  <si>
    <t>STROPY Z DÍLCŮ Z OCELI S 320 GD</t>
  </si>
  <si>
    <t>trapézový plech:  
1.NP:4600/1000=4,6000 [A]  
2.NP:4770/1000=4,7700 [B]  
Celkem: A+B=9,3700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</si>
  <si>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</si>
  <si>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R41317A</t>
  </si>
  <si>
    <t>STROPNÍ NOSNÍKY Z VÁLCOVANÝCH NOSNÍKŮ Z OCELI S 235</t>
  </si>
  <si>
    <t>1.NP:(2051,30+501,50+5571,00+5671,70)/1000=13,7955 [A]  
2.NP:14,580=14,5800 [C]  
Celkem: A+C=28,3755 [D]</t>
  </si>
  <si>
    <t>R41717</t>
  </si>
  <si>
    <t>PŘEKLADY Z VÁLCOVANÝCH NOSNÍKŮ</t>
  </si>
  <si>
    <t>překlady nad otvory</t>
  </si>
  <si>
    <t>10700/1000=10,7000 [A]</t>
  </si>
  <si>
    <t>R41717.1</t>
  </si>
  <si>
    <t>zajištění kleneb v suterénu</t>
  </si>
  <si>
    <t>900/1000=0,9000 [A]</t>
  </si>
  <si>
    <t>R431324</t>
  </si>
  <si>
    <t>SCHODIŠŤ KONSTR ZE ŽELEZOBETONU DO C25/30</t>
  </si>
  <si>
    <t>19,607=19,6070 [A]</t>
  </si>
  <si>
    <t>R431365</t>
  </si>
  <si>
    <t>VÝZTUŽ SCHODIŠŤ KONSTR Z BETONÁŘSKÉ OCELI 10505, B500B</t>
  </si>
  <si>
    <t>19,607*0,130kg/m3=2,5489 [A]</t>
  </si>
  <si>
    <t>R44318</t>
  </si>
  <si>
    <t>STŘEŠNÍ KROVY Z DŘEV DÍLCŮ</t>
  </si>
  <si>
    <t>5,7=5,7000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</si>
  <si>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</si>
  <si>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Komunikace</t>
  </si>
  <si>
    <t>R56333</t>
  </si>
  <si>
    <t>VOZOVKOVÉ VRSTVY ZE ŠTĚRKODRTI TL. DO 150MM</t>
  </si>
  <si>
    <t>M2</t>
  </si>
  <si>
    <t>97,20=97,2000 [A]  
50,40=50,4000 [B]  
78,00=78,0000 [D]  
Celkem: A+B+D=225,6000 [E]</t>
  </si>
  <si>
    <t>- dodání kameniva předepsané kvality a zrnitosti    
- rozprostření a zhutnění vrstvy v předepsané tloušťce    
- zřízení vrstvy bez rozlišení šířky, pokládání vrstvy po etapách    
- nezahrnuje postřiky, nátěry</t>
  </si>
  <si>
    <t>R567303</t>
  </si>
  <si>
    <t>VRSTVY PRO OBNOVU A OPRAVY ZE ŠTĚRKODRTI</t>
  </si>
  <si>
    <t>238,00*0,35=83,3000 [A]</t>
  </si>
  <si>
    <t>R58241</t>
  </si>
  <si>
    <t>DLÁŽDĚNÉ KRYTY Z KAMEN DESEK DO LOŽE Z KAMENIVA</t>
  </si>
  <si>
    <t>pokládka dlažby - bez dodávky, bude využit materiál z mezideponie</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</si>
  <si>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</si>
  <si>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R58251</t>
  </si>
  <si>
    <t>DLÁŽDĚNÉ KRYTY Z BETONOVÝCH DLAŽDIC DO LOŽE Z KAMENIVA</t>
  </si>
  <si>
    <t>velkoformátová dlažba  
50,40=50,4000 [A]</t>
  </si>
  <si>
    <t>R582611</t>
  </si>
  <si>
    <t>KRYTY Z BETON DLAŽDIC SE ZÁMKEM ŠEDÝCH TL 60MM DO LOŽE Z KAM</t>
  </si>
  <si>
    <t>78,00=78,0000 [A]</t>
  </si>
  <si>
    <t>R587206</t>
  </si>
  <si>
    <t>PŘEDLÁŽDĚNÍ KRYTU Z BETONOVÝCH DLAŽDIC SE ZÁMKEM</t>
  </si>
  <si>
    <t>97,20=97,2000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</si>
  <si>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</si>
  <si>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Úpravy povrchů, podlahy, výplně otvorů</t>
  </si>
  <si>
    <t>R61442</t>
  </si>
  <si>
    <t>ÚPRAVY POVRCHŮ VNITŘ KONSTR ZDĚNÝCH OMÍTKOU VÁP, VÁPCEM</t>
  </si>
  <si>
    <t>404,30=404,3000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</si>
  <si>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</si>
  <si>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R61444</t>
  </si>
  <si>
    <t>ÚPRAVY POVRCHŮ VNITŘ KONSTR ZDĚNÝCH OMÍTKOU ŠTUKOVOU</t>
  </si>
  <si>
    <t>2330,30=2 330,3000 [A]</t>
  </si>
  <si>
    <t>R62201</t>
  </si>
  <si>
    <t>Montáž a dodávka kontaktního zateplení vnějších stěn z polystyrénových desek tl.140 mm</t>
  </si>
  <si>
    <t>1084,40=1 084,4000 [A]</t>
  </si>
  <si>
    <t>Bližší specifikace a nároky na položku viz PD část E.2.1</t>
  </si>
  <si>
    <t>R62203</t>
  </si>
  <si>
    <t>Montáž a dodávka kontaktního zateplení vnějších stěn z minerálních desek tl.140 mm</t>
  </si>
  <si>
    <t>sokl:110,80=110,8000 [A]</t>
  </si>
  <si>
    <t>R62204</t>
  </si>
  <si>
    <t>Montáž a dodávka zakládacích soklových lišt kontaktního zateplení š.140 mm</t>
  </si>
  <si>
    <t>112=112,0000 [A]</t>
  </si>
  <si>
    <t>R62205</t>
  </si>
  <si>
    <t>Montáž a dodávka kontaktního zateplení vnějších stěn z polystyrénových desek tl.20 mm</t>
  </si>
  <si>
    <t>190,20+9,36=199,5600 [A]</t>
  </si>
  <si>
    <t>R62206</t>
  </si>
  <si>
    <t>Montáž  a dodávka ostatních lišt kontaktního zateplení</t>
  </si>
  <si>
    <t>855,80+28=883,8000 [A]</t>
  </si>
  <si>
    <t>R62207</t>
  </si>
  <si>
    <t>Montáž a dodávka kontaktního zateplení vnějších stěn z polystyrénových desek tl.40 mm</t>
  </si>
  <si>
    <t>117,70=117,7000 [A]</t>
  </si>
  <si>
    <t>R62208</t>
  </si>
  <si>
    <t>Montáž a dodávka kontaktního zateplení vnějších stěn z polystyrénových desek  - prolisy</t>
  </si>
  <si>
    <t>28+4=32,0000 [A]</t>
  </si>
  <si>
    <t>R62447</t>
  </si>
  <si>
    <t>ÚPRAVA POVRCHŮ VNĚJŠ KONSTR ZDĚNÝCH OMÍT Z MALTY ZVLÁŠTNÍ</t>
  </si>
  <si>
    <t>bílá barva    
včetně penetrace a podkladního nátěru</t>
  </si>
  <si>
    <t>248,20=248,2000 [A]</t>
  </si>
  <si>
    <t>R62447.1</t>
  </si>
  <si>
    <t>žlutá barva    
včetně penetrace a podkladního nátěru</t>
  </si>
  <si>
    <t>1084,40-248,20=836,2000 [A]</t>
  </si>
  <si>
    <t>R626111</t>
  </si>
  <si>
    <t>OMÍTKA SANAČNÍ</t>
  </si>
  <si>
    <t>strop:  
136,40=136,4000 [B]  
stěny:  
69,80*2,50=174,5000 [A]  
Celkem: B+A=310,9000 [C]</t>
  </si>
  <si>
    <t>R62641</t>
  </si>
  <si>
    <t>SJEDNOCUJÍCÍ STĚRKA JEMNOU MALTOU TL CCA 2MM</t>
  </si>
  <si>
    <t>strop nad 1.N  
474,00=474,0000 [A]</t>
  </si>
  <si>
    <t>R63131</t>
  </si>
  <si>
    <t>MAZANINA Z PROST BETONU</t>
  </si>
  <si>
    <t>21,20=21,2000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</si>
  <si>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</si>
  <si>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R63132</t>
  </si>
  <si>
    <t>MAZANINA ZE ŽELEZOBETONU</t>
  </si>
  <si>
    <t>podlaha 1.PP  
mazanina v tl.40 mm:152,10*0,040=6,0840 [A]  
mazanina v tl.60 mm:152,10*0,060=9,1260 [B]  
podlaha 1.NP  
mazanina v tl.80 mm:501,80*0,080=40,1440 [D]  
strop nad 1.N  
474,00*0,090=42,6600 [F]  
Celkem: A+B+D+F=98,0140 [G]</t>
  </si>
  <si>
    <t>R631366</t>
  </si>
  <si>
    <t>VÝZTUŽ MAZANIN Z KARI SÍTÍ</t>
  </si>
  <si>
    <t>98,014*0,090kg/m3=8,8213 [A]</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</si>
  <si>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</si>
  <si>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R63147</t>
  </si>
  <si>
    <t>POTĚR Z MALTY ZVLÁŠTNÍ</t>
  </si>
  <si>
    <t>nivelační stěrka</t>
  </si>
  <si>
    <t>6,30=6,3000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</si>
  <si>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</si>
  <si>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R641121</t>
  </si>
  <si>
    <t>OKNA KOMPLETNÍ S DŘEV RÁMEM DVOJITÁ JEDNOKŘÍDLÁ</t>
  </si>
  <si>
    <t>141,80=141,8000 [A]</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</si>
  <si>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</si>
  <si>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R642211</t>
  </si>
  <si>
    <t>DVEŘE KOMPLETNÍ S OCEL ZÁRUBNÍ CELODŘEV JEDNOKŘÍDLÉ</t>
  </si>
  <si>
    <t>42=42,0000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</si>
  <si>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</si>
  <si>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R642221</t>
  </si>
  <si>
    <t>DVEŘE KOMPLETNÍ S OCEL ZÁRUB DŘEV SE SKLEN VÝPLNÍ JEDNOKŘÍD</t>
  </si>
  <si>
    <t>10=10,0000 [A]</t>
  </si>
  <si>
    <t>R642232</t>
  </si>
  <si>
    <t>DVEŘE VENKOVNÍ POSUVNÉ</t>
  </si>
  <si>
    <t>2=2,0000 [A]</t>
  </si>
  <si>
    <t>R6422321</t>
  </si>
  <si>
    <t>DVEŘE KOMPLETNÍ S OCEL ZÁRUBNÍ KOVOVÉ DVOUKŘÍDLÉ</t>
  </si>
  <si>
    <t>38,40=38,4000 [A]</t>
  </si>
  <si>
    <t>R64814</t>
  </si>
  <si>
    <t>PARAPETNÍ DESKY Z ŽULOVÝCH DESEK</t>
  </si>
  <si>
    <t>29,20=29,2000 [A]</t>
  </si>
  <si>
    <t>položka zahrnuje:    
- dodávku parapetní desky z předepsaného materiálu a předepsaných rozměrů    
- osazení    
- veškeré ukončující prvky    
- případně nutné začištění    
- případně nutný úklid vnitřních i vnějších prostor</t>
  </si>
  <si>
    <t>Přidružená stavební výroba</t>
  </si>
  <si>
    <t>R711111</t>
  </si>
  <si>
    <t>IZOLACE BĚŽNÝCH KONSTRUKCÍ PROTI ZEMNÍ VLHKOSTI ASFALTOVÝMI NÁTĚRY</t>
  </si>
  <si>
    <t>stěny:404,30=404,3000 [A]  
podlahy:152,10=152,1000 [B]  
Celkem: A+B=556,4000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</si>
  <si>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</si>
  <si>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R711112</t>
  </si>
  <si>
    <t>IZOLACE BĚŽNÝCH KONSTRUKCÍ PROTI ZEMNÍ VLHKOSTI ASFALTOVÝMI PÁSY</t>
  </si>
  <si>
    <t>R711117</t>
  </si>
  <si>
    <t>IZOLACE BĚŽNÝCH KONSTRUKCÍ PROTI ZEMNÍ VLHKOSTI Z PE FÓLIÍ</t>
  </si>
  <si>
    <t>nopová folie</t>
  </si>
  <si>
    <t>hydroizolace střechy:1040,20=1 040,2000 [A]</t>
  </si>
  <si>
    <t>R711507</t>
  </si>
  <si>
    <t>OCHRANA IZOLACE NA POVRCHU Z PE FÓLIE</t>
  </si>
  <si>
    <t>položka zahrnuje:    
- dodání  předepsaného ochranného materiálu    
- zřízení ochrany izolace</t>
  </si>
  <si>
    <t>R71302</t>
  </si>
  <si>
    <t>Odstranění tepelné izolace střech šikmých volně kladené mezi krokve vláknité tl přes 100 mm</t>
  </si>
  <si>
    <t>cena převzata z CS ÚRS 2018    
včetně poplatku za skládku</t>
  </si>
  <si>
    <t>968,40=968,4000 [A]</t>
  </si>
  <si>
    <t>R71311</t>
  </si>
  <si>
    <t>IZOLACE TEPELNÁ BĚŽNÝCH KONSTRUKCÍ PEVNÁ</t>
  </si>
  <si>
    <t>podlaha 1.NP:501,80=501,8000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</si>
  <si>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</si>
  <si>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R748137</t>
  </si>
  <si>
    <t>HASICÍ PŘÍSTROJ S CO 2- 6 KG</t>
  </si>
  <si>
    <t>KUS</t>
  </si>
  <si>
    <t>18=18,0000 [A]</t>
  </si>
  <si>
    <t>1. Položka obsahuje:    
 – veškeré příslušenství pro montáž    
2. Položka neobsahuje:    
 X    
3. Způsob měření:    
Udává se počet kusů kompletní konstrukce nebo práce.</t>
  </si>
  <si>
    <t>R761001</t>
  </si>
  <si>
    <t>Skleněná dělící příčka</t>
  </si>
  <si>
    <t>31,60=31,6000 [A]</t>
  </si>
  <si>
    <t>R76234</t>
  </si>
  <si>
    <t>BEDNĚNÍ STŘECH</t>
  </si>
  <si>
    <t>1040,20m2*0,024=24,9648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</si>
  <si>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</si>
  <si>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R76252</t>
  </si>
  <si>
    <t>TESAŘSKÉ PODLAHY</t>
  </si>
  <si>
    <t>podlaha 2.NP  
474,00*0,034=16,1160 [A]</t>
  </si>
  <si>
    <t>R76302</t>
  </si>
  <si>
    <t>SDK podhled desky 2xH2DF TI 60 mm spodní kce profil CD+UD</t>
  </si>
  <si>
    <t>71,80=71,8000 [A]</t>
  </si>
  <si>
    <t>R76303</t>
  </si>
  <si>
    <t>SDK příčka tl 100 mm profil CW+UW desky 2xA 12,5</t>
  </si>
  <si>
    <t>98,60+86,90=185,5000 [A]</t>
  </si>
  <si>
    <t>R76304</t>
  </si>
  <si>
    <t>SDK příčka tl 200 mm profil CW+UW desky 2xA 12,5</t>
  </si>
  <si>
    <t>15,60=15,6000 [A]</t>
  </si>
  <si>
    <t>R76305</t>
  </si>
  <si>
    <t>SDK příčka tl 150 mm profil CW+UW desky 2xA 12,5</t>
  </si>
  <si>
    <t>108,70+131,70=240,4000 [A]  
294,10+1,80+4,10=300,0000 [B]  
41,40=41,4000 [C]  
Celkem: A+B+C=581,8000 [D]</t>
  </si>
  <si>
    <t>R76306</t>
  </si>
  <si>
    <t>Montáž a dodávka minerálního podhledu s vyjímatelnými panely na zavěšený rošt</t>
  </si>
  <si>
    <t>1.NP:474=474,0000 [A]  
2.NP:432,80=432,8000 [B]  
Celkem: A+B=906,8000 [C]</t>
  </si>
  <si>
    <t>R76307</t>
  </si>
  <si>
    <t>SDK stěna předsazená tl 150 mm</t>
  </si>
  <si>
    <t>21,50=21,5000 [A]</t>
  </si>
  <si>
    <t>R76308</t>
  </si>
  <si>
    <t>SDK obklad desky 2xDF 15</t>
  </si>
  <si>
    <t>3,40=3,4000 [A]</t>
  </si>
  <si>
    <t>79</t>
  </si>
  <si>
    <t>R76421</t>
  </si>
  <si>
    <t>OPLECHOVÁNÍ A LEMOVÁNÍ KONSTRUKCÍ Z POZINKOVANÉHO PLECHU</t>
  </si>
  <si>
    <t>lakovaný pozink</t>
  </si>
  <si>
    <t>104,30=104,3000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</si>
  <si>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</si>
  <si>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80</t>
  </si>
  <si>
    <t>R764412</t>
  </si>
  <si>
    <t>ŽLABY Z POZINK PLECHU RŠ DO 330MM</t>
  </si>
  <si>
    <t>74,40=74,4000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</si>
  <si>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</si>
  <si>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81</t>
  </si>
  <si>
    <t>R764512</t>
  </si>
  <si>
    <t>ODPAD TROUBY KRUH (ČTVERC) Z POZINK PLECHU DN DO 100MM</t>
  </si>
  <si>
    <t>71,20=71,2000 [A]</t>
  </si>
  <si>
    <t>82</t>
  </si>
  <si>
    <t>R76500</t>
  </si>
  <si>
    <t>Demontáž vláknocementové skládané krytiny sklonu do 30° do suti</t>
  </si>
  <si>
    <t>1052,60=1 052,6000 [A]</t>
  </si>
  <si>
    <t>83</t>
  </si>
  <si>
    <t>R76522</t>
  </si>
  <si>
    <t>KRYTINY TVRDÉ Z VLÁKNOCEMENTOVÝCH BAREV ČTVERCŮ</t>
  </si>
  <si>
    <t>1040,20=1 040,2000 [A]</t>
  </si>
  <si>
    <t>- položka zahrnuje úpravu hřebenů, nároží, přisekání tašek a šablon, těsnění, obkrytí plošných a bodových prostupů (komíny, světlíky, střešní okna, ventilace, bleskosvody, komínové lávky a pod.).    
- Položka zahrnuje veškerý materiál, výrobky a polotovary, včetně mimostaveništní a vnitrostaveništní dopravy (rovněž přesuny), včetně naložení a složení,případně s uložením.</t>
  </si>
  <si>
    <t>84</t>
  </si>
  <si>
    <t>R76681</t>
  </si>
  <si>
    <t>KONSTR TRUHLÁŘ - VESTAVĚNÝ NÁBYTEK - KUCHYŇSKÁ LINKA</t>
  </si>
  <si>
    <t>3=3,0000 [A]</t>
  </si>
  <si>
    <t>- zahrnuje dodávku a montáž nábytku dle projektové dokumentace, mimostaveništní a vnitrostaveništní dopravu</t>
  </si>
  <si>
    <t>85</t>
  </si>
  <si>
    <t>R76799</t>
  </si>
  <si>
    <t>OSTATNÍ KOVOVÉ DOPLŇK KONSTRUKCE</t>
  </si>
  <si>
    <t>ocelový pozinkovaný rošt pro kamenný obklad</t>
  </si>
  <si>
    <t>824,00/1000=0,8240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</si>
  <si>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</si>
  <si>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86</t>
  </si>
  <si>
    <t>R77101</t>
  </si>
  <si>
    <t>PODLAHY Z PÓROVINOVÝCH DLAŽDIC</t>
  </si>
  <si>
    <t>podlaha  
1.NP  
501,80=501,8000 [D]  
2.NP  
148=148,0000 [E]  
Celkem: D+E=649,8000 [F]</t>
  </si>
  <si>
    <t>- položky podlah a obkladů zahrnují kompletní podlahy a obklad, včetně úpravy podkladu, spojovací, spárové malty nebo tmely, dilatace, úpravy rohů, koutů, kolem otvorů, okrajů a pod.</t>
  </si>
  <si>
    <t>87</t>
  </si>
  <si>
    <t>R77521</t>
  </si>
  <si>
    <t>PODLAHY POVLAKOVÉ PRYŽOVÉ</t>
  </si>
  <si>
    <t>koberec</t>
  </si>
  <si>
    <t>2.NP.259,00=259,0000 [A]</t>
  </si>
  <si>
    <t>88</t>
  </si>
  <si>
    <t>R77522</t>
  </si>
  <si>
    <t>PODLAHY POVLAKOVÉ Z PLASTŮ (PVC)</t>
  </si>
  <si>
    <t>2.NP:52,60=52,6000 [A]</t>
  </si>
  <si>
    <t>89</t>
  </si>
  <si>
    <t>R78171</t>
  </si>
  <si>
    <t>OBKLADY STĚN Z PÓROVINOVÝCH DLAŽDIC</t>
  </si>
  <si>
    <t>182,20=182,2000 [A]</t>
  </si>
  <si>
    <t>90</t>
  </si>
  <si>
    <t>R78272</t>
  </si>
  <si>
    <t>OBKLADY STĚN Z PŘÍROD KAMENE TVRDÉHO</t>
  </si>
  <si>
    <t>žulové desky tl.30 mm</t>
  </si>
  <si>
    <t>112,40=112,4000 [A]</t>
  </si>
  <si>
    <t>91</t>
  </si>
  <si>
    <t>R78301</t>
  </si>
  <si>
    <t>Antigraffiti nátěr trvalý do 100 cyklů odstranění graffiti omítek hladkých, zrnitých, štukových</t>
  </si>
  <si>
    <t>92</t>
  </si>
  <si>
    <t>R7838F</t>
  </si>
  <si>
    <t>NÁTĚRY BETON KONSTR</t>
  </si>
  <si>
    <t>Epoxidový nátěr</t>
  </si>
  <si>
    <t>1.PP:152,10=152,1000 [A]  
2.NP:23,30=23,3000 [B]  
Celkem: A+B=175,4000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</si>
  <si>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</si>
  <si>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93</t>
  </si>
  <si>
    <t>R78445</t>
  </si>
  <si>
    <t>MALBY POVRCHŮ Z MALÍŘSKÝCH SMĚSÍ</t>
  </si>
  <si>
    <t>4400=4 400,0000 [A]</t>
  </si>
  <si>
    <t>- Položka zahrnuje veškerý materiál, výrobky a polotovary, včetně mimostaveništní a vnitrostaveništní dopravy (rovněž přesuny), včetně naložení a složení,případně s uložením.</t>
  </si>
  <si>
    <t>Ostatní konstrukce a práce</t>
  </si>
  <si>
    <t>94</t>
  </si>
  <si>
    <t>R91701</t>
  </si>
  <si>
    <t>Automatická závora + přístupový systém s evidencí na PC</t>
  </si>
  <si>
    <t>95</t>
  </si>
  <si>
    <t>R91702.R</t>
  </si>
  <si>
    <t>ORIENTAČNÍ SYSTÉM BUDOV - TABULKY</t>
  </si>
  <si>
    <t>28=28,0000 [A]</t>
  </si>
  <si>
    <t>Bližší specifikace a nároky na položku viz PD část E.2.1-Orientační systém</t>
  </si>
  <si>
    <t>96</t>
  </si>
  <si>
    <t>R938442</t>
  </si>
  <si>
    <t>OČIŠTĚNÍ ZDIVA OTRYSKÁNÍM TLAKOVOU VODOU DO 500 BARŮ</t>
  </si>
  <si>
    <t>položka zahrnuje očištění předepsaným způsobem včetně odklizení vzniklého odpadu</t>
  </si>
  <si>
    <t>97</t>
  </si>
  <si>
    <t>R94190</t>
  </si>
  <si>
    <t>LEHKÉ PRACOVNÍ LEŠENÍ DO 1,5 KPA</t>
  </si>
  <si>
    <t>M3OP</t>
  </si>
  <si>
    <t>5430=5 430,0000 [A]</t>
  </si>
  <si>
    <t>Položka zahrnuje dovoz, montáž, údržbu, opotřebení (nájemné), demontáž, konzervaci, odvoz.</t>
  </si>
  <si>
    <t>98</t>
  </si>
  <si>
    <t>R95201</t>
  </si>
  <si>
    <t>Vyčištění budov bytové a občanské výstavby při výšce podlaží do 4 m</t>
  </si>
  <si>
    <t>1941,90=1 941,9000 [A]</t>
  </si>
  <si>
    <t>99</t>
  </si>
  <si>
    <t>R96612</t>
  </si>
  <si>
    <t>BOURÁNÍ KONSTRUKCÍ Z KAMENE NA SUCHO</t>
  </si>
  <si>
    <t>odstranění násypu  
525,30*0,120=63,0360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</si>
  <si>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</si>
  <si>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t>
  </si>
  <si>
    <t>R96614</t>
  </si>
  <si>
    <t>BOURÁNÍ KONSTRUKCÍ Z CIHEL A TVÁRNIC</t>
  </si>
  <si>
    <t>zdivo:431,00=431,0000 [A]  
klenba:15,60=15,6000 [B]  
Celkem: A+B=446,6000 [C]</t>
  </si>
  <si>
    <t>101</t>
  </si>
  <si>
    <t>R96616</t>
  </si>
  <si>
    <t>BOURÁNÍ KONSTRUKCÍ ZE ŽELEZOBETONU</t>
  </si>
  <si>
    <t>238,20=238,2000 [A]</t>
  </si>
  <si>
    <t>102</t>
  </si>
  <si>
    <t>R96617</t>
  </si>
  <si>
    <t>BOURÁNÍ KONSTRUKCÍ ZE DŘEVA</t>
  </si>
  <si>
    <t>demolice stropu a vyřezaných částí krovu  
1058=1 058,0000 [A]</t>
  </si>
  <si>
    <t>103</t>
  </si>
  <si>
    <t>R96801</t>
  </si>
  <si>
    <t>Vybourání dřevěných rámů oken dvojitých včetně křídel pl do 2 m2</t>
  </si>
  <si>
    <t>cena převzata z CS ÚRS 2018    
včetně parapetů    
včetně uložení a poplatku za skládku</t>
  </si>
  <si>
    <t>126,60=126,6000 [A]</t>
  </si>
  <si>
    <t>104</t>
  </si>
  <si>
    <t>R96802</t>
  </si>
  <si>
    <t>Vybourání dřevěných dveřních zárubní, včetně vyvěšení křídel</t>
  </si>
  <si>
    <t>cena převzata z CS ÚRS 2018    
včetně uložení a poplatku za skládku</t>
  </si>
  <si>
    <t>178=178,0000 [A]</t>
  </si>
  <si>
    <t>105</t>
  </si>
  <si>
    <t>R97811</t>
  </si>
  <si>
    <t>OTLUČENÍ OMÍTKY</t>
  </si>
  <si>
    <t>vnitřní omítka do 100%:1956,70+150,15=2 106,8500 [A]  
vnější omítka do 65%:390,80/100*65=254,0200 [B]  
Celkem: A+B=2 360,8700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</si>
  <si>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</si>
  <si>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106</t>
  </si>
  <si>
    <t>Výtah vč. technologie</t>
  </si>
  <si>
    <t>0</t>
  </si>
  <si>
    <t>• Jedná se o nákladní výtah s vyloučením přepravy osob 
• Specifikace požadavků na technologii a provoz výtahu viz. Kap. B2 Souhrnné technické zprávy 
• Položka obsahuje dodávku a montáž technologie dle zvoleného výrobce vč. veškerých nákladů na montážní a ochranné prostředky během realizace, kotevní prvky, provizorní zabezpečení proti úrazu apod. 
• Položka obsahuje veškeré revize a zkoušky provozu vč. uvedení do provozu a zaškolení příslušné osoby správce</t>
  </si>
  <si>
    <t>SO 101.10</t>
  </si>
  <si>
    <t>Venkovní vybavení</t>
  </si>
  <si>
    <t>R93751</t>
  </si>
  <si>
    <t>MOBILIÁŘ - KOVOVÉ LAVIČKY</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</si>
  <si>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</si>
  <si>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</si>
  <si>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 KOVOVÉ KOŠE NA ODPADKY</t>
  </si>
  <si>
    <t>SO 101.2</t>
  </si>
  <si>
    <t>Zdravotní instalace</t>
  </si>
  <si>
    <t>R721171</t>
  </si>
  <si>
    <t>VNITŘNÍ KANALIZACE Z PLAST TRUB DN DO 80MM</t>
  </si>
  <si>
    <t>připojovací:  
DN40:5,80=5,8000 [A]  
DN50:59,40=59,4000 [B]  
DN75:29,70=29,7000 [C]  
odpadní  
DN75:33,90=33,9000 [D]  
DN50:7,20=7,2000 [F]  
Celkem: A+B+C+D+F=136,0000 [G]</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</si>
  <si>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</si>
  <si>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R721173</t>
  </si>
  <si>
    <t>VNITŘNÍ KANALIZACE Z PLAST TRUB DN 150</t>
  </si>
  <si>
    <t>připojovací  
DN110:34,30=34,3000 [A]  
odpadní  
DN110:109,60=109,6000 [B]  
svodné  
DN110:53,50=53,5000 [C]  
DN125:17,60=17,6000 [D]  
Celkem: A+B+C+D=215,0000 [E]</t>
  </si>
  <si>
    <t>R72127</t>
  </si>
  <si>
    <t>VENTILAČNÍ HLAVICE</t>
  </si>
  <si>
    <t>DN110:5=5,0000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</si>
  <si>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</si>
  <si>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R722125</t>
  </si>
  <si>
    <t>VNITŘNÍ VODOVOD Z OCEL ZÁVIT POZINK TRUB DN DO 50MM</t>
  </si>
  <si>
    <t>požární vodovod  
DN50:5,70=5,7000 [A]  
DN40:47,90=47,9000 [B]  
Celkem: A+B=53,6000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</si>
  <si>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</si>
  <si>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R722173</t>
  </si>
  <si>
    <t>VNITŘNÍ VODOVOD Z PLAST TRUB DN DO 25MM</t>
  </si>
  <si>
    <t>studená voda (PN10)  
DN20:78,70=78,7000 [A]  
DN25:152,30+7,20=159,5000 [B]  
cirkulace  
DN20:5,00=5,0000 [C]  
DN25:35,30=35,3000 [D]  
teplá voda  
DN25:83,80=83,8000 [E]  
DN20:19,80=19,8000 [F]  
Celkem: A+B+C+D+E+F=382,1000 [G]</t>
  </si>
  <si>
    <t>R722174</t>
  </si>
  <si>
    <t>VNITŘNÍ VODOVOD Z PLAST TRUB DN DO 35MM</t>
  </si>
  <si>
    <t>studená voda  
DN32:75,50=75,5000 [A]  
teplá voda  
DN32:19,60=19,6000 [B]  
Celkem: A+B=95,1000 [C]</t>
  </si>
  <si>
    <t>R72221</t>
  </si>
  <si>
    <t>VODOVODNÍ ARMATURY</t>
  </si>
  <si>
    <t>DN32:2=2,0000 [A]  
DN25:4=4,0000 [B]  
DN20:4=4,0000 [C]  
Celkem: A+B+C=10,0000 [D]</t>
  </si>
  <si>
    <t>R72226</t>
  </si>
  <si>
    <t>VODOMĚRY</t>
  </si>
  <si>
    <t>hlavní domovní vodoměr:1=1,0000 [A]  
podružný vodoměr:8=8,0000 [B]  
vodoměrná soustava:1=1,0000 [D]  
vodoměrná soustava pro požár.v.:1=1,0000 [E]  
Celkem: A+B+D+E=11,0000 [F]</t>
  </si>
  <si>
    <t>R72500</t>
  </si>
  <si>
    <t>ZAŘIZOVACÍ PŘEDMĚTY</t>
  </si>
  <si>
    <t>dřez jednoduchý:4=4,0000 [A]  
umyvadlo:25=25,0000 [B]  
sprchová mísa:6=6,0000 [C]  
výlevka:4=4,0000 [D]  
WC:16=16,0000 [E]  
pisoárová mísa:7=7,0000 [F]  
baterie:35=35,0000 [G]  
El.ohřívač vody:10=10,0000 [H]  
Celkem: A+B+C+D+E+F+G+H=107,0000 [I]</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</si>
  <si>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</si>
  <si>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R72501</t>
  </si>
  <si>
    <t>Demontáž baterie</t>
  </si>
  <si>
    <t>13=13,0000 [A]</t>
  </si>
  <si>
    <t>R72502</t>
  </si>
  <si>
    <t>Demontáž zařizovacích předmětů</t>
  </si>
  <si>
    <t>umyvadlo:9=9,0000 [A]  
pisoárová mísa:2=2,0000 [B]  
WC:7=7,0000 [C]  
vana:3=3,0000 [D]  
sprchová mísa:1=1,0000 [E]  
Celkem: A+B+C+D+E=22,0000 [F]</t>
  </si>
  <si>
    <t>Potrubí</t>
  </si>
  <si>
    <t>R87314</t>
  </si>
  <si>
    <t>POTRUBÍ Z TRUB PLASTOVÝCH TLAKOVÝCH SVAŘOVANÝCH DN DO 40MM</t>
  </si>
  <si>
    <t>voda</t>
  </si>
  <si>
    <t>studená voda:2,30=2,3000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</si>
  <si>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</si>
  <si>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R87433</t>
  </si>
  <si>
    <t>POTRUBÍ Z TRUB PLASTOVÝCH ODPADNÍCH DN DO 150MM</t>
  </si>
  <si>
    <t>svodná kanalizace  
DN150:7,90=7,9000 [A]  
DN125:3,70=3,7000 [B]  
DN110:12,30=12,3000 [C]  
Celkem: A+B+C=23,9000 [D]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</si>
  <si>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</si>
  <si>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R891213</t>
  </si>
  <si>
    <t>VENTILY DN DO 25MM</t>
  </si>
  <si>
    <t>ventil (kohoutek):35=35,0000 [A]</t>
  </si>
  <si>
    <t>- Položka zahrnuje kompletní montáž dle technologického předpisu, dodávku armatury, veškerou mimostaveništní a vnitrostaveništní dopravu.</t>
  </si>
  <si>
    <t>R891226</t>
  </si>
  <si>
    <t>VENTILY DN DO 80MM</t>
  </si>
  <si>
    <t>přivzdušňovací ventil DN75:3=3,0000 [B]</t>
  </si>
  <si>
    <t>R891233</t>
  </si>
  <si>
    <t>VENTILY DN DO 150MM</t>
  </si>
  <si>
    <t>přivzdušňovací ventil DN110:2=2,0000 [A]</t>
  </si>
  <si>
    <t>R891515</t>
  </si>
  <si>
    <t>HYDRANTY NADZEMNÍ DN 50MM</t>
  </si>
  <si>
    <t>hydrant DN25:4=4,0000 [A]</t>
  </si>
  <si>
    <t>R899611</t>
  </si>
  <si>
    <t>TLAKOVÉ ZKOUŠKY POTRUBÍ DN DO 80MM</t>
  </si>
  <si>
    <t>53,60+95,10+382,10+2,30=533,1000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</si>
  <si>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</si>
  <si>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R899612</t>
  </si>
  <si>
    <t>ZKOUŠKA VODOTĚSNOSTI POTRUBÍ DN DO 80MM</t>
  </si>
  <si>
    <t>53,60+95,10+382,20+2,30=533,2000 [A]</t>
  </si>
  <si>
    <t>R899631</t>
  </si>
  <si>
    <t>TLAKOVÉ ZKOUŠKY POTRUBÍ DN DO 150MM</t>
  </si>
  <si>
    <t>136,00+215,00+23,90=374,9000 [A]</t>
  </si>
  <si>
    <t>R899632</t>
  </si>
  <si>
    <t>ZKOUŠKA VODOTĚSNOSTI POTRUBÍ DN DO 150MM</t>
  </si>
  <si>
    <t>R89971</t>
  </si>
  <si>
    <t>PROPLACH A DEZINFEKCE VODOVODNÍHO POTRUBÍ DN DO 80MM</t>
  </si>
  <si>
    <t>- napuštění a vypuštění vody, dodání vody a dezinfekčního prostředku, bakteriologický rozbor vody.</t>
  </si>
  <si>
    <t>R89980</t>
  </si>
  <si>
    <t>TELEVIZNÍ PROHLÍDKA POTRUBÍ</t>
  </si>
  <si>
    <t>položka zahrnuje prohlídku potrubí televizní kamerou, záznam prohlídky na nosičích DVD a vyhotovení závěrečného písemného protokolu</t>
  </si>
  <si>
    <t>R899901</t>
  </si>
  <si>
    <t>PŘEPOJENÍ PŘÍPOJEK</t>
  </si>
  <si>
    <t>položka zahrnuje řez na potrubí, dodání a osazení příslušných tvarovek a armatur</t>
  </si>
  <si>
    <t>SO 101.3</t>
  </si>
  <si>
    <t>Vytápění</t>
  </si>
  <si>
    <t>Demontáže</t>
  </si>
  <si>
    <t>Vypuštění vody z otopného systému</t>
  </si>
  <si>
    <t>HOD</t>
  </si>
  <si>
    <t>kompletní vypuštění v rámci SO101 a SO104</t>
  </si>
  <si>
    <t>Součástí položky je také dopojení vypouštěcích prostředků do kanalziace a odpojení.</t>
  </si>
  <si>
    <t>Kompletní demontáž otopného systému v objektu</t>
  </si>
  <si>
    <t>kompletní demontáž v rámci SO101 a SO104</t>
  </si>
  <si>
    <t>Součástí položky jsou také bourací práce související s demontáží jednotlivých otopných těles a potrubí vč. částí pod zazděných pod omítkou. Součástí jsou teké potřebná montážní lešení a ostatní ochranné prostředky.</t>
  </si>
  <si>
    <t>Odvoz a ekologická likvidace demontovaného materiálu</t>
  </si>
  <si>
    <t>kompletní likvidace v rámci SO101 a SO104</t>
  </si>
  <si>
    <t>Součástí položky jsou veškeré poplatky související s nakládkou a vykládkou, dopravou do specializovaných center a ostatní poplatky spojené s likvidací materiálu.</t>
  </si>
  <si>
    <t>Strojovna vytápění</t>
  </si>
  <si>
    <t>Tepelná izolace rozdělovače/sběrače topné vody deskovou tepelnou izolací z minerální vlny, povrchová úprava Al folií, tl. izolace 80mm, souč. tepelné vodivosti</t>
  </si>
  <si>
    <t>Bližší specifikace a nároky na položku viz PD část E.2.1-SO101.3 Vytápění</t>
  </si>
  <si>
    <t>Součástí položky je dodávka montáž popsaného materiálu vč veškerých nákladů na vnitrostaveništní i mimostaveništní dopravu, skládkovné, použití montážního lešení, dodávku a montáž kotevních prvků (vč. vrtání a hmoždinek) dle výrobce, lepení spojů a úklidu.</t>
  </si>
  <si>
    <t>Di=35mm, tl. izolace 30mm Tepelná izolace potrubí vč. tvarovek a armatur potrubními tepelně-izolačními pouzdry z minerální vlny, povrchová úprava Al folií, souč</t>
  </si>
  <si>
    <t>bm</t>
  </si>
  <si>
    <t>Di=42mm, tl. izolace 40mm Tepelná izolace potrubí vč. tvarovek a armatur potrubními tepelně-izolačními pouzdry z minerální vlny, povrchová úprava Al folií, souč</t>
  </si>
  <si>
    <t>Di=48mm, tl. izolace 40mm Tepelná izolace potrubí vč. tvarovek a armatur potrubními tepelně-izolačními pouzdry z minerální vlny, povrchová úprava Al folií, souč</t>
  </si>
  <si>
    <t>Di=60mm, tl. izolace 40mm Tepelná izolace potrubí vč. tvarovek a armatur potrubními tepelně-izolačními pouzdry z minerální vlny, povrchová úprava Al folií, souč</t>
  </si>
  <si>
    <t>Kombinovaný rozdělovač/sběrač topné vody (M=6,14 m3/h), PN6, délka 1400mm, 4xzávitové hrdlo DN25, 2xzávitové hrdlo DN32, návarky - 2xvypouštění, 2xteploměr, 1xt</t>
  </si>
  <si>
    <t>Oběhové čerpadlo do potrubí pro cirkulaci kapalin v otopných systémech, čerpaná kapalina voda 10-110°C, závitové provedení DN25, min. PN6, plynulá elektronická</t>
  </si>
  <si>
    <t>Potrubí z trubek ocelových bezešvých závitových DN25 dle ČSN 425710, materiál 11353.0 vč. potrubních tvarovek</t>
  </si>
  <si>
    <t>Potrubí z trubek ocelových bezešvých závitových DN32 dle ČSN 425710, materiál 11353.0 vč. potrubních tvarovek</t>
  </si>
  <si>
    <t>Potrubí z trubek ocelových bezešvých závitových DN40 dle ČSN 425710, materiál 11353.0 vč. potrubních tvarovek</t>
  </si>
  <si>
    <t>Potrubí z trubek ocelových bezešvých závitových DN50 dle ČSN 425710, materiál 11353.0 vč. potrubních tvarovek</t>
  </si>
  <si>
    <t>Napojení na stávající potrubí DN50 vyvedené z výměníkové stanice</t>
  </si>
  <si>
    <t>Montáž trojcestného směšovacího ventilu do potrubí (ventil vč. pohonu je dodávkou MaR) vč. dodávky připojovacích šroubení</t>
  </si>
  <si>
    <t>Automatický odvzdušňovací ventil DN15 do potrubí</t>
  </si>
  <si>
    <t>Ruční regulační ventil,DN20, min. PN6, závitové provedení, s definovanou charakteristikou, možností aretace nastavené hodnoty a měřícími nástavci pro možnost př</t>
  </si>
  <si>
    <t>Ruční regulační ventil,DN32, min. PN6, závitové provedení, s definovanou charakteristikou, možností aretace nastavené hodnoty a měřícími nástavci pro možnost př</t>
  </si>
  <si>
    <t>Pružinová závitová zpětná klapka DN25, min. PN6</t>
  </si>
  <si>
    <t>Pružinová závitová zpětná klapka DN40, min. PN6</t>
  </si>
  <si>
    <t>Vypouštěcí kulový kohout DN15</t>
  </si>
  <si>
    <t>Filtr závitový DN25, min. PN6</t>
  </si>
  <si>
    <t>Filtr závitový DN32, min. PN6</t>
  </si>
  <si>
    <t>Filtr závitový DN40, min. PN6</t>
  </si>
  <si>
    <t>Uzavírací závitový kulový kohout DN25, min. PN6</t>
  </si>
  <si>
    <t>Uzavírací závitový kulový kohout DN32, min. PN6</t>
  </si>
  <si>
    <t>Uzavírací závitový kulový kohout DN40, min. PN6</t>
  </si>
  <si>
    <t>Teploměr bimetalový D100, rozsah 0-120°C, L=100mm vč. jímky a návarku</t>
  </si>
  <si>
    <t>Zhotovení návarků pro čidla MaR</t>
  </si>
  <si>
    <t>Nátěry potrubí základní do DN50</t>
  </si>
  <si>
    <t>jednosložkový základní sysntetický nátěr dle PD</t>
  </si>
  <si>
    <t>Součástí položky jsou veškeré náklady na materiál a nátěry potrubí vč, zakrytí proti zašpinění a následný úklid.</t>
  </si>
  <si>
    <t>Regulátor tlakové diference pro vytápěcí soustavy, závitové připojení, pracovní teplota do min.  120°C, min. PN6, dimenze DN32, plynule nastavitelný v rozsahu 5</t>
  </si>
  <si>
    <t>Kotevní prvky z typového montážního systému (pozinkované prvky)</t>
  </si>
  <si>
    <t>pro kotvení potrubí DN25-DN40 ke stěnám/stropu</t>
  </si>
  <si>
    <t>Položka zahrnuje veškeré náklady na dodávku a montáž.</t>
  </si>
  <si>
    <t>Orientační štítky na potrubí</t>
  </si>
  <si>
    <t>Samolepící systémové štítky v barevném provedení dle určení dodavatele.</t>
  </si>
  <si>
    <t>Položka zahrnuje veškeré náklady na dodávku a montáž štítků.</t>
  </si>
  <si>
    <t>Montážní a pomocný materiál</t>
  </si>
  <si>
    <t>Součástí jsou veškeré náklady na nákup pomocného montážního materiálu pro celou profesi ÚT.</t>
  </si>
  <si>
    <t>Otopný systém 1.NP+část 2.NP</t>
  </si>
  <si>
    <t>Di = 15mm, tl. izolace 20mm Tepelná izolace potrubí vč. tvarovek a armatur potrubními tepelně-izolačními pouzdry z minerální vlny, povrchová úprava Al folií, so</t>
  </si>
  <si>
    <t>Di = 18mm, tl. izolace 20mm Tepelná izolace potrubí vč. tvarovek a armatur potrubními tepelně-izolačními pouzdry z minerální vlny, povrchová úprava Al folií, so</t>
  </si>
  <si>
    <t>Di = 22mm, tl. izolace 20mm Tepelná izolace potrubí vč. tvarovek a armatur potrubními tepelně-izolačními pouzdry z minerální vlny, povrchová úprava Al folií, so</t>
  </si>
  <si>
    <t>Di = 28mm, tl. izolace 30mm Tepelná izolace potrubí vč. tvarovek a armatur potrubními tepelně-izolačními pouzdry z minerální vlny, povrchová úprava Al folií, so</t>
  </si>
  <si>
    <t>Di = 35mm, tl. izolace 30mm Tepelná izolace potrubí vč. tvarovek a armatur potrubními tepelně-izolačními pouzdry z minerální vlny, povrchová úprava Al folií, so</t>
  </si>
  <si>
    <t>Potrubí z trubek měděných polotvrdých 15x1 vč. potrubních tvarovek</t>
  </si>
  <si>
    <t>Potrubí z trubek měděných polotvrdých 18x1 vč. potrubních tvarovek</t>
  </si>
  <si>
    <t>Potrubí z trubek měděných polotvrdých 22x1 vč. potrubních tvarovek</t>
  </si>
  <si>
    <t>Termostatická kapalinová hlavice s vestavěným čidlem pro regulaci teploty prostoru a montáž na radiátorový termostataický ventil / otopné těleso s integrovanou</t>
  </si>
  <si>
    <t>Potrubí z trubek měděných tvrdých 28x1 vč. potrubních tvarovek</t>
  </si>
  <si>
    <t>Potrubí z trubek měděných tvrdých 35x1,5 vč. potrubních tvarovek</t>
  </si>
  <si>
    <t>Radiátorový termostatický ventil DN15 rohový s integrovaným plynulým nastavením pro hydronické vyvážení, uspůsobený pro osazení termostatické hlavice, vč. svěrn</t>
  </si>
  <si>
    <t>Připojovací rohové radiátorové šroubení DN15 s vypouštěním pro otopná tělesa se spodním připojením, s možností uzavření a vypuštění otopného tělesa, vč. svěrnýc</t>
  </si>
  <si>
    <t>Připojovací rohové radiátorové šroubení DN15 s integrovaným plynulým nastavením pro hydronické vyvážení a možností uzavření, vč. svěrných šroubení pro připojení</t>
  </si>
  <si>
    <t>Uzavírací závitový kulový kohout DN15, min. PN6</t>
  </si>
  <si>
    <t>Uzavírací závitový kulový kohout DN20, min. PN6</t>
  </si>
  <si>
    <t>výška 600mm, délka 600mm Ocelové deskové otopné těleso s profilovanou čelní plochou, jednodeskové, bez rozšířených přestupních ploch, s integrovanou ventilovou</t>
  </si>
  <si>
    <t>výška 600mm, délka 700mm Ocelové deskové otopné těleso s profilovanou čelní plochou, jednodeskové, bez rozšířených přestupních ploch, s integrovanou ventilovou</t>
  </si>
  <si>
    <t>výška 600mm, délka 400mm Ocelové deskové otopné těleso s profilovanou čelní plochou, jednodeskové s rozšířenou přestupní plochou, s integrovanou ventilovou vlož</t>
  </si>
  <si>
    <t>výška 600mm, délka 500mm Ocelové deskové otopné těleso s profilovanou čelní plochou, jednodeskové s rozšířenou přestupní plochou, s integrovanou ventilovou vlož</t>
  </si>
  <si>
    <t>výška 600mm, délka 700mm Ocelové deskové otopné těleso s profilovanou čelní plochou, jednodeskové s rozšířenou přestupní plochou, s integrovanou ventilovou vlož</t>
  </si>
  <si>
    <t>výška 600mm, délka 800mm Ocelové deskové otopné těleso s profilovanou čelní plochou, jednodeskové s rozšířenou přestupní plochou, s integrovanou ventilovou vlož</t>
  </si>
  <si>
    <t>výška 600mm, délka 1000mm Ocelové deskové otopné těleso s profilovanou čelní plochou, jednodeskové s rozšířenou přestupní plochou, s integrovanou ventilovou vlo</t>
  </si>
  <si>
    <t>výška 900mm, délka 400mm Ocelové deskové otopné těleso s profilovanou čelní plochou, jednodeskové s rozšířenou přestupní plochou, s integrovanou ventilovou vlož</t>
  </si>
  <si>
    <t>výška 400mm, délka 900mm Ocelové deskové otopné těleso s profilovanou čelní plochou, dvojdeskové s jednou rozšířenou přestupní plochou, s integrovanou ventilovo</t>
  </si>
  <si>
    <t>výška 400mm, délka 1000mm Ocelové deskové otopné těleso s profilovanou čelní plochou, dvojdeskové s jednou rozšířenou přestupní plochou, s integrovanou ventilov</t>
  </si>
  <si>
    <t>výška 600mm, délka 800mm Ocelové deskové otopné těleso s profilovanou čelní plochou, dvojdeskové s jednou rozšířenou přestupní plochou, s integrovanou ventilovo</t>
  </si>
  <si>
    <t>výška 600mm, délka 900mm Ocelové deskové otopné těleso s profilovanou čelní plochou, dvojdeskové s jednou rozšířenou přestupní plochou, s integrovanou ventilovo</t>
  </si>
  <si>
    <t>výška 600mm, délka 1000mm Ocelové deskové otopné těleso s profilovanou čelní plochou, dvojdeskové s jednou rozšířenou přestupní plochou, s integrovanou ventilov</t>
  </si>
  <si>
    <t>výška 400mm, délka 1000mm Ocelové deskové otopné těleso s profilovanou čelní plochou, dvojdeskové s rozšířenými přestupními plochami, s integrovanou ventilovou</t>
  </si>
  <si>
    <t>výška 500mm, délka 800mm Ocelové deskové otopné těleso s profilovanou čelní plochou, dvojdeskové s rozšířenými přestupními plochami, s integrovanou ventilovou v</t>
  </si>
  <si>
    <t>výška 600mm, délka 900mm Ocelové deskové otopné těleso s profilovanou čelní plochou, dvojdeskové s rozšířenými přestupními plochami, s integrovanou ventilovou v</t>
  </si>
  <si>
    <t>výška 600mm, délka 1000mm Ocelové deskové otopné těleso s profilovanou čelní plochou, dvojdeskové s rozšířenými přestupními plochami, s integrovanou ventilovou</t>
  </si>
  <si>
    <t>výška 900mm, délka 1400mm Ocelové deskové otopné těleso s profilovanou čelní plochou, trojdeskové s rozšířenými přestupními plochami, s integrovanou ventilovou</t>
  </si>
  <si>
    <t>výška 1220mm, šířka 450mm Trubkové otopné těleso ("žebřík"), připojení DN15, max. teplota 110°C, max. přetlak 10bar, vč. odvzdušnění, bílá barva, vč. upevňovací</t>
  </si>
  <si>
    <t>výška 1220mm, šířka 600mm Trubkové otopné těleso ("žebřík"), připojení DN15, max. teplota 110°C, max. přetlak 10bar, vč. odvzdušnění, bílá barva, vč. upevňovací</t>
  </si>
  <si>
    <t>Závěsy a kotevní prvky z typového montážního systému (pozinkované prvky) pro kotvení Cu potrubí 15x1 až 35x1,5 ke stěnám a stropu s umožněním osového pohybu pot</t>
  </si>
  <si>
    <t>Otopný systém 2.NP - administrativa</t>
  </si>
  <si>
    <t>R79</t>
  </si>
  <si>
    <t>R80</t>
  </si>
  <si>
    <t>R81</t>
  </si>
  <si>
    <t>R82</t>
  </si>
  <si>
    <t>R83</t>
  </si>
  <si>
    <t>R84</t>
  </si>
  <si>
    <t>R85</t>
  </si>
  <si>
    <t>R86</t>
  </si>
  <si>
    <t>R87</t>
  </si>
  <si>
    <t>R88</t>
  </si>
  <si>
    <t>R89</t>
  </si>
  <si>
    <t>výška 600mm, délka 400mm Ocelové deskové otopné těleso s profilovanou čelní plochou, jednodeskové, bez rozšířených přestupních ploch, s integrovanou ventilovou</t>
  </si>
  <si>
    <t>R90</t>
  </si>
  <si>
    <t>výška 400mm, délka 1000mm Ocelové deskové otopné těleso s profilovanou čelní plochou, jednodeskové s rozšířenou přestupní plochou, s integrovanou ventilovou vlo</t>
  </si>
  <si>
    <t>R91</t>
  </si>
  <si>
    <t>výška 400mm, délka 1100mm Ocelové deskové otopné těleso s profilovanou čelní plochou, jednodeskové s rozšířenou přestupní plochou, s integrovanou ventilovou vlo</t>
  </si>
  <si>
    <t>R92</t>
  </si>
  <si>
    <t>výška 400mm, délka 1200mm Ocelové deskové otopné těleso s profilovanou čelní plochou, jednodeskové s rozšířenou přestupní plochou, s integrovanou ventilovou vlo</t>
  </si>
  <si>
    <t>R93</t>
  </si>
  <si>
    <t>R94</t>
  </si>
  <si>
    <t>výška 600mm, délka 900mm Ocelové deskové otopné těleso s profilovanou čelní plochou, jednodeskové s rozšířenou přestupní plochou, s integrovanou ventilovou vlož</t>
  </si>
  <si>
    <t>R95</t>
  </si>
  <si>
    <t>R96</t>
  </si>
  <si>
    <t>výška 400mm, délka 1100mm Ocelové deskové otopné těleso s profilovanou čelní plochou, dvojdeskové s jednou rozšířenou přestupní plochou, s integrovanou ventilov</t>
  </si>
  <si>
    <t>R97</t>
  </si>
  <si>
    <t>výška 400mm, délka 1200mm Ocelové deskové otopné těleso s profilovanou čelní plochou, dvojdeskové s jednou rozšířenou přestupní plochou, s integrovanou ventilov</t>
  </si>
  <si>
    <t>R98</t>
  </si>
  <si>
    <t>výška 400mm, délka 1100mm Ocelové deskové otopné těleso s profilovanou čelní plochou, dvojdeskové s rozšířenými přestupními plochami, s integrovanou ventilovou</t>
  </si>
  <si>
    <t>R99</t>
  </si>
  <si>
    <t>výška 400mm, délka 1200mm Ocelové deskové otopné těleso s profilovanou čelní plochou, dvojdeskové s rozšířenými přestupními plochami, s integrovanou ventilovou</t>
  </si>
  <si>
    <t>R100</t>
  </si>
  <si>
    <t>R101</t>
  </si>
  <si>
    <t>Pevný bod z typového montážního systému (pozinkované prvky) pro Cu potrubí 15x1 až 35x1</t>
  </si>
  <si>
    <t>R102</t>
  </si>
  <si>
    <t>Kluzné  uložení z typového montážního systému (pozinkované prvky) pro Cu potrubí 15x1 až 35x1</t>
  </si>
  <si>
    <t>R103</t>
  </si>
  <si>
    <t>Napojení dveřních clon</t>
  </si>
  <si>
    <t>R104</t>
  </si>
  <si>
    <t>R105</t>
  </si>
  <si>
    <t>R106</t>
  </si>
  <si>
    <t>107</t>
  </si>
  <si>
    <t>R107</t>
  </si>
  <si>
    <t>108</t>
  </si>
  <si>
    <t>R108</t>
  </si>
  <si>
    <t>109</t>
  </si>
  <si>
    <t>R109</t>
  </si>
  <si>
    <t>110</t>
  </si>
  <si>
    <t>R110</t>
  </si>
  <si>
    <t>111</t>
  </si>
  <si>
    <t>R111</t>
  </si>
  <si>
    <t>112</t>
  </si>
  <si>
    <t>R112</t>
  </si>
  <si>
    <t>Dvoucestný tlakově nezávislý regulační ventil s integrovaným automatickým regulátorem tlakové diference (kombiventil) a omezením max. průtoku, DN25 (pro průtok</t>
  </si>
  <si>
    <t>113</t>
  </si>
  <si>
    <t>R113</t>
  </si>
  <si>
    <t>Nerezová vlnovcová flexihadice DN25, L=500mm, konce: převlečná matice</t>
  </si>
  <si>
    <t>114</t>
  </si>
  <si>
    <t>R114</t>
  </si>
  <si>
    <t>Závěsy a kotevní prvky z typového montážního systému (pozinkované prvky) pro kotvení Cu potrubí 28x1 ke stěnám a stropu s umožněním osového pohybu potrubí</t>
  </si>
  <si>
    <t>115</t>
  </si>
  <si>
    <t>R115</t>
  </si>
  <si>
    <t>Kotevní prvky z typového montážního systému (pozinkované prvky) pro kotvení potrubí DN40 ke stěnám/stropu s umožněním osového pohybu potrubí</t>
  </si>
  <si>
    <t>116</t>
  </si>
  <si>
    <t>R116</t>
  </si>
  <si>
    <t>Specifikace dle vybraného dodavatele a systémů.</t>
  </si>
  <si>
    <t>Položka obsahuje veškerý montážní a pomocný materiál nezbytný k realizaci stavebního objektu.</t>
  </si>
  <si>
    <t>Zkoušky, ostatní</t>
  </si>
  <si>
    <t>117</t>
  </si>
  <si>
    <t>R117</t>
  </si>
  <si>
    <t>Tlaková zkouška potrubí</t>
  </si>
  <si>
    <t>Tlaková zkouška mediem dle PD</t>
  </si>
  <si>
    <t>Součástí položky jsou veškeré níklady na zkušební medium a jeho dopravu na staveniště vč. pronájmu zkušebních armatur a strojů. Součástí je také úklid a vyhotovení protokolu.</t>
  </si>
  <si>
    <t>118</t>
  </si>
  <si>
    <t>R118</t>
  </si>
  <si>
    <t>Propláchnutí potrubního systému</t>
  </si>
  <si>
    <t>Položka zahnuje veškeré náklady na provedení propláchnutí, médium, úklid a vypuštění.</t>
  </si>
  <si>
    <t>119</t>
  </si>
  <si>
    <t>R119</t>
  </si>
  <si>
    <t>Napuštění rozvodů vytápění, odvzdušnění</t>
  </si>
  <si>
    <t>Položka obsahuje veškeré mzdové náklady na personál pro napuštění a dohled nad úkonem.</t>
  </si>
  <si>
    <t>120</t>
  </si>
  <si>
    <t>R120</t>
  </si>
  <si>
    <t>Zaregulování otopného systému</t>
  </si>
  <si>
    <t>121</t>
  </si>
  <si>
    <t>R121</t>
  </si>
  <si>
    <t>Topná zkouška dle ČSN 06 0310 za účasti navazujících profesí (MaR)</t>
  </si>
  <si>
    <t>122</t>
  </si>
  <si>
    <t>R122</t>
  </si>
  <si>
    <t>Vypracování protokolů o provedených zkouškách</t>
  </si>
  <si>
    <t>123</t>
  </si>
  <si>
    <t>R123</t>
  </si>
  <si>
    <t>Dodavatelská dokumentace</t>
  </si>
  <si>
    <t>3paré</t>
  </si>
  <si>
    <t>Vyhotovení v elektronické a poapírové formě vč. autorizace.</t>
  </si>
  <si>
    <t>124</t>
  </si>
  <si>
    <t>R124</t>
  </si>
  <si>
    <t>Dokumentace skutečného provedení</t>
  </si>
  <si>
    <t>125</t>
  </si>
  <si>
    <t>R125</t>
  </si>
  <si>
    <t>Montážní lešení (montážní výška až cca 4m nad podlahou)</t>
  </si>
  <si>
    <t>Položka zahrnuje náklady na pořízení a dopravu lešení.</t>
  </si>
  <si>
    <t>Stavební přípomoci</t>
  </si>
  <si>
    <t>127</t>
  </si>
  <si>
    <t>R127</t>
  </si>
  <si>
    <t>zhotovení otvoru v cihelné stěně do tl. 0,5m, plocha otvoru do 0,02m2, vč. zpětného utěsnění po osazení potrubí</t>
  </si>
  <si>
    <t>Položka zahrnuje veškeré náklady na pronájem, provoz strojů vč. úklidu prostor.</t>
  </si>
  <si>
    <t>128</t>
  </si>
  <si>
    <t>R128</t>
  </si>
  <si>
    <t>zhotovení otvoru ve zděné příčce do tl. 0,15m, plocha otvoru do 0,02m2, vč. zpětného zazdění a začištění po osazení potrubí</t>
  </si>
  <si>
    <t>129</t>
  </si>
  <si>
    <t>R129</t>
  </si>
  <si>
    <t>zhotovení otvoru v cihelném klenutém stropu do tl. 0,8m, plocha otvoru do 0,02m2, vč. zpětného zazdění po osazení potrubí</t>
  </si>
  <si>
    <t>130</t>
  </si>
  <si>
    <t>R130</t>
  </si>
  <si>
    <t>zhotovení prostupu ŽB stropem (vyvrtání otvoru) do prům. 50mm, délky do 200mm , vč. zpětného utěsnění po osazení potrubí</t>
  </si>
  <si>
    <t>131</t>
  </si>
  <si>
    <t>R131</t>
  </si>
  <si>
    <t>vysekání kapes 10x10x8cm v cihelném  zdivu vč. zpětného zazdění po osazení potrubí</t>
  </si>
  <si>
    <t>132</t>
  </si>
  <si>
    <t>R132</t>
  </si>
  <si>
    <t>Požární utěsnění prostupů potrubí</t>
  </si>
  <si>
    <t>136</t>
  </si>
  <si>
    <t>R126</t>
  </si>
  <si>
    <t>zhotovení drážek ve stěnách pro rozvody ÚT vč. zpětného zaomítání po osazení potrubí</t>
  </si>
  <si>
    <t>SO 101.4</t>
  </si>
  <si>
    <t>Vzduchotechnika</t>
  </si>
  <si>
    <t>Sociální zařízení dopravci</t>
  </si>
  <si>
    <t>Ventilátor diagon.zatlumený do kruh.potr.</t>
  </si>
  <si>
    <t>s EC motorem d=160 mm</t>
  </si>
  <si>
    <t>(parametry v tab.č.2 v TZ) položka obsahuje dodávku a montáž vč. případného pomocného lešení a ochranných prvků. Kotevního materiálu vč. hmoždinek.</t>
  </si>
  <si>
    <t>Spojovací manžeta  D =160mm</t>
  </si>
  <si>
    <t>Bližší specifikace a nároky na položku viz PD část E.2.1-SO101.4 Vzduchotechnika</t>
  </si>
  <si>
    <t>položka obsahuje dodávku a montáž vč. případného pomocného lešení a ochranných prvků. Kotevního materiálu vč. hmoždinek.</t>
  </si>
  <si>
    <t>Zpětná klapka těsná D=160mm</t>
  </si>
  <si>
    <t>Talířový ventil odvodní kovový D=100mm</t>
  </si>
  <si>
    <t>Ohebná hadice tlumící D=160 mm, 5 bm v balení</t>
  </si>
  <si>
    <t>Ohebná hadice tlumící D=102 mm, 5 bm v balení</t>
  </si>
  <si>
    <t>Výfuková hlavice d=200 mm</t>
  </si>
  <si>
    <t>Potrubí SPIRO  do průměru  160 mm/30% tvar.</t>
  </si>
  <si>
    <t>Potrubí SPIRO  do průměru  200 mm/30% tvar.</t>
  </si>
  <si>
    <t>Sociální zařízení  2.NP</t>
  </si>
  <si>
    <t>Ventilátor diagon.zatlumený do kruh.potr. s EC motorem d=160 mm</t>
  </si>
  <si>
    <t>(parametry v tab.č.2 v TZ)položka obsahuje dodávku a montáž vč. případného pomocného lešení a ochranných prvků. Kotevního materiálu vč. hmoždinek.</t>
  </si>
  <si>
    <t>Požární stěnový uzávěr EI 90D1, 300x315 + servopohon 24 V</t>
  </si>
  <si>
    <t>Výfuková hlavice d=160mm</t>
  </si>
  <si>
    <t>Šatna 2.14</t>
  </si>
  <si>
    <t>Bloková typová jednotka  ve vnitřním provedení  s EC motory a rekuperací tepla  pro přívod a odvod ve složení:  filtry  F7, ZZT deskový s obtokem, ohřívač elekt</t>
  </si>
  <si>
    <t>(složení a parametry dle techniky v příloze č.7 TPZ a tab.č.2 v TZ)položka obsahuje dodávku a montáž vč. případného pomocného lešení a ochranných prvků. Kotevního materiálu vč. hmoždinek.</t>
  </si>
  <si>
    <t>Pružná manžeta  D=200mm</t>
  </si>
  <si>
    <t>Stěnová mřížka uzavřená 600x150 mm</t>
  </si>
  <si>
    <t>Sifon  s podtlak. uzávěrem</t>
  </si>
  <si>
    <t>Vířivý anemostat přívodní 300x300 s boxem a klapkou,  hrdlo horizontální</t>
  </si>
  <si>
    <t>Talířový ventil odvodní kovový D=160mm</t>
  </si>
  <si>
    <t>Tlumič hluku D=160mm</t>
  </si>
  <si>
    <t>Nasávací kus s ochrannou síťkou D=200mm (</t>
  </si>
  <si>
    <t>Server 217 (split jednotka)</t>
  </si>
  <si>
    <t>Kondenzační jednotka invertor, Qch=2,5 kW, Qt=3,7 kW, R 410A,max převýšení 10 m, max délka  20 m , COP 4,5; EER 4,5; garantovaný chod    chlazení  -15 až 48°C,</t>
  </si>
  <si>
    <t>součást split systému</t>
  </si>
  <si>
    <t>(složení a parametry dle  tab.č.2 a 3 v TZ)položka obsahuje dodávku a montáž vč. případného pomocného lešení a ochranných prvků. Kotevního materiálu vč. hmoždinek.</t>
  </si>
  <si>
    <t>Nástěnná jednotka Qch=2,5 kW, vč. kabelového ovladače s češtinou</t>
  </si>
  <si>
    <t>Potrubí chladiva (svazek)+ sdělovací kabel</t>
  </si>
  <si>
    <t>systémový prvek</t>
  </si>
  <si>
    <t>WC M+Ž 2.NP</t>
  </si>
  <si>
    <t>Ventilátor diagon.zatlumený do kruh.potr. s EC motorem d=125 mm (parametry v tab.č.2 v TZ)</t>
  </si>
  <si>
    <t>Spojovací manžeta  D =125mm</t>
  </si>
  <si>
    <t>Zpětná klapka těsná D=125mm</t>
  </si>
  <si>
    <t>Ohebná hadice tlumící D=127 mm, 5 bm v balení</t>
  </si>
  <si>
    <t>Výměníková stanice</t>
  </si>
  <si>
    <t>Výústka  odsávací jednořadá 600x100 mm s regulací R1</t>
  </si>
  <si>
    <t>Výfuková žaluzie 250x200 mm</t>
  </si>
  <si>
    <t>Čtyřhranné ocelové potrubí do obvodu 1050 mm/ 30% tvar. sk.I pozink ON 12 0403</t>
  </si>
  <si>
    <t>Vzduchové clony</t>
  </si>
  <si>
    <t>Vzduchová clona s opláštěním, vodním výměníkem a pětiotáčkovým ventilátorem Qv=2600 m3/h; Qt=20 kW vč.závěsů;</t>
  </si>
  <si>
    <t>ovládání a ventil dodávka MaR a ÚT</t>
  </si>
  <si>
    <t>(složení a parametry dle techniky v příloze č.6 TPZ a tab.č.2 v TZ) položka obsahuje dodávku a montáž vč. případného pomocného lešení a ochranných prvků. Kotevního materiálu vč. hmoždinek.</t>
  </si>
  <si>
    <t>Ostatní</t>
  </si>
  <si>
    <t>Montážní, těsnící a spojovací material</t>
  </si>
  <si>
    <t>Nátěr potrubí, oplechování a konzol - základ + 1x vrchní na montáži (odstín určí architekt)</t>
  </si>
  <si>
    <t>Tepelná izolace z miner.vlny  v Al-fólii</t>
  </si>
  <si>
    <t>Izolace tl. 40mm, vč. lepení spojů minerálních desek</t>
  </si>
  <si>
    <t>Komplexní vyzkoušení</t>
  </si>
  <si>
    <t>Položka obsahuje veškeré áklay na zajištění a provedení komplexní zkoušky celkového systému vč. vyhotovení protokolů.</t>
  </si>
  <si>
    <t>Zaregulování  zařízení</t>
  </si>
  <si>
    <t>Položka obsahuje veškeré áklay na zajištění a provedení zaregulování vč. vyhotovení protokolů.</t>
  </si>
  <si>
    <t>Zaškolení obsluhy</t>
  </si>
  <si>
    <t>Položka obsahuje veškeré áklay na zajištění a provedení zaškolení vč. vyhotovení protokolů.</t>
  </si>
  <si>
    <t>Šatna dopravci muži</t>
  </si>
  <si>
    <t>Bloková typová jednotka  ve vnitřním provedení</t>
  </si>
  <si>
    <t>s EC motory a rekuperací tepla  pro přívod a odvod ve složení:  filtry  F7, ZZT deskový s obtokem, ohřívač elektro, ventilátory s EC motory;</t>
  </si>
  <si>
    <t>(složení a parametry dle techniky v příloze č.7 TPZ a tab.č.2 v TZ) položka obsahuje dodávku a montáž vč. případného pomocného lešení a ochranných prvků. Kotevního materiálu vč. hmoždinek.</t>
  </si>
  <si>
    <t>Potrubí SPIRO  do průměru  250 mm/30% tvar.</t>
  </si>
  <si>
    <t>do obvodu 2630 mm/ 40% tvar. sk.I pozink ON 12 0403</t>
  </si>
  <si>
    <t>Vířivý anemostat přívodní 300x300 s boxem a klapkou,  hrdlo vertikální</t>
  </si>
  <si>
    <t>Výfuková hlavice d=225 mm</t>
  </si>
  <si>
    <t>Protidešťová žaluzie 1100x250 mm vč. pozedního rámu (doměřit na stavbě)</t>
  </si>
  <si>
    <t>Šatna dopravci ženy</t>
  </si>
  <si>
    <t>s EC motory a rekuperací tepla  pro přívod a odvod ve složení:  filtry  F7, ZZT deskový s obtokem, ohřívač elektro, ventilátory s EC motory</t>
  </si>
  <si>
    <t>Potrubí SPIRO  do průměru  160 mm/70% tvar.</t>
  </si>
  <si>
    <t>Sociální zařízení pokladní</t>
  </si>
  <si>
    <t>Pokladna 1-3</t>
  </si>
  <si>
    <t>Talířový ventil odvodní kovový D=125mm</t>
  </si>
  <si>
    <t>Ohebná hadice tlumící D=127 mm, 5 bm v balení (</t>
  </si>
  <si>
    <t>Sociální zařízení veřejné</t>
  </si>
  <si>
    <t>Ventilátor diagon.zatlumený do kruh.potr. s EC motorem d=125 mm ( (parametry v tab.č.2 v TZ)</t>
  </si>
  <si>
    <t>WC nájemce obchodu</t>
  </si>
  <si>
    <t>Ventilátor diagon.zatlumený do kruh.potrubní</t>
  </si>
  <si>
    <t>Ventilátor diagon.zatlumený do kruh.potr. s EC motorem d=125 mm</t>
  </si>
  <si>
    <t>126</t>
  </si>
  <si>
    <t>Sprchy 2.NP</t>
  </si>
  <si>
    <t>133</t>
  </si>
  <si>
    <t>R133</t>
  </si>
  <si>
    <t>134</t>
  </si>
  <si>
    <t>R134</t>
  </si>
  <si>
    <t>135</t>
  </si>
  <si>
    <t>R135</t>
  </si>
  <si>
    <t>R136</t>
  </si>
  <si>
    <t>SO 101.5</t>
  </si>
  <si>
    <t>Měření a regulace</t>
  </si>
  <si>
    <t>PŘÍSTROJE MIMO ROZVÁDĚČ</t>
  </si>
  <si>
    <t>Tepl. čidlo příložné Pt1000</t>
  </si>
  <si>
    <t>Bližší specifikace a nároky na položku viz PD část E.2.1-SO101.5 MaR</t>
  </si>
  <si>
    <t>Snímač.teploty Pt1000 venkovní</t>
  </si>
  <si>
    <t>SNIMAC TEPLOTY KANALOVY Pt1000</t>
  </si>
  <si>
    <t>Snímač.teploty Pt1000 prostorový</t>
  </si>
  <si>
    <t>Snímač dif. tl. 20-300Pa</t>
  </si>
  <si>
    <t>Pohon vzduch. klapky</t>
  </si>
  <si>
    <t>Pohon směš. ventilu</t>
  </si>
  <si>
    <t>Směš.ventil  kv 6,3</t>
  </si>
  <si>
    <t>Snímač rychlosti vzduchu</t>
  </si>
  <si>
    <t>Tepl. čidlo ponorné Pt1000</t>
  </si>
  <si>
    <t>ROZVÁDĚČ</t>
  </si>
  <si>
    <t>Skříň rozvaděče  1000x800x300</t>
  </si>
  <si>
    <t>Montážní práce-rozvaděč MaR</t>
  </si>
  <si>
    <t>Kab.žlab TIPO 30-25L</t>
  </si>
  <si>
    <t>Zasuvka na DIN lištu TS35  ZS20</t>
  </si>
  <si>
    <t>Pojistkovy drzak WAGO vc.pojistky</t>
  </si>
  <si>
    <t>Kontrolka IS-95 W 220V AC</t>
  </si>
  <si>
    <t>Transformator 220/24Vst,50Hz,350VA</t>
  </si>
  <si>
    <t>Lišta DIN  TS35</t>
  </si>
  <si>
    <t>Switch</t>
  </si>
  <si>
    <t>Specifikace dle PD a výsledného systému MaR</t>
  </si>
  <si>
    <t>Proud.chránič FL7-6/N/003/B</t>
  </si>
  <si>
    <t>Jistič -6/1/C</t>
  </si>
  <si>
    <t>Jistič 2/1/C</t>
  </si>
  <si>
    <t>DDC regulátor</t>
  </si>
  <si>
    <t>Jistič 6/1/B</t>
  </si>
  <si>
    <t>Jistič 4/1/C</t>
  </si>
  <si>
    <t>Jistič 16/1/B</t>
  </si>
  <si>
    <t>Modul DI  16</t>
  </si>
  <si>
    <t>Inst.relé 24V AC</t>
  </si>
  <si>
    <t>Přep. ochr. 275V/1+1</t>
  </si>
  <si>
    <t>Měřicí modul</t>
  </si>
  <si>
    <t>Proudový ventil</t>
  </si>
  <si>
    <t>Stykač</t>
  </si>
  <si>
    <t>Grafická centrála</t>
  </si>
  <si>
    <t>12 relay digital output module, Modbus protocol</t>
  </si>
  <si>
    <t>PC+tiskárna</t>
  </si>
  <si>
    <t>stolní PC vč, klávesnice, myši a monitoru, tiskárna formátu A4 barevná</t>
  </si>
  <si>
    <t>Panel 200</t>
  </si>
  <si>
    <t>Transformator 220/12V DC</t>
  </si>
  <si>
    <t>Vyp.S32</t>
  </si>
  <si>
    <t>Radova svorka</t>
  </si>
  <si>
    <t>Rad.svorka do 15 mm2 +zapoj.</t>
  </si>
  <si>
    <t>Tesnici vyvodka P 13,5-P 16</t>
  </si>
  <si>
    <t>KABELY</t>
  </si>
  <si>
    <t>Stitek popisny</t>
  </si>
  <si>
    <t>Celoplast.kab.JYTY 4*1</t>
  </si>
  <si>
    <t>Datový kabel F/UTP4xAWG24</t>
  </si>
  <si>
    <t>Celoplast.kab.CYKY5cx1,5</t>
  </si>
  <si>
    <t>Kabel CYKY3Jx2,5</t>
  </si>
  <si>
    <t>Spinaci jednotka  vc.spoj.dilu  (koncová)</t>
  </si>
  <si>
    <t>Spinaci jednotka  vc.spoj.dilu</t>
  </si>
  <si>
    <t>plast. skrin s 1 otvorem pro T6..</t>
  </si>
  <si>
    <t>Elektroinstalační trubka 16mm</t>
  </si>
  <si>
    <t>Kabel JYTY 2*1</t>
  </si>
  <si>
    <t>Kabel.zlab</t>
  </si>
  <si>
    <t>Kabel CYKY3Jx1,5</t>
  </si>
  <si>
    <t>CYKY2Dx4</t>
  </si>
  <si>
    <t>Propj.vodič CY  10</t>
  </si>
  <si>
    <t>Vodič CY 4 zlutozelene</t>
  </si>
  <si>
    <t>Lista el.instal L 40</t>
  </si>
  <si>
    <t>MONTÁŽ KABELŮ</t>
  </si>
  <si>
    <t>Lista el.instal.L 40 pevne uloz.</t>
  </si>
  <si>
    <t>montaz CYKY 3*1.5 - pevne</t>
  </si>
  <si>
    <t>Vodic CY 4</t>
  </si>
  <si>
    <t>Podruž. materiál</t>
  </si>
  <si>
    <t>Datový kabel</t>
  </si>
  <si>
    <t>CYKY5Cx1,5</t>
  </si>
  <si>
    <t>CYKY3x2,5</t>
  </si>
  <si>
    <t>Kab.zlab  vc.vika a p.</t>
  </si>
  <si>
    <t>Kabel CYKY2x4</t>
  </si>
  <si>
    <t>Ukonc.a zapoj.vod.v rozv.do 2,5mm2</t>
  </si>
  <si>
    <t>Ukonc.stineni kab.v plasti vc.zap.</t>
  </si>
  <si>
    <t>Kabel JYTY 4*1 pevne ulozeny</t>
  </si>
  <si>
    <t>Kabel JYTY 2*1 pevně</t>
  </si>
  <si>
    <t>Oznac.stitek pro pr.v rozadec</t>
  </si>
  <si>
    <t>Vodic CY 10</t>
  </si>
  <si>
    <t>MONTÁŽ ZAŘÍZENÍ MaR</t>
  </si>
  <si>
    <t>Zákaz.SW pro jeden dat.bod</t>
  </si>
  <si>
    <t>Vyvrtani otvoru do zdiva</t>
  </si>
  <si>
    <t>Upevnovaci bod hmozdinkou</t>
  </si>
  <si>
    <t>Montáž nasten.rozvadece</t>
  </si>
  <si>
    <t>Mont.reg.tlaku (dif.) mikrosp.</t>
  </si>
  <si>
    <t>Montaz cidla TV,TVZ,TVA</t>
  </si>
  <si>
    <t>Disp.program +implementace</t>
  </si>
  <si>
    <t>Mont.el.servopohonu</t>
  </si>
  <si>
    <t>ZEMNÍ PRÁCE</t>
  </si>
  <si>
    <t>Pruraz zdivem-cihla,tl.60 cm</t>
  </si>
  <si>
    <t>Pruraz zdivem-cihla,tl.30 cm</t>
  </si>
  <si>
    <t>Kabelový prostup z PVC  15 mm</t>
  </si>
  <si>
    <t>dodávka a montáž materiálu.</t>
  </si>
  <si>
    <t>SO 101.6</t>
  </si>
  <si>
    <t>Silnoproudá elektroinstalace</t>
  </si>
  <si>
    <t>Dodávky zařízení</t>
  </si>
  <si>
    <t>rozv.RS1 pod omítku</t>
  </si>
  <si>
    <t>Bližší specifikace a nároky na položku viz PD část E.2.1-SO101.6 Silnoproudá elektrotechnika</t>
  </si>
  <si>
    <t>rozv.RS2 pod omítku</t>
  </si>
  <si>
    <t>rozv.RS3 pod omítku</t>
  </si>
  <si>
    <t>rozv.RS4 pod omítku</t>
  </si>
  <si>
    <t>rozv.RS5 pod omítku</t>
  </si>
  <si>
    <t>rozv.RS6 pod omítku</t>
  </si>
  <si>
    <t>rozv.RS7 pod omítku</t>
  </si>
  <si>
    <t>rozv.RS8 pod omítku</t>
  </si>
  <si>
    <t>rozv.RSATM OCEP na omítku</t>
  </si>
  <si>
    <t>rozv.RSKA OCEP na omítku</t>
  </si>
  <si>
    <t>skříň OCEP připojovací 3x160A 000gG vč. Výzbroje pod omítku</t>
  </si>
  <si>
    <t>rozv.REH+REP OCEP skříňový 1600x1800x400 s dveřmi EI15/DP1-Sm</t>
  </si>
  <si>
    <t>rozv.RSS OCEP na omítku</t>
  </si>
  <si>
    <t>soustava 2 sériových přepínačů pro nástěnnou montáž, uloženy v nice ve stěně za kovovými uzamykatelnými dvířky, řazení 5 10A, 260V, 50Hz, IP20</t>
  </si>
  <si>
    <t>P1 svítidlo stropní 2x36W, IP65</t>
  </si>
  <si>
    <t>N2 Svítidlo NO LED přisazené 2W/200lm autonomní 1h, IP44</t>
  </si>
  <si>
    <t>N3 Svítidlo NO LED přisazené 2W/150lm autonomní 1h, open area, IP20</t>
  </si>
  <si>
    <t>N4 Svítidlo NO LED přisazené 2W/150lm autonomní 1h, open area, IP20</t>
  </si>
  <si>
    <t>P2 svítidlo stropní LED 98W/4000K/1300lm, IP20</t>
  </si>
  <si>
    <t>P3 svítidlo přisazené LED 17,6W/4000K/2560lm/IP20</t>
  </si>
  <si>
    <t>P4 svítidlo přisazené LED 20,8W/4000K/2960lm/IP20</t>
  </si>
  <si>
    <t>P5 svítidlo přisazené LED 17W/4000K/1900lm/IP20</t>
  </si>
  <si>
    <t>P6 svítidlo přisazené LED 18W/4000K/1440lm/IP44</t>
  </si>
  <si>
    <t>V1 svítidlo na omítku dekorativní LED 12W/3000K/1000lm/IP20</t>
  </si>
  <si>
    <t>S1 Svítidlo stropní 2x36W, IP20</t>
  </si>
  <si>
    <t>N1 Svítidlo NO LED přisazené 1W/90lm autonomní 1h, IP44</t>
  </si>
  <si>
    <t>Materiál elektromontážní</t>
  </si>
  <si>
    <t>kabel CYKY 3x1,5</t>
  </si>
  <si>
    <t>kabel CYKY 3x2,5</t>
  </si>
  <si>
    <t>kabel 1kV CYKY 3x70+50</t>
  </si>
  <si>
    <t>kabel 1kV CYKY 3x95+50</t>
  </si>
  <si>
    <t>kabel CYKY 5x1,5</t>
  </si>
  <si>
    <t>kabel CYKY 5x2,5</t>
  </si>
  <si>
    <t>kabel CYKY 5x4</t>
  </si>
  <si>
    <t>kabel CYKY 5x6</t>
  </si>
  <si>
    <t>kabel CYKY 5x10</t>
  </si>
  <si>
    <t>kabel 1kV CHKE-V 3x1,5 FE180</t>
  </si>
  <si>
    <t>vodič CYY 4</t>
  </si>
  <si>
    <t>spojka 1kV plast SVCZC 35-150(3x95+70)</t>
  </si>
  <si>
    <t>protipožární hmota nástřiková</t>
  </si>
  <si>
    <t>vedení FeZn 30/4 (0,96kg/m)</t>
  </si>
  <si>
    <t>vedení FeZn pr.10mm(0,63kg/m)</t>
  </si>
  <si>
    <t>ochranná stříška jímače OSH FeZn horní</t>
  </si>
  <si>
    <t>ochranná stříška jímače OSD FeZn dolní</t>
  </si>
  <si>
    <t>podpěra vedení na plech PV1s 60mm FeZn</t>
  </si>
  <si>
    <t>svorka k jímací tyči SJ1 4šrouby FeZn</t>
  </si>
  <si>
    <t>ochranný úhelník svodu OU délka 2,0m</t>
  </si>
  <si>
    <t>drát AlMgSi pr.8mm měkký 0,135kg/m</t>
  </si>
  <si>
    <t>jímací tyč hladká JT2,0 M16 AlMgSi pr.19/2000mm</t>
  </si>
  <si>
    <t>svorka univerzální SU Al</t>
  </si>
  <si>
    <t>svorka k jímači/zkuš SJ1/SZ 16/8mm 2šrou Al 221330</t>
  </si>
  <si>
    <t>podstavec k jímací tyči beton/M16 12kg  22103103</t>
  </si>
  <si>
    <t>podložka plast kruhová k podstavci JT  22103102</t>
  </si>
  <si>
    <t>krabice KSK80/IP66 81x81x51mm</t>
  </si>
  <si>
    <t>Žlab MERKUR 200/100 GZ  rozteč podpěr cca.1,6m</t>
  </si>
  <si>
    <t>Žlab MERKUR 500/100 GZ  rozteč podpěr cca.1,2m</t>
  </si>
  <si>
    <t>kumulativní položka-nosný materiál pro zavěšení žlabu</t>
  </si>
  <si>
    <t>přepínač Mosaic 10A/250V/1modul řaz.6        77001</t>
  </si>
  <si>
    <t>přepínač Mosaic 10A/250V/1modul+sign řaz.6   77002</t>
  </si>
  <si>
    <t>přepínač Mosaic 10A/250V/2moduly řaz.7       77021</t>
  </si>
  <si>
    <t>automat spínač Mosaic 230V/2kW/3vod/2moduly  78454</t>
  </si>
  <si>
    <t>sporáková přípojka 25A/380Vstř zapušť. 39563-23C</t>
  </si>
  <si>
    <t>Poř. tlačítko (CS) GW42201 pro kontáž na stěnu</t>
  </si>
  <si>
    <t>zásuvka Mosaic 16A/250V 2moduly              77140</t>
  </si>
  <si>
    <t>2-zásuvka Mosaic 16A/250V IP55</t>
  </si>
  <si>
    <t>2-zásuvka Mosaic 16A/250V 4moduly            77164</t>
  </si>
  <si>
    <t>deska montážní Mosaic 1modul</t>
  </si>
  <si>
    <t>deska montážní Mosaic 1modul                 80250    
SESTAVA  podsvPřep Mosaic 10A/250Vstř řaz.1/6 1mod</t>
  </si>
  <si>
    <t>deska montážní Mosaic 1modul                 80250</t>
  </si>
  <si>
    <t>deska montážní Mosaic 1modul            
SESTAVA  podsvPřep Mosaic 10A/250Vstř řaz.1/6 1mod</t>
  </si>
  <si>
    <t>deska montážní Mosaic 2moduly                80251</t>
  </si>
  <si>
    <t>deska montážní Mosaic 4-5/2x2modulů          80252</t>
  </si>
  <si>
    <t>rámeček krycí Mosaic 1modul                  78801</t>
  </si>
  <si>
    <t>rámeček krycí Mosaic 1modul</t>
  </si>
  <si>
    <t>rámeček krycí Mosaic 1modul                  78801    
SESTAVA  podsvPřep Mosaic 10A/250Vstř řaz.1/6 1mod</t>
  </si>
  <si>
    <t>rámeček krycí Mosaic 2moduly                 78802</t>
  </si>
  <si>
    <t>rámeček krycí Mosaic 4moduly vodoro          78814</t>
  </si>
  <si>
    <t>zářivka 220V/36W</t>
  </si>
  <si>
    <t>0 734 01 4 x zásuvka 2P + T</t>
  </si>
  <si>
    <t>drobný montážní materiál jinde neuvedený</t>
  </si>
  <si>
    <t>Materiál další obory</t>
  </si>
  <si>
    <t>barva syntetická základní</t>
  </si>
  <si>
    <t>email syntetický vrchní šedý</t>
  </si>
  <si>
    <t>ředidlo S6006</t>
  </si>
  <si>
    <t>Materiál zemní+stavební</t>
  </si>
  <si>
    <t>roura korugovaná KOPOFLEX KF09040 pr.40</t>
  </si>
  <si>
    <t>písek kopaný 0-2mm</t>
  </si>
  <si>
    <t>krycí deska KD1(50/17/3,5cm)</t>
  </si>
  <si>
    <t>Elektromontáže</t>
  </si>
  <si>
    <t>krabice plast pro P rozvod vč.zapojení 8111</t>
  </si>
  <si>
    <t>kabelový rošt do š.40cm</t>
  </si>
  <si>
    <t>kabelový rošt nad š.40cm</t>
  </si>
  <si>
    <t>ukončení v rozvaděči vč.zapojení vodiče do 2,5mm2</t>
  </si>
  <si>
    <t>ukončení v rozvaděči vč.zapojení vodiče do 6mm2</t>
  </si>
  <si>
    <t>ukončení v rozvaděči vč.zapojení vodiče do 16mm2</t>
  </si>
  <si>
    <t>ukončení v rozvaděči vč.zapojení vodiče do 70mm2</t>
  </si>
  <si>
    <t>ukončení v rozvaděči vč.zapojení vodiče do 95mm2</t>
  </si>
  <si>
    <t>ukončení na svorkovnici vodič do 16mm2</t>
  </si>
  <si>
    <t>spojka 1kV smršťovací do 4x120</t>
  </si>
  <si>
    <t>spínač zapuštěný vč.zapojení 1pólový/řazení 1</t>
  </si>
  <si>
    <t>přepínač zapuštěný vč.zapojení sériový/řazení 5-5A</t>
  </si>
  <si>
    <t>přepínač zapuštěný vč.zapojení střídavý/řazení 6</t>
  </si>
  <si>
    <t>přepínač zapuštěný vč.zapojení křížový/řazení 7</t>
  </si>
  <si>
    <t>spínač 3pól/25A/400V(sporák přípoj)vč.zapoj zapušť</t>
  </si>
  <si>
    <t>spínač zapuštěný vč.zapojení s plynulou regulací</t>
  </si>
  <si>
    <t>požární tlačítko na stěnu obecné 10A, 230V,50Hz,IP20</t>
  </si>
  <si>
    <t>zásuvka domovní zapuštěná vč.zapojení</t>
  </si>
  <si>
    <t>rozvodnice do hmotnosti 20kg</t>
  </si>
  <si>
    <t>rozvodnice do hmotnosti 50kg</t>
  </si>
  <si>
    <t>svítidlo žárovkové bytové stropní/více zdrojů</t>
  </si>
  <si>
    <t>svítidlo žárovkové orientační</t>
  </si>
  <si>
    <t>svítidlo zářivkové bytové stropní/1 zdroj</t>
  </si>
  <si>
    <t>svítidlo zářivkové bytové stropní/2 zdroje</t>
  </si>
  <si>
    <t>svítidlo zářivkové průmyslové stropní/3 zdroje</t>
  </si>
  <si>
    <t>uzemň.vedení v zemi/město úplná mtž FeZn do 120mm2</t>
  </si>
  <si>
    <t>svod vč.podpěr drát do pr.10mm</t>
  </si>
  <si>
    <t>jímací tyč do 3m montáž na hřeben</t>
  </si>
  <si>
    <t>svorka hromosvodová do 2 šroubů</t>
  </si>
  <si>
    <t>svorka hromosvodová do 4 šroubů</t>
  </si>
  <si>
    <t>ochranný úhelník nebo trubka/ držáky do zdiva</t>
  </si>
  <si>
    <t>nátěr svodového vodiče</t>
  </si>
  <si>
    <t>137</t>
  </si>
  <si>
    <t>R137</t>
  </si>
  <si>
    <t>kabel Cu(-CYKY) pod omítkou do 2x4/3x2,5/5x1,5</t>
  </si>
  <si>
    <t>138</t>
  </si>
  <si>
    <t>R138</t>
  </si>
  <si>
    <t>139</t>
  </si>
  <si>
    <t>R139</t>
  </si>
  <si>
    <t>kabel Cu(-CYKY) pod omítkou do 5x6</t>
  </si>
  <si>
    <t>140</t>
  </si>
  <si>
    <t>R140</t>
  </si>
  <si>
    <t>141</t>
  </si>
  <si>
    <t>R141</t>
  </si>
  <si>
    <t>vodič Cu(-CY,CYA) volně uložený do 1x35</t>
  </si>
  <si>
    <t>142</t>
  </si>
  <si>
    <t>R142</t>
  </si>
  <si>
    <t>kabel(-CYKY) volně uložený do 3x6/4x4/7x2,5</t>
  </si>
  <si>
    <t>143</t>
  </si>
  <si>
    <t>R143</t>
  </si>
  <si>
    <t>144</t>
  </si>
  <si>
    <t>R144</t>
  </si>
  <si>
    <t>145</t>
  </si>
  <si>
    <t>R145</t>
  </si>
  <si>
    <t>146</t>
  </si>
  <si>
    <t>R146</t>
  </si>
  <si>
    <t>kabel(-CYKY) volně ulož.do 5x10/12x4/19x2,5/24x1,5</t>
  </si>
  <si>
    <t>147</t>
  </si>
  <si>
    <t>R147</t>
  </si>
  <si>
    <t>kabel Cu(-1kV CYKY) volně ulož do 3x120/4x95/5x50</t>
  </si>
  <si>
    <t>148</t>
  </si>
  <si>
    <t>R148</t>
  </si>
  <si>
    <t>kabel Cu(-1kV CYKY) pevně ulož do 3x120/4x95/5x50</t>
  </si>
  <si>
    <t>149</t>
  </si>
  <si>
    <t>R149</t>
  </si>
  <si>
    <t>kabel(-1kV CHKE) pevně uložený do 2x4/3x2,5/4x1,5</t>
  </si>
  <si>
    <t>150</t>
  </si>
  <si>
    <t>R150</t>
  </si>
  <si>
    <t>označovací štítek na kabel</t>
  </si>
  <si>
    <t>151</t>
  </si>
  <si>
    <t>R151</t>
  </si>
  <si>
    <t>příplatek na zatažení do prostupu kabel do 12kg</t>
  </si>
  <si>
    <t>152</t>
  </si>
  <si>
    <t>R152</t>
  </si>
  <si>
    <t>montáž ochr. vodiče na povrchu vč. podpěr</t>
  </si>
  <si>
    <t>153</t>
  </si>
  <si>
    <t>R153</t>
  </si>
  <si>
    <t>154</t>
  </si>
  <si>
    <t>R154</t>
  </si>
  <si>
    <t>obecná položka montáže uživatele             /dmtž</t>
  </si>
  <si>
    <t>položka obsahuje veškeré montážní práce různých zařézení dané profese.</t>
  </si>
  <si>
    <t>155</t>
  </si>
  <si>
    <t>R155</t>
  </si>
  <si>
    <t>vytyčení trasy kabelu ve volném terénu vč.mater</t>
  </si>
  <si>
    <t>KM</t>
  </si>
  <si>
    <t>položka obsahuje kompletní vytýčení vč. vyznačení trasy pro kabel.</t>
  </si>
  <si>
    <t>156</t>
  </si>
  <si>
    <t>R156</t>
  </si>
  <si>
    <t>výkop kabel.rýhy šířka 35/hloubka 80cm tz.3/ko1.5</t>
  </si>
  <si>
    <t>Výkop rýhy bez pažení, mechanizací ve stísněných podmínkách.</t>
  </si>
  <si>
    <t>157</t>
  </si>
  <si>
    <t>R157</t>
  </si>
  <si>
    <t>oddělení a krytí spojky do 6kV</t>
  </si>
  <si>
    <t>158</t>
  </si>
  <si>
    <t>R158</t>
  </si>
  <si>
    <t>zához kabelové rýhy šířka 35/hloubka 80cm tz.3</t>
  </si>
  <si>
    <t>159</t>
  </si>
  <si>
    <t>R159</t>
  </si>
  <si>
    <t>provizorní úprava terénu třída zeminy 3</t>
  </si>
  <si>
    <t>160</t>
  </si>
  <si>
    <t>R160</t>
  </si>
  <si>
    <t>geodetické zaměření skutečné polohy</t>
  </si>
  <si>
    <t>položka obsahuje celkové zaměření skutečného provedení a předání investorovi dle jeho požadavků.</t>
  </si>
  <si>
    <t>Ostatní náklady</t>
  </si>
  <si>
    <t>161</t>
  </si>
  <si>
    <t>R161</t>
  </si>
  <si>
    <t>vypracování zprávy VR/cena akce do 1.000.000 kč</t>
  </si>
  <si>
    <t>položka obsahuje komplexní vypracování VR a předání investorovi specializovanou osobou.</t>
  </si>
  <si>
    <t>162</t>
  </si>
  <si>
    <t>R162</t>
  </si>
  <si>
    <t>poplatek za recyklaci svítidla</t>
  </si>
  <si>
    <t>položka obsahu recyklační poplatky veškerých specifikovaných položek.</t>
  </si>
  <si>
    <t>163</t>
  </si>
  <si>
    <t>R163</t>
  </si>
  <si>
    <t>dozory správce sítě(rozvodného závodu)</t>
  </si>
  <si>
    <t>164</t>
  </si>
  <si>
    <t>R164</t>
  </si>
  <si>
    <t>součinnost správce sítě(rozvodného závodu)</t>
  </si>
  <si>
    <t>165</t>
  </si>
  <si>
    <t>R165</t>
  </si>
  <si>
    <t>montážní plošina do 25m</t>
  </si>
  <si>
    <t>položka obsahuje veškeré náklady na pronájem dopravu a instalaci plošiny</t>
  </si>
  <si>
    <t>166</t>
  </si>
  <si>
    <t>R166</t>
  </si>
  <si>
    <t>vybour.otvoru ve zdi/cihla/ do pr.60mm/tl.do 0,30m</t>
  </si>
  <si>
    <t>položka obsahuje veškeré náklady na storje, provedení otvoru, začištění a úklid.</t>
  </si>
  <si>
    <t>167</t>
  </si>
  <si>
    <t>R167</t>
  </si>
  <si>
    <t>vybour.otvoru ve zdi/cihla/ do pr.60mm/tl.do 0,90m</t>
  </si>
  <si>
    <t>168</t>
  </si>
  <si>
    <t>R168</t>
  </si>
  <si>
    <t>vysekání kapsy/zeď plná cihla/ do 300x300x150mm</t>
  </si>
  <si>
    <t>SO 101.7</t>
  </si>
  <si>
    <t>Orientační systém</t>
  </si>
  <si>
    <t>R93714</t>
  </si>
  <si>
    <t>Informační tabule označení výpravní budovy, dodávka + montáž</t>
  </si>
  <si>
    <t>Dodávka a montáž informačních tabulí. Součástí položky jsou veškeré montážní materiály vč.případného montážního lešení, kotevní prvky a přidružené stavební práce.</t>
  </si>
  <si>
    <t>SO 101.9</t>
  </si>
  <si>
    <t>Vnitřní vybavení</t>
  </si>
  <si>
    <t>Boxy pro úschovu zavazadel</t>
  </si>
  <si>
    <t>Šatní skříňka s boxy, 18 boxů  
2=2,0000 [A]</t>
  </si>
  <si>
    <t>kovové uzamykatelné boxy dle standardu používaných ve drážních budovách.</t>
  </si>
  <si>
    <t>Mincovní turniket na WC</t>
  </si>
  <si>
    <t>Mincovní turniket na WC dle specifikace v PD na kovové mince s možností platby kartou. Položka obsahuje dodávku a montáž vč. uvedení do provozu apředávacího protokolu.</t>
  </si>
  <si>
    <t>Odkládací pult u pokladen, dubový olejovaný, 800x300x40 mm, dodávka + montáž</t>
  </si>
  <si>
    <t>Položka bude při realizaci odsouhlasena investorem. Dodávka a montáž.</t>
  </si>
  <si>
    <t>Odkládací pult u pokladen, dubový olejovaný, 1250x200x40 mm, dodávka + montáž</t>
  </si>
  <si>
    <t>Informační panel (nástěnka) s plexisklem kotvená na zeď, 1400x1000 mm, dodávka + montáž</t>
  </si>
  <si>
    <t>Vybavení veřejných toalet (dávkovače mýdla, držáky toaletních papírů, zásobníky papírových ručníků, odpadkové koše), antivandal provedení, dodávka + montáž</t>
  </si>
  <si>
    <t>Přebalovací pult, nerezový, dodávka + montáž</t>
  </si>
  <si>
    <t>Informační panel příjezdů a odjezdů autobusů a vlaků, 1400x1000 mm, dodávka + montáž</t>
  </si>
  <si>
    <t>93711</t>
  </si>
  <si>
    <t>MOBILIÁŘ - DŘEVĚNÉ LAVIČKY</t>
  </si>
  <si>
    <t>93753</t>
  </si>
  <si>
    <t>SO 102.1</t>
  </si>
  <si>
    <t>14102</t>
  </si>
  <si>
    <t>viz.pol.96813:2,40*2,00=4,8000 [A]</t>
  </si>
  <si>
    <t>R02200</t>
  </si>
  <si>
    <t>Pronájem kontejnerů včetně nábytku…židle stoly atd. včetně zásobníku na splašky, vč. schodů a rampy vč.gumové podložky na dlažbu</t>
  </si>
  <si>
    <t>KČ</t>
  </si>
  <si>
    <t>Jedná se o 3ks samostatných kontejnerů vč. dopravy a umístění na místo určení. Složení je 1x kontejner na pokladny, 1x kontejner na čekárnu, 1x hygienicky kontejner na WC spolu s integrovaným zásobníkem na splaškovou vodu. Součástí položky je také instalace informačního systému tabulí pro orientaci a cestující, zároveň připojení kontejnerů na rozvody dat a informačního systému, systému pokladen ze stávající  budovy (SO101) vč, ochrany provizorního vedení ze sklepa stávající budovy a celé trasy na místa kontejnerů.</t>
  </si>
  <si>
    <t>1=1,0000 [B]  
pronájem předpoklad 9 měsíců</t>
  </si>
  <si>
    <t>zahrnuje náklady na pořízení, provozování, udržování a likvidaci objednatelem požadovaného zařízení. Bližší specifikace viz projektová dokumentace.</t>
  </si>
  <si>
    <t>11090</t>
  </si>
  <si>
    <t>VŠEOBECNÉ VYKLIZENÍ OSTATNÍCH PLOCH</t>
  </si>
  <si>
    <t>80,00=80,0000 [A]</t>
  </si>
  <si>
    <t>zahrnuje odstranění všech překážek pro uskutečnění stavby</t>
  </si>
  <si>
    <t>34223</t>
  </si>
  <si>
    <t>zazdívka dočasných prostupů  
12ks*0,20 m3=2,4000 [A]</t>
  </si>
  <si>
    <t>702232</t>
  </si>
  <si>
    <t>KABELOVÁ CHRÁNIČKA ZEMNÍ DĚLENÁ DN PŘES 100 DO 200 MM</t>
  </si>
  <si>
    <t>chránička pro přípojné vedení  
8=8,0000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</si>
  <si>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</si>
  <si>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709612</t>
  </si>
  <si>
    <t>DEMONTÁŽ CHRÁNIČKY/TRUBKY</t>
  </si>
  <si>
    <t>8,00=8,0000 [A]</t>
  </si>
  <si>
    <t>1. Položka obsahuje:    
 – veškeré práce a materiál obsažený v názvu položky    
2. Položka neobsahuje:    
 X    
3. Způsob měření:    
Udává se počet kusů kompletní konstrukce nebo práce.</t>
  </si>
  <si>
    <t>722173</t>
  </si>
  <si>
    <t>20,00=20,0000 [A]</t>
  </si>
  <si>
    <t>767911</t>
  </si>
  <si>
    <t>OPLOCENÍ Z DRÁTĚNÉHO PLETIVA POZINKOVANÉHO STANDARDNÍHO</t>
  </si>
  <si>
    <t>včetně provizorního ukotvení sloupků</t>
  </si>
  <si>
    <t>12,00=12,0000 [A]</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</si>
  <si>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</si>
  <si>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966842</t>
  </si>
  <si>
    <t>ODSTRANĚNÍ OPLOCENÍ Z DRÁT PLETIVA</t>
  </si>
  <si>
    <t>včetně odstranění provizorního ukotvení sloupků</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</si>
  <si>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</si>
  <si>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96813</t>
  </si>
  <si>
    <t>VYSEKÁNÍ OTVORŮ, KAPES, RÝH V CIHELNÉM ZDIVU</t>
  </si>
  <si>
    <t>12ks*0,20 m3=2,4000 [A]</t>
  </si>
  <si>
    <t>SO 102.6</t>
  </si>
  <si>
    <t>Přesun mobiliáře z odbavovací haly do dočasné odbavovací haly, případně do míst určených investorem</t>
  </si>
  <si>
    <t>Součástí položky jsou veškeré práce spojené s nakládkou a vykládkou, dopravy vybavení a jeho zabalení pro účely přepravy a uskladnění. Přeprava vybavení bude na místo určené investorem.</t>
  </si>
  <si>
    <t>SO 104</t>
  </si>
  <si>
    <t>Demolice</t>
  </si>
  <si>
    <t>viz.pol.98143:2570,00*0,650=1 670,5000 [E]</t>
  </si>
  <si>
    <t>98143</t>
  </si>
  <si>
    <t>DEMOLICE BUDOV CIHELNÝCH S PODÍLEM KONSTR PŘES 30%</t>
  </si>
  <si>
    <t>2570,00=2 570,0000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</si>
  <si>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</si>
  <si>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104.2</t>
  </si>
  <si>
    <t>Odstranění nepoužívaného stánku</t>
  </si>
  <si>
    <t>viz.pol.98117:0,70=0,7000 [A]</t>
  </si>
  <si>
    <t>98116</t>
  </si>
  <si>
    <t>DEMOLICE BUDOV DŘEVĚNÝCH</t>
  </si>
  <si>
    <t>37,40=37,4000 [A]</t>
  </si>
  <si>
    <t>SO 201</t>
  </si>
  <si>
    <t>Přeložky O2</t>
  </si>
  <si>
    <t>Telefonní rozvaděč</t>
  </si>
  <si>
    <t>Typ MIS 1 - komplet vč. veškerého přidruženého maeriálu</t>
  </si>
  <si>
    <t>Svorkovnice</t>
  </si>
  <si>
    <t>Sada pro naspojkování zemního telekomunikačního kabelu</t>
  </si>
  <si>
    <t>sada pro 20 vodičů</t>
  </si>
  <si>
    <t>příchytky plastové univerzální</t>
  </si>
  <si>
    <t>plastová dl. Do 100mm</t>
  </si>
  <si>
    <t>Kabelová chránička</t>
  </si>
  <si>
    <t>plastová flexibilní D20</t>
  </si>
  <si>
    <t>Kabel TCEPKPFLE</t>
  </si>
  <si>
    <t>typ TCEPKPFLE 5x4x0,4</t>
  </si>
  <si>
    <t>Kabel SYKFY</t>
  </si>
  <si>
    <t>typ SYKFY 10x2x0,5</t>
  </si>
  <si>
    <t>2.1</t>
  </si>
  <si>
    <t>Montáž - Telefonní rozvaděč MIS 1</t>
  </si>
  <si>
    <t>Bližší specifikace a nároky na položku viz PD část E.1.5-SO201 Přeložka O2</t>
  </si>
  <si>
    <t>Montáž - Sada pro naspojkování zemního telekomunikačního kabelu, 20 vodičů</t>
  </si>
  <si>
    <t>Montáž - Kabel TCEPKPFLE 5x4x0,4</t>
  </si>
  <si>
    <t>Montáž - Kabel SYKFY 10x2x0,5</t>
  </si>
  <si>
    <t>2.2</t>
  </si>
  <si>
    <t>Protažení kabelu TCEPKPFLE stávají chráničkou uloženou v zemi</t>
  </si>
  <si>
    <t>Obsahuje zafoukání kabelu do stávající chráničky uložené v zemi až ke stěně objektu SO101.</t>
  </si>
  <si>
    <t>Demontáž stávajícího venkovního telekomunikačního rozvaděče</t>
  </si>
  <si>
    <t>Součástí jsou náklady na mechanizaci a likvidaci stavebního odpadu vč. zemních prací.</t>
  </si>
  <si>
    <t>Demontáž stávajících nepotřebných telekomunikačních kabelů</t>
  </si>
  <si>
    <t>Položka obsahuje demontáž a ekologickou likvidaci kabelů vč. vytažení kabelů ze země.</t>
  </si>
  <si>
    <t>Drobné zemní práce</t>
  </si>
  <si>
    <t>Předpokládá se použití mechanizace ve stísněných podmínkách.</t>
  </si>
  <si>
    <t>Obsahuje náklady na mechanizaci a dopravu na stavbu.</t>
  </si>
  <si>
    <t>Protokoly budou odpovídat zvolenému výrobci v souladu s platnou legislativou.</t>
  </si>
  <si>
    <t>SO 202</t>
  </si>
  <si>
    <t>Posílení přívodu  NN</t>
  </si>
  <si>
    <t>Dodávka zařízení</t>
  </si>
  <si>
    <t>jistič 3pól BD250NE305 690V/36kA spínací blok</t>
  </si>
  <si>
    <t>Bližší specifikace a nároky na položku viz PD část E.1.5-SO202 Posélení přívodu NN</t>
  </si>
  <si>
    <t>spoušť nadproud SE-BD-0250-DTV3 3pol 250A distri</t>
  </si>
  <si>
    <t>kontaktová sada PS-BHD-1100</t>
  </si>
  <si>
    <t>spoušť nadproud SE-BH-0630-DTV3 3pol 630A distri</t>
  </si>
  <si>
    <t>elektroměr 3fázový přímý ET414/15-60A</t>
  </si>
  <si>
    <t>měřící trafo proudu /2,5VA/tp.0,5  250/5A</t>
  </si>
  <si>
    <t>měřící trafo proudu /10VA/tp.0,5  600/5A</t>
  </si>
  <si>
    <t>PLASTOVÝ ROZVADĚČ RVP POD OMÍTKU VČ. VÝZBROJE 570x216x420 IP44 IK10</t>
  </si>
  <si>
    <t>pojistková patrona /25kV/25A</t>
  </si>
  <si>
    <t>trafo distr olej hermetiz  TOHn 358/22kV 400kVA</t>
  </si>
  <si>
    <t>kondenzátor 6kVAr</t>
  </si>
  <si>
    <t>kabel CYKY 4x10</t>
  </si>
  <si>
    <t>průchozí svorka dvojitá do 120</t>
  </si>
  <si>
    <t>trubka ohebná PVC monoflex 1440</t>
  </si>
  <si>
    <t>roura korugovaná KOPOFLEX KF09060 pr.60/32mm</t>
  </si>
  <si>
    <t>vypínač MSO-80-1 80A/AC250V/1pol na lištu</t>
  </si>
  <si>
    <t>vidlice 5pól/32A/400V/IP44  IV 3253</t>
  </si>
  <si>
    <t>jistič LTN-40B-3N 3+Npól/ch.B/ 40A/10kA</t>
  </si>
  <si>
    <t>jistič LTN-63B-3N 3+Npól/ch.B/ 63A/10kA</t>
  </si>
  <si>
    <t>Elektromontáže, demontáže a ostatní</t>
  </si>
  <si>
    <t>trubka plast ohebná,pod omítkou,typ 2348/pr.48</t>
  </si>
  <si>
    <t>trubka plast volně uložená do pr.50mm</t>
  </si>
  <si>
    <t>ukončení na svorkovnici vodič do 120mm2</t>
  </si>
  <si>
    <t>ukončení na svorkovnici vodič do 240mm2</t>
  </si>
  <si>
    <t>koncovka 22kV do 1x70 - ukončení na přístroji</t>
  </si>
  <si>
    <t>vidlice/zás.spoj průmyslová vč.zapojení 3P+N+Z/32A</t>
  </si>
  <si>
    <t>pojistková patrona 6-35kV</t>
  </si>
  <si>
    <t>jistič vč.zapojení 3pól/63A                  /dmtž</t>
  </si>
  <si>
    <t>jistič vč.zapojení 4pól/63A</t>
  </si>
  <si>
    <t>jistič 3pól bez zapojení do 250A</t>
  </si>
  <si>
    <t>jistič 3pól vč. zapojení do 160A             /dmtž</t>
  </si>
  <si>
    <t>úprava rozvaděče vč. materiálu</t>
  </si>
  <si>
    <t>demontáž přebytečných prvků a kabeláže</t>
  </si>
  <si>
    <t>přídavná spoušť vč.zapojení pro jistič nad 100A</t>
  </si>
  <si>
    <t>přístroj modul na lištu DIN vč.zapoj.do100A/1pól</t>
  </si>
  <si>
    <t>elektroměr 3-fázový bez zapojení</t>
  </si>
  <si>
    <t>měřící trafo proudu násuvné vč.zapojení</t>
  </si>
  <si>
    <t>transformátor do 35kV olejový bez zapoj. do 400kVA</t>
  </si>
  <si>
    <t>rozvodnice do hmotnosti 20kg pod omítku vč. Zed. prací</t>
  </si>
  <si>
    <t>řadová svorka vč.popisu + zapojení do 150mm2</t>
  </si>
  <si>
    <t>kondenzátor NN+VN bez zapojení do 20kVAr</t>
  </si>
  <si>
    <t>kabel Cu(-CYKY) pod omítkou do 5x10</t>
  </si>
  <si>
    <t>kabel(-CYKY) volně uložený do 5x6/7x4/12x1,5</t>
  </si>
  <si>
    <t>příplatek na zatažení do prostupu kabel do 2kg</t>
  </si>
  <si>
    <t>SO 223</t>
  </si>
  <si>
    <t>Služební parkoviště</t>
  </si>
  <si>
    <t>14101</t>
  </si>
  <si>
    <t>viz.pol.17120:578=578,0000 [A]</t>
  </si>
  <si>
    <t>viz.pol.11332:56*2,00=112,0000 [A]</t>
  </si>
  <si>
    <t>14211</t>
  </si>
  <si>
    <t>POPLATKY ZA ZEMNÍK - ORNICE</t>
  </si>
  <si>
    <t>22,50=22,5000 [A]</t>
  </si>
  <si>
    <t>zahrnuje veškeré poplatky majiteli zemníku související s nákupem zeminy (nikoliv s otvírkou zemníku)</t>
  </si>
  <si>
    <t>11332</t>
  </si>
  <si>
    <t>140*0,40=56,0000 [A]</t>
  </si>
  <si>
    <t>11352</t>
  </si>
  <si>
    <t>ODSTRANĚNÍ CHODNÍKOVÝCH A SILNIČNÍCH OBRUBNÍKŮ BETONOVÝCH</t>
  </si>
  <si>
    <t>včetně očištění a uložení na deponii určenou investorem</t>
  </si>
  <si>
    <t>40=40,0000 [A]</t>
  </si>
  <si>
    <t>12273</t>
  </si>
  <si>
    <t>12373</t>
  </si>
  <si>
    <t>ODKOP PRO SPOD STAVBU SILNIC A ŽELEZNIC TŘ. I</t>
  </si>
  <si>
    <t>255+296=551,0000 [A]</t>
  </si>
  <si>
    <t>13273</t>
  </si>
  <si>
    <t>4,50=4,5000 [A]</t>
  </si>
  <si>
    <t>17120</t>
  </si>
  <si>
    <t>viz.pol.12273:22,50=22,5000 [A]  
viz.pol.12373:551=551,0000 [B]  
viz.pol.13273:4,50=4,5000 [C]  
Celkem: A+B+C=578,0000 [D]</t>
  </si>
  <si>
    <t>18110</t>
  </si>
  <si>
    <t>ÚPRAVA PLÁNĚ SE ZHUTNĚNÍM V HORNINĚ TŘ. I</t>
  </si>
  <si>
    <t>280=280,0000 [A]  
77,50=77,5000 [B]  
Celkem: A+B=357,5000 [C]</t>
  </si>
  <si>
    <t>položka zahrnuje úpravu pláně včetně vyrovnání výškových rozdílů. Míru zhutnění určuje projekt.</t>
  </si>
  <si>
    <t>18231</t>
  </si>
  <si>
    <t>ROZPROSTŘENÍ ORNICE V ROVINĚ V TL DO 0,10M</t>
  </si>
  <si>
    <t>150=150,0000 [A]</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</si>
  <si>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</si>
  <si>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</si>
  <si>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</si>
  <si>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</si>
  <si>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</si>
  <si>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</si>
  <si>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po výsadbě a před předáním stavby</t>
  </si>
  <si>
    <t>150*2=300,0000 [A]</t>
  </si>
  <si>
    <t>Zahrnuje pokosení se shrabáním, naložení shrabků na dopravní prostředek, s odvozem a se složením, to vše bez ohledu na sklon terénu    
zahrnuje nutné zalití a hnojení</t>
  </si>
  <si>
    <t>212615</t>
  </si>
  <si>
    <t>TRATIVODY KOMPL Z TRUB Z PLAST HMOT DN DO 80MM, RÝHA TŘ I</t>
  </si>
  <si>
    <t>20=20,0000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</si>
  <si>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</si>
  <si>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56313</t>
  </si>
  <si>
    <t>VOZOVKOVÉ VRSTVY Z MECHANICKY ZPEVNĚNÉHO KAMENIVA TL. DO 150MM</t>
  </si>
  <si>
    <t>280=280,0000 [A]</t>
  </si>
  <si>
    <t>56333</t>
  </si>
  <si>
    <t>280=280,0000 [A]  
77,20=77,2000 [B]  
Celkem: A+B=357,2000 [C]</t>
  </si>
  <si>
    <t>582611</t>
  </si>
  <si>
    <t>76=76,0000 [A]</t>
  </si>
  <si>
    <t>582612</t>
  </si>
  <si>
    <t>KRYTY Z BETON DLAŽDIC SE ZÁMKEM ŠEDÝCH TL 80MM DO LOŽE Z KAM</t>
  </si>
  <si>
    <t>58261A</t>
  </si>
  <si>
    <t>KRYTY Z BETON DLAŽDIC SE ZÁMKEM BAREV RELIÉF TL 60MM DO LOŽE Z KAM</t>
  </si>
  <si>
    <t>1,20=1,2000 [A]</t>
  </si>
  <si>
    <t>89712</t>
  </si>
  <si>
    <t>VPUSŤ KANALIZAČNÍ ULIČNÍ KOMPLETNÍ Z BETONOVÝCH DÍLCŮ</t>
  </si>
  <si>
    <t>1=1,0000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</si>
  <si>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</si>
  <si>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917211</t>
  </si>
  <si>
    <t>ZÁHONOVÉ OBRUBY Z BETONOVÝCH OBRUBNÍKŮ ŠÍŘ 50MM</t>
  </si>
  <si>
    <t>Položka zahrnuje:    
dodání a pokládku betonových obrubníků o rozměrech předepsaných zadávací dokumentací    
betonové lože i boční betonovou opěrku.</t>
  </si>
  <si>
    <t>917223</t>
  </si>
  <si>
    <t>SILNIČNÍ A CHODNÍKOVÉ OBRUBY Z BETONOVÝCH OBRUBNÍKŮ ŠÍŘ 100MM</t>
  </si>
  <si>
    <t>71=71,0000 [A]</t>
  </si>
  <si>
    <t>SO 98-98</t>
  </si>
  <si>
    <t>Všeobecný objekt</t>
  </si>
  <si>
    <t>Dokumentace stavby</t>
  </si>
  <si>
    <t>VSEOB001</t>
  </si>
  <si>
    <t>Geodetická dokumentace skutečného provedení stavby</t>
  </si>
  <si>
    <t>R-položka</t>
  </si>
  <si>
    <t>Vypracování geodetické části dokumentace skutečného provedení</t>
  </si>
  <si>
    <t>v předepsaném rozsahu a počtu dle VTP a ZTP</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</si>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</sst>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006BB2"/>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SUM(C10:C34)</f>
      </c>
    </row>
    <row r="7" spans="2:3" ht="12.75" customHeight="1">
      <c r="B7" s="7" t="s">
        <v>7</v>
      </c>
      <c s="9">
        <f>SUM(E10:E34)</f>
      </c>
    </row>
    <row r="9" spans="1:5" ht="12.75" customHeight="1">
      <c r="A9" s="8" t="s">
        <v>8</v>
      </c>
      <c s="8" t="s">
        <v>9</v>
      </c>
      <c s="8" t="s">
        <v>10</v>
      </c>
      <c s="8" t="s">
        <v>11</v>
      </c>
      <c s="8" t="s">
        <v>12</v>
      </c>
    </row>
    <row r="10" spans="1:5" ht="12.75" customHeight="1">
      <c r="A10" s="10" t="s">
        <v>14</v>
      </c>
      <c s="10" t="s">
        <v>15</v>
      </c>
      <c s="11">
        <f>'PS 231'!M3</f>
      </c>
      <c s="11">
        <f>0+'PS 231'!O9+'PS 231'!O13+'PS 231'!O17+'PS 231'!O21+'PS 231'!O25+'PS 231'!O29+'PS 231'!O33+'PS 231'!O37+'PS 231'!O41+'PS 231'!O45+'PS 231'!O49+'PS 231'!O53+'PS 231'!O57+'PS 231'!O61+'PS 231'!O65+'PS 231'!O69+'PS 231'!O73+'PS 231'!O77+'PS 231'!O81+'PS 231'!O86+'PS 231'!O90+'PS 231'!O94+'PS 231'!O99+'PS 231'!O103+'PS 231'!O107+'PS 231'!O111+'PS 231'!O115+'PS 231'!O119+'PS 231'!O123+'PS 231'!O127+'PS 231'!O131+'PS 231'!O135+'PS 231'!O139+'PS 231'!O143+'PS 231'!O147+'PS 231'!O151+'PS 231'!O155+'PS 231'!O159+'PS 231'!O163+'PS 231'!O167+'PS 231'!O171+'PS 231'!O175+'PS 231'!O179+'PS 231'!O184+'PS 231'!O188+'PS 231'!O192+'PS 231'!O196+'PS 231'!O200+'PS 231'!O204+'PS 231'!O208+'PS 231'!O212+'PS 231'!O216+'PS 231'!O220+'PS 231'!O224+'PS 231'!O228+'PS 231'!O232+'PS 231'!O236</f>
      </c>
      <c s="11">
        <f>C10+D10</f>
      </c>
    </row>
    <row r="11" spans="1:5" ht="12.75" customHeight="1">
      <c r="A11" s="10" t="s">
        <v>236</v>
      </c>
      <c s="10" t="s">
        <v>237</v>
      </c>
      <c s="11">
        <f>'PS 232'!M3</f>
      </c>
      <c s="11">
        <f>0+'PS 232'!O9+'PS 232'!O13+'PS 232'!O17+'PS 232'!O21+'PS 232'!O25+'PS 232'!O29+'PS 232'!O33+'PS 232'!O37+'PS 232'!O41+'PS 232'!O45+'PS 232'!O49+'PS 232'!O53+'PS 232'!O57+'PS 232'!O61+'PS 232'!O65+'PS 232'!O69+'PS 232'!O73+'PS 232'!O77+'PS 232'!O81+'PS 232'!O85+'PS 232'!O89+'PS 232'!O94+'PS 232'!O98+'PS 232'!O103+'PS 232'!O107+'PS 232'!O111+'PS 232'!O115+'PS 232'!O119+'PS 232'!O123+'PS 232'!O127+'PS 232'!O131+'PS 232'!O135+'PS 232'!O139+'PS 232'!O143+'PS 232'!O147+'PS 232'!O151+'PS 232'!O155+'PS 232'!O159+'PS 232'!O163+'PS 232'!O167+'PS 232'!O171+'PS 232'!O175+'PS 232'!O179+'PS 232'!O183+'PS 232'!O187+'PS 232'!O192+'PS 232'!O196+'PS 232'!O200+'PS 232'!O204+'PS 232'!O208+'PS 232'!O212+'PS 232'!O216+'PS 232'!O220+'PS 232'!O224+'PS 232'!O228+'PS 232'!O232+'PS 232'!O236+'PS 232'!O240+'PS 232'!O244+'PS 232'!O248+'PS 232'!O252</f>
      </c>
      <c s="11">
        <f>C11+D11</f>
      </c>
    </row>
    <row r="12" spans="1:5" ht="12.75" customHeight="1">
      <c r="A12" s="10" t="s">
        <v>307</v>
      </c>
      <c s="10" t="s">
        <v>308</v>
      </c>
      <c s="11">
        <f>'PS 233'!M3</f>
      </c>
      <c s="11">
        <f>0+'PS 233'!O9+'PS 233'!O13+'PS 233'!O17+'PS 233'!O21+'PS 233'!O25+'PS 233'!O30+'PS 233'!O35+'PS 233'!O39+'PS 233'!O43+'PS 233'!O47+'PS 233'!O51+'PS 233'!O55+'PS 233'!O59+'PS 233'!O63+'PS 233'!O67+'PS 233'!O71+'PS 233'!O76+'PS 233'!O80+'PS 233'!O84+'PS 233'!O88+'PS 233'!O92+'PS 233'!O96+'PS 233'!O100+'PS 233'!O104+'PS 233'!O108+'PS 233'!O112+'PS 233'!O116+'PS 233'!O120+'PS 233'!O124+'PS 233'!O128</f>
      </c>
      <c s="11">
        <f>C12+D12</f>
      </c>
    </row>
    <row r="13" spans="1:5" ht="12.75" customHeight="1">
      <c r="A13" s="10" t="s">
        <v>328</v>
      </c>
      <c s="10" t="s">
        <v>329</v>
      </c>
      <c s="11">
        <f>'PS 234.1'!M3</f>
      </c>
      <c s="11">
        <f>0+'PS 234.1'!O9+'PS 234.1'!O13+'PS 234.1'!O17+'PS 234.1'!O21+'PS 234.1'!O25+'PS 234.1'!O29+'PS 234.1'!O34+'PS 234.1'!O38+'PS 234.1'!O43+'PS 234.1'!O47+'PS 234.1'!O51+'PS 234.1'!O55+'PS 234.1'!O59+'PS 234.1'!O63+'PS 234.1'!O67+'PS 234.1'!O71+'PS 234.1'!O75+'PS 234.1'!O79+'PS 234.1'!O83+'PS 234.1'!O87+'PS 234.1'!O91+'PS 234.1'!O95+'PS 234.1'!O99+'PS 234.1'!O104+'PS 234.1'!O108+'PS 234.1'!O112+'PS 234.1'!O116+'PS 234.1'!O120+'PS 234.1'!O124+'PS 234.1'!O128+'PS 234.1'!O132+'PS 234.1'!O136+'PS 234.1'!O140+'PS 234.1'!O144+'PS 234.1'!O148+'PS 234.1'!O152+'PS 234.1'!O156</f>
      </c>
      <c s="11">
        <f>C13+D13</f>
      </c>
    </row>
    <row r="14" spans="1:5" ht="12.75" customHeight="1">
      <c r="A14" s="10" t="s">
        <v>355</v>
      </c>
      <c s="10" t="s">
        <v>356</v>
      </c>
      <c s="11">
        <f>'PS 234.2'!M3</f>
      </c>
      <c s="11">
        <f>0+'PS 234.2'!O9+'PS 234.2'!O13+'PS 234.2'!O17+'PS 234.2'!O21+'PS 234.2'!O26+'PS 234.2'!O31+'PS 234.2'!O35+'PS 234.2'!O39+'PS 234.2'!O43+'PS 234.2'!O47</f>
      </c>
      <c s="11">
        <f>C14+D14</f>
      </c>
    </row>
    <row r="15" spans="1:5" ht="12.75" customHeight="1">
      <c r="A15" s="10" t="s">
        <v>359</v>
      </c>
      <c s="10" t="s">
        <v>360</v>
      </c>
      <c s="11">
        <f>'PS 235'!M3</f>
      </c>
      <c s="11">
        <f>0+'PS 235'!O9+'PS 235'!O13+'PS 235'!O18+'PS 235'!O22+'PS 235'!O26+'PS 235'!O30+'PS 235'!O34+'PS 235'!O38+'PS 235'!O42+'PS 235'!O46+'PS 235'!O50</f>
      </c>
      <c s="11">
        <f>C15+D15</f>
      </c>
    </row>
    <row r="16" spans="1:5" ht="12.75" customHeight="1">
      <c r="A16" s="10" t="s">
        <v>367</v>
      </c>
      <c s="10" t="s">
        <v>368</v>
      </c>
      <c s="11">
        <f>'PS 236'!M3</f>
      </c>
      <c s="11">
        <f>0+'PS 236'!O9+'PS 236'!O13+'PS 236'!O17+'PS 236'!O21+'PS 236'!O25+'PS 236'!O29+'PS 236'!O33+'PS 236'!O37+'PS 236'!O41+'PS 236'!O45+'PS 236'!O49+'PS 236'!O53+'PS 236'!O57+'PS 236'!O61+'PS 236'!O65+'PS 236'!O69+'PS 236'!O74+'PS 236'!O79+'PS 236'!O83+'PS 236'!O87+'PS 236'!O91+'PS 236'!O95+'PS 236'!O99+'PS 236'!O103+'PS 236'!O107+'PS 236'!O111+'PS 236'!O115+'PS 236'!O119+'PS 236'!O123+'PS 236'!O127+'PS 236'!O131+'PS 236'!O135+'PS 236'!O139+'PS 236'!O143+'PS 236'!O148+'PS 236'!O152+'PS 236'!O156+'PS 236'!O160+'PS 236'!O164+'PS 236'!O168+'PS 236'!O172+'PS 236'!O176+'PS 236'!O180+'PS 236'!O184+'PS 236'!O188+'PS 236'!O192+'PS 236'!O196</f>
      </c>
      <c s="11">
        <f>C16+D16</f>
      </c>
    </row>
    <row r="17" spans="1:5" ht="12.75" customHeight="1">
      <c r="A17" s="10" t="s">
        <v>406</v>
      </c>
      <c s="10" t="s">
        <v>407</v>
      </c>
      <c s="11">
        <f>'PS 237.1'!M3</f>
      </c>
      <c s="11">
        <f>0+'PS 237.1'!O9+'PS 237.1'!O14+'PS 237.1'!O18+'PS 237.1'!O22+'PS 237.1'!O26+'PS 237.1'!O30+'PS 237.1'!O34+'PS 237.1'!O38+'PS 237.1'!O42+'PS 237.1'!O46+'PS 237.1'!O50+'PS 237.1'!O54+'PS 237.1'!O58+'PS 237.1'!O62+'PS 237.1'!O66+'PS 237.1'!O70+'PS 237.1'!O74+'PS 237.1'!O78+'PS 237.1'!O82+'PS 237.1'!O86+'PS 237.1'!O90+'PS 237.1'!O94+'PS 237.1'!O98+'PS 237.1'!O102+'PS 237.1'!O106+'PS 237.1'!O110+'PS 237.1'!O114+'PS 237.1'!O118+'PS 237.1'!O122+'PS 237.1'!O126+'PS 237.1'!O130+'PS 237.1'!O135+'PS 237.1'!O139+'PS 237.1'!O144+'PS 237.1'!O148+'PS 237.1'!O152+'PS 237.1'!O156+'PS 237.1'!O160+'PS 237.1'!O164+'PS 237.1'!O168+'PS 237.1'!O172+'PS 237.1'!O176+'PS 237.1'!O180+'PS 237.1'!O184+'PS 237.1'!O188+'PS 237.1'!O192+'PS 237.1'!O196+'PS 237.1'!O200+'PS 237.1'!O204+'PS 237.1'!O208+'PS 237.1'!O212+'PS 237.1'!O216+'PS 237.1'!O220+'PS 237.1'!O224+'PS 237.1'!O228+'PS 237.1'!O232+'PS 237.1'!O236+'PS 237.1'!O240+'PS 237.1'!O244+'PS 237.1'!O248+'PS 237.1'!O252+'PS 237.1'!O256+'PS 237.1'!O260+'PS 237.1'!O264+'PS 237.1'!O268+'PS 237.1'!O272+'PS 237.1'!O277+'PS 237.1'!O281+'PS 237.1'!O285+'PS 237.1'!O289+'PS 237.1'!O293+'PS 237.1'!O297+'PS 237.1'!O301+'PS 237.1'!O305+'PS 237.1'!O309+'PS 237.1'!O313+'PS 237.1'!O317+'PS 237.1'!O321</f>
      </c>
      <c s="11">
        <f>C17+D17</f>
      </c>
    </row>
    <row r="18" spans="1:5" ht="12.75" customHeight="1">
      <c r="A18" s="10" t="s">
        <v>503</v>
      </c>
      <c s="10" t="s">
        <v>504</v>
      </c>
      <c s="11">
        <f>'SO 101.1'!M3</f>
      </c>
      <c s="11">
        <f>0+'SO 101.1'!O9+'SO 101.1'!O13+'SO 101.1'!O17+'SO 101.1'!O21+'SO 101.1'!O25+'SO 101.1'!O29+'SO 101.1'!O33+'SO 101.1'!O37+'SO 101.1'!O42+'SO 101.1'!O46+'SO 101.1'!O50+'SO 101.1'!O54+'SO 101.1'!O58+'SO 101.1'!O62+'SO 101.1'!O66+'SO 101.1'!O71+'SO 101.1'!O75+'SO 101.1'!O79+'SO 101.1'!O84+'SO 101.1'!O88+'SO 101.1'!O92+'SO 101.1'!O96+'SO 101.1'!O100+'SO 101.1'!O104+'SO 101.1'!O108+'SO 101.1'!O113+'SO 101.1'!O117+'SO 101.1'!O121+'SO 101.1'!O125+'SO 101.1'!O129+'SO 101.1'!O133+'SO 101.1'!O137+'SO 101.1'!O142+'SO 101.1'!O146+'SO 101.1'!O150+'SO 101.1'!O154+'SO 101.1'!O158+'SO 101.1'!O162+'SO 101.1'!O167+'SO 101.1'!O171+'SO 101.1'!O175+'SO 101.1'!O179+'SO 101.1'!O183+'SO 101.1'!O187+'SO 101.1'!O191+'SO 101.1'!O195+'SO 101.1'!O199+'SO 101.1'!O203+'SO 101.1'!O207+'SO 101.1'!O211+'SO 101.1'!O215+'SO 101.1'!O219+'SO 101.1'!O223+'SO 101.1'!O227+'SO 101.1'!O231+'SO 101.1'!O235+'SO 101.1'!O239+'SO 101.1'!O243+'SO 101.1'!O247+'SO 101.1'!O251+'SO 101.1'!O255+'SO 101.1'!O260+'SO 101.1'!O264+'SO 101.1'!O268+'SO 101.1'!O272+'SO 101.1'!O276+'SO 101.1'!O280+'SO 101.1'!O284+'SO 101.1'!O288+'SO 101.1'!O292+'SO 101.1'!O296+'SO 101.1'!O300+'SO 101.1'!O304+'SO 101.1'!O308+'SO 101.1'!O312+'SO 101.1'!O316+'SO 101.1'!O320+'SO 101.1'!O324+'SO 101.1'!O328+'SO 101.1'!O332+'SO 101.1'!O336+'SO 101.1'!O340+'SO 101.1'!O344+'SO 101.1'!O348+'SO 101.1'!O352+'SO 101.1'!O356+'SO 101.1'!O360+'SO 101.1'!O364+'SO 101.1'!O368+'SO 101.1'!O372+'SO 101.1'!O376+'SO 101.1'!O380+'SO 101.1'!O384+'SO 101.1'!O389+'SO 101.1'!O393+'SO 101.1'!O397+'SO 101.1'!O401+'SO 101.1'!O405+'SO 101.1'!O409+'SO 101.1'!O413+'SO 101.1'!O417+'SO 101.1'!O421+'SO 101.1'!O425+'SO 101.1'!O429+'SO 101.1'!O433+'SO 101.1'!O437</f>
      </c>
      <c s="11">
        <f>C18+D18</f>
      </c>
    </row>
    <row r="19" spans="1:5" ht="12.75" customHeight="1">
      <c r="A19" s="10" t="s">
        <v>925</v>
      </c>
      <c s="10" t="s">
        <v>926</v>
      </c>
      <c s="11">
        <f>'SO 101.10'!M3</f>
      </c>
      <c s="11">
        <f>0+'SO 101.10'!O9+'SO 101.10'!O13</f>
      </c>
      <c s="11">
        <f>C19+D19</f>
      </c>
    </row>
    <row r="20" spans="1:5" ht="12.75" customHeight="1">
      <c r="A20" s="10" t="s">
        <v>932</v>
      </c>
      <c s="10" t="s">
        <v>933</v>
      </c>
      <c s="11">
        <f>'SO 101.2'!M3</f>
      </c>
      <c s="11">
        <f>0+'SO 101.2'!O9+'SO 101.2'!O13+'SO 101.2'!O17+'SO 101.2'!O21+'SO 101.2'!O25+'SO 101.2'!O29+'SO 101.2'!O33+'SO 101.2'!O37+'SO 101.2'!O41+'SO 101.2'!O45+'SO 101.2'!O49+'SO 101.2'!O54+'SO 101.2'!O58+'SO 101.2'!O62+'SO 101.2'!O66+'SO 101.2'!O70+'SO 101.2'!O74+'SO 101.2'!O78+'SO 101.2'!O82+'SO 101.2'!O86+'SO 101.2'!O90+'SO 101.2'!O94+'SO 101.2'!O98+'SO 101.2'!O102</f>
      </c>
      <c s="11">
        <f>C20+D20</f>
      </c>
    </row>
    <row r="21" spans="1:5" ht="12.75" customHeight="1">
      <c r="A21" s="10" t="s">
        <v>1015</v>
      </c>
      <c s="10" t="s">
        <v>1016</v>
      </c>
      <c s="11">
        <f>'SO 101.3'!M3</f>
      </c>
      <c s="11">
        <f>0+'SO 101.3'!O9+'SO 101.3'!O13+'SO 101.3'!O17+'SO 101.3'!O22+'SO 101.3'!O26+'SO 101.3'!O30+'SO 101.3'!O34+'SO 101.3'!O38+'SO 101.3'!O42+'SO 101.3'!O46+'SO 101.3'!O50+'SO 101.3'!O54+'SO 101.3'!O58+'SO 101.3'!O62+'SO 101.3'!O66+'SO 101.3'!O70+'SO 101.3'!O74+'SO 101.3'!O78+'SO 101.3'!O82+'SO 101.3'!O86+'SO 101.3'!O90+'SO 101.3'!O94+'SO 101.3'!O98+'SO 101.3'!O102+'SO 101.3'!O106+'SO 101.3'!O110+'SO 101.3'!O114+'SO 101.3'!O118+'SO 101.3'!O122+'SO 101.3'!O126+'SO 101.3'!O130+'SO 101.3'!O134+'SO 101.3'!O138+'SO 101.3'!O142+'SO 101.3'!O146+'SO 101.3'!O150+'SO 101.3'!O155+'SO 101.3'!O159+'SO 101.3'!O163+'SO 101.3'!O167+'SO 101.3'!O171+'SO 101.3'!O175+'SO 101.3'!O179+'SO 101.3'!O183+'SO 101.3'!O187+'SO 101.3'!O191+'SO 101.3'!O195+'SO 101.3'!O199+'SO 101.3'!O203+'SO 101.3'!O207+'SO 101.3'!O211+'SO 101.3'!O215+'SO 101.3'!O219+'SO 101.3'!O223+'SO 101.3'!O227+'SO 101.3'!O231+'SO 101.3'!O235+'SO 101.3'!O239+'SO 101.3'!O243+'SO 101.3'!O247+'SO 101.3'!O251+'SO 101.3'!O255+'SO 101.3'!O259+'SO 101.3'!O263+'SO 101.3'!O267+'SO 101.3'!O271+'SO 101.3'!O275+'SO 101.3'!O279+'SO 101.3'!O283+'SO 101.3'!O287+'SO 101.3'!O291+'SO 101.3'!O295+'SO 101.3'!O299+'SO 101.3'!O303+'SO 101.3'!O307+'SO 101.3'!O311+'SO 101.3'!O316+'SO 101.3'!O320+'SO 101.3'!O324+'SO 101.3'!O328+'SO 101.3'!O332+'SO 101.3'!O336+'SO 101.3'!O340+'SO 101.3'!O344+'SO 101.3'!O348+'SO 101.3'!O352+'SO 101.3'!O356+'SO 101.3'!O360+'SO 101.3'!O364+'SO 101.3'!O368+'SO 101.3'!O372+'SO 101.3'!O376+'SO 101.3'!O380+'SO 101.3'!O384+'SO 101.3'!O388+'SO 101.3'!O392+'SO 101.3'!O396+'SO 101.3'!O400+'SO 101.3'!O404+'SO 101.3'!O408+'SO 101.3'!O412+'SO 101.3'!O416+'SO 101.3'!O420+'SO 101.3'!O425+'SO 101.3'!O429+'SO 101.3'!O433+'SO 101.3'!O437+'SO 101.3'!O441+'SO 101.3'!O445+'SO 101.3'!O449+'SO 101.3'!O453+'SO 101.3'!O457+'SO 101.3'!O461+'SO 101.3'!O465+'SO 101.3'!O469+'SO 101.3'!O473+'SO 101.3'!O478+'SO 101.3'!O482+'SO 101.3'!O486+'SO 101.3'!O490+'SO 101.3'!O494+'SO 101.3'!O498+'SO 101.3'!O502+'SO 101.3'!O506+'SO 101.3'!O510+'SO 101.3'!O515+'SO 101.3'!O519+'SO 101.3'!O523+'SO 101.3'!O527+'SO 101.3'!O531+'SO 101.3'!O535+'SO 101.3'!O539</f>
      </c>
      <c s="11">
        <f>C21+D21</f>
      </c>
    </row>
    <row r="22" spans="1:5" ht="12.75" customHeight="1">
      <c r="A22" s="10" t="s">
        <v>1234</v>
      </c>
      <c s="10" t="s">
        <v>1235</v>
      </c>
      <c s="11">
        <f>'SO 101.4'!M3</f>
      </c>
      <c s="11">
        <f>0+'SO 101.4'!O9+'SO 101.4'!O13+'SO 101.4'!O17+'SO 101.4'!O21+'SO 101.4'!O25+'SO 101.4'!O29+'SO 101.4'!O33+'SO 101.4'!O37+'SO 101.4'!O41+'SO 101.4'!O46+'SO 101.4'!O50+'SO 101.4'!O54+'SO 101.4'!O58+'SO 101.4'!O62+'SO 101.4'!O66+'SO 101.4'!O70+'SO 101.4'!O74+'SO 101.4'!O78+'SO 101.4'!O83+'SO 101.4'!O87+'SO 101.4'!O91+'SO 101.4'!O95+'SO 101.4'!O99+'SO 101.4'!O103+'SO 101.4'!O107+'SO 101.4'!O111+'SO 101.4'!O115+'SO 101.4'!O119+'SO 101.4'!O123+'SO 101.4'!O127+'SO 101.4'!O131+'SO 101.4'!O135+'SO 101.4'!O140+'SO 101.4'!O144+'SO 101.4'!O148+'SO 101.4'!O152+'SO 101.4'!O157+'SO 101.4'!O161+'SO 101.4'!O165+'SO 101.4'!O169+'SO 101.4'!O173+'SO 101.4'!O177+'SO 101.4'!O181+'SO 101.4'!O185+'SO 101.4'!O189+'SO 101.4'!O193+'SO 101.4'!O197+'SO 101.4'!O202+'SO 101.4'!O206+'SO 101.4'!O210+'SO 101.4'!O214+'SO 101.4'!O218+'SO 101.4'!O222+'SO 101.4'!O226+'SO 101.4'!O230+'SO 101.4'!O235+'SO 101.4'!O240+'SO 101.4'!O244+'SO 101.4'!O248+'SO 101.4'!O252+'SO 101.4'!O256+'SO 101.4'!O260+'SO 101.4'!O265+'SO 101.4'!O269+'SO 101.4'!O273+'SO 101.4'!O277+'SO 101.4'!O281+'SO 101.4'!O285+'SO 101.4'!O289+'SO 101.4'!O293+'SO 101.4'!O297+'SO 101.4'!O301+'SO 101.4'!O305+'SO 101.4'!O309+'SO 101.4'!O313+'SO 101.4'!O317+'SO 101.4'!O322+'SO 101.4'!O326+'SO 101.4'!O330+'SO 101.4'!O334+'SO 101.4'!O338+'SO 101.4'!O342+'SO 101.4'!O346+'SO 101.4'!O350+'SO 101.4'!O354+'SO 101.4'!O358+'SO 101.4'!O363+'SO 101.4'!O367+'SO 101.4'!O371+'SO 101.4'!O375+'SO 101.4'!O379+'SO 101.4'!O383+'SO 101.4'!O387+'SO 101.4'!O391+'SO 101.4'!O395+'SO 101.4'!O399+'SO 101.4'!O404+'SO 101.4'!O408+'SO 101.4'!O412+'SO 101.4'!O416+'SO 101.4'!O420+'SO 101.4'!O424+'SO 101.4'!O428+'SO 101.4'!O432+'SO 101.4'!O436+'SO 101.4'!O440+'SO 101.4'!O445+'SO 101.4'!O449+'SO 101.4'!O453+'SO 101.4'!O457+'SO 101.4'!O461+'SO 101.4'!O465+'SO 101.4'!O469+'SO 101.4'!O473+'SO 101.4'!O477+'SO 101.4'!O481+'SO 101.4'!O485+'SO 101.4'!O489+'SO 101.4'!O493+'SO 101.4'!O497+'SO 101.4'!O501+'SO 101.4'!O506+'SO 101.4'!O510+'SO 101.4'!O514+'SO 101.4'!O518+'SO 101.4'!O522+'SO 101.4'!O526+'SO 101.4'!O530+'SO 101.4'!O535+'SO 101.4'!O539+'SO 101.4'!O543+'SO 101.4'!O547+'SO 101.4'!O551+'SO 101.4'!O555+'SO 101.4'!O559+'SO 101.4'!O563</f>
      </c>
      <c s="11">
        <f>C22+D22</f>
      </c>
    </row>
    <row r="23" spans="1:5" ht="12.75" customHeight="1">
      <c r="A23" s="10" t="s">
        <v>1326</v>
      </c>
      <c s="10" t="s">
        <v>1327</v>
      </c>
      <c s="11">
        <f>'SO 101.5'!M3</f>
      </c>
      <c s="11">
        <f>0+'SO 101.5'!O9+'SO 101.5'!O13+'SO 101.5'!O17+'SO 101.5'!O21+'SO 101.5'!O25+'SO 101.5'!O29+'SO 101.5'!O33+'SO 101.5'!O37+'SO 101.5'!O41+'SO 101.5'!O45+'SO 101.5'!O50+'SO 101.5'!O54+'SO 101.5'!O58+'SO 101.5'!O62+'SO 101.5'!O66+'SO 101.5'!O70+'SO 101.5'!O74+'SO 101.5'!O78+'SO 101.5'!O82+'SO 101.5'!O86+'SO 101.5'!O90+'SO 101.5'!O94+'SO 101.5'!O98+'SO 101.5'!O102+'SO 101.5'!O106+'SO 101.5'!O110+'SO 101.5'!O114+'SO 101.5'!O118+'SO 101.5'!O122+'SO 101.5'!O126+'SO 101.5'!O130+'SO 101.5'!O134+'SO 101.5'!O138+'SO 101.5'!O142+'SO 101.5'!O146+'SO 101.5'!O150+'SO 101.5'!O154+'SO 101.5'!O158+'SO 101.5'!O162+'SO 101.5'!O166+'SO 101.5'!O170+'SO 101.5'!O175+'SO 101.5'!O179+'SO 101.5'!O183+'SO 101.5'!O187+'SO 101.5'!O191+'SO 101.5'!O195+'SO 101.5'!O199+'SO 101.5'!O203+'SO 101.5'!O207+'SO 101.5'!O211+'SO 101.5'!O215+'SO 101.5'!O219+'SO 101.5'!O223+'SO 101.5'!O227+'SO 101.5'!O231+'SO 101.5'!O235+'SO 101.5'!O239+'SO 101.5'!O244+'SO 101.5'!O248+'SO 101.5'!O252+'SO 101.5'!O256+'SO 101.5'!O260+'SO 101.5'!O264+'SO 101.5'!O268+'SO 101.5'!O272+'SO 101.5'!O276+'SO 101.5'!O280+'SO 101.5'!O284+'SO 101.5'!O288+'SO 101.5'!O292+'SO 101.5'!O296+'SO 101.5'!O300+'SO 101.5'!O305+'SO 101.5'!O309+'SO 101.5'!O313+'SO 101.5'!O317+'SO 101.5'!O321+'SO 101.5'!O325+'SO 101.5'!O329+'SO 101.5'!O333+'SO 101.5'!O338+'SO 101.5'!O342+'SO 101.5'!O346</f>
      </c>
      <c s="11">
        <f>C23+D23</f>
      </c>
    </row>
    <row r="24" spans="1:5" ht="12.75" customHeight="1">
      <c r="A24" s="10" t="s">
        <v>1421</v>
      </c>
      <c s="10" t="s">
        <v>1422</v>
      </c>
      <c s="11">
        <f>'SO 101.6'!M3</f>
      </c>
      <c s="11">
        <f>0+'SO 101.6'!O9+'SO 101.6'!O13+'SO 101.6'!O17+'SO 101.6'!O21+'SO 101.6'!O25+'SO 101.6'!O29+'SO 101.6'!O33+'SO 101.6'!O37+'SO 101.6'!O41+'SO 101.6'!O45+'SO 101.6'!O49+'SO 101.6'!O53+'SO 101.6'!O57+'SO 101.6'!O61+'SO 101.6'!O65+'SO 101.6'!O69+'SO 101.6'!O73+'SO 101.6'!O77+'SO 101.6'!O81+'SO 101.6'!O85+'SO 101.6'!O89+'SO 101.6'!O93+'SO 101.6'!O97+'SO 101.6'!O101+'SO 101.6'!O105+'SO 101.6'!O109+'SO 101.6'!O114+'SO 101.6'!O118+'SO 101.6'!O122+'SO 101.6'!O126+'SO 101.6'!O130+'SO 101.6'!O134+'SO 101.6'!O138+'SO 101.6'!O142+'SO 101.6'!O146+'SO 101.6'!O150+'SO 101.6'!O154+'SO 101.6'!O158+'SO 101.6'!O162+'SO 101.6'!O166+'SO 101.6'!O170+'SO 101.6'!O174+'SO 101.6'!O178+'SO 101.6'!O182+'SO 101.6'!O186+'SO 101.6'!O190+'SO 101.6'!O194+'SO 101.6'!O198+'SO 101.6'!O202+'SO 101.6'!O206+'SO 101.6'!O210+'SO 101.6'!O214+'SO 101.6'!O218+'SO 101.6'!O222+'SO 101.6'!O226+'SO 101.6'!O230+'SO 101.6'!O234+'SO 101.6'!O238+'SO 101.6'!O242+'SO 101.6'!O246+'SO 101.6'!O250+'SO 101.6'!O254+'SO 101.6'!O258+'SO 101.6'!O262+'SO 101.6'!O266+'SO 101.6'!O270+'SO 101.6'!O274+'SO 101.6'!O278+'SO 101.6'!O282+'SO 101.6'!O286+'SO 101.6'!O290+'SO 101.6'!O294+'SO 101.6'!O298+'SO 101.6'!O302+'SO 101.6'!O306+'SO 101.6'!O310+'SO 101.6'!O314+'SO 101.6'!O318+'SO 101.6'!O322+'SO 101.6'!O326+'SO 101.6'!O330+'SO 101.6'!O334+'SO 101.6'!O338+'SO 101.6'!O342+'SO 101.6'!O346+'SO 101.6'!O350+'SO 101.6'!O354+'SO 101.6'!O358+'SO 101.6'!O363+'SO 101.6'!O367+'SO 101.6'!O371+'SO 101.6'!O376+'SO 101.6'!O380+'SO 101.6'!O384+'SO 101.6'!O389+'SO 101.6'!O393+'SO 101.6'!O397+'SO 101.6'!O401+'SO 101.6'!O405+'SO 101.6'!O409+'SO 101.6'!O413+'SO 101.6'!O417+'SO 101.6'!O421+'SO 101.6'!O425+'SO 101.6'!O429+'SO 101.6'!O433+'SO 101.6'!O437+'SO 101.6'!O441+'SO 101.6'!O445+'SO 101.6'!O449+'SO 101.6'!O453+'SO 101.6'!O457+'SO 101.6'!O461+'SO 101.6'!O465+'SO 101.6'!O469+'SO 101.6'!O473+'SO 101.6'!O477+'SO 101.6'!O481+'SO 101.6'!O485+'SO 101.6'!O489+'SO 101.6'!O493+'SO 101.6'!O497+'SO 101.6'!O501+'SO 101.6'!O505+'SO 101.6'!O509+'SO 101.6'!O513+'SO 101.6'!O517+'SO 101.6'!O521+'SO 101.6'!O525+'SO 101.6'!O529+'SO 101.6'!O533+'SO 101.6'!O537+'SO 101.6'!O541+'SO 101.6'!O545+'SO 101.6'!O549+'SO 101.6'!O553+'SO 101.6'!O557+'SO 101.6'!O561+'SO 101.6'!O565+'SO 101.6'!O569+'SO 101.6'!O573+'SO 101.6'!O577+'SO 101.6'!O581+'SO 101.6'!O585+'SO 101.6'!O589+'SO 101.6'!O593+'SO 101.6'!O597+'SO 101.6'!O601+'SO 101.6'!O605+'SO 101.6'!O609+'SO 101.6'!O613+'SO 101.6'!O617+'SO 101.6'!O621+'SO 101.6'!O626+'SO 101.6'!O631+'SO 101.6'!O635+'SO 101.6'!O639+'SO 101.6'!O643+'SO 101.6'!O647+'SO 101.6'!O651+'SO 101.6'!O656+'SO 101.6'!O660+'SO 101.6'!O664+'SO 101.6'!O668+'SO 101.6'!O672+'SO 101.6'!O676+'SO 101.6'!O680+'SO 101.6'!O684</f>
      </c>
      <c s="11">
        <f>C24+D24</f>
      </c>
    </row>
    <row r="25" spans="1:5" ht="12.75" customHeight="1">
      <c r="A25" s="10" t="s">
        <v>1646</v>
      </c>
      <c s="10" t="s">
        <v>1647</v>
      </c>
      <c s="11">
        <f>'SO 101.7'!M3</f>
      </c>
      <c s="11">
        <f>0+'SO 101.7'!O9</f>
      </c>
      <c s="11">
        <f>C25+D25</f>
      </c>
    </row>
    <row r="26" spans="1:5" ht="12.75" customHeight="1">
      <c r="A26" s="10" t="s">
        <v>1651</v>
      </c>
      <c s="10" t="s">
        <v>1652</v>
      </c>
      <c s="11">
        <f>'SO 101.9'!M3</f>
      </c>
      <c s="11">
        <f>0+'SO 101.9'!O9+'SO 101.9'!O13+'SO 101.9'!O17+'SO 101.9'!O21+'SO 101.9'!O25+'SO 101.9'!O29+'SO 101.9'!O33+'SO 101.9'!O37+'SO 101.9'!O41+'SO 101.9'!O45</f>
      </c>
      <c s="11">
        <f>C26+D26</f>
      </c>
    </row>
    <row r="27" spans="1:5" ht="12.75" customHeight="1">
      <c r="A27" s="10" t="s">
        <v>1668</v>
      </c>
      <c s="10" t="s">
        <v>504</v>
      </c>
      <c s="11">
        <f>'SO 102.1'!M3</f>
      </c>
      <c s="11">
        <f>0+'SO 102.1'!O9+'SO 102.1'!O13+'SO 102.1'!O18+'SO 102.1'!O23+'SO 102.1'!O28+'SO 102.1'!O32+'SO 102.1'!O36+'SO 102.1'!O40+'SO 102.1'!O45+'SO 102.1'!O49</f>
      </c>
      <c s="11">
        <f>C27+D27</f>
      </c>
    </row>
    <row r="28" spans="1:5" ht="12.75" customHeight="1">
      <c r="A28" s="10" t="s">
        <v>1705</v>
      </c>
      <c s="10" t="s">
        <v>1652</v>
      </c>
      <c s="11">
        <f>'SO 102.6'!M3</f>
      </c>
      <c s="11">
        <f>0+'SO 102.6'!O9</f>
      </c>
      <c s="11">
        <f>C28+D28</f>
      </c>
    </row>
    <row r="29" spans="1:5" ht="12.75" customHeight="1">
      <c r="A29" s="10" t="s">
        <v>1708</v>
      </c>
      <c s="10" t="s">
        <v>1709</v>
      </c>
      <c s="11">
        <f>'SO 104'!M3</f>
      </c>
      <c s="11">
        <f>0+'SO 104'!O9+'SO 104'!O14</f>
      </c>
      <c s="11">
        <f>C29+D29</f>
      </c>
    </row>
    <row r="30" spans="1:5" ht="12.75" customHeight="1">
      <c r="A30" s="10" t="s">
        <v>1715</v>
      </c>
      <c s="10" t="s">
        <v>1716</v>
      </c>
      <c s="11">
        <f>'SO 104.2'!M3</f>
      </c>
      <c s="11">
        <f>0+'SO 104.2'!O9+'SO 104.2'!O14</f>
      </c>
      <c s="11">
        <f>C30+D30</f>
      </c>
    </row>
    <row r="31" spans="1:5" ht="12.75" customHeight="1">
      <c r="A31" s="10" t="s">
        <v>1721</v>
      </c>
      <c s="10" t="s">
        <v>1722</v>
      </c>
      <c s="11">
        <f>'SO 201'!M3</f>
      </c>
      <c s="11">
        <f>0+'SO 201'!O9+'SO 201'!O13+'SO 201'!O17+'SO 201'!O21+'SO 201'!O25+'SO 201'!O29+'SO 201'!O34+'SO 201'!O38+'SO 201'!O43+'SO 201'!O47+'SO 201'!O51+'SO 201'!O55+'SO 201'!O59+'SO 201'!O63+'SO 201'!O67+'SO 201'!O71+'SO 201'!O76+'SO 201'!O80+'SO 201'!O84+'SO 201'!O88+'SO 201'!O92+'SO 201'!O96+'SO 201'!O100+'SO 201'!O104+'SO 201'!O108+'SO 201'!O112+'SO 201'!O116+'SO 201'!O120+'SO 201'!O124+'SO 201'!O128</f>
      </c>
      <c s="11">
        <f>C31+D31</f>
      </c>
    </row>
    <row r="32" spans="1:5" ht="12.75" customHeight="1">
      <c r="A32" s="10" t="s">
        <v>1753</v>
      </c>
      <c s="10" t="s">
        <v>1754</v>
      </c>
      <c s="11">
        <f>'SO 202'!M3</f>
      </c>
      <c s="11">
        <f>0+'SO 202'!O9+'SO 202'!O13+'SO 202'!O17+'SO 202'!O21+'SO 202'!O25+'SO 202'!O29+'SO 202'!O33+'SO 202'!O37+'SO 202'!O41+'SO 202'!O45+'SO 202'!O49+'SO 202'!O54+'SO 202'!O58+'SO 202'!O62+'SO 202'!O66+'SO 202'!O70+'SO 202'!O74+'SO 202'!O78+'SO 202'!O82+'SO 202'!O86+'SO 202'!O90+'SO 202'!O95+'SO 202'!O99+'SO 202'!O103+'SO 202'!O107+'SO 202'!O111+'SO 202'!O115+'SO 202'!O119+'SO 202'!O123+'SO 202'!O127+'SO 202'!O131+'SO 202'!O135+'SO 202'!O139+'SO 202'!O143+'SO 202'!O147+'SO 202'!O151+'SO 202'!O155+'SO 202'!O159+'SO 202'!O163+'SO 202'!O167+'SO 202'!O171+'SO 202'!O175+'SO 202'!O179+'SO 202'!O183+'SO 202'!O187+'SO 202'!O191+'SO 202'!O195+'SO 202'!O199+'SO 202'!O203+'SO 202'!O207+'SO 202'!O211+'SO 202'!O215+'SO 202'!O219+'SO 202'!O223+'SO 202'!O227</f>
      </c>
      <c s="11">
        <f>C32+D32</f>
      </c>
    </row>
    <row r="33" spans="1:5" ht="12.75" customHeight="1">
      <c r="A33" s="10" t="s">
        <v>1801</v>
      </c>
      <c s="10" t="s">
        <v>1802</v>
      </c>
      <c s="11">
        <f>'SO 223'!M3</f>
      </c>
      <c s="11">
        <f>0+'SO 223'!O9+'SO 223'!O13+'SO 223'!O17+'SO 223'!O22+'SO 223'!O26+'SO 223'!O30+'SO 223'!O34+'SO 223'!O38+'SO 223'!O42+'SO 223'!O46+'SO 223'!O50+'SO 223'!O54+'SO 223'!O58+'SO 223'!O63+'SO 223'!O68+'SO 223'!O72+'SO 223'!O76+'SO 223'!O80+'SO 223'!O84+'SO 223'!O89+'SO 223'!O94+'SO 223'!O98</f>
      </c>
      <c s="11">
        <f>C33+D33</f>
      </c>
    </row>
    <row r="34" spans="1:5" ht="12.75" customHeight="1">
      <c r="A34" s="10" t="s">
        <v>1866</v>
      </c>
      <c s="10" t="s">
        <v>1867</v>
      </c>
      <c s="11">
        <f>'SO 98-98'!M3</f>
      </c>
      <c s="11">
        <f>0+'SO 98-98'!O9+'SO 98-98'!O13+'SO 98-98'!O17+'SO 98-98'!O21+'SO 98-98'!O26+'SO 98-98'!O30</f>
      </c>
      <c s="11">
        <f>C34+D34</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4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503</v>
      </c>
      <c s="33">
        <f>0+K8+K41+K70+K83+K112+K141+K166+K259+K388+M8+M41+M70+M83+M112+M141+M166+M259+M388</f>
      </c>
      <c s="15" t="s">
        <v>13</v>
      </c>
    </row>
    <row r="4" spans="1:5" ht="15" customHeight="1">
      <c r="A4" s="18" t="s">
        <v>18</v>
      </c>
      <c s="19" t="s">
        <v>21</v>
      </c>
      <c s="20" t="s">
        <v>503</v>
      </c>
      <c r="E4" s="19" t="s">
        <v>504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505</v>
      </c>
      <c r="J8" s="22">
        <f>0</f>
      </c>
      <c s="22">
        <f>0</f>
      </c>
      <c s="22">
        <f>0+L9+L13+L17+L21+L25+L29+L33+L37</f>
      </c>
      <c s="22">
        <f>0+M9+M13+M17+M21+M25+M29+M33+M37</f>
      </c>
    </row>
    <row r="9" spans="1:16" ht="12.75" customHeight="1">
      <c r="A9" t="s">
        <v>40</v>
      </c>
      <c s="6" t="s">
        <v>38</v>
      </c>
      <c s="6" t="s">
        <v>506</v>
      </c>
      <c t="s">
        <v>5</v>
      </c>
      <c s="24" t="s">
        <v>507</v>
      </c>
      <c s="25" t="s">
        <v>283</v>
      </c>
      <c s="26">
        <v>12.6</v>
      </c>
      <c s="25">
        <v>0</v>
      </c>
      <c s="25">
        <f>ROUND(G9*H9,6)</f>
      </c>
      <c r="L9" s="27">
        <v>0</v>
      </c>
      <c s="28">
        <f>ROUND(ROUND(L9,2)*ROUND(G9,3),2)</f>
      </c>
      <c s="25" t="s">
        <v>44</v>
      </c>
      <c>
        <f>(M9*21)/100</f>
      </c>
      <c t="s">
        <v>45</v>
      </c>
    </row>
    <row r="10" spans="1:5" ht="12.75" customHeight="1">
      <c r="A10" s="29" t="s">
        <v>46</v>
      </c>
      <c r="E10" s="30" t="s">
        <v>508</v>
      </c>
    </row>
    <row r="11" spans="1:5" ht="25.5" customHeight="1">
      <c r="A11" s="29" t="s">
        <v>47</v>
      </c>
      <c r="E11" s="31" t="s">
        <v>509</v>
      </c>
    </row>
    <row r="12" spans="5:5" ht="12.75" customHeight="1">
      <c r="E12" s="30" t="s">
        <v>510</v>
      </c>
    </row>
    <row r="13" spans="1:16" ht="12.75" customHeight="1">
      <c r="A13" t="s">
        <v>40</v>
      </c>
      <c s="6" t="s">
        <v>45</v>
      </c>
      <c s="6" t="s">
        <v>511</v>
      </c>
      <c t="s">
        <v>5</v>
      </c>
      <c s="24" t="s">
        <v>507</v>
      </c>
      <c s="25" t="s">
        <v>512</v>
      </c>
      <c s="26">
        <v>2527.567</v>
      </c>
      <c s="25">
        <v>0</v>
      </c>
      <c s="25">
        <f>ROUND(G13*H13,6)</f>
      </c>
      <c r="L13" s="27">
        <v>0</v>
      </c>
      <c s="28">
        <f>ROUND(ROUND(L13,2)*ROUND(G13,3),2)</f>
      </c>
      <c s="25" t="s">
        <v>44</v>
      </c>
      <c>
        <f>(M13*21)/100</f>
      </c>
      <c t="s">
        <v>45</v>
      </c>
    </row>
    <row r="14" spans="1:5" ht="12.75" customHeight="1">
      <c r="A14" s="29" t="s">
        <v>46</v>
      </c>
      <c r="E14" s="30" t="s">
        <v>513</v>
      </c>
    </row>
    <row r="15" spans="1:5" ht="89.25" customHeight="1">
      <c r="A15" s="29" t="s">
        <v>47</v>
      </c>
      <c r="E15" s="31" t="s">
        <v>514</v>
      </c>
    </row>
    <row r="16" spans="5:5" ht="12.75" customHeight="1">
      <c r="E16" s="30" t="s">
        <v>510</v>
      </c>
    </row>
    <row r="17" spans="1:16" ht="12.75" customHeight="1">
      <c r="A17" t="s">
        <v>40</v>
      </c>
      <c s="6" t="s">
        <v>51</v>
      </c>
      <c s="6" t="s">
        <v>515</v>
      </c>
      <c t="s">
        <v>5</v>
      </c>
      <c s="24" t="s">
        <v>516</v>
      </c>
      <c s="25" t="s">
        <v>512</v>
      </c>
      <c s="26">
        <v>18.947</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517</v>
      </c>
    </row>
    <row r="20" spans="5:5" ht="12.75" customHeight="1">
      <c r="E20" s="30" t="s">
        <v>510</v>
      </c>
    </row>
    <row r="21" spans="1:16" ht="12.75" customHeight="1">
      <c r="A21" t="s">
        <v>40</v>
      </c>
      <c s="6" t="s">
        <v>54</v>
      </c>
      <c s="6" t="s">
        <v>518</v>
      </c>
      <c t="s">
        <v>5</v>
      </c>
      <c s="24" t="s">
        <v>519</v>
      </c>
      <c s="25" t="s">
        <v>520</v>
      </c>
      <c s="26">
        <v>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521</v>
      </c>
    </row>
    <row r="25" spans="1:16" ht="12.75" customHeight="1">
      <c r="A25" t="s">
        <v>40</v>
      </c>
      <c s="6" t="s">
        <v>57</v>
      </c>
      <c s="6" t="s">
        <v>522</v>
      </c>
      <c t="s">
        <v>5</v>
      </c>
      <c s="24" t="s">
        <v>523</v>
      </c>
      <c s="25" t="s">
        <v>520</v>
      </c>
      <c s="26">
        <v>1</v>
      </c>
      <c s="25">
        <v>0</v>
      </c>
      <c s="25">
        <f>ROUND(G25*H25,6)</f>
      </c>
      <c r="L25" s="27">
        <v>0</v>
      </c>
      <c s="28">
        <f>ROUND(ROUND(L25,2)*ROUND(G25,3),2)</f>
      </c>
      <c s="25" t="s">
        <v>44</v>
      </c>
      <c>
        <f>(M25*21)/100</f>
      </c>
      <c t="s">
        <v>45</v>
      </c>
    </row>
    <row r="26" spans="1:5" ht="12.75" customHeight="1">
      <c r="A26" s="29" t="s">
        <v>46</v>
      </c>
      <c r="E26" s="30" t="s">
        <v>524</v>
      </c>
    </row>
    <row r="27" spans="1:5" ht="12.75" customHeight="1">
      <c r="A27" s="29" t="s">
        <v>47</v>
      </c>
      <c r="E27" s="31" t="s">
        <v>5</v>
      </c>
    </row>
    <row r="28" spans="5:5" ht="25.5" customHeight="1">
      <c r="E28" s="30" t="s">
        <v>525</v>
      </c>
    </row>
    <row r="29" spans="1:16" ht="12.75" customHeight="1">
      <c r="A29" t="s">
        <v>40</v>
      </c>
      <c s="6" t="s">
        <v>60</v>
      </c>
      <c s="6" t="s">
        <v>526</v>
      </c>
      <c t="s">
        <v>5</v>
      </c>
      <c s="24" t="s">
        <v>527</v>
      </c>
      <c s="25" t="s">
        <v>520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528</v>
      </c>
    </row>
    <row r="33" spans="1:16" ht="12.75" customHeight="1">
      <c r="A33" t="s">
        <v>40</v>
      </c>
      <c s="6" t="s">
        <v>63</v>
      </c>
      <c s="6" t="s">
        <v>529</v>
      </c>
      <c t="s">
        <v>5</v>
      </c>
      <c s="24" t="s">
        <v>530</v>
      </c>
      <c s="25" t="s">
        <v>520</v>
      </c>
      <c s="26">
        <v>1</v>
      </c>
      <c s="25">
        <v>0</v>
      </c>
      <c s="25">
        <f>ROUND(G33*H33,6)</f>
      </c>
      <c r="L33" s="27">
        <v>0</v>
      </c>
      <c s="28">
        <f>ROUND(ROUND(L33,2)*ROUND(G33,3),2)</f>
      </c>
      <c s="25" t="s">
        <v>44</v>
      </c>
      <c>
        <f>(M33*21)/100</f>
      </c>
      <c t="s">
        <v>45</v>
      </c>
    </row>
    <row r="34" spans="1:5" ht="12.75" customHeight="1">
      <c r="A34" s="29" t="s">
        <v>46</v>
      </c>
      <c r="E34" s="30" t="s">
        <v>531</v>
      </c>
    </row>
    <row r="35" spans="1:5" ht="12.75" customHeight="1">
      <c r="A35" s="29" t="s">
        <v>47</v>
      </c>
      <c r="E35" s="31" t="s">
        <v>5</v>
      </c>
    </row>
    <row r="36" spans="5:5" ht="38.25" customHeight="1">
      <c r="E36" s="30" t="s">
        <v>532</v>
      </c>
    </row>
    <row r="37" spans="1:16" ht="12.75" customHeight="1">
      <c r="A37" t="s">
        <v>40</v>
      </c>
      <c s="6" t="s">
        <v>66</v>
      </c>
      <c s="6" t="s">
        <v>533</v>
      </c>
      <c t="s">
        <v>5</v>
      </c>
      <c s="24" t="s">
        <v>534</v>
      </c>
      <c s="25" t="s">
        <v>520</v>
      </c>
      <c s="26">
        <v>2</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76.5" customHeight="1">
      <c r="E40" s="30" t="s">
        <v>535</v>
      </c>
    </row>
    <row r="41" spans="1:13" ht="12.75" customHeight="1">
      <c r="A41" t="s">
        <v>37</v>
      </c>
      <c r="C41" s="7" t="s">
        <v>45</v>
      </c>
      <c r="E41" s="32" t="s">
        <v>536</v>
      </c>
      <c r="J41" s="28">
        <f>0</f>
      </c>
      <c s="28">
        <f>0</f>
      </c>
      <c s="28">
        <f>0+L42+L46+L50+L54+L58+L62+L66</f>
      </c>
      <c s="28">
        <f>0+M42+M46+M50+M54+M58+M62+M66</f>
      </c>
    </row>
    <row r="42" spans="1:16" ht="12.75" customHeight="1">
      <c r="A42" t="s">
        <v>40</v>
      </c>
      <c s="6" t="s">
        <v>70</v>
      </c>
      <c s="6" t="s">
        <v>537</v>
      </c>
      <c t="s">
        <v>5</v>
      </c>
      <c s="24" t="s">
        <v>538</v>
      </c>
      <c s="25" t="s">
        <v>283</v>
      </c>
      <c s="26">
        <v>238</v>
      </c>
      <c s="25">
        <v>0</v>
      </c>
      <c s="25">
        <f>ROUND(G42*H42,6)</f>
      </c>
      <c r="L42" s="27">
        <v>0</v>
      </c>
      <c s="28">
        <f>ROUND(ROUND(L42,2)*ROUND(G42,3),2)</f>
      </c>
      <c s="25" t="s">
        <v>44</v>
      </c>
      <c>
        <f>(M42*21)/100</f>
      </c>
      <c t="s">
        <v>45</v>
      </c>
    </row>
    <row r="43" spans="1:5" ht="25.5" customHeight="1">
      <c r="A43" s="29" t="s">
        <v>46</v>
      </c>
      <c r="E43" s="30" t="s">
        <v>539</v>
      </c>
    </row>
    <row r="44" spans="1:5" ht="12.75" customHeight="1">
      <c r="A44" s="29" t="s">
        <v>47</v>
      </c>
      <c r="E44" s="31" t="s">
        <v>540</v>
      </c>
    </row>
    <row r="45" spans="5:5" ht="12.75" customHeight="1">
      <c r="E45" s="30" t="s">
        <v>541</v>
      </c>
    </row>
    <row r="46" spans="1:16" ht="12.75" customHeight="1">
      <c r="A46" t="s">
        <v>40</v>
      </c>
      <c s="6" t="s">
        <v>73</v>
      </c>
      <c s="6" t="s">
        <v>542</v>
      </c>
      <c t="s">
        <v>5</v>
      </c>
      <c s="24" t="s">
        <v>543</v>
      </c>
      <c s="25" t="s">
        <v>283</v>
      </c>
      <c s="26">
        <v>14.58</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544</v>
      </c>
    </row>
    <row r="49" spans="5:5" ht="12.75" customHeight="1">
      <c r="E49" s="30" t="s">
        <v>541</v>
      </c>
    </row>
    <row r="50" spans="1:16" ht="12.75" customHeight="1">
      <c r="A50" t="s">
        <v>40</v>
      </c>
      <c s="6" t="s">
        <v>76</v>
      </c>
      <c s="6" t="s">
        <v>545</v>
      </c>
      <c t="s">
        <v>5</v>
      </c>
      <c s="24" t="s">
        <v>546</v>
      </c>
      <c s="25" t="s">
        <v>283</v>
      </c>
      <c s="26">
        <v>12.6</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547</v>
      </c>
    </row>
    <row r="53" spans="5:5" ht="293.25" customHeight="1">
      <c r="E53" s="30" t="s">
        <v>548</v>
      </c>
    </row>
    <row r="54" spans="1:16" ht="12.75" customHeight="1">
      <c r="A54" t="s">
        <v>40</v>
      </c>
      <c s="6" t="s">
        <v>79</v>
      </c>
      <c s="6" t="s">
        <v>549</v>
      </c>
      <c t="s">
        <v>5</v>
      </c>
      <c s="24" t="s">
        <v>550</v>
      </c>
      <c s="25" t="s">
        <v>283</v>
      </c>
      <c s="26">
        <v>935.8</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551</v>
      </c>
    </row>
    <row r="57" spans="5:5" ht="267.75" customHeight="1">
      <c r="E57" s="30" t="s">
        <v>552</v>
      </c>
    </row>
    <row r="58" spans="1:16" ht="12.75" customHeight="1">
      <c r="A58" t="s">
        <v>40</v>
      </c>
      <c s="6" t="s">
        <v>82</v>
      </c>
      <c s="6" t="s">
        <v>553</v>
      </c>
      <c t="s">
        <v>5</v>
      </c>
      <c s="24" t="s">
        <v>554</v>
      </c>
      <c s="25" t="s">
        <v>283</v>
      </c>
      <c s="26">
        <v>935.8</v>
      </c>
      <c s="25">
        <v>0</v>
      </c>
      <c s="25">
        <f>ROUND(G58*H58,6)</f>
      </c>
      <c r="L58" s="27">
        <v>0</v>
      </c>
      <c s="28">
        <f>ROUND(ROUND(L58,2)*ROUND(G58,3),2)</f>
      </c>
      <c s="25" t="s">
        <v>44</v>
      </c>
      <c>
        <f>(M58*21)/100</f>
      </c>
      <c t="s">
        <v>45</v>
      </c>
    </row>
    <row r="59" spans="1:5" ht="12.75" customHeight="1">
      <c r="A59" s="29" t="s">
        <v>46</v>
      </c>
      <c r="E59" s="30" t="s">
        <v>5</v>
      </c>
    </row>
    <row r="60" spans="1:5" ht="12.75" customHeight="1">
      <c r="A60" s="29" t="s">
        <v>47</v>
      </c>
      <c r="E60" s="31" t="s">
        <v>555</v>
      </c>
    </row>
    <row r="61" spans="5:5" ht="255" customHeight="1">
      <c r="E61" s="30" t="s">
        <v>556</v>
      </c>
    </row>
    <row r="62" spans="1:16" ht="12.75" customHeight="1">
      <c r="A62" t="s">
        <v>40</v>
      </c>
      <c s="6" t="s">
        <v>85</v>
      </c>
      <c s="6" t="s">
        <v>557</v>
      </c>
      <c t="s">
        <v>5</v>
      </c>
      <c s="24" t="s">
        <v>558</v>
      </c>
      <c s="25" t="s">
        <v>283</v>
      </c>
      <c s="26">
        <v>948.4</v>
      </c>
      <c s="25">
        <v>0</v>
      </c>
      <c s="25">
        <f>ROUND(G62*H62,6)</f>
      </c>
      <c r="L62" s="27">
        <v>0</v>
      </c>
      <c s="28">
        <f>ROUND(ROUND(L62,2)*ROUND(G62,3),2)</f>
      </c>
      <c s="25" t="s">
        <v>44</v>
      </c>
      <c>
        <f>(M62*21)/100</f>
      </c>
      <c t="s">
        <v>45</v>
      </c>
    </row>
    <row r="63" spans="1:5" ht="12.75" customHeight="1">
      <c r="A63" s="29" t="s">
        <v>46</v>
      </c>
      <c r="E63" s="30" t="s">
        <v>5</v>
      </c>
    </row>
    <row r="64" spans="1:5" ht="63.75" customHeight="1">
      <c r="A64" s="29" t="s">
        <v>47</v>
      </c>
      <c r="E64" s="31" t="s">
        <v>559</v>
      </c>
    </row>
    <row r="65" spans="5:5" ht="165.75" customHeight="1">
      <c r="E65" s="30" t="s">
        <v>560</v>
      </c>
    </row>
    <row r="66" spans="1:16" ht="12.75" customHeight="1">
      <c r="A66" t="s">
        <v>40</v>
      </c>
      <c s="6" t="s">
        <v>88</v>
      </c>
      <c s="6" t="s">
        <v>561</v>
      </c>
      <c t="s">
        <v>5</v>
      </c>
      <c s="24" t="s">
        <v>562</v>
      </c>
      <c s="25" t="s">
        <v>283</v>
      </c>
      <c s="26">
        <v>935.8</v>
      </c>
      <c s="25">
        <v>0</v>
      </c>
      <c s="25">
        <f>ROUND(G66*H66,6)</f>
      </c>
      <c r="L66" s="27">
        <v>0</v>
      </c>
      <c s="28">
        <f>ROUND(ROUND(L66,2)*ROUND(G66,3),2)</f>
      </c>
      <c s="25" t="s">
        <v>44</v>
      </c>
      <c>
        <f>(M66*21)/100</f>
      </c>
      <c t="s">
        <v>45</v>
      </c>
    </row>
    <row r="67" spans="1:5" ht="12.75" customHeight="1">
      <c r="A67" s="29" t="s">
        <v>46</v>
      </c>
      <c r="E67" s="30" t="s">
        <v>5</v>
      </c>
    </row>
    <row r="68" spans="1:5" ht="12.75" customHeight="1">
      <c r="A68" s="29" t="s">
        <v>47</v>
      </c>
      <c r="E68" s="31" t="s">
        <v>555</v>
      </c>
    </row>
    <row r="69" spans="5:5" ht="191.25" customHeight="1">
      <c r="E69" s="30" t="s">
        <v>563</v>
      </c>
    </row>
    <row r="70" spans="1:13" ht="12.75" customHeight="1">
      <c r="A70" t="s">
        <v>37</v>
      </c>
      <c r="C70" s="7" t="s">
        <v>51</v>
      </c>
      <c r="E70" s="32" t="s">
        <v>564</v>
      </c>
      <c r="J70" s="28">
        <f>0</f>
      </c>
      <c s="28">
        <f>0</f>
      </c>
      <c s="28">
        <f>0+L71+L75+L79</f>
      </c>
      <c s="28">
        <f>0+M71+M75+M79</f>
      </c>
    </row>
    <row r="71" spans="1:16" ht="12.75" customHeight="1">
      <c r="A71" t="s">
        <v>40</v>
      </c>
      <c s="6" t="s">
        <v>91</v>
      </c>
      <c s="6" t="s">
        <v>565</v>
      </c>
      <c t="s">
        <v>5</v>
      </c>
      <c s="24" t="s">
        <v>566</v>
      </c>
      <c s="25" t="s">
        <v>69</v>
      </c>
      <c s="26">
        <v>458.35</v>
      </c>
      <c s="25">
        <v>0</v>
      </c>
      <c s="25">
        <f>ROUND(G71*H71,6)</f>
      </c>
      <c r="L71" s="27">
        <v>0</v>
      </c>
      <c s="28">
        <f>ROUND(ROUND(L71,2)*ROUND(G71,3),2)</f>
      </c>
      <c s="25" t="s">
        <v>44</v>
      </c>
      <c>
        <f>(M71*21)/100</f>
      </c>
      <c t="s">
        <v>45</v>
      </c>
    </row>
    <row r="72" spans="1:5" ht="12.75" customHeight="1">
      <c r="A72" s="29" t="s">
        <v>46</v>
      </c>
      <c r="E72" s="30" t="s">
        <v>5</v>
      </c>
    </row>
    <row r="73" spans="1:5" ht="12.75" customHeight="1">
      <c r="A73" s="29" t="s">
        <v>47</v>
      </c>
      <c r="E73" s="31" t="s">
        <v>567</v>
      </c>
    </row>
    <row r="74" spans="5:5" ht="63.75" customHeight="1">
      <c r="E74" s="30" t="s">
        <v>568</v>
      </c>
    </row>
    <row r="75" spans="1:16" ht="12.75" customHeight="1">
      <c r="A75" t="s">
        <v>40</v>
      </c>
      <c s="6" t="s">
        <v>94</v>
      </c>
      <c s="6" t="s">
        <v>569</v>
      </c>
      <c t="s">
        <v>5</v>
      </c>
      <c s="24" t="s">
        <v>570</v>
      </c>
      <c s="25" t="s">
        <v>283</v>
      </c>
      <c s="26">
        <v>68.3</v>
      </c>
      <c s="25">
        <v>0</v>
      </c>
      <c s="25">
        <f>ROUND(G75*H75,6)</f>
      </c>
      <c r="L75" s="27">
        <v>0</v>
      </c>
      <c s="28">
        <f>ROUND(ROUND(L75,2)*ROUND(G75,3),2)</f>
      </c>
      <c s="25" t="s">
        <v>44</v>
      </c>
      <c>
        <f>(M75*21)/100</f>
      </c>
      <c t="s">
        <v>45</v>
      </c>
    </row>
    <row r="76" spans="1:5" ht="12.75" customHeight="1">
      <c r="A76" s="29" t="s">
        <v>46</v>
      </c>
      <c r="E76" s="30" t="s">
        <v>5</v>
      </c>
    </row>
    <row r="77" spans="1:5" ht="12.75" customHeight="1">
      <c r="A77" s="29" t="s">
        <v>47</v>
      </c>
      <c r="E77" s="31" t="s">
        <v>571</v>
      </c>
    </row>
    <row r="78" spans="5:5" ht="25.5" customHeight="1">
      <c r="E78" s="30" t="s">
        <v>572</v>
      </c>
    </row>
    <row r="79" spans="1:16" ht="12.75" customHeight="1">
      <c r="A79" t="s">
        <v>40</v>
      </c>
      <c s="6" t="s">
        <v>97</v>
      </c>
      <c s="6" t="s">
        <v>573</v>
      </c>
      <c t="s">
        <v>5</v>
      </c>
      <c s="24" t="s">
        <v>574</v>
      </c>
      <c s="25" t="s">
        <v>283</v>
      </c>
      <c s="26">
        <v>8.3</v>
      </c>
      <c s="25">
        <v>0</v>
      </c>
      <c s="25">
        <f>ROUND(G79*H79,6)</f>
      </c>
      <c r="L79" s="27">
        <v>0</v>
      </c>
      <c s="28">
        <f>ROUND(ROUND(L79,2)*ROUND(G79,3),2)</f>
      </c>
      <c s="25" t="s">
        <v>44</v>
      </c>
      <c>
        <f>(M79*21)/100</f>
      </c>
      <c t="s">
        <v>45</v>
      </c>
    </row>
    <row r="80" spans="1:5" ht="12.75" customHeight="1">
      <c r="A80" s="29" t="s">
        <v>46</v>
      </c>
      <c r="E80" s="30" t="s">
        <v>5</v>
      </c>
    </row>
    <row r="81" spans="1:5" ht="12.75" customHeight="1">
      <c r="A81" s="29" t="s">
        <v>47</v>
      </c>
      <c r="E81" s="31" t="s">
        <v>575</v>
      </c>
    </row>
    <row r="82" spans="5:5" ht="38.25" customHeight="1">
      <c r="E82" s="30" t="s">
        <v>576</v>
      </c>
    </row>
    <row r="83" spans="1:13" ht="12.75" customHeight="1">
      <c r="A83" t="s">
        <v>37</v>
      </c>
      <c r="C83" s="7" t="s">
        <v>54</v>
      </c>
      <c r="E83" s="32" t="s">
        <v>577</v>
      </c>
      <c r="J83" s="28">
        <f>0</f>
      </c>
      <c s="28">
        <f>0</f>
      </c>
      <c s="28">
        <f>0+L84+L88+L92+L96+L100+L104+L108</f>
      </c>
      <c s="28">
        <f>0+M84+M88+M92+M96+M100+M104+M108</f>
      </c>
    </row>
    <row r="84" spans="1:16" ht="12.75" customHeight="1">
      <c r="A84" t="s">
        <v>40</v>
      </c>
      <c s="6" t="s">
        <v>100</v>
      </c>
      <c s="6" t="s">
        <v>578</v>
      </c>
      <c t="s">
        <v>5</v>
      </c>
      <c s="24" t="s">
        <v>579</v>
      </c>
      <c s="25" t="s">
        <v>283</v>
      </c>
      <c s="26">
        <v>22.02</v>
      </c>
      <c s="25">
        <v>0</v>
      </c>
      <c s="25">
        <f>ROUND(G84*H84,6)</f>
      </c>
      <c r="L84" s="27">
        <v>0</v>
      </c>
      <c s="28">
        <f>ROUND(ROUND(L84,2)*ROUND(G84,3),2)</f>
      </c>
      <c s="25" t="s">
        <v>44</v>
      </c>
      <c>
        <f>(M84*21)/100</f>
      </c>
      <c t="s">
        <v>45</v>
      </c>
    </row>
    <row r="85" spans="1:5" ht="12.75" customHeight="1">
      <c r="A85" s="29" t="s">
        <v>46</v>
      </c>
      <c r="E85" s="30" t="s">
        <v>5</v>
      </c>
    </row>
    <row r="86" spans="1:5" ht="25.5" customHeight="1">
      <c r="A86" s="29" t="s">
        <v>47</v>
      </c>
      <c r="E86" s="31" t="s">
        <v>580</v>
      </c>
    </row>
    <row r="87" spans="5:5" ht="216.75" customHeight="1">
      <c r="E87" s="30" t="s">
        <v>581</v>
      </c>
    </row>
    <row r="88" spans="1:16" ht="12.75" customHeight="1">
      <c r="A88" t="s">
        <v>40</v>
      </c>
      <c s="6" t="s">
        <v>104</v>
      </c>
      <c s="6" t="s">
        <v>582</v>
      </c>
      <c t="s">
        <v>5</v>
      </c>
      <c s="24" t="s">
        <v>583</v>
      </c>
      <c s="25" t="s">
        <v>512</v>
      </c>
      <c s="26">
        <v>2.863</v>
      </c>
      <c s="25">
        <v>0</v>
      </c>
      <c s="25">
        <f>ROUND(G88*H88,6)</f>
      </c>
      <c r="L88" s="27">
        <v>0</v>
      </c>
      <c s="28">
        <f>ROUND(ROUND(L88,2)*ROUND(G88,3),2)</f>
      </c>
      <c s="25" t="s">
        <v>44</v>
      </c>
      <c>
        <f>(M88*21)/100</f>
      </c>
      <c t="s">
        <v>45</v>
      </c>
    </row>
    <row r="89" spans="1:5" ht="12.75" customHeight="1">
      <c r="A89" s="29" t="s">
        <v>46</v>
      </c>
      <c r="E89" s="30" t="s">
        <v>5</v>
      </c>
    </row>
    <row r="90" spans="1:5" ht="12.75" customHeight="1">
      <c r="A90" s="29" t="s">
        <v>47</v>
      </c>
      <c r="E90" s="31" t="s">
        <v>584</v>
      </c>
    </row>
    <row r="91" spans="5:5" ht="178.5" customHeight="1">
      <c r="E91" s="30" t="s">
        <v>585</v>
      </c>
    </row>
    <row r="92" spans="1:16" ht="12.75" customHeight="1">
      <c r="A92" t="s">
        <v>40</v>
      </c>
      <c s="6" t="s">
        <v>108</v>
      </c>
      <c s="6" t="s">
        <v>586</v>
      </c>
      <c t="s">
        <v>5</v>
      </c>
      <c s="24" t="s">
        <v>587</v>
      </c>
      <c s="25" t="s">
        <v>283</v>
      </c>
      <c s="26">
        <v>46.7</v>
      </c>
      <c s="25">
        <v>0</v>
      </c>
      <c s="25">
        <f>ROUND(G92*H92,6)</f>
      </c>
      <c r="L92" s="27">
        <v>0</v>
      </c>
      <c s="28">
        <f>ROUND(ROUND(L92,2)*ROUND(G92,3),2)</f>
      </c>
      <c s="25" t="s">
        <v>44</v>
      </c>
      <c>
        <f>(M92*21)/100</f>
      </c>
      <c t="s">
        <v>45</v>
      </c>
    </row>
    <row r="93" spans="1:5" ht="12.75" customHeight="1">
      <c r="A93" s="29" t="s">
        <v>46</v>
      </c>
      <c r="E93" s="30" t="s">
        <v>5</v>
      </c>
    </row>
    <row r="94" spans="1:5" ht="25.5" customHeight="1">
      <c r="A94" s="29" t="s">
        <v>47</v>
      </c>
      <c r="E94" s="31" t="s">
        <v>588</v>
      </c>
    </row>
    <row r="95" spans="5:5" ht="12.75" customHeight="1">
      <c r="E95" s="30" t="s">
        <v>589</v>
      </c>
    </row>
    <row r="96" spans="1:16" ht="12.75" customHeight="1">
      <c r="A96" t="s">
        <v>40</v>
      </c>
      <c s="6" t="s">
        <v>111</v>
      </c>
      <c s="6" t="s">
        <v>590</v>
      </c>
      <c t="s">
        <v>5</v>
      </c>
      <c s="24" t="s">
        <v>591</v>
      </c>
      <c s="25" t="s">
        <v>283</v>
      </c>
      <c s="26">
        <v>183</v>
      </c>
      <c s="25">
        <v>0</v>
      </c>
      <c s="25">
        <f>ROUND(G96*H96,6)</f>
      </c>
      <c r="L96" s="27">
        <v>0</v>
      </c>
      <c s="28">
        <f>ROUND(ROUND(L96,2)*ROUND(G96,3),2)</f>
      </c>
      <c s="25" t="s">
        <v>44</v>
      </c>
      <c>
        <f>(M96*21)/100</f>
      </c>
      <c t="s">
        <v>45</v>
      </c>
    </row>
    <row r="97" spans="1:5" ht="12.75" customHeight="1">
      <c r="A97" s="29" t="s">
        <v>46</v>
      </c>
      <c r="E97" s="30" t="s">
        <v>5</v>
      </c>
    </row>
    <row r="98" spans="1:5" ht="25.5" customHeight="1">
      <c r="A98" s="29" t="s">
        <v>47</v>
      </c>
      <c r="E98" s="31" t="s">
        <v>592</v>
      </c>
    </row>
    <row r="99" spans="5:5" ht="216.75" customHeight="1">
      <c r="E99" s="30" t="s">
        <v>593</v>
      </c>
    </row>
    <row r="100" spans="1:16" ht="12.75" customHeight="1">
      <c r="A100" t="s">
        <v>40</v>
      </c>
      <c s="6" t="s">
        <v>115</v>
      </c>
      <c s="6" t="s">
        <v>594</v>
      </c>
      <c t="s">
        <v>5</v>
      </c>
      <c s="24" t="s">
        <v>595</v>
      </c>
      <c s="25" t="s">
        <v>512</v>
      </c>
      <c s="26">
        <v>27.3</v>
      </c>
      <c s="25">
        <v>0</v>
      </c>
      <c s="25">
        <f>ROUND(G100*H100,6)</f>
      </c>
      <c r="L100" s="27">
        <v>0</v>
      </c>
      <c s="28">
        <f>ROUND(ROUND(L100,2)*ROUND(G100,3),2)</f>
      </c>
      <c s="25" t="s">
        <v>44</v>
      </c>
      <c>
        <f>(M100*21)/100</f>
      </c>
      <c t="s">
        <v>45</v>
      </c>
    </row>
    <row r="101" spans="1:5" ht="12.75" customHeight="1">
      <c r="A101" s="29" t="s">
        <v>46</v>
      </c>
      <c r="E101" s="30" t="s">
        <v>5</v>
      </c>
    </row>
    <row r="102" spans="1:5" ht="12.75" customHeight="1">
      <c r="A102" s="29" t="s">
        <v>47</v>
      </c>
      <c r="E102" s="31" t="s">
        <v>596</v>
      </c>
    </row>
    <row r="103" spans="5:5" ht="178.5" customHeight="1">
      <c r="E103" s="30" t="s">
        <v>585</v>
      </c>
    </row>
    <row r="104" spans="1:16" ht="12.75" customHeight="1">
      <c r="A104" t="s">
        <v>40</v>
      </c>
      <c s="6" t="s">
        <v>119</v>
      </c>
      <c s="6" t="s">
        <v>597</v>
      </c>
      <c t="s">
        <v>5</v>
      </c>
      <c s="24" t="s">
        <v>598</v>
      </c>
      <c s="25" t="s">
        <v>599</v>
      </c>
      <c s="26">
        <v>1370</v>
      </c>
      <c s="25">
        <v>0</v>
      </c>
      <c s="25">
        <f>ROUND(G104*H104,6)</f>
      </c>
      <c r="L104" s="27">
        <v>0</v>
      </c>
      <c s="28">
        <f>ROUND(ROUND(L104,2)*ROUND(G104,3),2)</f>
      </c>
      <c s="25" t="s">
        <v>44</v>
      </c>
      <c>
        <f>(M104*21)/100</f>
      </c>
      <c t="s">
        <v>45</v>
      </c>
    </row>
    <row r="105" spans="1:5" ht="12.75" customHeight="1">
      <c r="A105" s="29" t="s">
        <v>46</v>
      </c>
      <c r="E105" s="30" t="s">
        <v>600</v>
      </c>
    </row>
    <row r="106" spans="1:5" ht="12.75" customHeight="1">
      <c r="A106" s="29" t="s">
        <v>47</v>
      </c>
      <c r="E106" s="31" t="s">
        <v>601</v>
      </c>
    </row>
    <row r="107" spans="5:5" ht="267.75" customHeight="1">
      <c r="E107" s="30" t="s">
        <v>602</v>
      </c>
    </row>
    <row r="108" spans="1:16" ht="12.75" customHeight="1">
      <c r="A108" t="s">
        <v>40</v>
      </c>
      <c s="6" t="s">
        <v>122</v>
      </c>
      <c s="6" t="s">
        <v>603</v>
      </c>
      <c t="s">
        <v>5</v>
      </c>
      <c s="24" t="s">
        <v>604</v>
      </c>
      <c s="25" t="s">
        <v>283</v>
      </c>
      <c s="26">
        <v>17.2</v>
      </c>
      <c s="25">
        <v>0</v>
      </c>
      <c s="25">
        <f>ROUND(G108*H108,6)</f>
      </c>
      <c r="L108" s="27">
        <v>0</v>
      </c>
      <c s="28">
        <f>ROUND(ROUND(L108,2)*ROUND(G108,3),2)</f>
      </c>
      <c s="25" t="s">
        <v>44</v>
      </c>
      <c>
        <f>(M108*21)/100</f>
      </c>
      <c t="s">
        <v>45</v>
      </c>
    </row>
    <row r="109" spans="1:5" ht="12.75" customHeight="1">
      <c r="A109" s="29" t="s">
        <v>46</v>
      </c>
      <c r="E109" s="30" t="s">
        <v>605</v>
      </c>
    </row>
    <row r="110" spans="1:5" ht="12.75" customHeight="1">
      <c r="A110" s="29" t="s">
        <v>47</v>
      </c>
      <c r="E110" s="31" t="s">
        <v>606</v>
      </c>
    </row>
    <row r="111" spans="5:5" ht="12.75" customHeight="1">
      <c r="E111" s="30" t="s">
        <v>607</v>
      </c>
    </row>
    <row r="112" spans="1:13" ht="12.75" customHeight="1">
      <c r="A112" t="s">
        <v>37</v>
      </c>
      <c r="C112" s="7" t="s">
        <v>57</v>
      </c>
      <c r="E112" s="32" t="s">
        <v>608</v>
      </c>
      <c r="J112" s="28">
        <f>0</f>
      </c>
      <c s="28">
        <f>0</f>
      </c>
      <c s="28">
        <f>0+L113+L117+L121+L125+L129+L133+L137</f>
      </c>
      <c s="28">
        <f>0+M113+M117+M121+M125+M129+M133+M137</f>
      </c>
    </row>
    <row r="113" spans="1:16" ht="12.75" customHeight="1">
      <c r="A113" t="s">
        <v>40</v>
      </c>
      <c s="6" t="s">
        <v>125</v>
      </c>
      <c s="6" t="s">
        <v>609</v>
      </c>
      <c t="s">
        <v>5</v>
      </c>
      <c s="24" t="s">
        <v>610</v>
      </c>
      <c s="25" t="s">
        <v>512</v>
      </c>
      <c s="26">
        <v>9.37</v>
      </c>
      <c s="25">
        <v>0</v>
      </c>
      <c s="25">
        <f>ROUND(G113*H113,6)</f>
      </c>
      <c r="L113" s="27">
        <v>0</v>
      </c>
      <c s="28">
        <f>ROUND(ROUND(L113,2)*ROUND(G113,3),2)</f>
      </c>
      <c s="25" t="s">
        <v>44</v>
      </c>
      <c>
        <f>(M113*21)/100</f>
      </c>
      <c t="s">
        <v>45</v>
      </c>
    </row>
    <row r="114" spans="1:5" ht="12.75" customHeight="1">
      <c r="A114" s="29" t="s">
        <v>46</v>
      </c>
      <c r="E114" s="30" t="s">
        <v>5</v>
      </c>
    </row>
    <row r="115" spans="1:5" ht="51" customHeight="1">
      <c r="A115" s="29" t="s">
        <v>47</v>
      </c>
      <c r="E115" s="31" t="s">
        <v>611</v>
      </c>
    </row>
    <row r="116" spans="5:5" ht="255" customHeight="1">
      <c r="E116" s="30" t="s">
        <v>612</v>
      </c>
    </row>
    <row r="117" spans="1:16" ht="12.75" customHeight="1">
      <c r="A117" t="s">
        <v>40</v>
      </c>
      <c s="6" t="s">
        <v>128</v>
      </c>
      <c s="6" t="s">
        <v>613</v>
      </c>
      <c t="s">
        <v>5</v>
      </c>
      <c s="24" t="s">
        <v>614</v>
      </c>
      <c s="25" t="s">
        <v>512</v>
      </c>
      <c s="26">
        <v>28.376</v>
      </c>
      <c s="25">
        <v>0</v>
      </c>
      <c s="25">
        <f>ROUND(G117*H117,6)</f>
      </c>
      <c r="L117" s="27">
        <v>0</v>
      </c>
      <c s="28">
        <f>ROUND(ROUND(L117,2)*ROUND(G117,3),2)</f>
      </c>
      <c s="25" t="s">
        <v>44</v>
      </c>
      <c>
        <f>(M117*21)/100</f>
      </c>
      <c t="s">
        <v>45</v>
      </c>
    </row>
    <row r="118" spans="1:5" ht="12.75" customHeight="1">
      <c r="A118" s="29" t="s">
        <v>46</v>
      </c>
      <c r="E118" s="30" t="s">
        <v>5</v>
      </c>
    </row>
    <row r="119" spans="1:5" ht="38.25" customHeight="1">
      <c r="A119" s="29" t="s">
        <v>47</v>
      </c>
      <c r="E119" s="31" t="s">
        <v>615</v>
      </c>
    </row>
    <row r="120" spans="5:5" ht="255" customHeight="1">
      <c r="E120" s="30" t="s">
        <v>612</v>
      </c>
    </row>
    <row r="121" spans="1:16" ht="12.75" customHeight="1">
      <c r="A121" t="s">
        <v>40</v>
      </c>
      <c s="6" t="s">
        <v>131</v>
      </c>
      <c s="6" t="s">
        <v>616</v>
      </c>
      <c t="s">
        <v>5</v>
      </c>
      <c s="24" t="s">
        <v>617</v>
      </c>
      <c s="25" t="s">
        <v>512</v>
      </c>
      <c s="26">
        <v>10.7</v>
      </c>
      <c s="25">
        <v>0</v>
      </c>
      <c s="25">
        <f>ROUND(G121*H121,6)</f>
      </c>
      <c r="L121" s="27">
        <v>0</v>
      </c>
      <c s="28">
        <f>ROUND(ROUND(L121,2)*ROUND(G121,3),2)</f>
      </c>
      <c s="25" t="s">
        <v>44</v>
      </c>
      <c>
        <f>(M121*21)/100</f>
      </c>
      <c t="s">
        <v>45</v>
      </c>
    </row>
    <row r="122" spans="1:5" ht="12.75" customHeight="1">
      <c r="A122" s="29" t="s">
        <v>46</v>
      </c>
      <c r="E122" s="30" t="s">
        <v>618</v>
      </c>
    </row>
    <row r="123" spans="1:5" ht="12.75" customHeight="1">
      <c r="A123" s="29" t="s">
        <v>47</v>
      </c>
      <c r="E123" s="31" t="s">
        <v>619</v>
      </c>
    </row>
    <row r="124" spans="5:5" ht="255" customHeight="1">
      <c r="E124" s="30" t="s">
        <v>612</v>
      </c>
    </row>
    <row r="125" spans="1:16" ht="12.75" customHeight="1">
      <c r="A125" t="s">
        <v>40</v>
      </c>
      <c s="6" t="s">
        <v>134</v>
      </c>
      <c s="6" t="s">
        <v>620</v>
      </c>
      <c t="s">
        <v>5</v>
      </c>
      <c s="24" t="s">
        <v>617</v>
      </c>
      <c s="25" t="s">
        <v>512</v>
      </c>
      <c s="26">
        <v>0.9</v>
      </c>
      <c s="25">
        <v>0</v>
      </c>
      <c s="25">
        <f>ROUND(G125*H125,6)</f>
      </c>
      <c r="L125" s="27">
        <v>0</v>
      </c>
      <c s="28">
        <f>ROUND(ROUND(L125,2)*ROUND(G125,3),2)</f>
      </c>
      <c s="25" t="s">
        <v>44</v>
      </c>
      <c>
        <f>(M125*21)/100</f>
      </c>
      <c t="s">
        <v>45</v>
      </c>
    </row>
    <row r="126" spans="1:5" ht="12.75" customHeight="1">
      <c r="A126" s="29" t="s">
        <v>46</v>
      </c>
      <c r="E126" s="30" t="s">
        <v>621</v>
      </c>
    </row>
    <row r="127" spans="1:5" ht="12.75" customHeight="1">
      <c r="A127" s="29" t="s">
        <v>47</v>
      </c>
      <c r="E127" s="31" t="s">
        <v>622</v>
      </c>
    </row>
    <row r="128" spans="5:5" ht="255" customHeight="1">
      <c r="E128" s="30" t="s">
        <v>612</v>
      </c>
    </row>
    <row r="129" spans="1:16" ht="12.75" customHeight="1">
      <c r="A129" t="s">
        <v>40</v>
      </c>
      <c s="6" t="s">
        <v>137</v>
      </c>
      <c s="6" t="s">
        <v>623</v>
      </c>
      <c t="s">
        <v>5</v>
      </c>
      <c s="24" t="s">
        <v>624</v>
      </c>
      <c s="25" t="s">
        <v>283</v>
      </c>
      <c s="26">
        <v>19.607</v>
      </c>
      <c s="25">
        <v>0</v>
      </c>
      <c s="25">
        <f>ROUND(G129*H129,6)</f>
      </c>
      <c r="L129" s="27">
        <v>0</v>
      </c>
      <c s="28">
        <f>ROUND(ROUND(L129,2)*ROUND(G129,3),2)</f>
      </c>
      <c s="25" t="s">
        <v>44</v>
      </c>
      <c>
        <f>(M129*21)/100</f>
      </c>
      <c t="s">
        <v>45</v>
      </c>
    </row>
    <row r="130" spans="1:5" ht="12.75" customHeight="1">
      <c r="A130" s="29" t="s">
        <v>46</v>
      </c>
      <c r="E130" s="30" t="s">
        <v>5</v>
      </c>
    </row>
    <row r="131" spans="1:5" ht="12.75" customHeight="1">
      <c r="A131" s="29" t="s">
        <v>47</v>
      </c>
      <c r="E131" s="31" t="s">
        <v>625</v>
      </c>
    </row>
    <row r="132" spans="5:5" ht="216.75" customHeight="1">
      <c r="E132" s="30" t="s">
        <v>593</v>
      </c>
    </row>
    <row r="133" spans="1:16" ht="12.75" customHeight="1">
      <c r="A133" t="s">
        <v>40</v>
      </c>
      <c s="6" t="s">
        <v>140</v>
      </c>
      <c s="6" t="s">
        <v>626</v>
      </c>
      <c t="s">
        <v>5</v>
      </c>
      <c s="24" t="s">
        <v>627</v>
      </c>
      <c s="25" t="s">
        <v>512</v>
      </c>
      <c s="26">
        <v>2.549</v>
      </c>
      <c s="25">
        <v>0</v>
      </c>
      <c s="25">
        <f>ROUND(G133*H133,6)</f>
      </c>
      <c r="L133" s="27">
        <v>0</v>
      </c>
      <c s="28">
        <f>ROUND(ROUND(L133,2)*ROUND(G133,3),2)</f>
      </c>
      <c s="25" t="s">
        <v>44</v>
      </c>
      <c>
        <f>(M133*21)/100</f>
      </c>
      <c t="s">
        <v>45</v>
      </c>
    </row>
    <row r="134" spans="1:5" ht="12.75" customHeight="1">
      <c r="A134" s="29" t="s">
        <v>46</v>
      </c>
      <c r="E134" s="30" t="s">
        <v>5</v>
      </c>
    </row>
    <row r="135" spans="1:5" ht="12.75" customHeight="1">
      <c r="A135" s="29" t="s">
        <v>47</v>
      </c>
      <c r="E135" s="31" t="s">
        <v>628</v>
      </c>
    </row>
    <row r="136" spans="5:5" ht="178.5" customHeight="1">
      <c r="E136" s="30" t="s">
        <v>585</v>
      </c>
    </row>
    <row r="137" spans="1:16" ht="12.75" customHeight="1">
      <c r="A137" t="s">
        <v>40</v>
      </c>
      <c s="6" t="s">
        <v>143</v>
      </c>
      <c s="6" t="s">
        <v>629</v>
      </c>
      <c t="s">
        <v>5</v>
      </c>
      <c s="24" t="s">
        <v>630</v>
      </c>
      <c s="25" t="s">
        <v>283</v>
      </c>
      <c s="26">
        <v>5.7</v>
      </c>
      <c s="25">
        <v>0</v>
      </c>
      <c s="25">
        <f>ROUND(G137*H137,6)</f>
      </c>
      <c r="L137" s="27">
        <v>0</v>
      </c>
      <c s="28">
        <f>ROUND(ROUND(L137,2)*ROUND(G137,3),2)</f>
      </c>
      <c s="25" t="s">
        <v>44</v>
      </c>
      <c>
        <f>(M137*21)/100</f>
      </c>
      <c t="s">
        <v>45</v>
      </c>
    </row>
    <row r="138" spans="1:5" ht="12.75" customHeight="1">
      <c r="A138" s="29" t="s">
        <v>46</v>
      </c>
      <c r="E138" s="30" t="s">
        <v>5</v>
      </c>
    </row>
    <row r="139" spans="1:5" ht="12.75" customHeight="1">
      <c r="A139" s="29" t="s">
        <v>47</v>
      </c>
      <c r="E139" s="31" t="s">
        <v>631</v>
      </c>
    </row>
    <row r="140" spans="5:5" ht="409.5" customHeight="1">
      <c r="E140" s="30" t="s">
        <v>632</v>
      </c>
    </row>
    <row r="141" spans="1:13" ht="12.75" customHeight="1">
      <c r="A141" t="s">
        <v>37</v>
      </c>
      <c r="C141" s="7" t="s">
        <v>60</v>
      </c>
      <c r="E141" s="32" t="s">
        <v>633</v>
      </c>
      <c r="J141" s="28">
        <f>0</f>
      </c>
      <c s="28">
        <f>0</f>
      </c>
      <c s="28">
        <f>0+L142+L146+L150+L154+L158+L162</f>
      </c>
      <c s="28">
        <f>0+M142+M146+M150+M154+M158+M162</f>
      </c>
    </row>
    <row r="142" spans="1:16" ht="12.75" customHeight="1">
      <c r="A142" t="s">
        <v>40</v>
      </c>
      <c s="6" t="s">
        <v>146</v>
      </c>
      <c s="6" t="s">
        <v>634</v>
      </c>
      <c t="s">
        <v>5</v>
      </c>
      <c s="24" t="s">
        <v>635</v>
      </c>
      <c s="25" t="s">
        <v>636</v>
      </c>
      <c s="26">
        <v>225.6</v>
      </c>
      <c s="25">
        <v>0</v>
      </c>
      <c s="25">
        <f>ROUND(G142*H142,6)</f>
      </c>
      <c r="L142" s="27">
        <v>0</v>
      </c>
      <c s="28">
        <f>ROUND(ROUND(L142,2)*ROUND(G142,3),2)</f>
      </c>
      <c s="25" t="s">
        <v>44</v>
      </c>
      <c>
        <f>(M142*21)/100</f>
      </c>
      <c t="s">
        <v>45</v>
      </c>
    </row>
    <row r="143" spans="1:5" ht="12.75" customHeight="1">
      <c r="A143" s="29" t="s">
        <v>46</v>
      </c>
      <c r="E143" s="30" t="s">
        <v>5</v>
      </c>
    </row>
    <row r="144" spans="1:5" ht="51" customHeight="1">
      <c r="A144" s="29" t="s">
        <v>47</v>
      </c>
      <c r="E144" s="31" t="s">
        <v>637</v>
      </c>
    </row>
    <row r="145" spans="5:5" ht="51" customHeight="1">
      <c r="E145" s="30" t="s">
        <v>638</v>
      </c>
    </row>
    <row r="146" spans="1:16" ht="12.75" customHeight="1">
      <c r="A146" t="s">
        <v>40</v>
      </c>
      <c s="6" t="s">
        <v>149</v>
      </c>
      <c s="6" t="s">
        <v>639</v>
      </c>
      <c t="s">
        <v>5</v>
      </c>
      <c s="24" t="s">
        <v>640</v>
      </c>
      <c s="25" t="s">
        <v>283</v>
      </c>
      <c s="26">
        <v>83.3</v>
      </c>
      <c s="25">
        <v>0</v>
      </c>
      <c s="25">
        <f>ROUND(G146*H146,6)</f>
      </c>
      <c r="L146" s="27">
        <v>0</v>
      </c>
      <c s="28">
        <f>ROUND(ROUND(L146,2)*ROUND(G146,3),2)</f>
      </c>
      <c s="25" t="s">
        <v>44</v>
      </c>
      <c>
        <f>(M146*21)/100</f>
      </c>
      <c t="s">
        <v>45</v>
      </c>
    </row>
    <row r="147" spans="1:5" ht="12.75" customHeight="1">
      <c r="A147" s="29" t="s">
        <v>46</v>
      </c>
      <c r="E147" s="30" t="s">
        <v>5</v>
      </c>
    </row>
    <row r="148" spans="1:5" ht="12.75" customHeight="1">
      <c r="A148" s="29" t="s">
        <v>47</v>
      </c>
      <c r="E148" s="31" t="s">
        <v>641</v>
      </c>
    </row>
    <row r="149" spans="5:5" ht="51" customHeight="1">
      <c r="E149" s="30" t="s">
        <v>638</v>
      </c>
    </row>
    <row r="150" spans="1:16" ht="12.75" customHeight="1">
      <c r="A150" t="s">
        <v>40</v>
      </c>
      <c s="6" t="s">
        <v>152</v>
      </c>
      <c s="6" t="s">
        <v>642</v>
      </c>
      <c t="s">
        <v>5</v>
      </c>
      <c s="24" t="s">
        <v>643</v>
      </c>
      <c s="25" t="s">
        <v>636</v>
      </c>
      <c s="26">
        <v>238</v>
      </c>
      <c s="25">
        <v>0</v>
      </c>
      <c s="25">
        <f>ROUND(G150*H150,6)</f>
      </c>
      <c r="L150" s="27">
        <v>0</v>
      </c>
      <c s="28">
        <f>ROUND(ROUND(L150,2)*ROUND(G150,3),2)</f>
      </c>
      <c s="25" t="s">
        <v>44</v>
      </c>
      <c>
        <f>(M150*21)/100</f>
      </c>
      <c t="s">
        <v>45</v>
      </c>
    </row>
    <row r="151" spans="1:5" ht="12.75" customHeight="1">
      <c r="A151" s="29" t="s">
        <v>46</v>
      </c>
      <c r="E151" s="30" t="s">
        <v>644</v>
      </c>
    </row>
    <row r="152" spans="1:5" ht="12.75" customHeight="1">
      <c r="A152" s="29" t="s">
        <v>47</v>
      </c>
      <c r="E152" s="31" t="s">
        <v>540</v>
      </c>
    </row>
    <row r="153" spans="5:5" ht="89.25" customHeight="1">
      <c r="E153" s="30" t="s">
        <v>645</v>
      </c>
    </row>
    <row r="154" spans="1:16" ht="12.75" customHeight="1">
      <c r="A154" t="s">
        <v>40</v>
      </c>
      <c s="6" t="s">
        <v>155</v>
      </c>
      <c s="6" t="s">
        <v>646</v>
      </c>
      <c t="s">
        <v>5</v>
      </c>
      <c s="24" t="s">
        <v>647</v>
      </c>
      <c s="25" t="s">
        <v>636</v>
      </c>
      <c s="26">
        <v>50.4</v>
      </c>
      <c s="25">
        <v>0</v>
      </c>
      <c s="25">
        <f>ROUND(G154*H154,6)</f>
      </c>
      <c r="L154" s="27">
        <v>0</v>
      </c>
      <c s="28">
        <f>ROUND(ROUND(L154,2)*ROUND(G154,3),2)</f>
      </c>
      <c s="25" t="s">
        <v>44</v>
      </c>
      <c>
        <f>(M154*21)/100</f>
      </c>
      <c t="s">
        <v>45</v>
      </c>
    </row>
    <row r="155" spans="1:5" ht="12.75" customHeight="1">
      <c r="A155" s="29" t="s">
        <v>46</v>
      </c>
      <c r="E155" s="30" t="s">
        <v>5</v>
      </c>
    </row>
    <row r="156" spans="1:5" ht="25.5" customHeight="1">
      <c r="A156" s="29" t="s">
        <v>47</v>
      </c>
      <c r="E156" s="31" t="s">
        <v>648</v>
      </c>
    </row>
    <row r="157" spans="5:5" ht="89.25" customHeight="1">
      <c r="E157" s="30" t="s">
        <v>645</v>
      </c>
    </row>
    <row r="158" spans="1:16" ht="12.75" customHeight="1">
      <c r="A158" t="s">
        <v>40</v>
      </c>
      <c s="6" t="s">
        <v>158</v>
      </c>
      <c s="6" t="s">
        <v>649</v>
      </c>
      <c t="s">
        <v>5</v>
      </c>
      <c s="24" t="s">
        <v>650</v>
      </c>
      <c s="25" t="s">
        <v>636</v>
      </c>
      <c s="26">
        <v>78</v>
      </c>
      <c s="25">
        <v>0</v>
      </c>
      <c s="25">
        <f>ROUND(G158*H158,6)</f>
      </c>
      <c r="L158" s="27">
        <v>0</v>
      </c>
      <c s="28">
        <f>ROUND(ROUND(L158,2)*ROUND(G158,3),2)</f>
      </c>
      <c s="25" t="s">
        <v>44</v>
      </c>
      <c>
        <f>(M158*21)/100</f>
      </c>
      <c t="s">
        <v>45</v>
      </c>
    </row>
    <row r="159" spans="1:5" ht="12.75" customHeight="1">
      <c r="A159" s="29" t="s">
        <v>46</v>
      </c>
      <c r="E159" s="30" t="s">
        <v>5</v>
      </c>
    </row>
    <row r="160" spans="1:5" ht="12.75" customHeight="1">
      <c r="A160" s="29" t="s">
        <v>47</v>
      </c>
      <c r="E160" s="31" t="s">
        <v>651</v>
      </c>
    </row>
    <row r="161" spans="5:5" ht="89.25" customHeight="1">
      <c r="E161" s="30" t="s">
        <v>645</v>
      </c>
    </row>
    <row r="162" spans="1:16" ht="12.75" customHeight="1">
      <c r="A162" t="s">
        <v>40</v>
      </c>
      <c s="6" t="s">
        <v>161</v>
      </c>
      <c s="6" t="s">
        <v>652</v>
      </c>
      <c t="s">
        <v>5</v>
      </c>
      <c s="24" t="s">
        <v>653</v>
      </c>
      <c s="25" t="s">
        <v>636</v>
      </c>
      <c s="26">
        <v>97.2</v>
      </c>
      <c s="25">
        <v>0</v>
      </c>
      <c s="25">
        <f>ROUND(G162*H162,6)</f>
      </c>
      <c r="L162" s="27">
        <v>0</v>
      </c>
      <c s="28">
        <f>ROUND(ROUND(L162,2)*ROUND(G162,3),2)</f>
      </c>
      <c s="25" t="s">
        <v>44</v>
      </c>
      <c>
        <f>(M162*21)/100</f>
      </c>
      <c t="s">
        <v>45</v>
      </c>
    </row>
    <row r="163" spans="1:5" ht="12.75" customHeight="1">
      <c r="A163" s="29" t="s">
        <v>46</v>
      </c>
      <c r="E163" s="30" t="s">
        <v>5</v>
      </c>
    </row>
    <row r="164" spans="1:5" ht="12.75" customHeight="1">
      <c r="A164" s="29" t="s">
        <v>47</v>
      </c>
      <c r="E164" s="31" t="s">
        <v>654</v>
      </c>
    </row>
    <row r="165" spans="5:5" ht="51" customHeight="1">
      <c r="E165" s="30" t="s">
        <v>655</v>
      </c>
    </row>
    <row r="166" spans="1:13" ht="12.75" customHeight="1">
      <c r="A166" t="s">
        <v>37</v>
      </c>
      <c r="C166" s="7" t="s">
        <v>63</v>
      </c>
      <c r="E166" s="32" t="s">
        <v>656</v>
      </c>
      <c r="J166" s="28">
        <f>0</f>
      </c>
      <c s="28">
        <f>0</f>
      </c>
      <c s="28">
        <f>0+L167+L171+L175+L179+L183+L187+L191+L195+L199+L203+L207+L211+L215+L219+L223+L227+L231+L235+L239+L243+L247+L251+L255</f>
      </c>
      <c s="28">
        <f>0+M167+M171+M175+M179+M183+M187+M191+M195+M199+M203+M207+M211+M215+M219+M223+M227+M231+M235+M239+M243+M247+M251+M255</f>
      </c>
    </row>
    <row r="167" spans="1:16" ht="12.75" customHeight="1">
      <c r="A167" t="s">
        <v>40</v>
      </c>
      <c s="6" t="s">
        <v>164</v>
      </c>
      <c s="6" t="s">
        <v>657</v>
      </c>
      <c t="s">
        <v>5</v>
      </c>
      <c s="24" t="s">
        <v>658</v>
      </c>
      <c s="25" t="s">
        <v>636</v>
      </c>
      <c s="26">
        <v>404.3</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659</v>
      </c>
    </row>
    <row r="170" spans="5:5" ht="63.75" customHeight="1">
      <c r="E170" s="30" t="s">
        <v>660</v>
      </c>
    </row>
    <row r="171" spans="1:16" ht="12.75" customHeight="1">
      <c r="A171" t="s">
        <v>40</v>
      </c>
      <c s="6" t="s">
        <v>167</v>
      </c>
      <c s="6" t="s">
        <v>661</v>
      </c>
      <c t="s">
        <v>5</v>
      </c>
      <c s="24" t="s">
        <v>662</v>
      </c>
      <c s="25" t="s">
        <v>636</v>
      </c>
      <c s="26">
        <v>2330.3</v>
      </c>
      <c s="25">
        <v>0</v>
      </c>
      <c s="25">
        <f>ROUND(G171*H171,6)</f>
      </c>
      <c r="L171" s="27">
        <v>0</v>
      </c>
      <c s="28">
        <f>ROUND(ROUND(L171,2)*ROUND(G171,3),2)</f>
      </c>
      <c s="25" t="s">
        <v>44</v>
      </c>
      <c>
        <f>(M171*21)/100</f>
      </c>
      <c t="s">
        <v>45</v>
      </c>
    </row>
    <row r="172" spans="1:5" ht="12.75" customHeight="1">
      <c r="A172" s="29" t="s">
        <v>46</v>
      </c>
      <c r="E172" s="30" t="s">
        <v>5</v>
      </c>
    </row>
    <row r="173" spans="1:5" ht="12.75" customHeight="1">
      <c r="A173" s="29" t="s">
        <v>47</v>
      </c>
      <c r="E173" s="31" t="s">
        <v>663</v>
      </c>
    </row>
    <row r="174" spans="5:5" ht="63.75" customHeight="1">
      <c r="E174" s="30" t="s">
        <v>660</v>
      </c>
    </row>
    <row r="175" spans="1:16" ht="12.75" customHeight="1">
      <c r="A175" t="s">
        <v>40</v>
      </c>
      <c s="6" t="s">
        <v>170</v>
      </c>
      <c s="6" t="s">
        <v>664</v>
      </c>
      <c t="s">
        <v>5</v>
      </c>
      <c s="24" t="s">
        <v>665</v>
      </c>
      <c s="25" t="s">
        <v>636</v>
      </c>
      <c s="26">
        <v>1084.4</v>
      </c>
      <c s="25">
        <v>0</v>
      </c>
      <c s="25">
        <f>ROUND(G175*H175,6)</f>
      </c>
      <c r="L175" s="27">
        <v>0</v>
      </c>
      <c s="28">
        <f>ROUND(ROUND(L175,2)*ROUND(G175,3),2)</f>
      </c>
      <c s="25" t="s">
        <v>44</v>
      </c>
      <c>
        <f>(M175*21)/100</f>
      </c>
      <c t="s">
        <v>45</v>
      </c>
    </row>
    <row r="176" spans="1:5" ht="12.75" customHeight="1">
      <c r="A176" s="29" t="s">
        <v>46</v>
      </c>
      <c r="E176" s="30" t="s">
        <v>605</v>
      </c>
    </row>
    <row r="177" spans="1:5" ht="12.75" customHeight="1">
      <c r="A177" s="29" t="s">
        <v>47</v>
      </c>
      <c r="E177" s="31" t="s">
        <v>666</v>
      </c>
    </row>
    <row r="178" spans="5:5" ht="12.75" customHeight="1">
      <c r="E178" s="30" t="s">
        <v>667</v>
      </c>
    </row>
    <row r="179" spans="1:16" ht="12.75" customHeight="1">
      <c r="A179" t="s">
        <v>40</v>
      </c>
      <c s="6" t="s">
        <v>173</v>
      </c>
      <c s="6" t="s">
        <v>668</v>
      </c>
      <c t="s">
        <v>5</v>
      </c>
      <c s="24" t="s">
        <v>669</v>
      </c>
      <c s="25" t="s">
        <v>636</v>
      </c>
      <c s="26">
        <v>110.8</v>
      </c>
      <c s="25">
        <v>0</v>
      </c>
      <c s="25">
        <f>ROUND(G179*H179,6)</f>
      </c>
      <c r="L179" s="27">
        <v>0</v>
      </c>
      <c s="28">
        <f>ROUND(ROUND(L179,2)*ROUND(G179,3),2)</f>
      </c>
      <c s="25" t="s">
        <v>44</v>
      </c>
      <c>
        <f>(M179*21)/100</f>
      </c>
      <c t="s">
        <v>45</v>
      </c>
    </row>
    <row r="180" spans="1:5" ht="12.75" customHeight="1">
      <c r="A180" s="29" t="s">
        <v>46</v>
      </c>
      <c r="E180" s="30" t="s">
        <v>605</v>
      </c>
    </row>
    <row r="181" spans="1:5" ht="12.75" customHeight="1">
      <c r="A181" s="29" t="s">
        <v>47</v>
      </c>
      <c r="E181" s="31" t="s">
        <v>670</v>
      </c>
    </row>
    <row r="182" spans="5:5" ht="12.75" customHeight="1">
      <c r="E182" s="30" t="s">
        <v>667</v>
      </c>
    </row>
    <row r="183" spans="1:16" ht="12.75" customHeight="1">
      <c r="A183" t="s">
        <v>40</v>
      </c>
      <c s="6" t="s">
        <v>176</v>
      </c>
      <c s="6" t="s">
        <v>671</v>
      </c>
      <c t="s">
        <v>5</v>
      </c>
      <c s="24" t="s">
        <v>672</v>
      </c>
      <c s="25" t="s">
        <v>69</v>
      </c>
      <c s="26">
        <v>112</v>
      </c>
      <c s="25">
        <v>0</v>
      </c>
      <c s="25">
        <f>ROUND(G183*H183,6)</f>
      </c>
      <c r="L183" s="27">
        <v>0</v>
      </c>
      <c s="28">
        <f>ROUND(ROUND(L183,2)*ROUND(G183,3),2)</f>
      </c>
      <c s="25" t="s">
        <v>44</v>
      </c>
      <c>
        <f>(M183*21)/100</f>
      </c>
      <c t="s">
        <v>45</v>
      </c>
    </row>
    <row r="184" spans="1:5" ht="12.75" customHeight="1">
      <c r="A184" s="29" t="s">
        <v>46</v>
      </c>
      <c r="E184" s="30" t="s">
        <v>605</v>
      </c>
    </row>
    <row r="185" spans="1:5" ht="12.75" customHeight="1">
      <c r="A185" s="29" t="s">
        <v>47</v>
      </c>
      <c r="E185" s="31" t="s">
        <v>673</v>
      </c>
    </row>
    <row r="186" spans="5:5" ht="12.75" customHeight="1">
      <c r="E186" s="30" t="s">
        <v>667</v>
      </c>
    </row>
    <row r="187" spans="1:16" ht="12.75" customHeight="1">
      <c r="A187" t="s">
        <v>40</v>
      </c>
      <c s="6" t="s">
        <v>180</v>
      </c>
      <c s="6" t="s">
        <v>674</v>
      </c>
      <c t="s">
        <v>5</v>
      </c>
      <c s="24" t="s">
        <v>675</v>
      </c>
      <c s="25" t="s">
        <v>636</v>
      </c>
      <c s="26">
        <v>199.56</v>
      </c>
      <c s="25">
        <v>0</v>
      </c>
      <c s="25">
        <f>ROUND(G187*H187,6)</f>
      </c>
      <c r="L187" s="27">
        <v>0</v>
      </c>
      <c s="28">
        <f>ROUND(ROUND(L187,2)*ROUND(G187,3),2)</f>
      </c>
      <c s="25" t="s">
        <v>44</v>
      </c>
      <c>
        <f>(M187*21)/100</f>
      </c>
      <c t="s">
        <v>45</v>
      </c>
    </row>
    <row r="188" spans="1:5" ht="12.75" customHeight="1">
      <c r="A188" s="29" t="s">
        <v>46</v>
      </c>
      <c r="E188" s="30" t="s">
        <v>605</v>
      </c>
    </row>
    <row r="189" spans="1:5" ht="12.75" customHeight="1">
      <c r="A189" s="29" t="s">
        <v>47</v>
      </c>
      <c r="E189" s="31" t="s">
        <v>676</v>
      </c>
    </row>
    <row r="190" spans="5:5" ht="12.75" customHeight="1">
      <c r="E190" s="30" t="s">
        <v>667</v>
      </c>
    </row>
    <row r="191" spans="1:16" ht="12.75" customHeight="1">
      <c r="A191" t="s">
        <v>40</v>
      </c>
      <c s="6" t="s">
        <v>185</v>
      </c>
      <c s="6" t="s">
        <v>677</v>
      </c>
      <c t="s">
        <v>5</v>
      </c>
      <c s="24" t="s">
        <v>678</v>
      </c>
      <c s="25" t="s">
        <v>69</v>
      </c>
      <c s="26">
        <v>883.8</v>
      </c>
      <c s="25">
        <v>0</v>
      </c>
      <c s="25">
        <f>ROUND(G191*H191,6)</f>
      </c>
      <c r="L191" s="27">
        <v>0</v>
      </c>
      <c s="28">
        <f>ROUND(ROUND(L191,2)*ROUND(G191,3),2)</f>
      </c>
      <c s="25" t="s">
        <v>44</v>
      </c>
      <c>
        <f>(M191*21)/100</f>
      </c>
      <c t="s">
        <v>45</v>
      </c>
    </row>
    <row r="192" spans="1:5" ht="12.75" customHeight="1">
      <c r="A192" s="29" t="s">
        <v>46</v>
      </c>
      <c r="E192" s="30" t="s">
        <v>605</v>
      </c>
    </row>
    <row r="193" spans="1:5" ht="12.75" customHeight="1">
      <c r="A193" s="29" t="s">
        <v>47</v>
      </c>
      <c r="E193" s="31" t="s">
        <v>679</v>
      </c>
    </row>
    <row r="194" spans="5:5" ht="12.75" customHeight="1">
      <c r="E194" s="30" t="s">
        <v>667</v>
      </c>
    </row>
    <row r="195" spans="1:16" ht="12.75" customHeight="1">
      <c r="A195" t="s">
        <v>40</v>
      </c>
      <c s="6" t="s">
        <v>189</v>
      </c>
      <c s="6" t="s">
        <v>680</v>
      </c>
      <c t="s">
        <v>5</v>
      </c>
      <c s="24" t="s">
        <v>681</v>
      </c>
      <c s="25" t="s">
        <v>636</v>
      </c>
      <c s="26">
        <v>117.7</v>
      </c>
      <c s="25">
        <v>0</v>
      </c>
      <c s="25">
        <f>ROUND(G195*H195,6)</f>
      </c>
      <c r="L195" s="27">
        <v>0</v>
      </c>
      <c s="28">
        <f>ROUND(ROUND(L195,2)*ROUND(G195,3),2)</f>
      </c>
      <c s="25" t="s">
        <v>44</v>
      </c>
      <c>
        <f>(M195*21)/100</f>
      </c>
      <c t="s">
        <v>45</v>
      </c>
    </row>
    <row r="196" spans="1:5" ht="12.75" customHeight="1">
      <c r="A196" s="29" t="s">
        <v>46</v>
      </c>
      <c r="E196" s="30" t="s">
        <v>605</v>
      </c>
    </row>
    <row r="197" spans="1:5" ht="12.75" customHeight="1">
      <c r="A197" s="29" t="s">
        <v>47</v>
      </c>
      <c r="E197" s="31" t="s">
        <v>682</v>
      </c>
    </row>
    <row r="198" spans="5:5" ht="12.75" customHeight="1">
      <c r="E198" s="30" t="s">
        <v>667</v>
      </c>
    </row>
    <row r="199" spans="1:16" ht="12.75" customHeight="1">
      <c r="A199" t="s">
        <v>40</v>
      </c>
      <c s="6" t="s">
        <v>193</v>
      </c>
      <c s="6" t="s">
        <v>683</v>
      </c>
      <c t="s">
        <v>5</v>
      </c>
      <c s="24" t="s">
        <v>684</v>
      </c>
      <c s="25" t="s">
        <v>43</v>
      </c>
      <c s="26">
        <v>32</v>
      </c>
      <c s="25">
        <v>0</v>
      </c>
      <c s="25">
        <f>ROUND(G199*H199,6)</f>
      </c>
      <c r="L199" s="27">
        <v>0</v>
      </c>
      <c s="28">
        <f>ROUND(ROUND(L199,2)*ROUND(G199,3),2)</f>
      </c>
      <c s="25" t="s">
        <v>44</v>
      </c>
      <c>
        <f>(M199*21)/100</f>
      </c>
      <c t="s">
        <v>45</v>
      </c>
    </row>
    <row r="200" spans="1:5" ht="12.75" customHeight="1">
      <c r="A200" s="29" t="s">
        <v>46</v>
      </c>
      <c r="E200" s="30" t="s">
        <v>5</v>
      </c>
    </row>
    <row r="201" spans="1:5" ht="12.75" customHeight="1">
      <c r="A201" s="29" t="s">
        <v>47</v>
      </c>
      <c r="E201" s="31" t="s">
        <v>685</v>
      </c>
    </row>
    <row r="202" spans="5:5" ht="12.75" customHeight="1">
      <c r="E202" s="30" t="s">
        <v>667</v>
      </c>
    </row>
    <row r="203" spans="1:16" ht="12.75" customHeight="1">
      <c r="A203" t="s">
        <v>40</v>
      </c>
      <c s="6" t="s">
        <v>197</v>
      </c>
      <c s="6" t="s">
        <v>686</v>
      </c>
      <c t="s">
        <v>5</v>
      </c>
      <c s="24" t="s">
        <v>687</v>
      </c>
      <c s="25" t="s">
        <v>636</v>
      </c>
      <c s="26">
        <v>248.2</v>
      </c>
      <c s="25">
        <v>0</v>
      </c>
      <c s="25">
        <f>ROUND(G203*H203,6)</f>
      </c>
      <c r="L203" s="27">
        <v>0</v>
      </c>
      <c s="28">
        <f>ROUND(ROUND(L203,2)*ROUND(G203,3),2)</f>
      </c>
      <c s="25" t="s">
        <v>44</v>
      </c>
      <c>
        <f>(M203*21)/100</f>
      </c>
      <c t="s">
        <v>45</v>
      </c>
    </row>
    <row r="204" spans="1:5" ht="25.5" customHeight="1">
      <c r="A204" s="29" t="s">
        <v>46</v>
      </c>
      <c r="E204" s="30" t="s">
        <v>688</v>
      </c>
    </row>
    <row r="205" spans="1:5" ht="12.75" customHeight="1">
      <c r="A205" s="29" t="s">
        <v>47</v>
      </c>
      <c r="E205" s="31" t="s">
        <v>689</v>
      </c>
    </row>
    <row r="206" spans="5:5" ht="63.75" customHeight="1">
      <c r="E206" s="30" t="s">
        <v>660</v>
      </c>
    </row>
    <row r="207" spans="1:16" ht="12.75" customHeight="1">
      <c r="A207" t="s">
        <v>40</v>
      </c>
      <c s="6" t="s">
        <v>201</v>
      </c>
      <c s="6" t="s">
        <v>690</v>
      </c>
      <c t="s">
        <v>5</v>
      </c>
      <c s="24" t="s">
        <v>687</v>
      </c>
      <c s="25" t="s">
        <v>636</v>
      </c>
      <c s="26">
        <v>836.2</v>
      </c>
      <c s="25">
        <v>0</v>
      </c>
      <c s="25">
        <f>ROUND(G207*H207,6)</f>
      </c>
      <c r="L207" s="27">
        <v>0</v>
      </c>
      <c s="28">
        <f>ROUND(ROUND(L207,2)*ROUND(G207,3),2)</f>
      </c>
      <c s="25" t="s">
        <v>44</v>
      </c>
      <c>
        <f>(M207*21)/100</f>
      </c>
      <c t="s">
        <v>45</v>
      </c>
    </row>
    <row r="208" spans="1:5" ht="25.5" customHeight="1">
      <c r="A208" s="29" t="s">
        <v>46</v>
      </c>
      <c r="E208" s="30" t="s">
        <v>691</v>
      </c>
    </row>
    <row r="209" spans="1:5" ht="12.75" customHeight="1">
      <c r="A209" s="29" t="s">
        <v>47</v>
      </c>
      <c r="E209" s="31" t="s">
        <v>692</v>
      </c>
    </row>
    <row r="210" spans="5:5" ht="63.75" customHeight="1">
      <c r="E210" s="30" t="s">
        <v>660</v>
      </c>
    </row>
    <row r="211" spans="1:16" ht="12.75" customHeight="1">
      <c r="A211" t="s">
        <v>40</v>
      </c>
      <c s="6" t="s">
        <v>205</v>
      </c>
      <c s="6" t="s">
        <v>693</v>
      </c>
      <c t="s">
        <v>5</v>
      </c>
      <c s="24" t="s">
        <v>694</v>
      </c>
      <c s="25" t="s">
        <v>636</v>
      </c>
      <c s="26">
        <v>310.9</v>
      </c>
      <c s="25">
        <v>0</v>
      </c>
      <c s="25">
        <f>ROUND(G211*H211,6)</f>
      </c>
      <c r="L211" s="27">
        <v>0</v>
      </c>
      <c s="28">
        <f>ROUND(ROUND(L211,2)*ROUND(G211,3),2)</f>
      </c>
      <c s="25" t="s">
        <v>44</v>
      </c>
      <c>
        <f>(M211*21)/100</f>
      </c>
      <c t="s">
        <v>45</v>
      </c>
    </row>
    <row r="212" spans="1:5" ht="12.75" customHeight="1">
      <c r="A212" s="29" t="s">
        <v>46</v>
      </c>
      <c r="E212" s="30" t="s">
        <v>5</v>
      </c>
    </row>
    <row r="213" spans="1:5" ht="63.75" customHeight="1">
      <c r="A213" s="29" t="s">
        <v>47</v>
      </c>
      <c r="E213" s="31" t="s">
        <v>695</v>
      </c>
    </row>
    <row r="214" spans="5:5" ht="63.75" customHeight="1">
      <c r="E214" s="30" t="s">
        <v>660</v>
      </c>
    </row>
    <row r="215" spans="1:16" ht="12.75" customHeight="1">
      <c r="A215" t="s">
        <v>40</v>
      </c>
      <c s="6" t="s">
        <v>209</v>
      </c>
      <c s="6" t="s">
        <v>696</v>
      </c>
      <c t="s">
        <v>5</v>
      </c>
      <c s="24" t="s">
        <v>697</v>
      </c>
      <c s="25" t="s">
        <v>636</v>
      </c>
      <c s="26">
        <v>474</v>
      </c>
      <c s="25">
        <v>0</v>
      </c>
      <c s="25">
        <f>ROUND(G215*H215,6)</f>
      </c>
      <c r="L215" s="27">
        <v>0</v>
      </c>
      <c s="28">
        <f>ROUND(ROUND(L215,2)*ROUND(G215,3),2)</f>
      </c>
      <c s="25" t="s">
        <v>44</v>
      </c>
      <c>
        <f>(M215*21)/100</f>
      </c>
      <c t="s">
        <v>45</v>
      </c>
    </row>
    <row r="216" spans="1:5" ht="12.75" customHeight="1">
      <c r="A216" s="29" t="s">
        <v>46</v>
      </c>
      <c r="E216" s="30" t="s">
        <v>5</v>
      </c>
    </row>
    <row r="217" spans="1:5" ht="25.5" customHeight="1">
      <c r="A217" s="29" t="s">
        <v>47</v>
      </c>
      <c r="E217" s="31" t="s">
        <v>698</v>
      </c>
    </row>
    <row r="218" spans="5:5" ht="63.75" customHeight="1">
      <c r="E218" s="30" t="s">
        <v>660</v>
      </c>
    </row>
    <row r="219" spans="1:16" ht="12.75" customHeight="1">
      <c r="A219" t="s">
        <v>40</v>
      </c>
      <c s="6" t="s">
        <v>213</v>
      </c>
      <c s="6" t="s">
        <v>699</v>
      </c>
      <c t="s">
        <v>5</v>
      </c>
      <c s="24" t="s">
        <v>700</v>
      </c>
      <c s="25" t="s">
        <v>283</v>
      </c>
      <c s="26">
        <v>21.2</v>
      </c>
      <c s="25">
        <v>0</v>
      </c>
      <c s="25">
        <f>ROUND(G219*H219,6)</f>
      </c>
      <c r="L219" s="27">
        <v>0</v>
      </c>
      <c s="28">
        <f>ROUND(ROUND(L219,2)*ROUND(G219,3),2)</f>
      </c>
      <c s="25" t="s">
        <v>44</v>
      </c>
      <c>
        <f>(M219*21)/100</f>
      </c>
      <c t="s">
        <v>45</v>
      </c>
    </row>
    <row r="220" spans="1:5" ht="12.75" customHeight="1">
      <c r="A220" s="29" t="s">
        <v>46</v>
      </c>
      <c r="E220" s="30" t="s">
        <v>5</v>
      </c>
    </row>
    <row r="221" spans="1:5" ht="12.75" customHeight="1">
      <c r="A221" s="29" t="s">
        <v>47</v>
      </c>
      <c r="E221" s="31" t="s">
        <v>701</v>
      </c>
    </row>
    <row r="222" spans="5:5" ht="204" customHeight="1">
      <c r="E222" s="30" t="s">
        <v>702</v>
      </c>
    </row>
    <row r="223" spans="1:16" ht="12.75" customHeight="1">
      <c r="A223" t="s">
        <v>40</v>
      </c>
      <c s="6" t="s">
        <v>216</v>
      </c>
      <c s="6" t="s">
        <v>703</v>
      </c>
      <c t="s">
        <v>5</v>
      </c>
      <c s="24" t="s">
        <v>704</v>
      </c>
      <c s="25" t="s">
        <v>283</v>
      </c>
      <c s="26">
        <v>98.014</v>
      </c>
      <c s="25">
        <v>0</v>
      </c>
      <c s="25">
        <f>ROUND(G223*H223,6)</f>
      </c>
      <c r="L223" s="27">
        <v>0</v>
      </c>
      <c s="28">
        <f>ROUND(ROUND(L223,2)*ROUND(G223,3),2)</f>
      </c>
      <c s="25" t="s">
        <v>44</v>
      </c>
      <c>
        <f>(M223*21)/100</f>
      </c>
      <c t="s">
        <v>45</v>
      </c>
    </row>
    <row r="224" spans="1:5" ht="12.75" customHeight="1">
      <c r="A224" s="29" t="s">
        <v>46</v>
      </c>
      <c r="E224" s="30" t="s">
        <v>5</v>
      </c>
    </row>
    <row r="225" spans="1:5" ht="114.75" customHeight="1">
      <c r="A225" s="29" t="s">
        <v>47</v>
      </c>
      <c r="E225" s="31" t="s">
        <v>705</v>
      </c>
    </row>
    <row r="226" spans="5:5" ht="204" customHeight="1">
      <c r="E226" s="30" t="s">
        <v>702</v>
      </c>
    </row>
    <row r="227" spans="1:16" ht="12.75" customHeight="1">
      <c r="A227" t="s">
        <v>40</v>
      </c>
      <c s="6" t="s">
        <v>220</v>
      </c>
      <c s="6" t="s">
        <v>706</v>
      </c>
      <c t="s">
        <v>5</v>
      </c>
      <c s="24" t="s">
        <v>707</v>
      </c>
      <c s="25" t="s">
        <v>512</v>
      </c>
      <c s="26">
        <v>8.821</v>
      </c>
      <c s="25">
        <v>0</v>
      </c>
      <c s="25">
        <f>ROUND(G227*H227,6)</f>
      </c>
      <c r="L227" s="27">
        <v>0</v>
      </c>
      <c s="28">
        <f>ROUND(ROUND(L227,2)*ROUND(G227,3),2)</f>
      </c>
      <c s="25" t="s">
        <v>44</v>
      </c>
      <c>
        <f>(M227*21)/100</f>
      </c>
      <c t="s">
        <v>45</v>
      </c>
    </row>
    <row r="228" spans="1:5" ht="12.75" customHeight="1">
      <c r="A228" s="29" t="s">
        <v>46</v>
      </c>
      <c r="E228" s="30" t="s">
        <v>5</v>
      </c>
    </row>
    <row r="229" spans="1:5" ht="12.75" customHeight="1">
      <c r="A229" s="29" t="s">
        <v>47</v>
      </c>
      <c r="E229" s="31" t="s">
        <v>708</v>
      </c>
    </row>
    <row r="230" spans="5:5" ht="191.25" customHeight="1">
      <c r="E230" s="30" t="s">
        <v>709</v>
      </c>
    </row>
    <row r="231" spans="1:16" ht="12.75" customHeight="1">
      <c r="A231" t="s">
        <v>40</v>
      </c>
      <c s="6" t="s">
        <v>224</v>
      </c>
      <c s="6" t="s">
        <v>710</v>
      </c>
      <c t="s">
        <v>5</v>
      </c>
      <c s="24" t="s">
        <v>711</v>
      </c>
      <c s="25" t="s">
        <v>636</v>
      </c>
      <c s="26">
        <v>6.3</v>
      </c>
      <c s="25">
        <v>0</v>
      </c>
      <c s="25">
        <f>ROUND(G231*H231,6)</f>
      </c>
      <c r="L231" s="27">
        <v>0</v>
      </c>
      <c s="28">
        <f>ROUND(ROUND(L231,2)*ROUND(G231,3),2)</f>
      </c>
      <c s="25" t="s">
        <v>44</v>
      </c>
      <c>
        <f>(M231*21)/100</f>
      </c>
      <c t="s">
        <v>45</v>
      </c>
    </row>
    <row r="232" spans="1:5" ht="12.75" customHeight="1">
      <c r="A232" s="29" t="s">
        <v>46</v>
      </c>
      <c r="E232" s="30" t="s">
        <v>712</v>
      </c>
    </row>
    <row r="233" spans="1:5" ht="12.75" customHeight="1">
      <c r="A233" s="29" t="s">
        <v>47</v>
      </c>
      <c r="E233" s="31" t="s">
        <v>713</v>
      </c>
    </row>
    <row r="234" spans="5:5" ht="63.75" customHeight="1">
      <c r="E234" s="30" t="s">
        <v>714</v>
      </c>
    </row>
    <row r="235" spans="1:16" ht="12.75" customHeight="1">
      <c r="A235" t="s">
        <v>40</v>
      </c>
      <c s="6" t="s">
        <v>228</v>
      </c>
      <c s="6" t="s">
        <v>715</v>
      </c>
      <c t="s">
        <v>5</v>
      </c>
      <c s="24" t="s">
        <v>716</v>
      </c>
      <c s="25" t="s">
        <v>636</v>
      </c>
      <c s="26">
        <v>141.8</v>
      </c>
      <c s="25">
        <v>0</v>
      </c>
      <c s="25">
        <f>ROUND(G235*H235,6)</f>
      </c>
      <c r="L235" s="27">
        <v>0</v>
      </c>
      <c s="28">
        <f>ROUND(ROUND(L235,2)*ROUND(G235,3),2)</f>
      </c>
      <c s="25" t="s">
        <v>44</v>
      </c>
      <c>
        <f>(M235*21)/100</f>
      </c>
      <c t="s">
        <v>45</v>
      </c>
    </row>
    <row r="236" spans="1:5" ht="12.75" customHeight="1">
      <c r="A236" s="29" t="s">
        <v>46</v>
      </c>
      <c r="E236" s="30" t="s">
        <v>5</v>
      </c>
    </row>
    <row r="237" spans="1:5" ht="12.75" customHeight="1">
      <c r="A237" s="29" t="s">
        <v>47</v>
      </c>
      <c r="E237" s="31" t="s">
        <v>717</v>
      </c>
    </row>
    <row r="238" spans="5:5" ht="102" customHeight="1">
      <c r="E238" s="30" t="s">
        <v>718</v>
      </c>
    </row>
    <row r="239" spans="1:16" ht="12.75" customHeight="1">
      <c r="A239" t="s">
        <v>40</v>
      </c>
      <c s="6" t="s">
        <v>232</v>
      </c>
      <c s="6" t="s">
        <v>719</v>
      </c>
      <c t="s">
        <v>5</v>
      </c>
      <c s="24" t="s">
        <v>720</v>
      </c>
      <c s="25" t="s">
        <v>636</v>
      </c>
      <c s="26">
        <v>42</v>
      </c>
      <c s="25">
        <v>0</v>
      </c>
      <c s="25">
        <f>ROUND(G239*H239,6)</f>
      </c>
      <c r="L239" s="27">
        <v>0</v>
      </c>
      <c s="28">
        <f>ROUND(ROUND(L239,2)*ROUND(G239,3),2)</f>
      </c>
      <c s="25" t="s">
        <v>44</v>
      </c>
      <c>
        <f>(M239*21)/100</f>
      </c>
      <c t="s">
        <v>45</v>
      </c>
    </row>
    <row r="240" spans="1:5" ht="12.75" customHeight="1">
      <c r="A240" s="29" t="s">
        <v>46</v>
      </c>
      <c r="E240" s="30" t="s">
        <v>5</v>
      </c>
    </row>
    <row r="241" spans="1:5" ht="12.75" customHeight="1">
      <c r="A241" s="29" t="s">
        <v>47</v>
      </c>
      <c r="E241" s="31" t="s">
        <v>721</v>
      </c>
    </row>
    <row r="242" spans="5:5" ht="102" customHeight="1">
      <c r="E242" s="30" t="s">
        <v>722</v>
      </c>
    </row>
    <row r="243" spans="1:16" ht="12.75" customHeight="1">
      <c r="A243" t="s">
        <v>40</v>
      </c>
      <c s="6" t="s">
        <v>296</v>
      </c>
      <c s="6" t="s">
        <v>723</v>
      </c>
      <c t="s">
        <v>5</v>
      </c>
      <c s="24" t="s">
        <v>724</v>
      </c>
      <c s="25" t="s">
        <v>636</v>
      </c>
      <c s="26">
        <v>10</v>
      </c>
      <c s="25">
        <v>0</v>
      </c>
      <c s="25">
        <f>ROUND(G243*H243,6)</f>
      </c>
      <c r="L243" s="27">
        <v>0</v>
      </c>
      <c s="28">
        <f>ROUND(ROUND(L243,2)*ROUND(G243,3),2)</f>
      </c>
      <c s="25" t="s">
        <v>44</v>
      </c>
      <c>
        <f>(M243*21)/100</f>
      </c>
      <c t="s">
        <v>45</v>
      </c>
    </row>
    <row r="244" spans="1:5" ht="12.75" customHeight="1">
      <c r="A244" s="29" t="s">
        <v>46</v>
      </c>
      <c r="E244" s="30" t="s">
        <v>5</v>
      </c>
    </row>
    <row r="245" spans="1:5" ht="12.75" customHeight="1">
      <c r="A245" s="29" t="s">
        <v>47</v>
      </c>
      <c r="E245" s="31" t="s">
        <v>725</v>
      </c>
    </row>
    <row r="246" spans="5:5" ht="102" customHeight="1">
      <c r="E246" s="30" t="s">
        <v>722</v>
      </c>
    </row>
    <row r="247" spans="1:16" ht="12.75" customHeight="1">
      <c r="A247" t="s">
        <v>40</v>
      </c>
      <c s="6" t="s">
        <v>300</v>
      </c>
      <c s="6" t="s">
        <v>726</v>
      </c>
      <c t="s">
        <v>5</v>
      </c>
      <c s="24" t="s">
        <v>727</v>
      </c>
      <c s="25" t="s">
        <v>43</v>
      </c>
      <c s="26">
        <v>2</v>
      </c>
      <c s="25">
        <v>0</v>
      </c>
      <c s="25">
        <f>ROUND(G247*H247,6)</f>
      </c>
      <c r="L247" s="27">
        <v>0</v>
      </c>
      <c s="28">
        <f>ROUND(ROUND(L247,2)*ROUND(G247,3),2)</f>
      </c>
      <c s="25" t="s">
        <v>44</v>
      </c>
      <c>
        <f>(M247*21)/100</f>
      </c>
      <c t="s">
        <v>45</v>
      </c>
    </row>
    <row r="248" spans="1:5" ht="12.75" customHeight="1">
      <c r="A248" s="29" t="s">
        <v>46</v>
      </c>
      <c r="E248" s="30" t="s">
        <v>5</v>
      </c>
    </row>
    <row r="249" spans="1:5" ht="12.75" customHeight="1">
      <c r="A249" s="29" t="s">
        <v>47</v>
      </c>
      <c r="E249" s="31" t="s">
        <v>728</v>
      </c>
    </row>
    <row r="250" spans="5:5" ht="102" customHeight="1">
      <c r="E250" s="30" t="s">
        <v>722</v>
      </c>
    </row>
    <row r="251" spans="1:16" ht="12.75" customHeight="1">
      <c r="A251" t="s">
        <v>40</v>
      </c>
      <c s="6" t="s">
        <v>303</v>
      </c>
      <c s="6" t="s">
        <v>729</v>
      </c>
      <c t="s">
        <v>5</v>
      </c>
      <c s="24" t="s">
        <v>730</v>
      </c>
      <c s="25" t="s">
        <v>636</v>
      </c>
      <c s="26">
        <v>38.4</v>
      </c>
      <c s="25">
        <v>0</v>
      </c>
      <c s="25">
        <f>ROUND(G251*H251,6)</f>
      </c>
      <c r="L251" s="27">
        <v>0</v>
      </c>
      <c s="28">
        <f>ROUND(ROUND(L251,2)*ROUND(G251,3),2)</f>
      </c>
      <c s="25" t="s">
        <v>44</v>
      </c>
      <c>
        <f>(M251*21)/100</f>
      </c>
      <c t="s">
        <v>45</v>
      </c>
    </row>
    <row r="252" spans="1:5" ht="12.75" customHeight="1">
      <c r="A252" s="29" t="s">
        <v>46</v>
      </c>
      <c r="E252" s="30" t="s">
        <v>5</v>
      </c>
    </row>
    <row r="253" spans="1:5" ht="12.75" customHeight="1">
      <c r="A253" s="29" t="s">
        <v>47</v>
      </c>
      <c r="E253" s="31" t="s">
        <v>731</v>
      </c>
    </row>
    <row r="254" spans="5:5" ht="102" customHeight="1">
      <c r="E254" s="30" t="s">
        <v>722</v>
      </c>
    </row>
    <row r="255" spans="1:16" ht="12.75" customHeight="1">
      <c r="A255" t="s">
        <v>40</v>
      </c>
      <c s="6" t="s">
        <v>305</v>
      </c>
      <c s="6" t="s">
        <v>732</v>
      </c>
      <c t="s">
        <v>5</v>
      </c>
      <c s="24" t="s">
        <v>733</v>
      </c>
      <c s="25" t="s">
        <v>636</v>
      </c>
      <c s="26">
        <v>29.2</v>
      </c>
      <c s="25">
        <v>0</v>
      </c>
      <c s="25">
        <f>ROUND(G255*H255,6)</f>
      </c>
      <c r="L255" s="27">
        <v>0</v>
      </c>
      <c s="28">
        <f>ROUND(ROUND(L255,2)*ROUND(G255,3),2)</f>
      </c>
      <c s="25" t="s">
        <v>44</v>
      </c>
      <c>
        <f>(M255*21)/100</f>
      </c>
      <c t="s">
        <v>45</v>
      </c>
    </row>
    <row r="256" spans="1:5" ht="12.75" customHeight="1">
      <c r="A256" s="29" t="s">
        <v>46</v>
      </c>
      <c r="E256" s="30" t="s">
        <v>5</v>
      </c>
    </row>
    <row r="257" spans="1:5" ht="12.75" customHeight="1">
      <c r="A257" s="29" t="s">
        <v>47</v>
      </c>
      <c r="E257" s="31" t="s">
        <v>734</v>
      </c>
    </row>
    <row r="258" spans="5:5" ht="76.5" customHeight="1">
      <c r="E258" s="30" t="s">
        <v>735</v>
      </c>
    </row>
    <row r="259" spans="1:13" ht="12.75" customHeight="1">
      <c r="A259" t="s">
        <v>37</v>
      </c>
      <c r="C259" s="7" t="s">
        <v>66</v>
      </c>
      <c r="E259" s="32" t="s">
        <v>736</v>
      </c>
      <c r="J259" s="28">
        <f>0</f>
      </c>
      <c s="28">
        <f>0</f>
      </c>
      <c s="28">
        <f>0+L260+L264+L268+L272+L276+L280+L284+L288+L292+L296+L300+L304+L308+L312+L316+L320+L324+L328+L332+L336+L340+L344+L348+L352+L356+L360+L364+L368+L372+L376+L380+L384</f>
      </c>
      <c s="28">
        <f>0+M260+M264+M268+M272+M276+M280+M284+M288+M292+M296+M300+M304+M308+M312+M316+M320+M324+M328+M332+M336+M340+M344+M348+M352+M356+M360+M364+M368+M372+M376+M380+M384</f>
      </c>
    </row>
    <row r="260" spans="1:16" ht="12.75" customHeight="1">
      <c r="A260" t="s">
        <v>40</v>
      </c>
      <c s="6" t="s">
        <v>462</v>
      </c>
      <c s="6" t="s">
        <v>737</v>
      </c>
      <c t="s">
        <v>5</v>
      </c>
      <c s="24" t="s">
        <v>738</v>
      </c>
      <c s="25" t="s">
        <v>636</v>
      </c>
      <c s="26">
        <v>556.4</v>
      </c>
      <c s="25">
        <v>0</v>
      </c>
      <c s="25">
        <f>ROUND(G260*H260,6)</f>
      </c>
      <c r="L260" s="27">
        <v>0</v>
      </c>
      <c s="28">
        <f>ROUND(ROUND(L260,2)*ROUND(G260,3),2)</f>
      </c>
      <c s="25" t="s">
        <v>44</v>
      </c>
      <c>
        <f>(M260*21)/100</f>
      </c>
      <c t="s">
        <v>45</v>
      </c>
    </row>
    <row r="261" spans="1:5" ht="12.75" customHeight="1">
      <c r="A261" s="29" t="s">
        <v>46</v>
      </c>
      <c r="E261" s="30" t="s">
        <v>5</v>
      </c>
    </row>
    <row r="262" spans="1:5" ht="38.25" customHeight="1">
      <c r="A262" s="29" t="s">
        <v>47</v>
      </c>
      <c r="E262" s="31" t="s">
        <v>739</v>
      </c>
    </row>
    <row r="263" spans="5:5" ht="140.25" customHeight="1">
      <c r="E263" s="30" t="s">
        <v>740</v>
      </c>
    </row>
    <row r="264" spans="1:16" ht="12.75" customHeight="1">
      <c r="A264" t="s">
        <v>40</v>
      </c>
      <c s="6" t="s">
        <v>465</v>
      </c>
      <c s="6" t="s">
        <v>741</v>
      </c>
      <c t="s">
        <v>5</v>
      </c>
      <c s="24" t="s">
        <v>742</v>
      </c>
      <c s="25" t="s">
        <v>636</v>
      </c>
      <c s="26">
        <v>556.4</v>
      </c>
      <c s="25">
        <v>0</v>
      </c>
      <c s="25">
        <f>ROUND(G264*H264,6)</f>
      </c>
      <c r="L264" s="27">
        <v>0</v>
      </c>
      <c s="28">
        <f>ROUND(ROUND(L264,2)*ROUND(G264,3),2)</f>
      </c>
      <c s="25" t="s">
        <v>44</v>
      </c>
      <c>
        <f>(M264*21)/100</f>
      </c>
      <c t="s">
        <v>45</v>
      </c>
    </row>
    <row r="265" spans="1:5" ht="12.75" customHeight="1">
      <c r="A265" s="29" t="s">
        <v>46</v>
      </c>
      <c r="E265" s="30" t="s">
        <v>5</v>
      </c>
    </row>
    <row r="266" spans="1:5" ht="38.25" customHeight="1">
      <c r="A266" s="29" t="s">
        <v>47</v>
      </c>
      <c r="E266" s="31" t="s">
        <v>739</v>
      </c>
    </row>
    <row r="267" spans="5:5" ht="140.25" customHeight="1">
      <c r="E267" s="30" t="s">
        <v>740</v>
      </c>
    </row>
    <row r="268" spans="1:16" ht="12.75" customHeight="1">
      <c r="A268" t="s">
        <v>40</v>
      </c>
      <c s="6" t="s">
        <v>468</v>
      </c>
      <c s="6" t="s">
        <v>743</v>
      </c>
      <c t="s">
        <v>5</v>
      </c>
      <c s="24" t="s">
        <v>744</v>
      </c>
      <c s="25" t="s">
        <v>636</v>
      </c>
      <c s="26">
        <v>1040.2</v>
      </c>
      <c s="25">
        <v>0</v>
      </c>
      <c s="25">
        <f>ROUND(G268*H268,6)</f>
      </c>
      <c r="L268" s="27">
        <v>0</v>
      </c>
      <c s="28">
        <f>ROUND(ROUND(L268,2)*ROUND(G268,3),2)</f>
      </c>
      <c s="25" t="s">
        <v>44</v>
      </c>
      <c>
        <f>(M268*21)/100</f>
      </c>
      <c t="s">
        <v>45</v>
      </c>
    </row>
    <row r="269" spans="1:5" ht="12.75" customHeight="1">
      <c r="A269" s="29" t="s">
        <v>46</v>
      </c>
      <c r="E269" s="30" t="s">
        <v>745</v>
      </c>
    </row>
    <row r="270" spans="1:5" ht="12.75" customHeight="1">
      <c r="A270" s="29" t="s">
        <v>47</v>
      </c>
      <c r="E270" s="31" t="s">
        <v>746</v>
      </c>
    </row>
    <row r="271" spans="5:5" ht="140.25" customHeight="1">
      <c r="E271" s="30" t="s">
        <v>740</v>
      </c>
    </row>
    <row r="272" spans="1:16" ht="12.75" customHeight="1">
      <c r="A272" t="s">
        <v>40</v>
      </c>
      <c s="6" t="s">
        <v>470</v>
      </c>
      <c s="6" t="s">
        <v>747</v>
      </c>
      <c t="s">
        <v>5</v>
      </c>
      <c s="24" t="s">
        <v>748</v>
      </c>
      <c s="25" t="s">
        <v>636</v>
      </c>
      <c s="26">
        <v>404.3</v>
      </c>
      <c s="25">
        <v>0</v>
      </c>
      <c s="25">
        <f>ROUND(G272*H272,6)</f>
      </c>
      <c r="L272" s="27">
        <v>0</v>
      </c>
      <c s="28">
        <f>ROUND(ROUND(L272,2)*ROUND(G272,3),2)</f>
      </c>
      <c s="25" t="s">
        <v>44</v>
      </c>
      <c>
        <f>(M272*21)/100</f>
      </c>
      <c t="s">
        <v>45</v>
      </c>
    </row>
    <row r="273" spans="1:5" ht="12.75" customHeight="1">
      <c r="A273" s="29" t="s">
        <v>46</v>
      </c>
      <c r="E273" s="30" t="s">
        <v>745</v>
      </c>
    </row>
    <row r="274" spans="1:5" ht="12.75" customHeight="1">
      <c r="A274" s="29" t="s">
        <v>47</v>
      </c>
      <c r="E274" s="31" t="s">
        <v>659</v>
      </c>
    </row>
    <row r="275" spans="5:5" ht="38.25" customHeight="1">
      <c r="E275" s="30" t="s">
        <v>749</v>
      </c>
    </row>
    <row r="276" spans="1:16" ht="12.75" customHeight="1">
      <c r="A276" t="s">
        <v>40</v>
      </c>
      <c s="6" t="s">
        <v>473</v>
      </c>
      <c s="6" t="s">
        <v>750</v>
      </c>
      <c t="s">
        <v>5</v>
      </c>
      <c s="24" t="s">
        <v>751</v>
      </c>
      <c s="25" t="s">
        <v>636</v>
      </c>
      <c s="26">
        <v>968.4</v>
      </c>
      <c s="25">
        <v>0</v>
      </c>
      <c s="25">
        <f>ROUND(G276*H276,6)</f>
      </c>
      <c r="L276" s="27">
        <v>0</v>
      </c>
      <c s="28">
        <f>ROUND(ROUND(L276,2)*ROUND(G276,3),2)</f>
      </c>
      <c s="25" t="s">
        <v>44</v>
      </c>
      <c>
        <f>(M276*21)/100</f>
      </c>
      <c t="s">
        <v>45</v>
      </c>
    </row>
    <row r="277" spans="1:5" ht="25.5" customHeight="1">
      <c r="A277" s="29" t="s">
        <v>46</v>
      </c>
      <c r="E277" s="30" t="s">
        <v>752</v>
      </c>
    </row>
    <row r="278" spans="1:5" ht="12.75" customHeight="1">
      <c r="A278" s="29" t="s">
        <v>47</v>
      </c>
      <c r="E278" s="31" t="s">
        <v>753</v>
      </c>
    </row>
    <row r="279" spans="5:5" ht="12.75" customHeight="1">
      <c r="E279" s="30" t="s">
        <v>5</v>
      </c>
    </row>
    <row r="280" spans="1:16" ht="12.75" customHeight="1">
      <c r="A280" t="s">
        <v>40</v>
      </c>
      <c s="6" t="s">
        <v>476</v>
      </c>
      <c s="6" t="s">
        <v>754</v>
      </c>
      <c t="s">
        <v>5</v>
      </c>
      <c s="24" t="s">
        <v>755</v>
      </c>
      <c s="25" t="s">
        <v>636</v>
      </c>
      <c s="26">
        <v>501.8</v>
      </c>
      <c s="25">
        <v>0</v>
      </c>
      <c s="25">
        <f>ROUND(G280*H280,6)</f>
      </c>
      <c r="L280" s="27">
        <v>0</v>
      </c>
      <c s="28">
        <f>ROUND(ROUND(L280,2)*ROUND(G280,3),2)</f>
      </c>
      <c s="25" t="s">
        <v>44</v>
      </c>
      <c>
        <f>(M280*21)/100</f>
      </c>
      <c t="s">
        <v>45</v>
      </c>
    </row>
    <row r="281" spans="1:5" ht="12.75" customHeight="1">
      <c r="A281" s="29" t="s">
        <v>46</v>
      </c>
      <c r="E281" s="30" t="s">
        <v>5</v>
      </c>
    </row>
    <row r="282" spans="1:5" ht="12.75" customHeight="1">
      <c r="A282" s="29" t="s">
        <v>47</v>
      </c>
      <c r="E282" s="31" t="s">
        <v>756</v>
      </c>
    </row>
    <row r="283" spans="5:5" ht="51" customHeight="1">
      <c r="E283" s="30" t="s">
        <v>757</v>
      </c>
    </row>
    <row r="284" spans="1:16" ht="12.75" customHeight="1">
      <c r="A284" t="s">
        <v>40</v>
      </c>
      <c s="6" t="s">
        <v>478</v>
      </c>
      <c s="6" t="s">
        <v>758</v>
      </c>
      <c t="s">
        <v>5</v>
      </c>
      <c s="24" t="s">
        <v>759</v>
      </c>
      <c s="25" t="s">
        <v>760</v>
      </c>
      <c s="26">
        <v>18</v>
      </c>
      <c s="25">
        <v>0</v>
      </c>
      <c s="25">
        <f>ROUND(G284*H284,6)</f>
      </c>
      <c r="L284" s="27">
        <v>0</v>
      </c>
      <c s="28">
        <f>ROUND(ROUND(L284,2)*ROUND(G284,3),2)</f>
      </c>
      <c s="25" t="s">
        <v>44</v>
      </c>
      <c>
        <f>(M284*21)/100</f>
      </c>
      <c t="s">
        <v>45</v>
      </c>
    </row>
    <row r="285" spans="1:5" ht="12.75" customHeight="1">
      <c r="A285" s="29" t="s">
        <v>46</v>
      </c>
      <c r="E285" s="30" t="s">
        <v>5</v>
      </c>
    </row>
    <row r="286" spans="1:5" ht="12.75" customHeight="1">
      <c r="A286" s="29" t="s">
        <v>47</v>
      </c>
      <c r="E286" s="31" t="s">
        <v>761</v>
      </c>
    </row>
    <row r="287" spans="5:5" ht="76.5" customHeight="1">
      <c r="E287" s="30" t="s">
        <v>762</v>
      </c>
    </row>
    <row r="288" spans="1:16" ht="12.75" customHeight="1">
      <c r="A288" t="s">
        <v>40</v>
      </c>
      <c s="6" t="s">
        <v>481</v>
      </c>
      <c s="6" t="s">
        <v>763</v>
      </c>
      <c t="s">
        <v>5</v>
      </c>
      <c s="24" t="s">
        <v>764</v>
      </c>
      <c s="25" t="s">
        <v>636</v>
      </c>
      <c s="26">
        <v>31.6</v>
      </c>
      <c s="25">
        <v>0</v>
      </c>
      <c s="25">
        <f>ROUND(G288*H288,6)</f>
      </c>
      <c r="L288" s="27">
        <v>0</v>
      </c>
      <c s="28">
        <f>ROUND(ROUND(L288,2)*ROUND(G288,3),2)</f>
      </c>
      <c s="25" t="s">
        <v>44</v>
      </c>
      <c>
        <f>(M288*21)/100</f>
      </c>
      <c t="s">
        <v>45</v>
      </c>
    </row>
    <row r="289" spans="1:5" ht="12.75" customHeight="1">
      <c r="A289" s="29" t="s">
        <v>46</v>
      </c>
      <c r="E289" s="30" t="s">
        <v>5</v>
      </c>
    </row>
    <row r="290" spans="1:5" ht="12.75" customHeight="1">
      <c r="A290" s="29" t="s">
        <v>47</v>
      </c>
      <c r="E290" s="31" t="s">
        <v>765</v>
      </c>
    </row>
    <row r="291" spans="5:5" ht="12.75" customHeight="1">
      <c r="E291" s="30" t="s">
        <v>667</v>
      </c>
    </row>
    <row r="292" spans="1:16" ht="12.75" customHeight="1">
      <c r="A292" t="s">
        <v>40</v>
      </c>
      <c s="6" t="s">
        <v>484</v>
      </c>
      <c s="6" t="s">
        <v>766</v>
      </c>
      <c t="s">
        <v>5</v>
      </c>
      <c s="24" t="s">
        <v>767</v>
      </c>
      <c s="25" t="s">
        <v>283</v>
      </c>
      <c s="26">
        <v>24.965</v>
      </c>
      <c s="25">
        <v>0</v>
      </c>
      <c s="25">
        <f>ROUND(G292*H292,6)</f>
      </c>
      <c r="L292" s="27">
        <v>0</v>
      </c>
      <c s="28">
        <f>ROUND(ROUND(L292,2)*ROUND(G292,3),2)</f>
      </c>
      <c s="25" t="s">
        <v>44</v>
      </c>
      <c>
        <f>(M292*21)/100</f>
      </c>
      <c t="s">
        <v>45</v>
      </c>
    </row>
    <row r="293" spans="1:5" ht="12.75" customHeight="1">
      <c r="A293" s="29" t="s">
        <v>46</v>
      </c>
      <c r="E293" s="30" t="s">
        <v>5</v>
      </c>
    </row>
    <row r="294" spans="1:5" ht="12.75" customHeight="1">
      <c r="A294" s="29" t="s">
        <v>47</v>
      </c>
      <c r="E294" s="31" t="s">
        <v>768</v>
      </c>
    </row>
    <row r="295" spans="5:5" ht="12.75" customHeight="1">
      <c r="E295" s="30" t="s">
        <v>769</v>
      </c>
    </row>
    <row r="296" spans="1:16" ht="12.75" customHeight="1">
      <c r="A296" t="s">
        <v>40</v>
      </c>
      <c s="6" t="s">
        <v>487</v>
      </c>
      <c s="6" t="s">
        <v>770</v>
      </c>
      <c t="s">
        <v>5</v>
      </c>
      <c s="24" t="s">
        <v>771</v>
      </c>
      <c s="25" t="s">
        <v>283</v>
      </c>
      <c s="26">
        <v>16.116</v>
      </c>
      <c s="25">
        <v>0</v>
      </c>
      <c s="25">
        <f>ROUND(G296*H296,6)</f>
      </c>
      <c r="L296" s="27">
        <v>0</v>
      </c>
      <c s="28">
        <f>ROUND(ROUND(L296,2)*ROUND(G296,3),2)</f>
      </c>
      <c s="25" t="s">
        <v>44</v>
      </c>
      <c>
        <f>(M296*21)/100</f>
      </c>
      <c t="s">
        <v>45</v>
      </c>
    </row>
    <row r="297" spans="1:5" ht="12.75" customHeight="1">
      <c r="A297" s="29" t="s">
        <v>46</v>
      </c>
      <c r="E297" s="30" t="s">
        <v>5</v>
      </c>
    </row>
    <row r="298" spans="1:5" ht="25.5" customHeight="1">
      <c r="A298" s="29" t="s">
        <v>47</v>
      </c>
      <c r="E298" s="31" t="s">
        <v>772</v>
      </c>
    </row>
    <row r="299" spans="5:5" ht="12.75" customHeight="1">
      <c r="E299" s="30" t="s">
        <v>769</v>
      </c>
    </row>
    <row r="300" spans="1:16" ht="12.75" customHeight="1">
      <c r="A300" t="s">
        <v>40</v>
      </c>
      <c s="6" t="s">
        <v>489</v>
      </c>
      <c s="6" t="s">
        <v>773</v>
      </c>
      <c t="s">
        <v>5</v>
      </c>
      <c s="24" t="s">
        <v>774</v>
      </c>
      <c s="25" t="s">
        <v>636</v>
      </c>
      <c s="26">
        <v>71.8</v>
      </c>
      <c s="25">
        <v>0</v>
      </c>
      <c s="25">
        <f>ROUND(G300*H300,6)</f>
      </c>
      <c r="L300" s="27">
        <v>0</v>
      </c>
      <c s="28">
        <f>ROUND(ROUND(L300,2)*ROUND(G300,3),2)</f>
      </c>
      <c s="25" t="s">
        <v>44</v>
      </c>
      <c>
        <f>(M300*21)/100</f>
      </c>
      <c t="s">
        <v>45</v>
      </c>
    </row>
    <row r="301" spans="1:5" ht="12.75" customHeight="1">
      <c r="A301" s="29" t="s">
        <v>46</v>
      </c>
      <c r="E301" s="30" t="s">
        <v>605</v>
      </c>
    </row>
    <row r="302" spans="1:5" ht="12.75" customHeight="1">
      <c r="A302" s="29" t="s">
        <v>47</v>
      </c>
      <c r="E302" s="31" t="s">
        <v>775</v>
      </c>
    </row>
    <row r="303" spans="5:5" ht="12.75" customHeight="1">
      <c r="E303" s="30" t="s">
        <v>667</v>
      </c>
    </row>
    <row r="304" spans="1:16" ht="12.75" customHeight="1">
      <c r="A304" t="s">
        <v>40</v>
      </c>
      <c s="6" t="s">
        <v>491</v>
      </c>
      <c s="6" t="s">
        <v>776</v>
      </c>
      <c t="s">
        <v>5</v>
      </c>
      <c s="24" t="s">
        <v>777</v>
      </c>
      <c s="25" t="s">
        <v>636</v>
      </c>
      <c s="26">
        <v>185.5</v>
      </c>
      <c s="25">
        <v>0</v>
      </c>
      <c s="25">
        <f>ROUND(G304*H304,6)</f>
      </c>
      <c r="L304" s="27">
        <v>0</v>
      </c>
      <c s="28">
        <f>ROUND(ROUND(L304,2)*ROUND(G304,3),2)</f>
      </c>
      <c s="25" t="s">
        <v>44</v>
      </c>
      <c>
        <f>(M304*21)/100</f>
      </c>
      <c t="s">
        <v>45</v>
      </c>
    </row>
    <row r="305" spans="1:5" ht="12.75" customHeight="1">
      <c r="A305" s="29" t="s">
        <v>46</v>
      </c>
      <c r="E305" s="30" t="s">
        <v>605</v>
      </c>
    </row>
    <row r="306" spans="1:5" ht="12.75" customHeight="1">
      <c r="A306" s="29" t="s">
        <v>47</v>
      </c>
      <c r="E306" s="31" t="s">
        <v>778</v>
      </c>
    </row>
    <row r="307" spans="5:5" ht="12.75" customHeight="1">
      <c r="E307" s="30" t="s">
        <v>667</v>
      </c>
    </row>
    <row r="308" spans="1:16" ht="12.75" customHeight="1">
      <c r="A308" t="s">
        <v>40</v>
      </c>
      <c s="6" t="s">
        <v>493</v>
      </c>
      <c s="6" t="s">
        <v>779</v>
      </c>
      <c t="s">
        <v>5</v>
      </c>
      <c s="24" t="s">
        <v>780</v>
      </c>
      <c s="25" t="s">
        <v>636</v>
      </c>
      <c s="26">
        <v>15.6</v>
      </c>
      <c s="25">
        <v>0</v>
      </c>
      <c s="25">
        <f>ROUND(G308*H308,6)</f>
      </c>
      <c r="L308" s="27">
        <v>0</v>
      </c>
      <c s="28">
        <f>ROUND(ROUND(L308,2)*ROUND(G308,3),2)</f>
      </c>
      <c s="25" t="s">
        <v>44</v>
      </c>
      <c>
        <f>(M308*21)/100</f>
      </c>
      <c t="s">
        <v>45</v>
      </c>
    </row>
    <row r="309" spans="1:5" ht="12.75" customHeight="1">
      <c r="A309" s="29" t="s">
        <v>46</v>
      </c>
      <c r="E309" s="30" t="s">
        <v>605</v>
      </c>
    </row>
    <row r="310" spans="1:5" ht="12.75" customHeight="1">
      <c r="A310" s="29" t="s">
        <v>47</v>
      </c>
      <c r="E310" s="31" t="s">
        <v>781</v>
      </c>
    </row>
    <row r="311" spans="5:5" ht="12.75" customHeight="1">
      <c r="E311" s="30" t="s">
        <v>667</v>
      </c>
    </row>
    <row r="312" spans="1:16" ht="12.75" customHeight="1">
      <c r="A312" t="s">
        <v>40</v>
      </c>
      <c s="6" t="s">
        <v>495</v>
      </c>
      <c s="6" t="s">
        <v>782</v>
      </c>
      <c t="s">
        <v>5</v>
      </c>
      <c s="24" t="s">
        <v>783</v>
      </c>
      <c s="25" t="s">
        <v>636</v>
      </c>
      <c s="26">
        <v>581.8</v>
      </c>
      <c s="25">
        <v>0</v>
      </c>
      <c s="25">
        <f>ROUND(G312*H312,6)</f>
      </c>
      <c r="L312" s="27">
        <v>0</v>
      </c>
      <c s="28">
        <f>ROUND(ROUND(L312,2)*ROUND(G312,3),2)</f>
      </c>
      <c s="25" t="s">
        <v>44</v>
      </c>
      <c>
        <f>(M312*21)/100</f>
      </c>
      <c t="s">
        <v>45</v>
      </c>
    </row>
    <row r="313" spans="1:5" ht="12.75" customHeight="1">
      <c r="A313" s="29" t="s">
        <v>46</v>
      </c>
      <c r="E313" s="30" t="s">
        <v>605</v>
      </c>
    </row>
    <row r="314" spans="1:5" ht="51" customHeight="1">
      <c r="A314" s="29" t="s">
        <v>47</v>
      </c>
      <c r="E314" s="31" t="s">
        <v>784</v>
      </c>
    </row>
    <row r="315" spans="5:5" ht="12.75" customHeight="1">
      <c r="E315" s="30" t="s">
        <v>667</v>
      </c>
    </row>
    <row r="316" spans="1:16" ht="12.75" customHeight="1">
      <c r="A316" t="s">
        <v>40</v>
      </c>
      <c s="6" t="s">
        <v>497</v>
      </c>
      <c s="6" t="s">
        <v>785</v>
      </c>
      <c t="s">
        <v>5</v>
      </c>
      <c s="24" t="s">
        <v>786</v>
      </c>
      <c s="25" t="s">
        <v>636</v>
      </c>
      <c s="26">
        <v>906.8</v>
      </c>
      <c s="25">
        <v>0</v>
      </c>
      <c s="25">
        <f>ROUND(G316*H316,6)</f>
      </c>
      <c r="L316" s="27">
        <v>0</v>
      </c>
      <c s="28">
        <f>ROUND(ROUND(L316,2)*ROUND(G316,3),2)</f>
      </c>
      <c s="25" t="s">
        <v>44</v>
      </c>
      <c>
        <f>(M316*21)/100</f>
      </c>
      <c t="s">
        <v>45</v>
      </c>
    </row>
    <row r="317" spans="1:5" ht="12.75" customHeight="1">
      <c r="A317" s="29" t="s">
        <v>46</v>
      </c>
      <c r="E317" s="30" t="s">
        <v>605</v>
      </c>
    </row>
    <row r="318" spans="1:5" ht="38.25" customHeight="1">
      <c r="A318" s="29" t="s">
        <v>47</v>
      </c>
      <c r="E318" s="31" t="s">
        <v>787</v>
      </c>
    </row>
    <row r="319" spans="5:5" ht="12.75" customHeight="1">
      <c r="E319" s="30" t="s">
        <v>667</v>
      </c>
    </row>
    <row r="320" spans="1:16" ht="12.75" customHeight="1">
      <c r="A320" t="s">
        <v>40</v>
      </c>
      <c s="6" t="s">
        <v>499</v>
      </c>
      <c s="6" t="s">
        <v>788</v>
      </c>
      <c t="s">
        <v>5</v>
      </c>
      <c s="24" t="s">
        <v>789</v>
      </c>
      <c s="25" t="s">
        <v>636</v>
      </c>
      <c s="26">
        <v>21.5</v>
      </c>
      <c s="25">
        <v>0</v>
      </c>
      <c s="25">
        <f>ROUND(G320*H320,6)</f>
      </c>
      <c r="L320" s="27">
        <v>0</v>
      </c>
      <c s="28">
        <f>ROUND(ROUND(L320,2)*ROUND(G320,3),2)</f>
      </c>
      <c s="25" t="s">
        <v>44</v>
      </c>
      <c>
        <f>(M320*21)/100</f>
      </c>
      <c t="s">
        <v>45</v>
      </c>
    </row>
    <row r="321" spans="1:5" ht="12.75" customHeight="1">
      <c r="A321" s="29" t="s">
        <v>46</v>
      </c>
      <c r="E321" s="30" t="s">
        <v>605</v>
      </c>
    </row>
    <row r="322" spans="1:5" ht="12.75" customHeight="1">
      <c r="A322" s="29" t="s">
        <v>47</v>
      </c>
      <c r="E322" s="31" t="s">
        <v>790</v>
      </c>
    </row>
    <row r="323" spans="5:5" ht="12.75" customHeight="1">
      <c r="E323" s="30" t="s">
        <v>667</v>
      </c>
    </row>
    <row r="324" spans="1:16" ht="12.75" customHeight="1">
      <c r="A324" t="s">
        <v>40</v>
      </c>
      <c s="6" t="s">
        <v>501</v>
      </c>
      <c s="6" t="s">
        <v>791</v>
      </c>
      <c t="s">
        <v>5</v>
      </c>
      <c s="24" t="s">
        <v>792</v>
      </c>
      <c s="25" t="s">
        <v>636</v>
      </c>
      <c s="26">
        <v>3.4</v>
      </c>
      <c s="25">
        <v>0</v>
      </c>
      <c s="25">
        <f>ROUND(G324*H324,6)</f>
      </c>
      <c r="L324" s="27">
        <v>0</v>
      </c>
      <c s="28">
        <f>ROUND(ROUND(L324,2)*ROUND(G324,3),2)</f>
      </c>
      <c s="25" t="s">
        <v>44</v>
      </c>
      <c>
        <f>(M324*21)/100</f>
      </c>
      <c t="s">
        <v>45</v>
      </c>
    </row>
    <row r="325" spans="1:5" ht="12.75" customHeight="1">
      <c r="A325" s="29" t="s">
        <v>46</v>
      </c>
      <c r="E325" s="30" t="s">
        <v>5</v>
      </c>
    </row>
    <row r="326" spans="1:5" ht="12.75" customHeight="1">
      <c r="A326" s="29" t="s">
        <v>47</v>
      </c>
      <c r="E326" s="31" t="s">
        <v>793</v>
      </c>
    </row>
    <row r="327" spans="5:5" ht="12.75" customHeight="1">
      <c r="E327" s="30" t="s">
        <v>667</v>
      </c>
    </row>
    <row r="328" spans="1:16" ht="12.75" customHeight="1">
      <c r="A328" t="s">
        <v>40</v>
      </c>
      <c s="6" t="s">
        <v>794</v>
      </c>
      <c s="6" t="s">
        <v>795</v>
      </c>
      <c t="s">
        <v>5</v>
      </c>
      <c s="24" t="s">
        <v>796</v>
      </c>
      <c s="25" t="s">
        <v>636</v>
      </c>
      <c s="26">
        <v>104.3</v>
      </c>
      <c s="25">
        <v>0</v>
      </c>
      <c s="25">
        <f>ROUND(G328*H328,6)</f>
      </c>
      <c r="L328" s="27">
        <v>0</v>
      </c>
      <c s="28">
        <f>ROUND(ROUND(L328,2)*ROUND(G328,3),2)</f>
      </c>
      <c s="25" t="s">
        <v>44</v>
      </c>
      <c>
        <f>(M328*21)/100</f>
      </c>
      <c t="s">
        <v>45</v>
      </c>
    </row>
    <row r="329" spans="1:5" ht="12.75" customHeight="1">
      <c r="A329" s="29" t="s">
        <v>46</v>
      </c>
      <c r="E329" s="30" t="s">
        <v>797</v>
      </c>
    </row>
    <row r="330" spans="1:5" ht="12.75" customHeight="1">
      <c r="A330" s="29" t="s">
        <v>47</v>
      </c>
      <c r="E330" s="31" t="s">
        <v>798</v>
      </c>
    </row>
    <row r="331" spans="5:5" ht="25.5" customHeight="1">
      <c r="E331" s="30" t="s">
        <v>799</v>
      </c>
    </row>
    <row r="332" spans="1:16" ht="12.75" customHeight="1">
      <c r="A332" t="s">
        <v>40</v>
      </c>
      <c s="6" t="s">
        <v>800</v>
      </c>
      <c s="6" t="s">
        <v>801</v>
      </c>
      <c t="s">
        <v>5</v>
      </c>
      <c s="24" t="s">
        <v>802</v>
      </c>
      <c s="25" t="s">
        <v>69</v>
      </c>
      <c s="26">
        <v>74.4</v>
      </c>
      <c s="25">
        <v>0</v>
      </c>
      <c s="25">
        <f>ROUND(G332*H332,6)</f>
      </c>
      <c r="L332" s="27">
        <v>0</v>
      </c>
      <c s="28">
        <f>ROUND(ROUND(L332,2)*ROUND(G332,3),2)</f>
      </c>
      <c s="25" t="s">
        <v>44</v>
      </c>
      <c>
        <f>(M332*21)/100</f>
      </c>
      <c t="s">
        <v>45</v>
      </c>
    </row>
    <row r="333" spans="1:5" ht="12.75" customHeight="1">
      <c r="A333" s="29" t="s">
        <v>46</v>
      </c>
      <c r="E333" s="30" t="s">
        <v>797</v>
      </c>
    </row>
    <row r="334" spans="1:5" ht="12.75" customHeight="1">
      <c r="A334" s="29" t="s">
        <v>47</v>
      </c>
      <c r="E334" s="31" t="s">
        <v>803</v>
      </c>
    </row>
    <row r="335" spans="5:5" ht="38.25" customHeight="1">
      <c r="E335" s="30" t="s">
        <v>804</v>
      </c>
    </row>
    <row r="336" spans="1:16" ht="12.75" customHeight="1">
      <c r="A336" t="s">
        <v>40</v>
      </c>
      <c s="6" t="s">
        <v>805</v>
      </c>
      <c s="6" t="s">
        <v>806</v>
      </c>
      <c t="s">
        <v>5</v>
      </c>
      <c s="24" t="s">
        <v>807</v>
      </c>
      <c s="25" t="s">
        <v>69</v>
      </c>
      <c s="26">
        <v>71.2</v>
      </c>
      <c s="25">
        <v>0</v>
      </c>
      <c s="25">
        <f>ROUND(G336*H336,6)</f>
      </c>
      <c r="L336" s="27">
        <v>0</v>
      </c>
      <c s="28">
        <f>ROUND(ROUND(L336,2)*ROUND(G336,3),2)</f>
      </c>
      <c s="25" t="s">
        <v>44</v>
      </c>
      <c>
        <f>(M336*21)/100</f>
      </c>
      <c t="s">
        <v>45</v>
      </c>
    </row>
    <row r="337" spans="1:5" ht="12.75" customHeight="1">
      <c r="A337" s="29" t="s">
        <v>46</v>
      </c>
      <c r="E337" s="30" t="s">
        <v>797</v>
      </c>
    </row>
    <row r="338" spans="1:5" ht="12.75" customHeight="1">
      <c r="A338" s="29" t="s">
        <v>47</v>
      </c>
      <c r="E338" s="31" t="s">
        <v>808</v>
      </c>
    </row>
    <row r="339" spans="5:5" ht="38.25" customHeight="1">
      <c r="E339" s="30" t="s">
        <v>804</v>
      </c>
    </row>
    <row r="340" spans="1:16" ht="12.75" customHeight="1">
      <c r="A340" t="s">
        <v>40</v>
      </c>
      <c s="6" t="s">
        <v>809</v>
      </c>
      <c s="6" t="s">
        <v>810</v>
      </c>
      <c t="s">
        <v>5</v>
      </c>
      <c s="24" t="s">
        <v>811</v>
      </c>
      <c s="25" t="s">
        <v>636</v>
      </c>
      <c s="26">
        <v>1052.6</v>
      </c>
      <c s="25">
        <v>0</v>
      </c>
      <c s="25">
        <f>ROUND(G340*H340,6)</f>
      </c>
      <c r="L340" s="27">
        <v>0</v>
      </c>
      <c s="28">
        <f>ROUND(ROUND(L340,2)*ROUND(G340,3),2)</f>
      </c>
      <c s="25" t="s">
        <v>44</v>
      </c>
      <c>
        <f>(M340*21)/100</f>
      </c>
      <c t="s">
        <v>45</v>
      </c>
    </row>
    <row r="341" spans="1:5" ht="12.75" customHeight="1">
      <c r="A341" s="29" t="s">
        <v>46</v>
      </c>
      <c r="E341" s="30" t="s">
        <v>605</v>
      </c>
    </row>
    <row r="342" spans="1:5" ht="12.75" customHeight="1">
      <c r="A342" s="29" t="s">
        <v>47</v>
      </c>
      <c r="E342" s="31" t="s">
        <v>812</v>
      </c>
    </row>
    <row r="343" spans="5:5" ht="12.75" customHeight="1">
      <c r="E343" s="30" t="s">
        <v>5</v>
      </c>
    </row>
    <row r="344" spans="1:16" ht="12.75" customHeight="1">
      <c r="A344" t="s">
        <v>40</v>
      </c>
      <c s="6" t="s">
        <v>813</v>
      </c>
      <c s="6" t="s">
        <v>814</v>
      </c>
      <c t="s">
        <v>5</v>
      </c>
      <c s="24" t="s">
        <v>815</v>
      </c>
      <c s="25" t="s">
        <v>636</v>
      </c>
      <c s="26">
        <v>1040.2</v>
      </c>
      <c s="25">
        <v>0</v>
      </c>
      <c s="25">
        <f>ROUND(G344*H344,6)</f>
      </c>
      <c r="L344" s="27">
        <v>0</v>
      </c>
      <c s="28">
        <f>ROUND(ROUND(L344,2)*ROUND(G344,3),2)</f>
      </c>
      <c s="25" t="s">
        <v>44</v>
      </c>
      <c>
        <f>(M344*21)/100</f>
      </c>
      <c t="s">
        <v>45</v>
      </c>
    </row>
    <row r="345" spans="1:5" ht="12.75" customHeight="1">
      <c r="A345" s="29" t="s">
        <v>46</v>
      </c>
      <c r="E345" s="30" t="s">
        <v>5</v>
      </c>
    </row>
    <row r="346" spans="1:5" ht="12.75" customHeight="1">
      <c r="A346" s="29" t="s">
        <v>47</v>
      </c>
      <c r="E346" s="31" t="s">
        <v>816</v>
      </c>
    </row>
    <row r="347" spans="5:5" ht="25.5" customHeight="1">
      <c r="E347" s="30" t="s">
        <v>817</v>
      </c>
    </row>
    <row r="348" spans="1:16" ht="12.75" customHeight="1">
      <c r="A348" t="s">
        <v>40</v>
      </c>
      <c s="6" t="s">
        <v>818</v>
      </c>
      <c s="6" t="s">
        <v>819</v>
      </c>
      <c t="s">
        <v>5</v>
      </c>
      <c s="24" t="s">
        <v>820</v>
      </c>
      <c s="25" t="s">
        <v>760</v>
      </c>
      <c s="26">
        <v>3</v>
      </c>
      <c s="25">
        <v>0</v>
      </c>
      <c s="25">
        <f>ROUND(G348*H348,6)</f>
      </c>
      <c r="L348" s="27">
        <v>0</v>
      </c>
      <c s="28">
        <f>ROUND(ROUND(L348,2)*ROUND(G348,3),2)</f>
      </c>
      <c s="25" t="s">
        <v>44</v>
      </c>
      <c>
        <f>(M348*21)/100</f>
      </c>
      <c t="s">
        <v>45</v>
      </c>
    </row>
    <row r="349" spans="1:5" ht="12.75" customHeight="1">
      <c r="A349" s="29" t="s">
        <v>46</v>
      </c>
      <c r="E349" s="30" t="s">
        <v>5</v>
      </c>
    </row>
    <row r="350" spans="1:5" ht="12.75" customHeight="1">
      <c r="A350" s="29" t="s">
        <v>47</v>
      </c>
      <c r="E350" s="31" t="s">
        <v>821</v>
      </c>
    </row>
    <row r="351" spans="5:5" ht="12.75" customHeight="1">
      <c r="E351" s="30" t="s">
        <v>822</v>
      </c>
    </row>
    <row r="352" spans="1:16" ht="12.75" customHeight="1">
      <c r="A352" t="s">
        <v>40</v>
      </c>
      <c s="6" t="s">
        <v>823</v>
      </c>
      <c s="6" t="s">
        <v>824</v>
      </c>
      <c t="s">
        <v>5</v>
      </c>
      <c s="24" t="s">
        <v>825</v>
      </c>
      <c s="25" t="s">
        <v>512</v>
      </c>
      <c s="26">
        <v>0.824</v>
      </c>
      <c s="25">
        <v>0</v>
      </c>
      <c s="25">
        <f>ROUND(G352*H352,6)</f>
      </c>
      <c r="L352" s="27">
        <v>0</v>
      </c>
      <c s="28">
        <f>ROUND(ROUND(L352,2)*ROUND(G352,3),2)</f>
      </c>
      <c s="25" t="s">
        <v>44</v>
      </c>
      <c>
        <f>(M352*21)/100</f>
      </c>
      <c t="s">
        <v>45</v>
      </c>
    </row>
    <row r="353" spans="1:5" ht="12.75" customHeight="1">
      <c r="A353" s="29" t="s">
        <v>46</v>
      </c>
      <c r="E353" s="30" t="s">
        <v>826</v>
      </c>
    </row>
    <row r="354" spans="1:5" ht="12.75" customHeight="1">
      <c r="A354" s="29" t="s">
        <v>47</v>
      </c>
      <c r="E354" s="31" t="s">
        <v>827</v>
      </c>
    </row>
    <row r="355" spans="5:5" ht="12.75" customHeight="1">
      <c r="E355" s="30" t="s">
        <v>828</v>
      </c>
    </row>
    <row r="356" spans="1:16" ht="12.75" customHeight="1">
      <c r="A356" t="s">
        <v>40</v>
      </c>
      <c s="6" t="s">
        <v>829</v>
      </c>
      <c s="6" t="s">
        <v>830</v>
      </c>
      <c t="s">
        <v>5</v>
      </c>
      <c s="24" t="s">
        <v>831</v>
      </c>
      <c s="25" t="s">
        <v>636</v>
      </c>
      <c s="26">
        <v>649.8</v>
      </c>
      <c s="25">
        <v>0</v>
      </c>
      <c s="25">
        <f>ROUND(G356*H356,6)</f>
      </c>
      <c r="L356" s="27">
        <v>0</v>
      </c>
      <c s="28">
        <f>ROUND(ROUND(L356,2)*ROUND(G356,3),2)</f>
      </c>
      <c s="25" t="s">
        <v>44</v>
      </c>
      <c>
        <f>(M356*21)/100</f>
      </c>
      <c t="s">
        <v>45</v>
      </c>
    </row>
    <row r="357" spans="1:5" ht="12.75" customHeight="1">
      <c r="A357" s="29" t="s">
        <v>46</v>
      </c>
      <c r="E357" s="30" t="s">
        <v>5</v>
      </c>
    </row>
    <row r="358" spans="1:5" ht="76.5" customHeight="1">
      <c r="A358" s="29" t="s">
        <v>47</v>
      </c>
      <c r="E358" s="31" t="s">
        <v>832</v>
      </c>
    </row>
    <row r="359" spans="5:5" ht="12.75" customHeight="1">
      <c r="E359" s="30" t="s">
        <v>833</v>
      </c>
    </row>
    <row r="360" spans="1:16" ht="12.75" customHeight="1">
      <c r="A360" t="s">
        <v>40</v>
      </c>
      <c s="6" t="s">
        <v>834</v>
      </c>
      <c s="6" t="s">
        <v>835</v>
      </c>
      <c t="s">
        <v>5</v>
      </c>
      <c s="24" t="s">
        <v>836</v>
      </c>
      <c s="25" t="s">
        <v>636</v>
      </c>
      <c s="26">
        <v>259</v>
      </c>
      <c s="25">
        <v>0</v>
      </c>
      <c s="25">
        <f>ROUND(G360*H360,6)</f>
      </c>
      <c r="L360" s="27">
        <v>0</v>
      </c>
      <c s="28">
        <f>ROUND(ROUND(L360,2)*ROUND(G360,3),2)</f>
      </c>
      <c s="25" t="s">
        <v>44</v>
      </c>
      <c>
        <f>(M360*21)/100</f>
      </c>
      <c t="s">
        <v>45</v>
      </c>
    </row>
    <row r="361" spans="1:5" ht="12.75" customHeight="1">
      <c r="A361" s="29" t="s">
        <v>46</v>
      </c>
      <c r="E361" s="30" t="s">
        <v>837</v>
      </c>
    </row>
    <row r="362" spans="1:5" ht="12.75" customHeight="1">
      <c r="A362" s="29" t="s">
        <v>47</v>
      </c>
      <c r="E362" s="31" t="s">
        <v>838</v>
      </c>
    </row>
    <row r="363" spans="5:5" ht="12.75" customHeight="1">
      <c r="E363" s="30" t="s">
        <v>833</v>
      </c>
    </row>
    <row r="364" spans="1:16" ht="12.75" customHeight="1">
      <c r="A364" t="s">
        <v>40</v>
      </c>
      <c s="6" t="s">
        <v>839</v>
      </c>
      <c s="6" t="s">
        <v>840</v>
      </c>
      <c t="s">
        <v>5</v>
      </c>
      <c s="24" t="s">
        <v>841</v>
      </c>
      <c s="25" t="s">
        <v>636</v>
      </c>
      <c s="26">
        <v>52.6</v>
      </c>
      <c s="25">
        <v>0</v>
      </c>
      <c s="25">
        <f>ROUND(G364*H364,6)</f>
      </c>
      <c r="L364" s="27">
        <v>0</v>
      </c>
      <c s="28">
        <f>ROUND(ROUND(L364,2)*ROUND(G364,3),2)</f>
      </c>
      <c s="25" t="s">
        <v>44</v>
      </c>
      <c>
        <f>(M364*21)/100</f>
      </c>
      <c t="s">
        <v>45</v>
      </c>
    </row>
    <row r="365" spans="1:5" ht="12.75" customHeight="1">
      <c r="A365" s="29" t="s">
        <v>46</v>
      </c>
      <c r="E365" s="30" t="s">
        <v>5</v>
      </c>
    </row>
    <row r="366" spans="1:5" ht="12.75" customHeight="1">
      <c r="A366" s="29" t="s">
        <v>47</v>
      </c>
      <c r="E366" s="31" t="s">
        <v>842</v>
      </c>
    </row>
    <row r="367" spans="5:5" ht="12.75" customHeight="1">
      <c r="E367" s="30" t="s">
        <v>833</v>
      </c>
    </row>
    <row r="368" spans="1:16" ht="12.75" customHeight="1">
      <c r="A368" t="s">
        <v>40</v>
      </c>
      <c s="6" t="s">
        <v>843</v>
      </c>
      <c s="6" t="s">
        <v>844</v>
      </c>
      <c t="s">
        <v>5</v>
      </c>
      <c s="24" t="s">
        <v>845</v>
      </c>
      <c s="25" t="s">
        <v>636</v>
      </c>
      <c s="26">
        <v>182.2</v>
      </c>
      <c s="25">
        <v>0</v>
      </c>
      <c s="25">
        <f>ROUND(G368*H368,6)</f>
      </c>
      <c r="L368" s="27">
        <v>0</v>
      </c>
      <c s="28">
        <f>ROUND(ROUND(L368,2)*ROUND(G368,3),2)</f>
      </c>
      <c s="25" t="s">
        <v>44</v>
      </c>
      <c>
        <f>(M368*21)/100</f>
      </c>
      <c t="s">
        <v>45</v>
      </c>
    </row>
    <row r="369" spans="1:5" ht="12.75" customHeight="1">
      <c r="A369" s="29" t="s">
        <v>46</v>
      </c>
      <c r="E369" s="30" t="s">
        <v>5</v>
      </c>
    </row>
    <row r="370" spans="1:5" ht="12.75" customHeight="1">
      <c r="A370" s="29" t="s">
        <v>47</v>
      </c>
      <c r="E370" s="31" t="s">
        <v>846</v>
      </c>
    </row>
    <row r="371" spans="5:5" ht="12.75" customHeight="1">
      <c r="E371" s="30" t="s">
        <v>833</v>
      </c>
    </row>
    <row r="372" spans="1:16" ht="12.75" customHeight="1">
      <c r="A372" t="s">
        <v>40</v>
      </c>
      <c s="6" t="s">
        <v>847</v>
      </c>
      <c s="6" t="s">
        <v>848</v>
      </c>
      <c t="s">
        <v>5</v>
      </c>
      <c s="24" t="s">
        <v>849</v>
      </c>
      <c s="25" t="s">
        <v>636</v>
      </c>
      <c s="26">
        <v>112.4</v>
      </c>
      <c s="25">
        <v>0</v>
      </c>
      <c s="25">
        <f>ROUND(G372*H372,6)</f>
      </c>
      <c r="L372" s="27">
        <v>0</v>
      </c>
      <c s="28">
        <f>ROUND(ROUND(L372,2)*ROUND(G372,3),2)</f>
      </c>
      <c s="25" t="s">
        <v>44</v>
      </c>
      <c>
        <f>(M372*21)/100</f>
      </c>
      <c t="s">
        <v>45</v>
      </c>
    </row>
    <row r="373" spans="1:5" ht="12.75" customHeight="1">
      <c r="A373" s="29" t="s">
        <v>46</v>
      </c>
      <c r="E373" s="30" t="s">
        <v>850</v>
      </c>
    </row>
    <row r="374" spans="1:5" ht="12.75" customHeight="1">
      <c r="A374" s="29" t="s">
        <v>47</v>
      </c>
      <c r="E374" s="31" t="s">
        <v>851</v>
      </c>
    </row>
    <row r="375" spans="5:5" ht="12.75" customHeight="1">
      <c r="E375" s="30" t="s">
        <v>833</v>
      </c>
    </row>
    <row r="376" spans="1:16" ht="12.75" customHeight="1">
      <c r="A376" t="s">
        <v>40</v>
      </c>
      <c s="6" t="s">
        <v>852</v>
      </c>
      <c s="6" t="s">
        <v>853</v>
      </c>
      <c t="s">
        <v>5</v>
      </c>
      <c s="24" t="s">
        <v>854</v>
      </c>
      <c s="25" t="s">
        <v>636</v>
      </c>
      <c s="26">
        <v>1084.4</v>
      </c>
      <c s="25">
        <v>0</v>
      </c>
      <c s="25">
        <f>ROUND(G376*H376,6)</f>
      </c>
      <c r="L376" s="27">
        <v>0</v>
      </c>
      <c s="28">
        <f>ROUND(ROUND(L376,2)*ROUND(G376,3),2)</f>
      </c>
      <c s="25" t="s">
        <v>44</v>
      </c>
      <c>
        <f>(M376*21)/100</f>
      </c>
      <c t="s">
        <v>45</v>
      </c>
    </row>
    <row r="377" spans="1:5" ht="12.75" customHeight="1">
      <c r="A377" s="29" t="s">
        <v>46</v>
      </c>
      <c r="E377" s="30" t="s">
        <v>605</v>
      </c>
    </row>
    <row r="378" spans="1:5" ht="12.75" customHeight="1">
      <c r="A378" s="29" t="s">
        <v>47</v>
      </c>
      <c r="E378" s="31" t="s">
        <v>666</v>
      </c>
    </row>
    <row r="379" spans="5:5" ht="12.75" customHeight="1">
      <c r="E379" s="30" t="s">
        <v>5</v>
      </c>
    </row>
    <row r="380" spans="1:16" ht="12.75" customHeight="1">
      <c r="A380" t="s">
        <v>40</v>
      </c>
      <c s="6" t="s">
        <v>855</v>
      </c>
      <c s="6" t="s">
        <v>856</v>
      </c>
      <c t="s">
        <v>5</v>
      </c>
      <c s="24" t="s">
        <v>857</v>
      </c>
      <c s="25" t="s">
        <v>636</v>
      </c>
      <c s="26">
        <v>175.4</v>
      </c>
      <c s="25">
        <v>0</v>
      </c>
      <c s="25">
        <f>ROUND(G380*H380,6)</f>
      </c>
      <c r="L380" s="27">
        <v>0</v>
      </c>
      <c s="28">
        <f>ROUND(ROUND(L380,2)*ROUND(G380,3),2)</f>
      </c>
      <c s="25" t="s">
        <v>44</v>
      </c>
      <c>
        <f>(M380*21)/100</f>
      </c>
      <c t="s">
        <v>45</v>
      </c>
    </row>
    <row r="381" spans="1:5" ht="12.75" customHeight="1">
      <c r="A381" s="29" t="s">
        <v>46</v>
      </c>
      <c r="E381" s="30" t="s">
        <v>858</v>
      </c>
    </row>
    <row r="382" spans="1:5" ht="38.25" customHeight="1">
      <c r="A382" s="29" t="s">
        <v>47</v>
      </c>
      <c r="E382" s="31" t="s">
        <v>859</v>
      </c>
    </row>
    <row r="383" spans="5:5" ht="12.75" customHeight="1">
      <c r="E383" s="30" t="s">
        <v>860</v>
      </c>
    </row>
    <row r="384" spans="1:16" ht="12.75" customHeight="1">
      <c r="A384" t="s">
        <v>40</v>
      </c>
      <c s="6" t="s">
        <v>861</v>
      </c>
      <c s="6" t="s">
        <v>862</v>
      </c>
      <c t="s">
        <v>5</v>
      </c>
      <c s="24" t="s">
        <v>863</v>
      </c>
      <c s="25" t="s">
        <v>636</v>
      </c>
      <c s="26">
        <v>4400</v>
      </c>
      <c s="25">
        <v>0</v>
      </c>
      <c s="25">
        <f>ROUND(G384*H384,6)</f>
      </c>
      <c r="L384" s="27">
        <v>0</v>
      </c>
      <c s="28">
        <f>ROUND(ROUND(L384,2)*ROUND(G384,3),2)</f>
      </c>
      <c s="25" t="s">
        <v>44</v>
      </c>
      <c>
        <f>(M384*21)/100</f>
      </c>
      <c t="s">
        <v>45</v>
      </c>
    </row>
    <row r="385" spans="1:5" ht="12.75" customHeight="1">
      <c r="A385" s="29" t="s">
        <v>46</v>
      </c>
      <c r="E385" s="30" t="s">
        <v>5</v>
      </c>
    </row>
    <row r="386" spans="1:5" ht="12.75" customHeight="1">
      <c r="A386" s="29" t="s">
        <v>47</v>
      </c>
      <c r="E386" s="31" t="s">
        <v>864</v>
      </c>
    </row>
    <row r="387" spans="5:5" ht="12.75" customHeight="1">
      <c r="E387" s="30" t="s">
        <v>865</v>
      </c>
    </row>
    <row r="388" spans="1:13" ht="12.75" customHeight="1">
      <c r="A388" t="s">
        <v>37</v>
      </c>
      <c r="C388" s="7" t="s">
        <v>70</v>
      </c>
      <c r="E388" s="32" t="s">
        <v>866</v>
      </c>
      <c r="J388" s="28">
        <f>0</f>
      </c>
      <c s="28">
        <f>0</f>
      </c>
      <c s="28">
        <f>0+L389+L393+L397+L401+L405+L409+L413+L417+L421+L425+L429+L433+L437</f>
      </c>
      <c s="28">
        <f>0+M389+M393+M397+M401+M405+M409+M413+M417+M421+M425+M429+M433+M437</f>
      </c>
    </row>
    <row r="389" spans="1:16" ht="12.75" customHeight="1">
      <c r="A389" t="s">
        <v>40</v>
      </c>
      <c s="6" t="s">
        <v>867</v>
      </c>
      <c s="6" t="s">
        <v>868</v>
      </c>
      <c t="s">
        <v>5</v>
      </c>
      <c s="24" t="s">
        <v>869</v>
      </c>
      <c s="25" t="s">
        <v>520</v>
      </c>
      <c s="26">
        <v>1</v>
      </c>
      <c s="25">
        <v>0</v>
      </c>
      <c s="25">
        <f>ROUND(G389*H389,6)</f>
      </c>
      <c r="L389" s="27">
        <v>0</v>
      </c>
      <c s="28">
        <f>ROUND(ROUND(L389,2)*ROUND(G389,3),2)</f>
      </c>
      <c s="25" t="s">
        <v>44</v>
      </c>
      <c>
        <f>(M389*21)/100</f>
      </c>
      <c t="s">
        <v>45</v>
      </c>
    </row>
    <row r="390" spans="1:5" ht="12.75" customHeight="1">
      <c r="A390" s="29" t="s">
        <v>46</v>
      </c>
      <c r="E390" s="30" t="s">
        <v>5</v>
      </c>
    </row>
    <row r="391" spans="1:5" ht="12.75" customHeight="1">
      <c r="A391" s="29" t="s">
        <v>47</v>
      </c>
      <c r="E391" s="31" t="s">
        <v>5</v>
      </c>
    </row>
    <row r="392" spans="5:5" ht="12.75" customHeight="1">
      <c r="E392" s="30" t="s">
        <v>667</v>
      </c>
    </row>
    <row r="393" spans="1:16" ht="12.75" customHeight="1">
      <c r="A393" t="s">
        <v>40</v>
      </c>
      <c s="6" t="s">
        <v>870</v>
      </c>
      <c s="6" t="s">
        <v>871</v>
      </c>
      <c t="s">
        <v>5</v>
      </c>
      <c s="24" t="s">
        <v>872</v>
      </c>
      <c s="25" t="s">
        <v>43</v>
      </c>
      <c s="26">
        <v>28</v>
      </c>
      <c s="25">
        <v>0</v>
      </c>
      <c s="25">
        <f>ROUND(G393*H393,6)</f>
      </c>
      <c r="L393" s="27">
        <v>0</v>
      </c>
      <c s="28">
        <f>ROUND(ROUND(L393,2)*ROUND(G393,3),2)</f>
      </c>
      <c s="25" t="s">
        <v>44</v>
      </c>
      <c>
        <f>(M393*21)/100</f>
      </c>
      <c t="s">
        <v>45</v>
      </c>
    </row>
    <row r="394" spans="1:5" ht="12.75" customHeight="1">
      <c r="A394" s="29" t="s">
        <v>46</v>
      </c>
      <c r="E394" s="30" t="s">
        <v>5</v>
      </c>
    </row>
    <row r="395" spans="1:5" ht="12.75" customHeight="1">
      <c r="A395" s="29" t="s">
        <v>47</v>
      </c>
      <c r="E395" s="31" t="s">
        <v>873</v>
      </c>
    </row>
    <row r="396" spans="5:5" ht="12.75" customHeight="1">
      <c r="E396" s="30" t="s">
        <v>874</v>
      </c>
    </row>
    <row r="397" spans="1:16" ht="12.75" customHeight="1">
      <c r="A397" t="s">
        <v>40</v>
      </c>
      <c s="6" t="s">
        <v>875</v>
      </c>
      <c s="6" t="s">
        <v>876</v>
      </c>
      <c t="s">
        <v>5</v>
      </c>
      <c s="24" t="s">
        <v>877</v>
      </c>
      <c s="25" t="s">
        <v>636</v>
      </c>
      <c s="26">
        <v>1084.4</v>
      </c>
      <c s="25">
        <v>0</v>
      </c>
      <c s="25">
        <f>ROUND(G397*H397,6)</f>
      </c>
      <c r="L397" s="27">
        <v>0</v>
      </c>
      <c s="28">
        <f>ROUND(ROUND(L397,2)*ROUND(G397,3),2)</f>
      </c>
      <c s="25" t="s">
        <v>44</v>
      </c>
      <c>
        <f>(M397*21)/100</f>
      </c>
      <c t="s">
        <v>45</v>
      </c>
    </row>
    <row r="398" spans="1:5" ht="12.75" customHeight="1">
      <c r="A398" s="29" t="s">
        <v>46</v>
      </c>
      <c r="E398" s="30" t="s">
        <v>5</v>
      </c>
    </row>
    <row r="399" spans="1:5" ht="12.75" customHeight="1">
      <c r="A399" s="29" t="s">
        <v>47</v>
      </c>
      <c r="E399" s="31" t="s">
        <v>666</v>
      </c>
    </row>
    <row r="400" spans="5:5" ht="12.75" customHeight="1">
      <c r="E400" s="30" t="s">
        <v>878</v>
      </c>
    </row>
    <row r="401" spans="1:16" ht="12.75" customHeight="1">
      <c r="A401" t="s">
        <v>40</v>
      </c>
      <c s="6" t="s">
        <v>879</v>
      </c>
      <c s="6" t="s">
        <v>880</v>
      </c>
      <c t="s">
        <v>5</v>
      </c>
      <c s="24" t="s">
        <v>881</v>
      </c>
      <c s="25" t="s">
        <v>882</v>
      </c>
      <c s="26">
        <v>5430</v>
      </c>
      <c s="25">
        <v>0</v>
      </c>
      <c s="25">
        <f>ROUND(G401*H401,6)</f>
      </c>
      <c r="L401" s="27">
        <v>0</v>
      </c>
      <c s="28">
        <f>ROUND(ROUND(L401,2)*ROUND(G401,3),2)</f>
      </c>
      <c s="25" t="s">
        <v>44</v>
      </c>
      <c>
        <f>(M401*21)/100</f>
      </c>
      <c t="s">
        <v>45</v>
      </c>
    </row>
    <row r="402" spans="1:5" ht="12.75" customHeight="1">
      <c r="A402" s="29" t="s">
        <v>46</v>
      </c>
      <c r="E402" s="30" t="s">
        <v>5</v>
      </c>
    </row>
    <row r="403" spans="1:5" ht="12.75" customHeight="1">
      <c r="A403" s="29" t="s">
        <v>47</v>
      </c>
      <c r="E403" s="31" t="s">
        <v>883</v>
      </c>
    </row>
    <row r="404" spans="5:5" ht="12.75" customHeight="1">
      <c r="E404" s="30" t="s">
        <v>884</v>
      </c>
    </row>
    <row r="405" spans="1:16" ht="12.75" customHeight="1">
      <c r="A405" t="s">
        <v>40</v>
      </c>
      <c s="6" t="s">
        <v>885</v>
      </c>
      <c s="6" t="s">
        <v>886</v>
      </c>
      <c t="s">
        <v>5</v>
      </c>
      <c s="24" t="s">
        <v>887</v>
      </c>
      <c s="25" t="s">
        <v>636</v>
      </c>
      <c s="26">
        <v>1941.9</v>
      </c>
      <c s="25">
        <v>0</v>
      </c>
      <c s="25">
        <f>ROUND(G405*H405,6)</f>
      </c>
      <c r="L405" s="27">
        <v>0</v>
      </c>
      <c s="28">
        <f>ROUND(ROUND(L405,2)*ROUND(G405,3),2)</f>
      </c>
      <c s="25" t="s">
        <v>44</v>
      </c>
      <c>
        <f>(M405*21)/100</f>
      </c>
      <c t="s">
        <v>45</v>
      </c>
    </row>
    <row r="406" spans="1:5" ht="12.75" customHeight="1">
      <c r="A406" s="29" t="s">
        <v>46</v>
      </c>
      <c r="E406" s="30" t="s">
        <v>605</v>
      </c>
    </row>
    <row r="407" spans="1:5" ht="12.75" customHeight="1">
      <c r="A407" s="29" t="s">
        <v>47</v>
      </c>
      <c r="E407" s="31" t="s">
        <v>888</v>
      </c>
    </row>
    <row r="408" spans="5:5" ht="12.75" customHeight="1">
      <c r="E408" s="30" t="s">
        <v>5</v>
      </c>
    </row>
    <row r="409" spans="1:16" ht="12.75" customHeight="1">
      <c r="A409" t="s">
        <v>40</v>
      </c>
      <c s="6" t="s">
        <v>889</v>
      </c>
      <c s="6" t="s">
        <v>890</v>
      </c>
      <c t="s">
        <v>5</v>
      </c>
      <c s="24" t="s">
        <v>891</v>
      </c>
      <c s="25" t="s">
        <v>283</v>
      </c>
      <c s="26">
        <v>63.036</v>
      </c>
      <c s="25">
        <v>0</v>
      </c>
      <c s="25">
        <f>ROUND(G409*H409,6)</f>
      </c>
      <c r="L409" s="27">
        <v>0</v>
      </c>
      <c s="28">
        <f>ROUND(ROUND(L409,2)*ROUND(G409,3),2)</f>
      </c>
      <c s="25" t="s">
        <v>44</v>
      </c>
      <c>
        <f>(M409*21)/100</f>
      </c>
      <c t="s">
        <v>45</v>
      </c>
    </row>
    <row r="410" spans="1:5" ht="12.75" customHeight="1">
      <c r="A410" s="29" t="s">
        <v>46</v>
      </c>
      <c r="E410" s="30" t="s">
        <v>5</v>
      </c>
    </row>
    <row r="411" spans="1:5" ht="25.5" customHeight="1">
      <c r="A411" s="29" t="s">
        <v>47</v>
      </c>
      <c r="E411" s="31" t="s">
        <v>892</v>
      </c>
    </row>
    <row r="412" spans="5:5" ht="63.75" customHeight="1">
      <c r="E412" s="30" t="s">
        <v>893</v>
      </c>
    </row>
    <row r="413" spans="1:16" ht="12.75" customHeight="1">
      <c r="A413" t="s">
        <v>40</v>
      </c>
      <c s="6" t="s">
        <v>894</v>
      </c>
      <c s="6" t="s">
        <v>895</v>
      </c>
      <c t="s">
        <v>5</v>
      </c>
      <c s="24" t="s">
        <v>896</v>
      </c>
      <c s="25" t="s">
        <v>283</v>
      </c>
      <c s="26">
        <v>446.6</v>
      </c>
      <c s="25">
        <v>0</v>
      </c>
      <c s="25">
        <f>ROUND(G413*H413,6)</f>
      </c>
      <c r="L413" s="27">
        <v>0</v>
      </c>
      <c s="28">
        <f>ROUND(ROUND(L413,2)*ROUND(G413,3),2)</f>
      </c>
      <c s="25" t="s">
        <v>44</v>
      </c>
      <c>
        <f>(M413*21)/100</f>
      </c>
      <c t="s">
        <v>45</v>
      </c>
    </row>
    <row r="414" spans="1:5" ht="12.75" customHeight="1">
      <c r="A414" s="29" t="s">
        <v>46</v>
      </c>
      <c r="E414" s="30" t="s">
        <v>5</v>
      </c>
    </row>
    <row r="415" spans="1:5" ht="38.25" customHeight="1">
      <c r="A415" s="29" t="s">
        <v>47</v>
      </c>
      <c r="E415" s="31" t="s">
        <v>897</v>
      </c>
    </row>
    <row r="416" spans="5:5" ht="63.75" customHeight="1">
      <c r="E416" s="30" t="s">
        <v>893</v>
      </c>
    </row>
    <row r="417" spans="1:16" ht="12.75" customHeight="1">
      <c r="A417" t="s">
        <v>40</v>
      </c>
      <c s="6" t="s">
        <v>898</v>
      </c>
      <c s="6" t="s">
        <v>899</v>
      </c>
      <c t="s">
        <v>5</v>
      </c>
      <c s="24" t="s">
        <v>900</v>
      </c>
      <c s="25" t="s">
        <v>283</v>
      </c>
      <c s="26">
        <v>238.2</v>
      </c>
      <c s="25">
        <v>0</v>
      </c>
      <c s="25">
        <f>ROUND(G417*H417,6)</f>
      </c>
      <c r="L417" s="27">
        <v>0</v>
      </c>
      <c s="28">
        <f>ROUND(ROUND(L417,2)*ROUND(G417,3),2)</f>
      </c>
      <c s="25" t="s">
        <v>44</v>
      </c>
      <c>
        <f>(M417*21)/100</f>
      </c>
      <c t="s">
        <v>45</v>
      </c>
    </row>
    <row r="418" spans="1:5" ht="12.75" customHeight="1">
      <c r="A418" s="29" t="s">
        <v>46</v>
      </c>
      <c r="E418" s="30" t="s">
        <v>5</v>
      </c>
    </row>
    <row r="419" spans="1:5" ht="12.75" customHeight="1">
      <c r="A419" s="29" t="s">
        <v>47</v>
      </c>
      <c r="E419" s="31" t="s">
        <v>901</v>
      </c>
    </row>
    <row r="420" spans="5:5" ht="63.75" customHeight="1">
      <c r="E420" s="30" t="s">
        <v>893</v>
      </c>
    </row>
    <row r="421" spans="1:16" ht="12.75" customHeight="1">
      <c r="A421" t="s">
        <v>40</v>
      </c>
      <c s="6" t="s">
        <v>902</v>
      </c>
      <c s="6" t="s">
        <v>903</v>
      </c>
      <c t="s">
        <v>5</v>
      </c>
      <c s="24" t="s">
        <v>904</v>
      </c>
      <c s="25" t="s">
        <v>283</v>
      </c>
      <c s="26">
        <v>1058</v>
      </c>
      <c s="25">
        <v>0</v>
      </c>
      <c s="25">
        <f>ROUND(G421*H421,6)</f>
      </c>
      <c r="L421" s="27">
        <v>0</v>
      </c>
      <c s="28">
        <f>ROUND(ROUND(L421,2)*ROUND(G421,3),2)</f>
      </c>
      <c s="25" t="s">
        <v>44</v>
      </c>
      <c>
        <f>(M421*21)/100</f>
      </c>
      <c t="s">
        <v>45</v>
      </c>
    </row>
    <row r="422" spans="1:5" ht="12.75" customHeight="1">
      <c r="A422" s="29" t="s">
        <v>46</v>
      </c>
      <c r="E422" s="30" t="s">
        <v>5</v>
      </c>
    </row>
    <row r="423" spans="1:5" ht="25.5" customHeight="1">
      <c r="A423" s="29" t="s">
        <v>47</v>
      </c>
      <c r="E423" s="31" t="s">
        <v>905</v>
      </c>
    </row>
    <row r="424" spans="5:5" ht="63.75" customHeight="1">
      <c r="E424" s="30" t="s">
        <v>893</v>
      </c>
    </row>
    <row r="425" spans="1:16" ht="12.75" customHeight="1">
      <c r="A425" t="s">
        <v>40</v>
      </c>
      <c s="6" t="s">
        <v>906</v>
      </c>
      <c s="6" t="s">
        <v>907</v>
      </c>
      <c t="s">
        <v>5</v>
      </c>
      <c s="24" t="s">
        <v>908</v>
      </c>
      <c s="25" t="s">
        <v>636</v>
      </c>
      <c s="26">
        <v>126.6</v>
      </c>
      <c s="25">
        <v>0</v>
      </c>
      <c s="25">
        <f>ROUND(G425*H425,6)</f>
      </c>
      <c r="L425" s="27">
        <v>0</v>
      </c>
      <c s="28">
        <f>ROUND(ROUND(L425,2)*ROUND(G425,3),2)</f>
      </c>
      <c s="25" t="s">
        <v>44</v>
      </c>
      <c>
        <f>(M425*21)/100</f>
      </c>
      <c t="s">
        <v>45</v>
      </c>
    </row>
    <row r="426" spans="1:5" ht="38.25" customHeight="1">
      <c r="A426" s="29" t="s">
        <v>46</v>
      </c>
      <c r="E426" s="30" t="s">
        <v>909</v>
      </c>
    </row>
    <row r="427" spans="1:5" ht="12.75" customHeight="1">
      <c r="A427" s="29" t="s">
        <v>47</v>
      </c>
      <c r="E427" s="31" t="s">
        <v>910</v>
      </c>
    </row>
    <row r="428" spans="5:5" ht="12.75" customHeight="1">
      <c r="E428" s="30" t="s">
        <v>5</v>
      </c>
    </row>
    <row r="429" spans="1:16" ht="12.75" customHeight="1">
      <c r="A429" t="s">
        <v>40</v>
      </c>
      <c s="6" t="s">
        <v>911</v>
      </c>
      <c s="6" t="s">
        <v>912</v>
      </c>
      <c t="s">
        <v>5</v>
      </c>
      <c s="24" t="s">
        <v>913</v>
      </c>
      <c s="25" t="s">
        <v>636</v>
      </c>
      <c s="26">
        <v>178</v>
      </c>
      <c s="25">
        <v>0</v>
      </c>
      <c s="25">
        <f>ROUND(G429*H429,6)</f>
      </c>
      <c r="L429" s="27">
        <v>0</v>
      </c>
      <c s="28">
        <f>ROUND(ROUND(L429,2)*ROUND(G429,3),2)</f>
      </c>
      <c s="25" t="s">
        <v>44</v>
      </c>
      <c>
        <f>(M429*21)/100</f>
      </c>
      <c t="s">
        <v>45</v>
      </c>
    </row>
    <row r="430" spans="1:5" ht="25.5" customHeight="1">
      <c r="A430" s="29" t="s">
        <v>46</v>
      </c>
      <c r="E430" s="30" t="s">
        <v>914</v>
      </c>
    </row>
    <row r="431" spans="1:5" ht="12.75" customHeight="1">
      <c r="A431" s="29" t="s">
        <v>47</v>
      </c>
      <c r="E431" s="31" t="s">
        <v>915</v>
      </c>
    </row>
    <row r="432" spans="5:5" ht="12.75" customHeight="1">
      <c r="E432" s="30" t="s">
        <v>5</v>
      </c>
    </row>
    <row r="433" spans="1:16" ht="12.75" customHeight="1">
      <c r="A433" t="s">
        <v>40</v>
      </c>
      <c s="6" t="s">
        <v>916</v>
      </c>
      <c s="6" t="s">
        <v>917</v>
      </c>
      <c t="s">
        <v>5</v>
      </c>
      <c s="24" t="s">
        <v>918</v>
      </c>
      <c s="25" t="s">
        <v>636</v>
      </c>
      <c s="26">
        <v>2360.87</v>
      </c>
      <c s="25">
        <v>0</v>
      </c>
      <c s="25">
        <f>ROUND(G433*H433,6)</f>
      </c>
      <c r="L433" s="27">
        <v>0</v>
      </c>
      <c s="28">
        <f>ROUND(ROUND(L433,2)*ROUND(G433,3),2)</f>
      </c>
      <c s="25" t="s">
        <v>44</v>
      </c>
      <c>
        <f>(M433*21)/100</f>
      </c>
      <c t="s">
        <v>45</v>
      </c>
    </row>
    <row r="434" spans="1:5" ht="12.75" customHeight="1">
      <c r="A434" s="29" t="s">
        <v>46</v>
      </c>
      <c r="E434" s="30" t="s">
        <v>5</v>
      </c>
    </row>
    <row r="435" spans="1:5" ht="38.25" customHeight="1">
      <c r="A435" s="29" t="s">
        <v>47</v>
      </c>
      <c r="E435" s="31" t="s">
        <v>919</v>
      </c>
    </row>
    <row r="436" spans="5:5" ht="25.5" customHeight="1">
      <c r="E436" s="30" t="s">
        <v>920</v>
      </c>
    </row>
    <row r="437" spans="1:16" ht="12.75" customHeight="1">
      <c r="A437" t="s">
        <v>40</v>
      </c>
      <c s="6" t="s">
        <v>921</v>
      </c>
      <c s="6" t="s">
        <v>41</v>
      </c>
      <c t="s">
        <v>5</v>
      </c>
      <c s="24" t="s">
        <v>922</v>
      </c>
      <c s="25" t="s">
        <v>520</v>
      </c>
      <c s="26">
        <v>1</v>
      </c>
      <c s="25">
        <v>0</v>
      </c>
      <c s="25">
        <f>ROUND(G437*H437,6)</f>
      </c>
      <c r="L437" s="27">
        <v>0</v>
      </c>
      <c s="28">
        <f>ROUND(ROUND(L437,2)*ROUND(G437,3),2)</f>
      </c>
      <c s="25" t="s">
        <v>44</v>
      </c>
      <c>
        <f>(M437*0)/100</f>
      </c>
      <c t="s">
        <v>923</v>
      </c>
    </row>
    <row r="438" spans="1:5" ht="12.75" customHeight="1">
      <c r="A438" s="29" t="s">
        <v>46</v>
      </c>
      <c r="E438" s="30" t="s">
        <v>5</v>
      </c>
    </row>
    <row r="439" spans="1:5" ht="12.75" customHeight="1">
      <c r="A439" s="29" t="s">
        <v>47</v>
      </c>
      <c r="E439" s="31" t="s">
        <v>5</v>
      </c>
    </row>
    <row r="440" spans="5:5" ht="51" customHeight="1">
      <c r="E440" s="30" t="s">
        <v>924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925</v>
      </c>
      <c s="33">
        <f>0+K8+M8</f>
      </c>
      <c s="15" t="s">
        <v>13</v>
      </c>
    </row>
    <row r="4" spans="1:5" ht="15" customHeight="1">
      <c r="A4" s="18" t="s">
        <v>18</v>
      </c>
      <c s="19" t="s">
        <v>21</v>
      </c>
      <c s="20" t="s">
        <v>925</v>
      </c>
      <c r="E4" s="19" t="s">
        <v>926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70</v>
      </c>
      <c r="E8" s="23" t="s">
        <v>866</v>
      </c>
      <c r="J8" s="22">
        <f>0</f>
      </c>
      <c s="22">
        <f>0</f>
      </c>
      <c s="22">
        <f>0+L9+L13</f>
      </c>
      <c s="22">
        <f>0+M9+M13</f>
      </c>
    </row>
    <row r="9" spans="1:16" ht="12.75" customHeight="1">
      <c r="A9" t="s">
        <v>40</v>
      </c>
      <c s="6" t="s">
        <v>38</v>
      </c>
      <c s="6" t="s">
        <v>927</v>
      </c>
      <c t="s">
        <v>5</v>
      </c>
      <c s="24" t="s">
        <v>928</v>
      </c>
      <c s="25" t="s">
        <v>760</v>
      </c>
      <c s="26">
        <v>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76.5" customHeight="1">
      <c r="E12" s="30" t="s">
        <v>929</v>
      </c>
    </row>
    <row r="13" spans="1:16" ht="12.75" customHeight="1">
      <c r="A13" t="s">
        <v>40</v>
      </c>
      <c s="6" t="s">
        <v>45</v>
      </c>
      <c s="6" t="s">
        <v>930</v>
      </c>
      <c t="s">
        <v>5</v>
      </c>
      <c s="24" t="s">
        <v>931</v>
      </c>
      <c s="25" t="s">
        <v>760</v>
      </c>
      <c s="26">
        <v>4</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76.5" customHeight="1">
      <c r="E16" s="30" t="s">
        <v>929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932</v>
      </c>
      <c s="33">
        <f>0+K8+K53+M8+M53</f>
      </c>
      <c s="15" t="s">
        <v>13</v>
      </c>
    </row>
    <row r="4" spans="1:5" ht="15" customHeight="1">
      <c r="A4" s="18" t="s">
        <v>18</v>
      </c>
      <c s="19" t="s">
        <v>21</v>
      </c>
      <c s="20" t="s">
        <v>932</v>
      </c>
      <c r="E4" s="19" t="s">
        <v>933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736</v>
      </c>
      <c r="J8" s="22">
        <f>0</f>
      </c>
      <c s="22">
        <f>0</f>
      </c>
      <c s="22">
        <f>0+L9+L13+L17+L21+L25+L29+L33+L37+L41+L45+L49</f>
      </c>
      <c s="22">
        <f>0+M9+M13+M17+M21+M25+M29+M33+M37+M41+M45+M49</f>
      </c>
    </row>
    <row r="9" spans="1:16" ht="12.75" customHeight="1">
      <c r="A9" t="s">
        <v>40</v>
      </c>
      <c s="6" t="s">
        <v>38</v>
      </c>
      <c s="6" t="s">
        <v>934</v>
      </c>
      <c t="s">
        <v>5</v>
      </c>
      <c s="24" t="s">
        <v>935</v>
      </c>
      <c s="25" t="s">
        <v>69</v>
      </c>
      <c s="26">
        <v>136</v>
      </c>
      <c s="25">
        <v>0</v>
      </c>
      <c s="25">
        <f>ROUND(G9*H9,6)</f>
      </c>
      <c r="L9" s="27">
        <v>0</v>
      </c>
      <c s="28">
        <f>ROUND(ROUND(L9,2)*ROUND(G9,3),2)</f>
      </c>
      <c s="25" t="s">
        <v>44</v>
      </c>
      <c>
        <f>(M9*21)/100</f>
      </c>
      <c t="s">
        <v>45</v>
      </c>
    </row>
    <row r="10" spans="1:5" ht="12.75" customHeight="1">
      <c r="A10" s="29" t="s">
        <v>46</v>
      </c>
      <c r="E10" s="30" t="s">
        <v>5</v>
      </c>
    </row>
    <row r="11" spans="1:5" ht="102" customHeight="1">
      <c r="A11" s="29" t="s">
        <v>47</v>
      </c>
      <c r="E11" s="31" t="s">
        <v>936</v>
      </c>
    </row>
    <row r="12" spans="5:5" ht="127.5" customHeight="1">
      <c r="E12" s="30" t="s">
        <v>937</v>
      </c>
    </row>
    <row r="13" spans="1:16" ht="12.75" customHeight="1">
      <c r="A13" t="s">
        <v>40</v>
      </c>
      <c s="6" t="s">
        <v>45</v>
      </c>
      <c s="6" t="s">
        <v>938</v>
      </c>
      <c t="s">
        <v>5</v>
      </c>
      <c s="24" t="s">
        <v>939</v>
      </c>
      <c s="25" t="s">
        <v>69</v>
      </c>
      <c s="26">
        <v>215</v>
      </c>
      <c s="25">
        <v>0</v>
      </c>
      <c s="25">
        <f>ROUND(G13*H13,6)</f>
      </c>
      <c r="L13" s="27">
        <v>0</v>
      </c>
      <c s="28">
        <f>ROUND(ROUND(L13,2)*ROUND(G13,3),2)</f>
      </c>
      <c s="25" t="s">
        <v>44</v>
      </c>
      <c>
        <f>(M13*21)/100</f>
      </c>
      <c t="s">
        <v>45</v>
      </c>
    </row>
    <row r="14" spans="1:5" ht="12.75" customHeight="1">
      <c r="A14" s="29" t="s">
        <v>46</v>
      </c>
      <c r="E14" s="30" t="s">
        <v>5</v>
      </c>
    </row>
    <row r="15" spans="1:5" ht="102" customHeight="1">
      <c r="A15" s="29" t="s">
        <v>47</v>
      </c>
      <c r="E15" s="31" t="s">
        <v>940</v>
      </c>
    </row>
    <row r="16" spans="5:5" ht="127.5" customHeight="1">
      <c r="E16" s="30" t="s">
        <v>937</v>
      </c>
    </row>
    <row r="17" spans="1:16" ht="12.75" customHeight="1">
      <c r="A17" t="s">
        <v>40</v>
      </c>
      <c s="6" t="s">
        <v>51</v>
      </c>
      <c s="6" t="s">
        <v>941</v>
      </c>
      <c t="s">
        <v>5</v>
      </c>
      <c s="24" t="s">
        <v>942</v>
      </c>
      <c s="25" t="s">
        <v>760</v>
      </c>
      <c s="26">
        <v>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943</v>
      </c>
    </row>
    <row r="20" spans="5:5" ht="102" customHeight="1">
      <c r="E20" s="30" t="s">
        <v>944</v>
      </c>
    </row>
    <row r="21" spans="1:16" ht="12.75" customHeight="1">
      <c r="A21" t="s">
        <v>40</v>
      </c>
      <c s="6" t="s">
        <v>54</v>
      </c>
      <c s="6" t="s">
        <v>945</v>
      </c>
      <c t="s">
        <v>5</v>
      </c>
      <c s="24" t="s">
        <v>946</v>
      </c>
      <c s="25" t="s">
        <v>69</v>
      </c>
      <c s="26">
        <v>53.6</v>
      </c>
      <c s="25">
        <v>0</v>
      </c>
      <c s="25">
        <f>ROUND(G21*H21,6)</f>
      </c>
      <c r="L21" s="27">
        <v>0</v>
      </c>
      <c s="28">
        <f>ROUND(ROUND(L21,2)*ROUND(G21,3),2)</f>
      </c>
      <c s="25" t="s">
        <v>44</v>
      </c>
      <c>
        <f>(M21*21)/100</f>
      </c>
      <c t="s">
        <v>45</v>
      </c>
    </row>
    <row r="22" spans="1:5" ht="12.75" customHeight="1">
      <c r="A22" s="29" t="s">
        <v>46</v>
      </c>
      <c r="E22" s="30" t="s">
        <v>5</v>
      </c>
    </row>
    <row r="23" spans="1:5" ht="51" customHeight="1">
      <c r="A23" s="29" t="s">
        <v>47</v>
      </c>
      <c r="E23" s="31" t="s">
        <v>947</v>
      </c>
    </row>
    <row r="24" spans="5:5" ht="127.5" customHeight="1">
      <c r="E24" s="30" t="s">
        <v>948</v>
      </c>
    </row>
    <row r="25" spans="1:16" ht="12.75" customHeight="1">
      <c r="A25" t="s">
        <v>40</v>
      </c>
      <c s="6" t="s">
        <v>57</v>
      </c>
      <c s="6" t="s">
        <v>949</v>
      </c>
      <c t="s">
        <v>5</v>
      </c>
      <c s="24" t="s">
        <v>950</v>
      </c>
      <c s="25" t="s">
        <v>69</v>
      </c>
      <c s="26">
        <v>382.1</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951</v>
      </c>
    </row>
    <row r="28" spans="5:5" ht="127.5" customHeight="1">
      <c r="E28" s="30" t="s">
        <v>948</v>
      </c>
    </row>
    <row r="29" spans="1:16" ht="12.75" customHeight="1">
      <c r="A29" t="s">
        <v>40</v>
      </c>
      <c s="6" t="s">
        <v>60</v>
      </c>
      <c s="6" t="s">
        <v>952</v>
      </c>
      <c t="s">
        <v>5</v>
      </c>
      <c s="24" t="s">
        <v>953</v>
      </c>
      <c s="25" t="s">
        <v>69</v>
      </c>
      <c s="26">
        <v>95.1</v>
      </c>
      <c s="25">
        <v>0</v>
      </c>
      <c s="25">
        <f>ROUND(G29*H29,6)</f>
      </c>
      <c r="L29" s="27">
        <v>0</v>
      </c>
      <c s="28">
        <f>ROUND(ROUND(L29,2)*ROUND(G29,3),2)</f>
      </c>
      <c s="25" t="s">
        <v>44</v>
      </c>
      <c>
        <f>(M29*21)/100</f>
      </c>
      <c t="s">
        <v>45</v>
      </c>
    </row>
    <row r="30" spans="1:5" ht="12.75" customHeight="1">
      <c r="A30" s="29" t="s">
        <v>46</v>
      </c>
      <c r="E30" s="30" t="s">
        <v>5</v>
      </c>
    </row>
    <row r="31" spans="1:5" ht="63.75" customHeight="1">
      <c r="A31" s="29" t="s">
        <v>47</v>
      </c>
      <c r="E31" s="31" t="s">
        <v>954</v>
      </c>
    </row>
    <row r="32" spans="5:5" ht="127.5" customHeight="1">
      <c r="E32" s="30" t="s">
        <v>948</v>
      </c>
    </row>
    <row r="33" spans="1:16" ht="12.75" customHeight="1">
      <c r="A33" t="s">
        <v>40</v>
      </c>
      <c s="6" t="s">
        <v>63</v>
      </c>
      <c s="6" t="s">
        <v>955</v>
      </c>
      <c t="s">
        <v>5</v>
      </c>
      <c s="24" t="s">
        <v>956</v>
      </c>
      <c s="25" t="s">
        <v>760</v>
      </c>
      <c s="26">
        <v>10</v>
      </c>
      <c s="25">
        <v>0</v>
      </c>
      <c s="25">
        <f>ROUND(G33*H33,6)</f>
      </c>
      <c r="L33" s="27">
        <v>0</v>
      </c>
      <c s="28">
        <f>ROUND(ROUND(L33,2)*ROUND(G33,3),2)</f>
      </c>
      <c s="25" t="s">
        <v>44</v>
      </c>
      <c>
        <f>(M33*21)/100</f>
      </c>
      <c t="s">
        <v>45</v>
      </c>
    </row>
    <row r="34" spans="1:5" ht="12.75" customHeight="1">
      <c r="A34" s="29" t="s">
        <v>46</v>
      </c>
      <c r="E34" s="30" t="s">
        <v>5</v>
      </c>
    </row>
    <row r="35" spans="1:5" ht="51" customHeight="1">
      <c r="A35" s="29" t="s">
        <v>47</v>
      </c>
      <c r="E35" s="31" t="s">
        <v>957</v>
      </c>
    </row>
    <row r="36" spans="5:5" ht="127.5" customHeight="1">
      <c r="E36" s="30" t="s">
        <v>948</v>
      </c>
    </row>
    <row r="37" spans="1:16" ht="12.75" customHeight="1">
      <c r="A37" t="s">
        <v>40</v>
      </c>
      <c s="6" t="s">
        <v>66</v>
      </c>
      <c s="6" t="s">
        <v>958</v>
      </c>
      <c t="s">
        <v>5</v>
      </c>
      <c s="24" t="s">
        <v>959</v>
      </c>
      <c s="25" t="s">
        <v>760</v>
      </c>
      <c s="26">
        <v>11</v>
      </c>
      <c s="25">
        <v>0</v>
      </c>
      <c s="25">
        <f>ROUND(G37*H37,6)</f>
      </c>
      <c r="L37" s="27">
        <v>0</v>
      </c>
      <c s="28">
        <f>ROUND(ROUND(L37,2)*ROUND(G37,3),2)</f>
      </c>
      <c s="25" t="s">
        <v>44</v>
      </c>
      <c>
        <f>(M37*21)/100</f>
      </c>
      <c t="s">
        <v>45</v>
      </c>
    </row>
    <row r="38" spans="1:5" ht="12.75" customHeight="1">
      <c r="A38" s="29" t="s">
        <v>46</v>
      </c>
      <c r="E38" s="30" t="s">
        <v>5</v>
      </c>
    </row>
    <row r="39" spans="1:5" ht="63.75" customHeight="1">
      <c r="A39" s="29" t="s">
        <v>47</v>
      </c>
      <c r="E39" s="31" t="s">
        <v>960</v>
      </c>
    </row>
    <row r="40" spans="5:5" ht="127.5" customHeight="1">
      <c r="E40" s="30" t="s">
        <v>948</v>
      </c>
    </row>
    <row r="41" spans="1:16" ht="12.75" customHeight="1">
      <c r="A41" t="s">
        <v>40</v>
      </c>
      <c s="6" t="s">
        <v>70</v>
      </c>
      <c s="6" t="s">
        <v>961</v>
      </c>
      <c t="s">
        <v>5</v>
      </c>
      <c s="24" t="s">
        <v>962</v>
      </c>
      <c s="25" t="s">
        <v>760</v>
      </c>
      <c s="26">
        <v>107</v>
      </c>
      <c s="25">
        <v>0</v>
      </c>
      <c s="25">
        <f>ROUND(G41*H41,6)</f>
      </c>
      <c r="L41" s="27">
        <v>0</v>
      </c>
      <c s="28">
        <f>ROUND(ROUND(L41,2)*ROUND(G41,3),2)</f>
      </c>
      <c s="25" t="s">
        <v>44</v>
      </c>
      <c>
        <f>(M41*21)/100</f>
      </c>
      <c t="s">
        <v>45</v>
      </c>
    </row>
    <row r="42" spans="1:5" ht="12.75" customHeight="1">
      <c r="A42" s="29" t="s">
        <v>46</v>
      </c>
      <c r="E42" s="30" t="s">
        <v>5</v>
      </c>
    </row>
    <row r="43" spans="1:5" ht="114.75" customHeight="1">
      <c r="A43" s="29" t="s">
        <v>47</v>
      </c>
      <c r="E43" s="31" t="s">
        <v>963</v>
      </c>
    </row>
    <row r="44" spans="5:5" ht="114.75" customHeight="1">
      <c r="E44" s="30" t="s">
        <v>964</v>
      </c>
    </row>
    <row r="45" spans="1:16" ht="12.75" customHeight="1">
      <c r="A45" t="s">
        <v>40</v>
      </c>
      <c s="6" t="s">
        <v>73</v>
      </c>
      <c s="6" t="s">
        <v>965</v>
      </c>
      <c t="s">
        <v>5</v>
      </c>
      <c s="24" t="s">
        <v>966</v>
      </c>
      <c s="25" t="s">
        <v>43</v>
      </c>
      <c s="26">
        <v>13</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967</v>
      </c>
    </row>
    <row r="48" spans="5:5" ht="12.75" customHeight="1">
      <c r="E48" s="30" t="s">
        <v>5</v>
      </c>
    </row>
    <row r="49" spans="1:16" ht="12.75" customHeight="1">
      <c r="A49" t="s">
        <v>40</v>
      </c>
      <c s="6" t="s">
        <v>76</v>
      </c>
      <c s="6" t="s">
        <v>968</v>
      </c>
      <c t="s">
        <v>5</v>
      </c>
      <c s="24" t="s">
        <v>969</v>
      </c>
      <c s="25" t="s">
        <v>43</v>
      </c>
      <c s="26">
        <v>22</v>
      </c>
      <c s="25">
        <v>0</v>
      </c>
      <c s="25">
        <f>ROUND(G49*H49,6)</f>
      </c>
      <c r="L49" s="27">
        <v>0</v>
      </c>
      <c s="28">
        <f>ROUND(ROUND(L49,2)*ROUND(G49,3),2)</f>
      </c>
      <c s="25" t="s">
        <v>44</v>
      </c>
      <c>
        <f>(M49*21)/100</f>
      </c>
      <c t="s">
        <v>45</v>
      </c>
    </row>
    <row r="50" spans="1:5" ht="12.75" customHeight="1">
      <c r="A50" s="29" t="s">
        <v>46</v>
      </c>
      <c r="E50" s="30" t="s">
        <v>5</v>
      </c>
    </row>
    <row r="51" spans="1:5" ht="76.5" customHeight="1">
      <c r="A51" s="29" t="s">
        <v>47</v>
      </c>
      <c r="E51" s="31" t="s">
        <v>970</v>
      </c>
    </row>
    <row r="52" spans="5:5" ht="12.75" customHeight="1">
      <c r="E52" s="30" t="s">
        <v>5</v>
      </c>
    </row>
    <row r="53" spans="1:13" ht="12.75" customHeight="1">
      <c r="A53" t="s">
        <v>37</v>
      </c>
      <c r="C53" s="7" t="s">
        <v>45</v>
      </c>
      <c r="E53" s="32" t="s">
        <v>971</v>
      </c>
      <c r="J53" s="28">
        <f>0</f>
      </c>
      <c s="28">
        <f>0</f>
      </c>
      <c s="28">
        <f>0+L54+L58+L62+L66+L70+L74+L78+L82+L86+L90+L94+L98+L102</f>
      </c>
      <c s="28">
        <f>0+M54+M58+M62+M66+M70+M74+M78+M82+M86+M90+M94+M98+M102</f>
      </c>
    </row>
    <row r="54" spans="1:16" ht="12.75" customHeight="1">
      <c r="A54" t="s">
        <v>40</v>
      </c>
      <c s="6" t="s">
        <v>79</v>
      </c>
      <c s="6" t="s">
        <v>972</v>
      </c>
      <c t="s">
        <v>5</v>
      </c>
      <c s="24" t="s">
        <v>973</v>
      </c>
      <c s="25" t="s">
        <v>69</v>
      </c>
      <c s="26">
        <v>2.3</v>
      </c>
      <c s="25">
        <v>0</v>
      </c>
      <c s="25">
        <f>ROUND(G54*H54,6)</f>
      </c>
      <c r="L54" s="27">
        <v>0</v>
      </c>
      <c s="28">
        <f>ROUND(ROUND(L54,2)*ROUND(G54,3),2)</f>
      </c>
      <c s="25" t="s">
        <v>44</v>
      </c>
      <c>
        <f>(M54*21)/100</f>
      </c>
      <c t="s">
        <v>45</v>
      </c>
    </row>
    <row r="55" spans="1:5" ht="12.75" customHeight="1">
      <c r="A55" s="29" t="s">
        <v>46</v>
      </c>
      <c r="E55" s="30" t="s">
        <v>974</v>
      </c>
    </row>
    <row r="56" spans="1:5" ht="12.75" customHeight="1">
      <c r="A56" s="29" t="s">
        <v>47</v>
      </c>
      <c r="E56" s="31" t="s">
        <v>975</v>
      </c>
    </row>
    <row r="57" spans="5:5" ht="165.75" customHeight="1">
      <c r="E57" s="30" t="s">
        <v>976</v>
      </c>
    </row>
    <row r="58" spans="1:16" ht="12.75" customHeight="1">
      <c r="A58" t="s">
        <v>40</v>
      </c>
      <c s="6" t="s">
        <v>82</v>
      </c>
      <c s="6" t="s">
        <v>977</v>
      </c>
      <c t="s">
        <v>5</v>
      </c>
      <c s="24" t="s">
        <v>978</v>
      </c>
      <c s="25" t="s">
        <v>69</v>
      </c>
      <c s="26">
        <v>23.9</v>
      </c>
      <c s="25">
        <v>0</v>
      </c>
      <c s="25">
        <f>ROUND(G58*H58,6)</f>
      </c>
      <c r="L58" s="27">
        <v>0</v>
      </c>
      <c s="28">
        <f>ROUND(ROUND(L58,2)*ROUND(G58,3),2)</f>
      </c>
      <c s="25" t="s">
        <v>44</v>
      </c>
      <c>
        <f>(M58*21)/100</f>
      </c>
      <c t="s">
        <v>45</v>
      </c>
    </row>
    <row r="59" spans="1:5" ht="12.75" customHeight="1">
      <c r="A59" s="29" t="s">
        <v>46</v>
      </c>
      <c r="E59" s="30" t="s">
        <v>5</v>
      </c>
    </row>
    <row r="60" spans="1:5" ht="63.75" customHeight="1">
      <c r="A60" s="29" t="s">
        <v>47</v>
      </c>
      <c r="E60" s="31" t="s">
        <v>979</v>
      </c>
    </row>
    <row r="61" spans="5:5" ht="165.75" customHeight="1">
      <c r="E61" s="30" t="s">
        <v>980</v>
      </c>
    </row>
    <row r="62" spans="1:16" ht="12.75" customHeight="1">
      <c r="A62" t="s">
        <v>40</v>
      </c>
      <c s="6" t="s">
        <v>85</v>
      </c>
      <c s="6" t="s">
        <v>981</v>
      </c>
      <c t="s">
        <v>5</v>
      </c>
      <c s="24" t="s">
        <v>982</v>
      </c>
      <c s="25" t="s">
        <v>760</v>
      </c>
      <c s="26">
        <v>35</v>
      </c>
      <c s="25">
        <v>0</v>
      </c>
      <c s="25">
        <f>ROUND(G62*H62,6)</f>
      </c>
      <c r="L62" s="27">
        <v>0</v>
      </c>
      <c s="28">
        <f>ROUND(ROUND(L62,2)*ROUND(G62,3),2)</f>
      </c>
      <c s="25" t="s">
        <v>44</v>
      </c>
      <c>
        <f>(M62*21)/100</f>
      </c>
      <c t="s">
        <v>45</v>
      </c>
    </row>
    <row r="63" spans="1:5" ht="12.75" customHeight="1">
      <c r="A63" s="29" t="s">
        <v>46</v>
      </c>
      <c r="E63" s="30" t="s">
        <v>5</v>
      </c>
    </row>
    <row r="64" spans="1:5" ht="12.75" customHeight="1">
      <c r="A64" s="29" t="s">
        <v>47</v>
      </c>
      <c r="E64" s="31" t="s">
        <v>983</v>
      </c>
    </row>
    <row r="65" spans="5:5" ht="12.75" customHeight="1">
      <c r="E65" s="30" t="s">
        <v>984</v>
      </c>
    </row>
    <row r="66" spans="1:16" ht="12.75" customHeight="1">
      <c r="A66" t="s">
        <v>40</v>
      </c>
      <c s="6" t="s">
        <v>88</v>
      </c>
      <c s="6" t="s">
        <v>985</v>
      </c>
      <c t="s">
        <v>5</v>
      </c>
      <c s="24" t="s">
        <v>986</v>
      </c>
      <c s="25" t="s">
        <v>760</v>
      </c>
      <c s="26">
        <v>3</v>
      </c>
      <c s="25">
        <v>0</v>
      </c>
      <c s="25">
        <f>ROUND(G66*H66,6)</f>
      </c>
      <c r="L66" s="27">
        <v>0</v>
      </c>
      <c s="28">
        <f>ROUND(ROUND(L66,2)*ROUND(G66,3),2)</f>
      </c>
      <c s="25" t="s">
        <v>44</v>
      </c>
      <c>
        <f>(M66*21)/100</f>
      </c>
      <c t="s">
        <v>45</v>
      </c>
    </row>
    <row r="67" spans="1:5" ht="12.75" customHeight="1">
      <c r="A67" s="29" t="s">
        <v>46</v>
      </c>
      <c r="E67" s="30" t="s">
        <v>5</v>
      </c>
    </row>
    <row r="68" spans="1:5" ht="12.75" customHeight="1">
      <c r="A68" s="29" t="s">
        <v>47</v>
      </c>
      <c r="E68" s="31" t="s">
        <v>987</v>
      </c>
    </row>
    <row r="69" spans="5:5" ht="12.75" customHeight="1">
      <c r="E69" s="30" t="s">
        <v>984</v>
      </c>
    </row>
    <row r="70" spans="1:16" ht="12.75" customHeight="1">
      <c r="A70" t="s">
        <v>40</v>
      </c>
      <c s="6" t="s">
        <v>91</v>
      </c>
      <c s="6" t="s">
        <v>988</v>
      </c>
      <c t="s">
        <v>5</v>
      </c>
      <c s="24" t="s">
        <v>989</v>
      </c>
      <c s="25" t="s">
        <v>760</v>
      </c>
      <c s="26">
        <v>2</v>
      </c>
      <c s="25">
        <v>0</v>
      </c>
      <c s="25">
        <f>ROUND(G70*H70,6)</f>
      </c>
      <c r="L70" s="27">
        <v>0</v>
      </c>
      <c s="28">
        <f>ROUND(ROUND(L70,2)*ROUND(G70,3),2)</f>
      </c>
      <c s="25" t="s">
        <v>44</v>
      </c>
      <c>
        <f>(M70*21)/100</f>
      </c>
      <c t="s">
        <v>45</v>
      </c>
    </row>
    <row r="71" spans="1:5" ht="12.75" customHeight="1">
      <c r="A71" s="29" t="s">
        <v>46</v>
      </c>
      <c r="E71" s="30" t="s">
        <v>5</v>
      </c>
    </row>
    <row r="72" spans="1:5" ht="12.75" customHeight="1">
      <c r="A72" s="29" t="s">
        <v>47</v>
      </c>
      <c r="E72" s="31" t="s">
        <v>990</v>
      </c>
    </row>
    <row r="73" spans="5:5" ht="12.75" customHeight="1">
      <c r="E73" s="30" t="s">
        <v>984</v>
      </c>
    </row>
    <row r="74" spans="1:16" ht="12.75" customHeight="1">
      <c r="A74" t="s">
        <v>40</v>
      </c>
      <c s="6" t="s">
        <v>94</v>
      </c>
      <c s="6" t="s">
        <v>991</v>
      </c>
      <c t="s">
        <v>5</v>
      </c>
      <c s="24" t="s">
        <v>992</v>
      </c>
      <c s="25" t="s">
        <v>760</v>
      </c>
      <c s="26">
        <v>4</v>
      </c>
      <c s="25">
        <v>0</v>
      </c>
      <c s="25">
        <f>ROUND(G74*H74,6)</f>
      </c>
      <c r="L74" s="27">
        <v>0</v>
      </c>
      <c s="28">
        <f>ROUND(ROUND(L74,2)*ROUND(G74,3),2)</f>
      </c>
      <c s="25" t="s">
        <v>44</v>
      </c>
      <c>
        <f>(M74*21)/100</f>
      </c>
      <c t="s">
        <v>45</v>
      </c>
    </row>
    <row r="75" spans="1:5" ht="12.75" customHeight="1">
      <c r="A75" s="29" t="s">
        <v>46</v>
      </c>
      <c r="E75" s="30" t="s">
        <v>5</v>
      </c>
    </row>
    <row r="76" spans="1:5" ht="12.75" customHeight="1">
      <c r="A76" s="29" t="s">
        <v>47</v>
      </c>
      <c r="E76" s="31" t="s">
        <v>993</v>
      </c>
    </row>
    <row r="77" spans="5:5" ht="12.75" customHeight="1">
      <c r="E77" s="30" t="s">
        <v>984</v>
      </c>
    </row>
    <row r="78" spans="1:16" ht="12.75" customHeight="1">
      <c r="A78" t="s">
        <v>40</v>
      </c>
      <c s="6" t="s">
        <v>97</v>
      </c>
      <c s="6" t="s">
        <v>994</v>
      </c>
      <c t="s">
        <v>5</v>
      </c>
      <c s="24" t="s">
        <v>995</v>
      </c>
      <c s="25" t="s">
        <v>69</v>
      </c>
      <c s="26">
        <v>533.1</v>
      </c>
      <c s="25">
        <v>0</v>
      </c>
      <c s="25">
        <f>ROUND(G78*H78,6)</f>
      </c>
      <c r="L78" s="27">
        <v>0</v>
      </c>
      <c s="28">
        <f>ROUND(ROUND(L78,2)*ROUND(G78,3),2)</f>
      </c>
      <c s="25" t="s">
        <v>44</v>
      </c>
      <c>
        <f>(M78*21)/100</f>
      </c>
      <c t="s">
        <v>45</v>
      </c>
    </row>
    <row r="79" spans="1:5" ht="12.75" customHeight="1">
      <c r="A79" s="29" t="s">
        <v>46</v>
      </c>
      <c r="E79" s="30" t="s">
        <v>5</v>
      </c>
    </row>
    <row r="80" spans="1:5" ht="12.75" customHeight="1">
      <c r="A80" s="29" t="s">
        <v>47</v>
      </c>
      <c r="E80" s="31" t="s">
        <v>996</v>
      </c>
    </row>
    <row r="81" spans="5:5" ht="12.75" customHeight="1">
      <c r="E81" s="30" t="s">
        <v>997</v>
      </c>
    </row>
    <row r="82" spans="1:16" ht="12.75" customHeight="1">
      <c r="A82" t="s">
        <v>40</v>
      </c>
      <c s="6" t="s">
        <v>100</v>
      </c>
      <c s="6" t="s">
        <v>998</v>
      </c>
      <c t="s">
        <v>5</v>
      </c>
      <c s="24" t="s">
        <v>999</v>
      </c>
      <c s="25" t="s">
        <v>69</v>
      </c>
      <c s="26">
        <v>533.2</v>
      </c>
      <c s="25">
        <v>0</v>
      </c>
      <c s="25">
        <f>ROUND(G82*H82,6)</f>
      </c>
      <c r="L82" s="27">
        <v>0</v>
      </c>
      <c s="28">
        <f>ROUND(ROUND(L82,2)*ROUND(G82,3),2)</f>
      </c>
      <c s="25" t="s">
        <v>44</v>
      </c>
      <c>
        <f>(M82*21)/100</f>
      </c>
      <c t="s">
        <v>45</v>
      </c>
    </row>
    <row r="83" spans="1:5" ht="12.75" customHeight="1">
      <c r="A83" s="29" t="s">
        <v>46</v>
      </c>
      <c r="E83" s="30" t="s">
        <v>5</v>
      </c>
    </row>
    <row r="84" spans="1:5" ht="12.75" customHeight="1">
      <c r="A84" s="29" t="s">
        <v>47</v>
      </c>
      <c r="E84" s="31" t="s">
        <v>1000</v>
      </c>
    </row>
    <row r="85" spans="5:5" ht="12.75" customHeight="1">
      <c r="E85" s="30" t="s">
        <v>997</v>
      </c>
    </row>
    <row r="86" spans="1:16" ht="12.75" customHeight="1">
      <c r="A86" t="s">
        <v>40</v>
      </c>
      <c s="6" t="s">
        <v>104</v>
      </c>
      <c s="6" t="s">
        <v>1001</v>
      </c>
      <c t="s">
        <v>5</v>
      </c>
      <c s="24" t="s">
        <v>1002</v>
      </c>
      <c s="25" t="s">
        <v>69</v>
      </c>
      <c s="26">
        <v>374.9</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1003</v>
      </c>
    </row>
    <row r="89" spans="5:5" ht="12.75" customHeight="1">
      <c r="E89" s="30" t="s">
        <v>997</v>
      </c>
    </row>
    <row r="90" spans="1:16" ht="12.75" customHeight="1">
      <c r="A90" t="s">
        <v>40</v>
      </c>
      <c s="6" t="s">
        <v>108</v>
      </c>
      <c s="6" t="s">
        <v>1004</v>
      </c>
      <c t="s">
        <v>5</v>
      </c>
      <c s="24" t="s">
        <v>1005</v>
      </c>
      <c s="25" t="s">
        <v>69</v>
      </c>
      <c s="26">
        <v>374.9</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1003</v>
      </c>
    </row>
    <row r="93" spans="5:5" ht="12.75" customHeight="1">
      <c r="E93" s="30" t="s">
        <v>997</v>
      </c>
    </row>
    <row r="94" spans="1:16" ht="12.75" customHeight="1">
      <c r="A94" t="s">
        <v>40</v>
      </c>
      <c s="6" t="s">
        <v>111</v>
      </c>
      <c s="6" t="s">
        <v>1006</v>
      </c>
      <c t="s">
        <v>5</v>
      </c>
      <c s="24" t="s">
        <v>1007</v>
      </c>
      <c s="25" t="s">
        <v>69</v>
      </c>
      <c s="26">
        <v>533.2</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1000</v>
      </c>
    </row>
    <row r="97" spans="5:5" ht="12.75" customHeight="1">
      <c r="E97" s="30" t="s">
        <v>1008</v>
      </c>
    </row>
    <row r="98" spans="1:16" ht="12.75" customHeight="1">
      <c r="A98" t="s">
        <v>40</v>
      </c>
      <c s="6" t="s">
        <v>115</v>
      </c>
      <c s="6" t="s">
        <v>1009</v>
      </c>
      <c t="s">
        <v>5</v>
      </c>
      <c s="24" t="s">
        <v>1010</v>
      </c>
      <c s="25" t="s">
        <v>69</v>
      </c>
      <c s="26">
        <v>374.9</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1003</v>
      </c>
    </row>
    <row r="101" spans="5:5" ht="12.75" customHeight="1">
      <c r="E101" s="30" t="s">
        <v>1011</v>
      </c>
    </row>
    <row r="102" spans="1:16" ht="12.75" customHeight="1">
      <c r="A102" t="s">
        <v>40</v>
      </c>
      <c s="6" t="s">
        <v>119</v>
      </c>
      <c s="6" t="s">
        <v>1012</v>
      </c>
      <c t="s">
        <v>5</v>
      </c>
      <c s="24" t="s">
        <v>1013</v>
      </c>
      <c s="25" t="s">
        <v>760</v>
      </c>
      <c s="26">
        <v>2</v>
      </c>
      <c s="25">
        <v>0</v>
      </c>
      <c s="25">
        <f>ROUND(G102*H102,6)</f>
      </c>
      <c r="L102" s="27">
        <v>0</v>
      </c>
      <c s="28">
        <f>ROUND(ROUND(L102,2)*ROUND(G102,3),2)</f>
      </c>
      <c s="25" t="s">
        <v>44</v>
      </c>
      <c>
        <f>(M102*21)/100</f>
      </c>
      <c t="s">
        <v>45</v>
      </c>
    </row>
    <row r="103" spans="1:5" ht="12.75" customHeight="1">
      <c r="A103" s="29" t="s">
        <v>46</v>
      </c>
      <c r="E103" s="30" t="s">
        <v>5</v>
      </c>
    </row>
    <row r="104" spans="1:5" ht="12.75" customHeight="1">
      <c r="A104" s="29" t="s">
        <v>47</v>
      </c>
      <c r="E104" s="31" t="s">
        <v>728</v>
      </c>
    </row>
    <row r="105" spans="5:5" ht="12.75" customHeight="1">
      <c r="E105" s="30" t="s">
        <v>1014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5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1015</v>
      </c>
      <c s="33">
        <f>0+K8+K21+K154+K315+K424+K477+K514+M8+M21+M154+M315+M424+M477+M514</f>
      </c>
      <c s="15" t="s">
        <v>13</v>
      </c>
    </row>
    <row r="4" spans="1:5" ht="15" customHeight="1">
      <c r="A4" s="18" t="s">
        <v>18</v>
      </c>
      <c s="19" t="s">
        <v>21</v>
      </c>
      <c s="20" t="s">
        <v>1015</v>
      </c>
      <c r="E4" s="19" t="s">
        <v>1016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1017</v>
      </c>
      <c r="J8" s="22">
        <f>0</f>
      </c>
      <c s="22">
        <f>0</f>
      </c>
      <c s="22">
        <f>0+L9+L13+L17</f>
      </c>
      <c s="22">
        <f>0+M9+M13+M17</f>
      </c>
    </row>
    <row r="9" spans="1:16" ht="12.75" customHeight="1">
      <c r="A9" t="s">
        <v>40</v>
      </c>
      <c s="6" t="s">
        <v>38</v>
      </c>
      <c s="6" t="s">
        <v>41</v>
      </c>
      <c t="s">
        <v>5</v>
      </c>
      <c s="24" t="s">
        <v>1018</v>
      </c>
      <c s="25" t="s">
        <v>1019</v>
      </c>
      <c s="26">
        <v>6</v>
      </c>
      <c s="25">
        <v>0</v>
      </c>
      <c s="25">
        <f>ROUND(G9*H9,6)</f>
      </c>
      <c r="L9" s="27">
        <v>0</v>
      </c>
      <c s="28">
        <f>ROUND(ROUND(L9,2)*ROUND(G9,3),2)</f>
      </c>
      <c s="25" t="s">
        <v>44</v>
      </c>
      <c>
        <f>(M9*21)/100</f>
      </c>
      <c t="s">
        <v>45</v>
      </c>
    </row>
    <row r="10" spans="1:5" ht="12.75" customHeight="1">
      <c r="A10" s="29" t="s">
        <v>46</v>
      </c>
      <c r="E10" s="30" t="s">
        <v>1020</v>
      </c>
    </row>
    <row r="11" spans="1:5" ht="12.75" customHeight="1">
      <c r="A11" s="29" t="s">
        <v>47</v>
      </c>
      <c r="E11" s="31" t="s">
        <v>5</v>
      </c>
    </row>
    <row r="12" spans="5:5" ht="12.75" customHeight="1">
      <c r="E12" s="30" t="s">
        <v>1021</v>
      </c>
    </row>
    <row r="13" spans="1:16" ht="12.75" customHeight="1">
      <c r="A13" t="s">
        <v>40</v>
      </c>
      <c s="6" t="s">
        <v>45</v>
      </c>
      <c s="6" t="s">
        <v>49</v>
      </c>
      <c t="s">
        <v>5</v>
      </c>
      <c s="24" t="s">
        <v>1022</v>
      </c>
      <c s="25" t="s">
        <v>1019</v>
      </c>
      <c s="26">
        <v>100</v>
      </c>
      <c s="25">
        <v>0</v>
      </c>
      <c s="25">
        <f>ROUND(G13*H13,6)</f>
      </c>
      <c r="L13" s="27">
        <v>0</v>
      </c>
      <c s="28">
        <f>ROUND(ROUND(L13,2)*ROUND(G13,3),2)</f>
      </c>
      <c s="25" t="s">
        <v>44</v>
      </c>
      <c>
        <f>(M13*21)/100</f>
      </c>
      <c t="s">
        <v>45</v>
      </c>
    </row>
    <row r="14" spans="1:5" ht="12.75" customHeight="1">
      <c r="A14" s="29" t="s">
        <v>46</v>
      </c>
      <c r="E14" s="30" t="s">
        <v>1023</v>
      </c>
    </row>
    <row r="15" spans="1:5" ht="12.75" customHeight="1">
      <c r="A15" s="29" t="s">
        <v>47</v>
      </c>
      <c r="E15" s="31" t="s">
        <v>5</v>
      </c>
    </row>
    <row r="16" spans="5:5" ht="12.75" customHeight="1">
      <c r="E16" s="30" t="s">
        <v>1024</v>
      </c>
    </row>
    <row r="17" spans="1:16" ht="12.75" customHeight="1">
      <c r="A17" t="s">
        <v>40</v>
      </c>
      <c s="6" t="s">
        <v>51</v>
      </c>
      <c s="6" t="s">
        <v>52</v>
      </c>
      <c t="s">
        <v>5</v>
      </c>
      <c s="24" t="s">
        <v>1025</v>
      </c>
      <c s="25" t="s">
        <v>43</v>
      </c>
      <c s="26">
        <v>1</v>
      </c>
      <c s="25">
        <v>0</v>
      </c>
      <c s="25">
        <f>ROUND(G17*H17,6)</f>
      </c>
      <c r="L17" s="27">
        <v>0</v>
      </c>
      <c s="28">
        <f>ROUND(ROUND(L17,2)*ROUND(G17,3),2)</f>
      </c>
      <c s="25" t="s">
        <v>44</v>
      </c>
      <c>
        <f>(M17*21)/100</f>
      </c>
      <c t="s">
        <v>45</v>
      </c>
    </row>
    <row r="18" spans="1:5" ht="12.75" customHeight="1">
      <c r="A18" s="29" t="s">
        <v>46</v>
      </c>
      <c r="E18" s="30" t="s">
        <v>1026</v>
      </c>
    </row>
    <row r="19" spans="1:5" ht="12.75" customHeight="1">
      <c r="A19" s="29" t="s">
        <v>47</v>
      </c>
      <c r="E19" s="31" t="s">
        <v>5</v>
      </c>
    </row>
    <row r="20" spans="5:5" ht="12.75" customHeight="1">
      <c r="E20" s="30" t="s">
        <v>1027</v>
      </c>
    </row>
    <row r="21" spans="1:13" ht="12.75" customHeight="1">
      <c r="A21" t="s">
        <v>37</v>
      </c>
      <c r="C21" s="7" t="s">
        <v>45</v>
      </c>
      <c r="E21" s="32" t="s">
        <v>1028</v>
      </c>
      <c r="J21" s="28">
        <f>0</f>
      </c>
      <c s="28">
        <f>0</f>
      </c>
      <c s="28">
        <f>0+L22+L26+L30+L34+L38+L42+L46+L50+L54+L58+L62+L66+L70+L74+L78+L82+L86+L90+L94+L98+L102+L106+L110+L114+L118+L122+L126+L130+L134+L138+L142+L146+L150</f>
      </c>
      <c s="28">
        <f>0+M22+M26+M30+M34+M38+M42+M46+M50+M54+M58+M62+M66+M70+M74+M78+M82+M86+M90+M94+M98+M102+M106+M110+M114+M118+M122+M126+M130+M134+M138+M142+M146+M150</f>
      </c>
    </row>
    <row r="22" spans="1:16" ht="12.75" customHeight="1">
      <c r="A22" t="s">
        <v>40</v>
      </c>
      <c s="6" t="s">
        <v>54</v>
      </c>
      <c s="6" t="s">
        <v>55</v>
      </c>
      <c t="s">
        <v>5</v>
      </c>
      <c s="24" t="s">
        <v>1029</v>
      </c>
      <c s="25" t="s">
        <v>636</v>
      </c>
      <c s="26">
        <v>3</v>
      </c>
      <c s="25">
        <v>0</v>
      </c>
      <c s="25">
        <f>ROUND(G22*H22,6)</f>
      </c>
      <c r="L22" s="27">
        <v>0</v>
      </c>
      <c s="28">
        <f>ROUND(ROUND(L22,2)*ROUND(G22,3),2)</f>
      </c>
      <c s="25" t="s">
        <v>44</v>
      </c>
      <c>
        <f>(M22*21)/100</f>
      </c>
      <c t="s">
        <v>45</v>
      </c>
    </row>
    <row r="23" spans="1:5" ht="12.75" customHeight="1">
      <c r="A23" s="29" t="s">
        <v>46</v>
      </c>
      <c r="E23" s="30" t="s">
        <v>1030</v>
      </c>
    </row>
    <row r="24" spans="1:5" ht="12.75" customHeight="1">
      <c r="A24" s="29" t="s">
        <v>47</v>
      </c>
      <c r="E24" s="31" t="s">
        <v>5</v>
      </c>
    </row>
    <row r="25" spans="5:5" ht="12.75" customHeight="1">
      <c r="E25" s="30" t="s">
        <v>1031</v>
      </c>
    </row>
    <row r="26" spans="1:16" ht="12.75" customHeight="1">
      <c r="A26" t="s">
        <v>40</v>
      </c>
      <c s="6" t="s">
        <v>57</v>
      </c>
      <c s="6" t="s">
        <v>58</v>
      </c>
      <c t="s">
        <v>5</v>
      </c>
      <c s="24" t="s">
        <v>1032</v>
      </c>
      <c s="25" t="s">
        <v>1033</v>
      </c>
      <c s="26">
        <v>6</v>
      </c>
      <c s="25">
        <v>0</v>
      </c>
      <c s="25">
        <f>ROUND(G26*H26,6)</f>
      </c>
      <c r="L26" s="27">
        <v>0</v>
      </c>
      <c s="28">
        <f>ROUND(ROUND(L26,2)*ROUND(G26,3),2)</f>
      </c>
      <c s="25" t="s">
        <v>44</v>
      </c>
      <c>
        <f>(M26*21)/100</f>
      </c>
      <c t="s">
        <v>45</v>
      </c>
    </row>
    <row r="27" spans="1:5" ht="12.75" customHeight="1">
      <c r="A27" s="29" t="s">
        <v>46</v>
      </c>
      <c r="E27" s="30" t="s">
        <v>1030</v>
      </c>
    </row>
    <row r="28" spans="1:5" ht="12.75" customHeight="1">
      <c r="A28" s="29" t="s">
        <v>47</v>
      </c>
      <c r="E28" s="31" t="s">
        <v>5</v>
      </c>
    </row>
    <row r="29" spans="5:5" ht="12.75" customHeight="1">
      <c r="E29" s="30" t="s">
        <v>1031</v>
      </c>
    </row>
    <row r="30" spans="1:16" ht="12.75" customHeight="1">
      <c r="A30" t="s">
        <v>40</v>
      </c>
      <c s="6" t="s">
        <v>60</v>
      </c>
      <c s="6" t="s">
        <v>61</v>
      </c>
      <c t="s">
        <v>5</v>
      </c>
      <c s="24" t="s">
        <v>1034</v>
      </c>
      <c s="25" t="s">
        <v>1033</v>
      </c>
      <c s="26">
        <v>4</v>
      </c>
      <c s="25">
        <v>0</v>
      </c>
      <c s="25">
        <f>ROUND(G30*H30,6)</f>
      </c>
      <c r="L30" s="27">
        <v>0</v>
      </c>
      <c s="28">
        <f>ROUND(ROUND(L30,2)*ROUND(G30,3),2)</f>
      </c>
      <c s="25" t="s">
        <v>44</v>
      </c>
      <c>
        <f>(M30*21)/100</f>
      </c>
      <c t="s">
        <v>45</v>
      </c>
    </row>
    <row r="31" spans="1:5" ht="12.75" customHeight="1">
      <c r="A31" s="29" t="s">
        <v>46</v>
      </c>
      <c r="E31" s="30" t="s">
        <v>1030</v>
      </c>
    </row>
    <row r="32" spans="1:5" ht="12.75" customHeight="1">
      <c r="A32" s="29" t="s">
        <v>47</v>
      </c>
      <c r="E32" s="31" t="s">
        <v>5</v>
      </c>
    </row>
    <row r="33" spans="5:5" ht="12.75" customHeight="1">
      <c r="E33" s="30" t="s">
        <v>1031</v>
      </c>
    </row>
    <row r="34" spans="1:16" ht="12.75" customHeight="1">
      <c r="A34" t="s">
        <v>40</v>
      </c>
      <c s="6" t="s">
        <v>63</v>
      </c>
      <c s="6" t="s">
        <v>64</v>
      </c>
      <c t="s">
        <v>5</v>
      </c>
      <c s="24" t="s">
        <v>1035</v>
      </c>
      <c s="25" t="s">
        <v>1033</v>
      </c>
      <c s="26">
        <v>6</v>
      </c>
      <c s="25">
        <v>0</v>
      </c>
      <c s="25">
        <f>ROUND(G34*H34,6)</f>
      </c>
      <c r="L34" s="27">
        <v>0</v>
      </c>
      <c s="28">
        <f>ROUND(ROUND(L34,2)*ROUND(G34,3),2)</f>
      </c>
      <c s="25" t="s">
        <v>44</v>
      </c>
      <c>
        <f>(M34*21)/100</f>
      </c>
      <c t="s">
        <v>45</v>
      </c>
    </row>
    <row r="35" spans="1:5" ht="12.75" customHeight="1">
      <c r="A35" s="29" t="s">
        <v>46</v>
      </c>
      <c r="E35" s="30" t="s">
        <v>1030</v>
      </c>
    </row>
    <row r="36" spans="1:5" ht="12.75" customHeight="1">
      <c r="A36" s="29" t="s">
        <v>47</v>
      </c>
      <c r="E36" s="31" t="s">
        <v>5</v>
      </c>
    </row>
    <row r="37" spans="5:5" ht="12.75" customHeight="1">
      <c r="E37" s="30" t="s">
        <v>1031</v>
      </c>
    </row>
    <row r="38" spans="1:16" ht="12.75" customHeight="1">
      <c r="A38" t="s">
        <v>40</v>
      </c>
      <c s="6" t="s">
        <v>66</v>
      </c>
      <c s="6" t="s">
        <v>67</v>
      </c>
      <c t="s">
        <v>5</v>
      </c>
      <c s="24" t="s">
        <v>1036</v>
      </c>
      <c s="25" t="s">
        <v>1033</v>
      </c>
      <c s="26">
        <v>4</v>
      </c>
      <c s="25">
        <v>0</v>
      </c>
      <c s="25">
        <f>ROUND(G38*H38,6)</f>
      </c>
      <c r="L38" s="27">
        <v>0</v>
      </c>
      <c s="28">
        <f>ROUND(ROUND(L38,2)*ROUND(G38,3),2)</f>
      </c>
      <c s="25" t="s">
        <v>44</v>
      </c>
      <c>
        <f>(M38*21)/100</f>
      </c>
      <c t="s">
        <v>45</v>
      </c>
    </row>
    <row r="39" spans="1:5" ht="12.75" customHeight="1">
      <c r="A39" s="29" t="s">
        <v>46</v>
      </c>
      <c r="E39" s="30" t="s">
        <v>1030</v>
      </c>
    </row>
    <row r="40" spans="1:5" ht="12.75" customHeight="1">
      <c r="A40" s="29" t="s">
        <v>47</v>
      </c>
      <c r="E40" s="31" t="s">
        <v>5</v>
      </c>
    </row>
    <row r="41" spans="5:5" ht="12.75" customHeight="1">
      <c r="E41" s="30" t="s">
        <v>1031</v>
      </c>
    </row>
    <row r="42" spans="1:16" ht="12.75" customHeight="1">
      <c r="A42" t="s">
        <v>40</v>
      </c>
      <c s="6" t="s">
        <v>70</v>
      </c>
      <c s="6" t="s">
        <v>71</v>
      </c>
      <c t="s">
        <v>5</v>
      </c>
      <c s="24" t="s">
        <v>1037</v>
      </c>
      <c s="25" t="s">
        <v>43</v>
      </c>
      <c s="26">
        <v>1</v>
      </c>
      <c s="25">
        <v>0</v>
      </c>
      <c s="25">
        <f>ROUND(G42*H42,6)</f>
      </c>
      <c r="L42" s="27">
        <v>0</v>
      </c>
      <c s="28">
        <f>ROUND(ROUND(L42,2)*ROUND(G42,3),2)</f>
      </c>
      <c s="25" t="s">
        <v>44</v>
      </c>
      <c>
        <f>(M42*21)/100</f>
      </c>
      <c t="s">
        <v>45</v>
      </c>
    </row>
    <row r="43" spans="1:5" ht="12.75" customHeight="1">
      <c r="A43" s="29" t="s">
        <v>46</v>
      </c>
      <c r="E43" s="30" t="s">
        <v>1030</v>
      </c>
    </row>
    <row r="44" spans="1:5" ht="12.75" customHeight="1">
      <c r="A44" s="29" t="s">
        <v>47</v>
      </c>
      <c r="E44" s="31" t="s">
        <v>5</v>
      </c>
    </row>
    <row r="45" spans="5:5" ht="12.75" customHeight="1">
      <c r="E45" s="30" t="s">
        <v>1031</v>
      </c>
    </row>
    <row r="46" spans="1:16" ht="12.75" customHeight="1">
      <c r="A46" t="s">
        <v>40</v>
      </c>
      <c s="6" t="s">
        <v>73</v>
      </c>
      <c s="6" t="s">
        <v>74</v>
      </c>
      <c t="s">
        <v>5</v>
      </c>
      <c s="24" t="s">
        <v>1038</v>
      </c>
      <c s="25" t="s">
        <v>43</v>
      </c>
      <c s="26">
        <v>1</v>
      </c>
      <c s="25">
        <v>0</v>
      </c>
      <c s="25">
        <f>ROUND(G46*H46,6)</f>
      </c>
      <c r="L46" s="27">
        <v>0</v>
      </c>
      <c s="28">
        <f>ROUND(ROUND(L46,2)*ROUND(G46,3),2)</f>
      </c>
      <c s="25" t="s">
        <v>44</v>
      </c>
      <c>
        <f>(M46*21)/100</f>
      </c>
      <c t="s">
        <v>45</v>
      </c>
    </row>
    <row r="47" spans="1:5" ht="12.75" customHeight="1">
      <c r="A47" s="29" t="s">
        <v>46</v>
      </c>
      <c r="E47" s="30" t="s">
        <v>1030</v>
      </c>
    </row>
    <row r="48" spans="1:5" ht="12.75" customHeight="1">
      <c r="A48" s="29" t="s">
        <v>47</v>
      </c>
      <c r="E48" s="31" t="s">
        <v>5</v>
      </c>
    </row>
    <row r="49" spans="5:5" ht="12.75" customHeight="1">
      <c r="E49" s="30" t="s">
        <v>1031</v>
      </c>
    </row>
    <row r="50" spans="1:16" ht="12.75" customHeight="1">
      <c r="A50" t="s">
        <v>40</v>
      </c>
      <c s="6" t="s">
        <v>76</v>
      </c>
      <c s="6" t="s">
        <v>77</v>
      </c>
      <c t="s">
        <v>5</v>
      </c>
      <c s="24" t="s">
        <v>1038</v>
      </c>
      <c s="25" t="s">
        <v>43</v>
      </c>
      <c s="26">
        <v>1</v>
      </c>
      <c s="25">
        <v>0</v>
      </c>
      <c s="25">
        <f>ROUND(G50*H50,6)</f>
      </c>
      <c r="L50" s="27">
        <v>0</v>
      </c>
      <c s="28">
        <f>ROUND(ROUND(L50,2)*ROUND(G50,3),2)</f>
      </c>
      <c s="25" t="s">
        <v>44</v>
      </c>
      <c>
        <f>(M50*21)/100</f>
      </c>
      <c t="s">
        <v>45</v>
      </c>
    </row>
    <row r="51" spans="1:5" ht="12.75" customHeight="1">
      <c r="A51" s="29" t="s">
        <v>46</v>
      </c>
      <c r="E51" s="30" t="s">
        <v>1030</v>
      </c>
    </row>
    <row r="52" spans="1:5" ht="12.75" customHeight="1">
      <c r="A52" s="29" t="s">
        <v>47</v>
      </c>
      <c r="E52" s="31" t="s">
        <v>5</v>
      </c>
    </row>
    <row r="53" spans="5:5" ht="12.75" customHeight="1">
      <c r="E53" s="30" t="s">
        <v>1031</v>
      </c>
    </row>
    <row r="54" spans="1:16" ht="12.75" customHeight="1">
      <c r="A54" t="s">
        <v>40</v>
      </c>
      <c s="6" t="s">
        <v>79</v>
      </c>
      <c s="6" t="s">
        <v>80</v>
      </c>
      <c t="s">
        <v>5</v>
      </c>
      <c s="24" t="s">
        <v>1039</v>
      </c>
      <c s="25" t="s">
        <v>1033</v>
      </c>
      <c s="26">
        <v>6</v>
      </c>
      <c s="25">
        <v>0</v>
      </c>
      <c s="25">
        <f>ROUND(G54*H54,6)</f>
      </c>
      <c r="L54" s="27">
        <v>0</v>
      </c>
      <c s="28">
        <f>ROUND(ROUND(L54,2)*ROUND(G54,3),2)</f>
      </c>
      <c s="25" t="s">
        <v>44</v>
      </c>
      <c>
        <f>(M54*21)/100</f>
      </c>
      <c t="s">
        <v>45</v>
      </c>
    </row>
    <row r="55" spans="1:5" ht="12.75" customHeight="1">
      <c r="A55" s="29" t="s">
        <v>46</v>
      </c>
      <c r="E55" s="30" t="s">
        <v>1030</v>
      </c>
    </row>
    <row r="56" spans="1:5" ht="12.75" customHeight="1">
      <c r="A56" s="29" t="s">
        <v>47</v>
      </c>
      <c r="E56" s="31" t="s">
        <v>5</v>
      </c>
    </row>
    <row r="57" spans="5:5" ht="12.75" customHeight="1">
      <c r="E57" s="30" t="s">
        <v>1031</v>
      </c>
    </row>
    <row r="58" spans="1:16" ht="12.75" customHeight="1">
      <c r="A58" t="s">
        <v>40</v>
      </c>
      <c s="6" t="s">
        <v>82</v>
      </c>
      <c s="6" t="s">
        <v>83</v>
      </c>
      <c t="s">
        <v>5</v>
      </c>
      <c s="24" t="s">
        <v>1040</v>
      </c>
      <c s="25" t="s">
        <v>1033</v>
      </c>
      <c s="26">
        <v>4</v>
      </c>
      <c s="25">
        <v>0</v>
      </c>
      <c s="25">
        <f>ROUND(G58*H58,6)</f>
      </c>
      <c r="L58" s="27">
        <v>0</v>
      </c>
      <c s="28">
        <f>ROUND(ROUND(L58,2)*ROUND(G58,3),2)</f>
      </c>
      <c s="25" t="s">
        <v>44</v>
      </c>
      <c>
        <f>(M58*21)/100</f>
      </c>
      <c t="s">
        <v>45</v>
      </c>
    </row>
    <row r="59" spans="1:5" ht="12.75" customHeight="1">
      <c r="A59" s="29" t="s">
        <v>46</v>
      </c>
      <c r="E59" s="30" t="s">
        <v>1030</v>
      </c>
    </row>
    <row r="60" spans="1:5" ht="12.75" customHeight="1">
      <c r="A60" s="29" t="s">
        <v>47</v>
      </c>
      <c r="E60" s="31" t="s">
        <v>5</v>
      </c>
    </row>
    <row r="61" spans="5:5" ht="12.75" customHeight="1">
      <c r="E61" s="30" t="s">
        <v>1031</v>
      </c>
    </row>
    <row r="62" spans="1:16" ht="12.75" customHeight="1">
      <c r="A62" t="s">
        <v>40</v>
      </c>
      <c s="6" t="s">
        <v>85</v>
      </c>
      <c s="6" t="s">
        <v>86</v>
      </c>
      <c t="s">
        <v>5</v>
      </c>
      <c s="24" t="s">
        <v>1041</v>
      </c>
      <c s="25" t="s">
        <v>1033</v>
      </c>
      <c s="26">
        <v>6</v>
      </c>
      <c s="25">
        <v>0</v>
      </c>
      <c s="25">
        <f>ROUND(G62*H62,6)</f>
      </c>
      <c r="L62" s="27">
        <v>0</v>
      </c>
      <c s="28">
        <f>ROUND(ROUND(L62,2)*ROUND(G62,3),2)</f>
      </c>
      <c s="25" t="s">
        <v>44</v>
      </c>
      <c>
        <f>(M62*21)/100</f>
      </c>
      <c t="s">
        <v>45</v>
      </c>
    </row>
    <row r="63" spans="1:5" ht="12.75" customHeight="1">
      <c r="A63" s="29" t="s">
        <v>46</v>
      </c>
      <c r="E63" s="30" t="s">
        <v>1030</v>
      </c>
    </row>
    <row r="64" spans="1:5" ht="12.75" customHeight="1">
      <c r="A64" s="29" t="s">
        <v>47</v>
      </c>
      <c r="E64" s="31" t="s">
        <v>5</v>
      </c>
    </row>
    <row r="65" spans="5:5" ht="12.75" customHeight="1">
      <c r="E65" s="30" t="s">
        <v>1031</v>
      </c>
    </row>
    <row r="66" spans="1:16" ht="12.75" customHeight="1">
      <c r="A66" t="s">
        <v>40</v>
      </c>
      <c s="6" t="s">
        <v>88</v>
      </c>
      <c s="6" t="s">
        <v>89</v>
      </c>
      <c t="s">
        <v>5</v>
      </c>
      <c s="24" t="s">
        <v>1042</v>
      </c>
      <c s="25" t="s">
        <v>1033</v>
      </c>
      <c s="26">
        <v>4</v>
      </c>
      <c s="25">
        <v>0</v>
      </c>
      <c s="25">
        <f>ROUND(G66*H66,6)</f>
      </c>
      <c r="L66" s="27">
        <v>0</v>
      </c>
      <c s="28">
        <f>ROUND(ROUND(L66,2)*ROUND(G66,3),2)</f>
      </c>
      <c s="25" t="s">
        <v>44</v>
      </c>
      <c>
        <f>(M66*21)/100</f>
      </c>
      <c t="s">
        <v>45</v>
      </c>
    </row>
    <row r="67" spans="1:5" ht="12.75" customHeight="1">
      <c r="A67" s="29" t="s">
        <v>46</v>
      </c>
      <c r="E67" s="30" t="s">
        <v>1030</v>
      </c>
    </row>
    <row r="68" spans="1:5" ht="12.75" customHeight="1">
      <c r="A68" s="29" t="s">
        <v>47</v>
      </c>
      <c r="E68" s="31" t="s">
        <v>5</v>
      </c>
    </row>
    <row r="69" spans="5:5" ht="12.75" customHeight="1">
      <c r="E69" s="30" t="s">
        <v>1031</v>
      </c>
    </row>
    <row r="70" spans="1:16" ht="12.75" customHeight="1">
      <c r="A70" t="s">
        <v>40</v>
      </c>
      <c s="6" t="s">
        <v>91</v>
      </c>
      <c s="6" t="s">
        <v>92</v>
      </c>
      <c t="s">
        <v>5</v>
      </c>
      <c s="24" t="s">
        <v>1043</v>
      </c>
      <c s="25" t="s">
        <v>43</v>
      </c>
      <c s="26">
        <v>2</v>
      </c>
      <c s="25">
        <v>0</v>
      </c>
      <c s="25">
        <f>ROUND(G70*H70,6)</f>
      </c>
      <c r="L70" s="27">
        <v>0</v>
      </c>
      <c s="28">
        <f>ROUND(ROUND(L70,2)*ROUND(G70,3),2)</f>
      </c>
      <c s="25" t="s">
        <v>44</v>
      </c>
      <c>
        <f>(M70*21)/100</f>
      </c>
      <c t="s">
        <v>45</v>
      </c>
    </row>
    <row r="71" spans="1:5" ht="12.75" customHeight="1">
      <c r="A71" s="29" t="s">
        <v>46</v>
      </c>
      <c r="E71" s="30" t="s">
        <v>1030</v>
      </c>
    </row>
    <row r="72" spans="1:5" ht="12.75" customHeight="1">
      <c r="A72" s="29" t="s">
        <v>47</v>
      </c>
      <c r="E72" s="31" t="s">
        <v>5</v>
      </c>
    </row>
    <row r="73" spans="5:5" ht="12.75" customHeight="1">
      <c r="E73" s="30" t="s">
        <v>1031</v>
      </c>
    </row>
    <row r="74" spans="1:16" ht="12.75" customHeight="1">
      <c r="A74" t="s">
        <v>40</v>
      </c>
      <c s="6" t="s">
        <v>94</v>
      </c>
      <c s="6" t="s">
        <v>95</v>
      </c>
      <c t="s">
        <v>5</v>
      </c>
      <c s="24" t="s">
        <v>1044</v>
      </c>
      <c s="25" t="s">
        <v>43</v>
      </c>
      <c s="26">
        <v>2</v>
      </c>
      <c s="25">
        <v>0</v>
      </c>
      <c s="25">
        <f>ROUND(G74*H74,6)</f>
      </c>
      <c r="L74" s="27">
        <v>0</v>
      </c>
      <c s="28">
        <f>ROUND(ROUND(L74,2)*ROUND(G74,3),2)</f>
      </c>
      <c s="25" t="s">
        <v>44</v>
      </c>
      <c>
        <f>(M74*21)/100</f>
      </c>
      <c t="s">
        <v>45</v>
      </c>
    </row>
    <row r="75" spans="1:5" ht="12.75" customHeight="1">
      <c r="A75" s="29" t="s">
        <v>46</v>
      </c>
      <c r="E75" s="30" t="s">
        <v>1030</v>
      </c>
    </row>
    <row r="76" spans="1:5" ht="12.75" customHeight="1">
      <c r="A76" s="29" t="s">
        <v>47</v>
      </c>
      <c r="E76" s="31" t="s">
        <v>5</v>
      </c>
    </row>
    <row r="77" spans="5:5" ht="12.75" customHeight="1">
      <c r="E77" s="30" t="s">
        <v>1031</v>
      </c>
    </row>
    <row r="78" spans="1:16" ht="12.75" customHeight="1">
      <c r="A78" t="s">
        <v>40</v>
      </c>
      <c s="6" t="s">
        <v>97</v>
      </c>
      <c s="6" t="s">
        <v>98</v>
      </c>
      <c t="s">
        <v>5</v>
      </c>
      <c s="24" t="s">
        <v>1045</v>
      </c>
      <c s="25" t="s">
        <v>43</v>
      </c>
      <c s="26">
        <v>10</v>
      </c>
      <c s="25">
        <v>0</v>
      </c>
      <c s="25">
        <f>ROUND(G78*H78,6)</f>
      </c>
      <c r="L78" s="27">
        <v>0</v>
      </c>
      <c s="28">
        <f>ROUND(ROUND(L78,2)*ROUND(G78,3),2)</f>
      </c>
      <c s="25" t="s">
        <v>44</v>
      </c>
      <c>
        <f>(M78*21)/100</f>
      </c>
      <c t="s">
        <v>45</v>
      </c>
    </row>
    <row r="79" spans="1:5" ht="12.75" customHeight="1">
      <c r="A79" s="29" t="s">
        <v>46</v>
      </c>
      <c r="E79" s="30" t="s">
        <v>1030</v>
      </c>
    </row>
    <row r="80" spans="1:5" ht="12.75" customHeight="1">
      <c r="A80" s="29" t="s">
        <v>47</v>
      </c>
      <c r="E80" s="31" t="s">
        <v>5</v>
      </c>
    </row>
    <row r="81" spans="5:5" ht="12.75" customHeight="1">
      <c r="E81" s="30" t="s">
        <v>1031</v>
      </c>
    </row>
    <row r="82" spans="1:16" ht="12.75" customHeight="1">
      <c r="A82" t="s">
        <v>40</v>
      </c>
      <c s="6" t="s">
        <v>100</v>
      </c>
      <c s="6" t="s">
        <v>101</v>
      </c>
      <c t="s">
        <v>5</v>
      </c>
      <c s="24" t="s">
        <v>1046</v>
      </c>
      <c s="25" t="s">
        <v>43</v>
      </c>
      <c s="26">
        <v>2</v>
      </c>
      <c s="25">
        <v>0</v>
      </c>
      <c s="25">
        <f>ROUND(G82*H82,6)</f>
      </c>
      <c r="L82" s="27">
        <v>0</v>
      </c>
      <c s="28">
        <f>ROUND(ROUND(L82,2)*ROUND(G82,3),2)</f>
      </c>
      <c s="25" t="s">
        <v>44</v>
      </c>
      <c>
        <f>(M82*21)/100</f>
      </c>
      <c t="s">
        <v>45</v>
      </c>
    </row>
    <row r="83" spans="1:5" ht="12.75" customHeight="1">
      <c r="A83" s="29" t="s">
        <v>46</v>
      </c>
      <c r="E83" s="30" t="s">
        <v>1030</v>
      </c>
    </row>
    <row r="84" spans="1:5" ht="12.75" customHeight="1">
      <c r="A84" s="29" t="s">
        <v>47</v>
      </c>
      <c r="E84" s="31" t="s">
        <v>5</v>
      </c>
    </row>
    <row r="85" spans="5:5" ht="12.75" customHeight="1">
      <c r="E85" s="30" t="s">
        <v>1031</v>
      </c>
    </row>
    <row r="86" spans="1:16" ht="12.75" customHeight="1">
      <c r="A86" t="s">
        <v>40</v>
      </c>
      <c s="6" t="s">
        <v>104</v>
      </c>
      <c s="6" t="s">
        <v>105</v>
      </c>
      <c t="s">
        <v>5</v>
      </c>
      <c s="24" t="s">
        <v>1047</v>
      </c>
      <c s="25" t="s">
        <v>43</v>
      </c>
      <c s="26">
        <v>2</v>
      </c>
      <c s="25">
        <v>0</v>
      </c>
      <c s="25">
        <f>ROUND(G86*H86,6)</f>
      </c>
      <c r="L86" s="27">
        <v>0</v>
      </c>
      <c s="28">
        <f>ROUND(ROUND(L86,2)*ROUND(G86,3),2)</f>
      </c>
      <c s="25" t="s">
        <v>44</v>
      </c>
      <c>
        <f>(M86*21)/100</f>
      </c>
      <c t="s">
        <v>45</v>
      </c>
    </row>
    <row r="87" spans="1:5" ht="12.75" customHeight="1">
      <c r="A87" s="29" t="s">
        <v>46</v>
      </c>
      <c r="E87" s="30" t="s">
        <v>1030</v>
      </c>
    </row>
    <row r="88" spans="1:5" ht="12.75" customHeight="1">
      <c r="A88" s="29" t="s">
        <v>47</v>
      </c>
      <c r="E88" s="31" t="s">
        <v>5</v>
      </c>
    </row>
    <row r="89" spans="5:5" ht="12.75" customHeight="1">
      <c r="E89" s="30" t="s">
        <v>1031</v>
      </c>
    </row>
    <row r="90" spans="1:16" ht="12.75" customHeight="1">
      <c r="A90" t="s">
        <v>40</v>
      </c>
      <c s="6" t="s">
        <v>108</v>
      </c>
      <c s="6" t="s">
        <v>109</v>
      </c>
      <c t="s">
        <v>5</v>
      </c>
      <c s="24" t="s">
        <v>1048</v>
      </c>
      <c s="25" t="s">
        <v>43</v>
      </c>
      <c s="26">
        <v>2</v>
      </c>
      <c s="25">
        <v>0</v>
      </c>
      <c s="25">
        <f>ROUND(G90*H90,6)</f>
      </c>
      <c r="L90" s="27">
        <v>0</v>
      </c>
      <c s="28">
        <f>ROUND(ROUND(L90,2)*ROUND(G90,3),2)</f>
      </c>
      <c s="25" t="s">
        <v>44</v>
      </c>
      <c>
        <f>(M90*21)/100</f>
      </c>
      <c t="s">
        <v>45</v>
      </c>
    </row>
    <row r="91" spans="1:5" ht="12.75" customHeight="1">
      <c r="A91" s="29" t="s">
        <v>46</v>
      </c>
      <c r="E91" s="30" t="s">
        <v>1030</v>
      </c>
    </row>
    <row r="92" spans="1:5" ht="12.75" customHeight="1">
      <c r="A92" s="29" t="s">
        <v>47</v>
      </c>
      <c r="E92" s="31" t="s">
        <v>5</v>
      </c>
    </row>
    <row r="93" spans="5:5" ht="12.75" customHeight="1">
      <c r="E93" s="30" t="s">
        <v>1031</v>
      </c>
    </row>
    <row r="94" spans="1:16" ht="12.75" customHeight="1">
      <c r="A94" t="s">
        <v>40</v>
      </c>
      <c s="6" t="s">
        <v>111</v>
      </c>
      <c s="6" t="s">
        <v>112</v>
      </c>
      <c t="s">
        <v>5</v>
      </c>
      <c s="24" t="s">
        <v>1049</v>
      </c>
      <c s="25" t="s">
        <v>43</v>
      </c>
      <c s="26">
        <v>1</v>
      </c>
      <c s="25">
        <v>0</v>
      </c>
      <c s="25">
        <f>ROUND(G94*H94,6)</f>
      </c>
      <c r="L94" s="27">
        <v>0</v>
      </c>
      <c s="28">
        <f>ROUND(ROUND(L94,2)*ROUND(G94,3),2)</f>
      </c>
      <c s="25" t="s">
        <v>44</v>
      </c>
      <c>
        <f>(M94*21)/100</f>
      </c>
      <c t="s">
        <v>45</v>
      </c>
    </row>
    <row r="95" spans="1:5" ht="12.75" customHeight="1">
      <c r="A95" s="29" t="s">
        <v>46</v>
      </c>
      <c r="E95" s="30" t="s">
        <v>1030</v>
      </c>
    </row>
    <row r="96" spans="1:5" ht="12.75" customHeight="1">
      <c r="A96" s="29" t="s">
        <v>47</v>
      </c>
      <c r="E96" s="31" t="s">
        <v>5</v>
      </c>
    </row>
    <row r="97" spans="5:5" ht="12.75" customHeight="1">
      <c r="E97" s="30" t="s">
        <v>1031</v>
      </c>
    </row>
    <row r="98" spans="1:16" ht="12.75" customHeight="1">
      <c r="A98" t="s">
        <v>40</v>
      </c>
      <c s="6" t="s">
        <v>115</v>
      </c>
      <c s="6" t="s">
        <v>116</v>
      </c>
      <c t="s">
        <v>5</v>
      </c>
      <c s="24" t="s">
        <v>1050</v>
      </c>
      <c s="25" t="s">
        <v>43</v>
      </c>
      <c s="26">
        <v>10</v>
      </c>
      <c s="25">
        <v>0</v>
      </c>
      <c s="25">
        <f>ROUND(G98*H98,6)</f>
      </c>
      <c r="L98" s="27">
        <v>0</v>
      </c>
      <c s="28">
        <f>ROUND(ROUND(L98,2)*ROUND(G98,3),2)</f>
      </c>
      <c s="25" t="s">
        <v>44</v>
      </c>
      <c>
        <f>(M98*21)/100</f>
      </c>
      <c t="s">
        <v>45</v>
      </c>
    </row>
    <row r="99" spans="1:5" ht="12.75" customHeight="1">
      <c r="A99" s="29" t="s">
        <v>46</v>
      </c>
      <c r="E99" s="30" t="s">
        <v>1030</v>
      </c>
    </row>
    <row r="100" spans="1:5" ht="12.75" customHeight="1">
      <c r="A100" s="29" t="s">
        <v>47</v>
      </c>
      <c r="E100" s="31" t="s">
        <v>5</v>
      </c>
    </row>
    <row r="101" spans="5:5" ht="12.75" customHeight="1">
      <c r="E101" s="30" t="s">
        <v>1031</v>
      </c>
    </row>
    <row r="102" spans="1:16" ht="12.75" customHeight="1">
      <c r="A102" t="s">
        <v>40</v>
      </c>
      <c s="6" t="s">
        <v>119</v>
      </c>
      <c s="6" t="s">
        <v>120</v>
      </c>
      <c t="s">
        <v>5</v>
      </c>
      <c s="24" t="s">
        <v>1051</v>
      </c>
      <c s="25" t="s">
        <v>43</v>
      </c>
      <c s="26">
        <v>2</v>
      </c>
      <c s="25">
        <v>0</v>
      </c>
      <c s="25">
        <f>ROUND(G102*H102,6)</f>
      </c>
      <c r="L102" s="27">
        <v>0</v>
      </c>
      <c s="28">
        <f>ROUND(ROUND(L102,2)*ROUND(G102,3),2)</f>
      </c>
      <c s="25" t="s">
        <v>44</v>
      </c>
      <c>
        <f>(M102*21)/100</f>
      </c>
      <c t="s">
        <v>45</v>
      </c>
    </row>
    <row r="103" spans="1:5" ht="12.75" customHeight="1">
      <c r="A103" s="29" t="s">
        <v>46</v>
      </c>
      <c r="E103" s="30" t="s">
        <v>1030</v>
      </c>
    </row>
    <row r="104" spans="1:5" ht="12.75" customHeight="1">
      <c r="A104" s="29" t="s">
        <v>47</v>
      </c>
      <c r="E104" s="31" t="s">
        <v>5</v>
      </c>
    </row>
    <row r="105" spans="5:5" ht="12.75" customHeight="1">
      <c r="E105" s="30" t="s">
        <v>1031</v>
      </c>
    </row>
    <row r="106" spans="1:16" ht="12.75" customHeight="1">
      <c r="A106" t="s">
        <v>40</v>
      </c>
      <c s="6" t="s">
        <v>122</v>
      </c>
      <c s="6" t="s">
        <v>123</v>
      </c>
      <c t="s">
        <v>5</v>
      </c>
      <c s="24" t="s">
        <v>1052</v>
      </c>
      <c s="25" t="s">
        <v>43</v>
      </c>
      <c s="26">
        <v>1</v>
      </c>
      <c s="25">
        <v>0</v>
      </c>
      <c s="25">
        <f>ROUND(G106*H106,6)</f>
      </c>
      <c r="L106" s="27">
        <v>0</v>
      </c>
      <c s="28">
        <f>ROUND(ROUND(L106,2)*ROUND(G106,3),2)</f>
      </c>
      <c s="25" t="s">
        <v>44</v>
      </c>
      <c>
        <f>(M106*21)/100</f>
      </c>
      <c t="s">
        <v>45</v>
      </c>
    </row>
    <row r="107" spans="1:5" ht="12.75" customHeight="1">
      <c r="A107" s="29" t="s">
        <v>46</v>
      </c>
      <c r="E107" s="30" t="s">
        <v>1030</v>
      </c>
    </row>
    <row r="108" spans="1:5" ht="12.75" customHeight="1">
      <c r="A108" s="29" t="s">
        <v>47</v>
      </c>
      <c r="E108" s="31" t="s">
        <v>5</v>
      </c>
    </row>
    <row r="109" spans="5:5" ht="12.75" customHeight="1">
      <c r="E109" s="30" t="s">
        <v>1031</v>
      </c>
    </row>
    <row r="110" spans="1:16" ht="12.75" customHeight="1">
      <c r="A110" t="s">
        <v>40</v>
      </c>
      <c s="6" t="s">
        <v>125</v>
      </c>
      <c s="6" t="s">
        <v>126</v>
      </c>
      <c t="s">
        <v>5</v>
      </c>
      <c s="24" t="s">
        <v>1053</v>
      </c>
      <c s="25" t="s">
        <v>43</v>
      </c>
      <c s="26">
        <v>1</v>
      </c>
      <c s="25">
        <v>0</v>
      </c>
      <c s="25">
        <f>ROUND(G110*H110,6)</f>
      </c>
      <c r="L110" s="27">
        <v>0</v>
      </c>
      <c s="28">
        <f>ROUND(ROUND(L110,2)*ROUND(G110,3),2)</f>
      </c>
      <c s="25" t="s">
        <v>44</v>
      </c>
      <c>
        <f>(M110*21)/100</f>
      </c>
      <c t="s">
        <v>45</v>
      </c>
    </row>
    <row r="111" spans="1:5" ht="12.75" customHeight="1">
      <c r="A111" s="29" t="s">
        <v>46</v>
      </c>
      <c r="E111" s="30" t="s">
        <v>1030</v>
      </c>
    </row>
    <row r="112" spans="1:5" ht="12.75" customHeight="1">
      <c r="A112" s="29" t="s">
        <v>47</v>
      </c>
      <c r="E112" s="31" t="s">
        <v>5</v>
      </c>
    </row>
    <row r="113" spans="5:5" ht="12.75" customHeight="1">
      <c r="E113" s="30" t="s">
        <v>1031</v>
      </c>
    </row>
    <row r="114" spans="1:16" ht="12.75" customHeight="1">
      <c r="A114" t="s">
        <v>40</v>
      </c>
      <c s="6" t="s">
        <v>128</v>
      </c>
      <c s="6" t="s">
        <v>129</v>
      </c>
      <c t="s">
        <v>5</v>
      </c>
      <c s="24" t="s">
        <v>1054</v>
      </c>
      <c s="25" t="s">
        <v>43</v>
      </c>
      <c s="26">
        <v>6</v>
      </c>
      <c s="25">
        <v>0</v>
      </c>
      <c s="25">
        <f>ROUND(G114*H114,6)</f>
      </c>
      <c r="L114" s="27">
        <v>0</v>
      </c>
      <c s="28">
        <f>ROUND(ROUND(L114,2)*ROUND(G114,3),2)</f>
      </c>
      <c s="25" t="s">
        <v>44</v>
      </c>
      <c>
        <f>(M114*21)/100</f>
      </c>
      <c t="s">
        <v>45</v>
      </c>
    </row>
    <row r="115" spans="1:5" ht="12.75" customHeight="1">
      <c r="A115" s="29" t="s">
        <v>46</v>
      </c>
      <c r="E115" s="30" t="s">
        <v>1030</v>
      </c>
    </row>
    <row r="116" spans="1:5" ht="12.75" customHeight="1">
      <c r="A116" s="29" t="s">
        <v>47</v>
      </c>
      <c r="E116" s="31" t="s">
        <v>5</v>
      </c>
    </row>
    <row r="117" spans="5:5" ht="12.75" customHeight="1">
      <c r="E117" s="30" t="s">
        <v>1031</v>
      </c>
    </row>
    <row r="118" spans="1:16" ht="12.75" customHeight="1">
      <c r="A118" t="s">
        <v>40</v>
      </c>
      <c s="6" t="s">
        <v>131</v>
      </c>
      <c s="6" t="s">
        <v>132</v>
      </c>
      <c t="s">
        <v>5</v>
      </c>
      <c s="24" t="s">
        <v>1055</v>
      </c>
      <c s="25" t="s">
        <v>43</v>
      </c>
      <c s="26">
        <v>2</v>
      </c>
      <c s="25">
        <v>0</v>
      </c>
      <c s="25">
        <f>ROUND(G118*H118,6)</f>
      </c>
      <c r="L118" s="27">
        <v>0</v>
      </c>
      <c s="28">
        <f>ROUND(ROUND(L118,2)*ROUND(G118,3),2)</f>
      </c>
      <c s="25" t="s">
        <v>44</v>
      </c>
      <c>
        <f>(M118*21)/100</f>
      </c>
      <c t="s">
        <v>45</v>
      </c>
    </row>
    <row r="119" spans="1:5" ht="12.75" customHeight="1">
      <c r="A119" s="29" t="s">
        <v>46</v>
      </c>
      <c r="E119" s="30" t="s">
        <v>1030</v>
      </c>
    </row>
    <row r="120" spans="1:5" ht="12.75" customHeight="1">
      <c r="A120" s="29" t="s">
        <v>47</v>
      </c>
      <c r="E120" s="31" t="s">
        <v>5</v>
      </c>
    </row>
    <row r="121" spans="5:5" ht="12.75" customHeight="1">
      <c r="E121" s="30" t="s">
        <v>1031</v>
      </c>
    </row>
    <row r="122" spans="1:16" ht="12.75" customHeight="1">
      <c r="A122" t="s">
        <v>40</v>
      </c>
      <c s="6" t="s">
        <v>134</v>
      </c>
      <c s="6" t="s">
        <v>135</v>
      </c>
      <c t="s">
        <v>5</v>
      </c>
      <c s="24" t="s">
        <v>1056</v>
      </c>
      <c s="25" t="s">
        <v>43</v>
      </c>
      <c s="26">
        <v>3</v>
      </c>
      <c s="25">
        <v>0</v>
      </c>
      <c s="25">
        <f>ROUND(G122*H122,6)</f>
      </c>
      <c r="L122" s="27">
        <v>0</v>
      </c>
      <c s="28">
        <f>ROUND(ROUND(L122,2)*ROUND(G122,3),2)</f>
      </c>
      <c s="25" t="s">
        <v>44</v>
      </c>
      <c>
        <f>(M122*21)/100</f>
      </c>
      <c t="s">
        <v>45</v>
      </c>
    </row>
    <row r="123" spans="1:5" ht="12.75" customHeight="1">
      <c r="A123" s="29" t="s">
        <v>46</v>
      </c>
      <c r="E123" s="30" t="s">
        <v>1030</v>
      </c>
    </row>
    <row r="124" spans="1:5" ht="12.75" customHeight="1">
      <c r="A124" s="29" t="s">
        <v>47</v>
      </c>
      <c r="E124" s="31" t="s">
        <v>5</v>
      </c>
    </row>
    <row r="125" spans="5:5" ht="12.75" customHeight="1">
      <c r="E125" s="30" t="s">
        <v>1031</v>
      </c>
    </row>
    <row r="126" spans="1:16" ht="12.75" customHeight="1">
      <c r="A126" t="s">
        <v>40</v>
      </c>
      <c s="6" t="s">
        <v>137</v>
      </c>
      <c s="6" t="s">
        <v>138</v>
      </c>
      <c t="s">
        <v>5</v>
      </c>
      <c s="24" t="s">
        <v>1057</v>
      </c>
      <c s="25" t="s">
        <v>43</v>
      </c>
      <c s="26">
        <v>8</v>
      </c>
      <c s="25">
        <v>0</v>
      </c>
      <c s="25">
        <f>ROUND(G126*H126,6)</f>
      </c>
      <c r="L126" s="27">
        <v>0</v>
      </c>
      <c s="28">
        <f>ROUND(ROUND(L126,2)*ROUND(G126,3),2)</f>
      </c>
      <c s="25" t="s">
        <v>44</v>
      </c>
      <c>
        <f>(M126*21)/100</f>
      </c>
      <c t="s">
        <v>45</v>
      </c>
    </row>
    <row r="127" spans="1:5" ht="12.75" customHeight="1">
      <c r="A127" s="29" t="s">
        <v>46</v>
      </c>
      <c r="E127" s="30" t="s">
        <v>1030</v>
      </c>
    </row>
    <row r="128" spans="1:5" ht="12.75" customHeight="1">
      <c r="A128" s="29" t="s">
        <v>47</v>
      </c>
      <c r="E128" s="31" t="s">
        <v>5</v>
      </c>
    </row>
    <row r="129" spans="5:5" ht="12.75" customHeight="1">
      <c r="E129" s="30" t="s">
        <v>1031</v>
      </c>
    </row>
    <row r="130" spans="1:16" ht="12.75" customHeight="1">
      <c r="A130" t="s">
        <v>40</v>
      </c>
      <c s="6" t="s">
        <v>140</v>
      </c>
      <c s="6" t="s">
        <v>141</v>
      </c>
      <c t="s">
        <v>5</v>
      </c>
      <c s="24" t="s">
        <v>1058</v>
      </c>
      <c s="25" t="s">
        <v>43</v>
      </c>
      <c s="26">
        <v>10</v>
      </c>
      <c s="25">
        <v>0</v>
      </c>
      <c s="25">
        <f>ROUND(G130*H130,6)</f>
      </c>
      <c r="L130" s="27">
        <v>0</v>
      </c>
      <c s="28">
        <f>ROUND(ROUND(L130,2)*ROUND(G130,3),2)</f>
      </c>
      <c s="25" t="s">
        <v>44</v>
      </c>
      <c>
        <f>(M130*21)/100</f>
      </c>
      <c t="s">
        <v>45</v>
      </c>
    </row>
    <row r="131" spans="1:5" ht="12.75" customHeight="1">
      <c r="A131" s="29" t="s">
        <v>46</v>
      </c>
      <c r="E131" s="30" t="s">
        <v>1030</v>
      </c>
    </row>
    <row r="132" spans="1:5" ht="12.75" customHeight="1">
      <c r="A132" s="29" t="s">
        <v>47</v>
      </c>
      <c r="E132" s="31" t="s">
        <v>5</v>
      </c>
    </row>
    <row r="133" spans="5:5" ht="12.75" customHeight="1">
      <c r="E133" s="30" t="s">
        <v>1031</v>
      </c>
    </row>
    <row r="134" spans="1:16" ht="12.75" customHeight="1">
      <c r="A134" t="s">
        <v>40</v>
      </c>
      <c s="6" t="s">
        <v>143</v>
      </c>
      <c s="6" t="s">
        <v>144</v>
      </c>
      <c t="s">
        <v>5</v>
      </c>
      <c s="24" t="s">
        <v>1059</v>
      </c>
      <c s="25" t="s">
        <v>1033</v>
      </c>
      <c s="26">
        <v>38</v>
      </c>
      <c s="25">
        <v>0</v>
      </c>
      <c s="25">
        <f>ROUND(G134*H134,6)</f>
      </c>
      <c r="L134" s="27">
        <v>0</v>
      </c>
      <c s="28">
        <f>ROUND(ROUND(L134,2)*ROUND(G134,3),2)</f>
      </c>
      <c s="25" t="s">
        <v>44</v>
      </c>
      <c>
        <f>(M134*21)/100</f>
      </c>
      <c t="s">
        <v>45</v>
      </c>
    </row>
    <row r="135" spans="1:5" ht="12.75" customHeight="1">
      <c r="A135" s="29" t="s">
        <v>46</v>
      </c>
      <c r="E135" s="30" t="s">
        <v>1060</v>
      </c>
    </row>
    <row r="136" spans="1:5" ht="12.75" customHeight="1">
      <c r="A136" s="29" t="s">
        <v>47</v>
      </c>
      <c r="E136" s="31" t="s">
        <v>5</v>
      </c>
    </row>
    <row r="137" spans="5:5" ht="12.75" customHeight="1">
      <c r="E137" s="30" t="s">
        <v>1061</v>
      </c>
    </row>
    <row r="138" spans="1:16" ht="12.75" customHeight="1">
      <c r="A138" t="s">
        <v>40</v>
      </c>
      <c s="6" t="s">
        <v>146</v>
      </c>
      <c s="6" t="s">
        <v>147</v>
      </c>
      <c t="s">
        <v>5</v>
      </c>
      <c s="24" t="s">
        <v>1062</v>
      </c>
      <c s="25" t="s">
        <v>43</v>
      </c>
      <c s="26">
        <v>1</v>
      </c>
      <c s="25">
        <v>0</v>
      </c>
      <c s="25">
        <f>ROUND(G138*H138,6)</f>
      </c>
      <c r="L138" s="27">
        <v>0</v>
      </c>
      <c s="28">
        <f>ROUND(ROUND(L138,2)*ROUND(G138,3),2)</f>
      </c>
      <c s="25" t="s">
        <v>44</v>
      </c>
      <c>
        <f>(M138*21)/100</f>
      </c>
      <c t="s">
        <v>45</v>
      </c>
    </row>
    <row r="139" spans="1:5" ht="12.75" customHeight="1">
      <c r="A139" s="29" t="s">
        <v>46</v>
      </c>
      <c r="E139" s="30" t="s">
        <v>1030</v>
      </c>
    </row>
    <row r="140" spans="1:5" ht="12.75" customHeight="1">
      <c r="A140" s="29" t="s">
        <v>47</v>
      </c>
      <c r="E140" s="31" t="s">
        <v>5</v>
      </c>
    </row>
    <row r="141" spans="5:5" ht="12.75" customHeight="1">
      <c r="E141" s="30" t="s">
        <v>1031</v>
      </c>
    </row>
    <row r="142" spans="1:16" ht="12.75" customHeight="1">
      <c r="A142" t="s">
        <v>40</v>
      </c>
      <c s="6" t="s">
        <v>149</v>
      </c>
      <c s="6" t="s">
        <v>150</v>
      </c>
      <c t="s">
        <v>5</v>
      </c>
      <c s="24" t="s">
        <v>1063</v>
      </c>
      <c s="25" t="s">
        <v>43</v>
      </c>
      <c s="26">
        <v>20</v>
      </c>
      <c s="25">
        <v>0</v>
      </c>
      <c s="25">
        <f>ROUND(G142*H142,6)</f>
      </c>
      <c r="L142" s="27">
        <v>0</v>
      </c>
      <c s="28">
        <f>ROUND(ROUND(L142,2)*ROUND(G142,3),2)</f>
      </c>
      <c s="25" t="s">
        <v>44</v>
      </c>
      <c>
        <f>(M142*21)/100</f>
      </c>
      <c t="s">
        <v>45</v>
      </c>
    </row>
    <row r="143" spans="1:5" ht="12.75" customHeight="1">
      <c r="A143" s="29" t="s">
        <v>46</v>
      </c>
      <c r="E143" s="30" t="s">
        <v>1064</v>
      </c>
    </row>
    <row r="144" spans="1:5" ht="12.75" customHeight="1">
      <c r="A144" s="29" t="s">
        <v>47</v>
      </c>
      <c r="E144" s="31" t="s">
        <v>5</v>
      </c>
    </row>
    <row r="145" spans="5:5" ht="12.75" customHeight="1">
      <c r="E145" s="30" t="s">
        <v>1065</v>
      </c>
    </row>
    <row r="146" spans="1:16" ht="12.75" customHeight="1">
      <c r="A146" t="s">
        <v>40</v>
      </c>
      <c s="6" t="s">
        <v>152</v>
      </c>
      <c s="6" t="s">
        <v>153</v>
      </c>
      <c t="s">
        <v>5</v>
      </c>
      <c s="24" t="s">
        <v>1066</v>
      </c>
      <c s="25" t="s">
        <v>43</v>
      </c>
      <c s="26">
        <v>10</v>
      </c>
      <c s="25">
        <v>0</v>
      </c>
      <c s="25">
        <f>ROUND(G146*H146,6)</f>
      </c>
      <c r="L146" s="27">
        <v>0</v>
      </c>
      <c s="28">
        <f>ROUND(ROUND(L146,2)*ROUND(G146,3),2)</f>
      </c>
      <c s="25" t="s">
        <v>44</v>
      </c>
      <c>
        <f>(M146*21)/100</f>
      </c>
      <c t="s">
        <v>45</v>
      </c>
    </row>
    <row r="147" spans="1:5" ht="12.75" customHeight="1">
      <c r="A147" s="29" t="s">
        <v>46</v>
      </c>
      <c r="E147" s="30" t="s">
        <v>1067</v>
      </c>
    </row>
    <row r="148" spans="1:5" ht="12.75" customHeight="1">
      <c r="A148" s="29" t="s">
        <v>47</v>
      </c>
      <c r="E148" s="31" t="s">
        <v>5</v>
      </c>
    </row>
    <row r="149" spans="5:5" ht="12.75" customHeight="1">
      <c r="E149" s="30" t="s">
        <v>1068</v>
      </c>
    </row>
    <row r="150" spans="1:16" ht="12.75" customHeight="1">
      <c r="A150" t="s">
        <v>40</v>
      </c>
      <c s="6" t="s">
        <v>155</v>
      </c>
      <c s="6" t="s">
        <v>156</v>
      </c>
      <c t="s">
        <v>5</v>
      </c>
      <c s="24" t="s">
        <v>1069</v>
      </c>
      <c s="25" t="s">
        <v>43</v>
      </c>
      <c s="26">
        <v>1</v>
      </c>
      <c s="25">
        <v>0</v>
      </c>
      <c s="25">
        <f>ROUND(G150*H150,6)</f>
      </c>
      <c r="L150" s="27">
        <v>0</v>
      </c>
      <c s="28">
        <f>ROUND(ROUND(L150,2)*ROUND(G150,3),2)</f>
      </c>
      <c s="25" t="s">
        <v>44</v>
      </c>
      <c>
        <f>(M150*21)/100</f>
      </c>
      <c t="s">
        <v>45</v>
      </c>
    </row>
    <row r="151" spans="1:5" ht="12.75" customHeight="1">
      <c r="A151" s="29" t="s">
        <v>46</v>
      </c>
      <c r="E151" s="30" t="s">
        <v>1030</v>
      </c>
    </row>
    <row r="152" spans="1:5" ht="12.75" customHeight="1">
      <c r="A152" s="29" t="s">
        <v>47</v>
      </c>
      <c r="E152" s="31" t="s">
        <v>5</v>
      </c>
    </row>
    <row r="153" spans="5:5" ht="12.75" customHeight="1">
      <c r="E153" s="30" t="s">
        <v>1070</v>
      </c>
    </row>
    <row r="154" spans="1:13" ht="12.75" customHeight="1">
      <c r="A154" t="s">
        <v>37</v>
      </c>
      <c r="C154" s="7" t="s">
        <v>51</v>
      </c>
      <c r="E154" s="32" t="s">
        <v>1071</v>
      </c>
      <c r="J154" s="28">
        <f>0</f>
      </c>
      <c s="28">
        <f>0</f>
      </c>
      <c s="28">
        <f>0+L155+L159+L163+L167+L171+L175+L179+L183+L187+L191+L195+L199+L203+L207+L211+L215+L219+L223+L227+L231+L235+L239+L243+L247+L251+L255+L259+L263+L267+L271+L275+L279+L283+L287+L291+L295+L299+L303+L307+L311</f>
      </c>
      <c s="28">
        <f>0+M155+M159+M163+M167+M171+M175+M179+M183+M187+M191+M195+M199+M203+M207+M211+M215+M219+M223+M227+M231+M235+M239+M243+M247+M251+M255+M259+M263+M267+M271+M275+M279+M283+M287+M291+M295+M299+M303+M307+M311</f>
      </c>
    </row>
    <row r="155" spans="1:16" ht="12.75" customHeight="1">
      <c r="A155" t="s">
        <v>40</v>
      </c>
      <c s="6" t="s">
        <v>158</v>
      </c>
      <c s="6" t="s">
        <v>159</v>
      </c>
      <c t="s">
        <v>5</v>
      </c>
      <c s="24" t="s">
        <v>1072</v>
      </c>
      <c s="25" t="s">
        <v>1033</v>
      </c>
      <c s="26">
        <v>369</v>
      </c>
      <c s="25">
        <v>0</v>
      </c>
      <c s="25">
        <f>ROUND(G155*H155,6)</f>
      </c>
      <c r="L155" s="27">
        <v>0</v>
      </c>
      <c s="28">
        <f>ROUND(ROUND(L155,2)*ROUND(G155,3),2)</f>
      </c>
      <c s="25" t="s">
        <v>44</v>
      </c>
      <c>
        <f>(M155*21)/100</f>
      </c>
      <c t="s">
        <v>45</v>
      </c>
    </row>
    <row r="156" spans="1:5" ht="12.75" customHeight="1">
      <c r="A156" s="29" t="s">
        <v>46</v>
      </c>
      <c r="E156" s="30" t="s">
        <v>1030</v>
      </c>
    </row>
    <row r="157" spans="1:5" ht="12.75" customHeight="1">
      <c r="A157" s="29" t="s">
        <v>47</v>
      </c>
      <c r="E157" s="31" t="s">
        <v>5</v>
      </c>
    </row>
    <row r="158" spans="5:5" ht="12.75" customHeight="1">
      <c r="E158" s="30" t="s">
        <v>1031</v>
      </c>
    </row>
    <row r="159" spans="1:16" ht="12.75" customHeight="1">
      <c r="A159" t="s">
        <v>40</v>
      </c>
      <c s="6" t="s">
        <v>161</v>
      </c>
      <c s="6" t="s">
        <v>162</v>
      </c>
      <c t="s">
        <v>5</v>
      </c>
      <c s="24" t="s">
        <v>1073</v>
      </c>
      <c s="25" t="s">
        <v>1033</v>
      </c>
      <c s="26">
        <v>17</v>
      </c>
      <c s="25">
        <v>0</v>
      </c>
      <c s="25">
        <f>ROUND(G159*H159,6)</f>
      </c>
      <c r="L159" s="27">
        <v>0</v>
      </c>
      <c s="28">
        <f>ROUND(ROUND(L159,2)*ROUND(G159,3),2)</f>
      </c>
      <c s="25" t="s">
        <v>44</v>
      </c>
      <c>
        <f>(M159*21)/100</f>
      </c>
      <c t="s">
        <v>45</v>
      </c>
    </row>
    <row r="160" spans="1:5" ht="12.75" customHeight="1">
      <c r="A160" s="29" t="s">
        <v>46</v>
      </c>
      <c r="E160" s="30" t="s">
        <v>1030</v>
      </c>
    </row>
    <row r="161" spans="1:5" ht="12.75" customHeight="1">
      <c r="A161" s="29" t="s">
        <v>47</v>
      </c>
      <c r="E161" s="31" t="s">
        <v>5</v>
      </c>
    </row>
    <row r="162" spans="5:5" ht="12.75" customHeight="1">
      <c r="E162" s="30" t="s">
        <v>1031</v>
      </c>
    </row>
    <row r="163" spans="1:16" ht="12.75" customHeight="1">
      <c r="A163" t="s">
        <v>40</v>
      </c>
      <c s="6" t="s">
        <v>164</v>
      </c>
      <c s="6" t="s">
        <v>165</v>
      </c>
      <c t="s">
        <v>5</v>
      </c>
      <c s="24" t="s">
        <v>1074</v>
      </c>
      <c s="25" t="s">
        <v>1033</v>
      </c>
      <c s="26">
        <v>45</v>
      </c>
      <c s="25">
        <v>0</v>
      </c>
      <c s="25">
        <f>ROUND(G163*H163,6)</f>
      </c>
      <c r="L163" s="27">
        <v>0</v>
      </c>
      <c s="28">
        <f>ROUND(ROUND(L163,2)*ROUND(G163,3),2)</f>
      </c>
      <c s="25" t="s">
        <v>44</v>
      </c>
      <c>
        <f>(M163*21)/100</f>
      </c>
      <c t="s">
        <v>45</v>
      </c>
    </row>
    <row r="164" spans="1:5" ht="12.75" customHeight="1">
      <c r="A164" s="29" t="s">
        <v>46</v>
      </c>
      <c r="E164" s="30" t="s">
        <v>1030</v>
      </c>
    </row>
    <row r="165" spans="1:5" ht="12.75" customHeight="1">
      <c r="A165" s="29" t="s">
        <v>47</v>
      </c>
      <c r="E165" s="31" t="s">
        <v>5</v>
      </c>
    </row>
    <row r="166" spans="5:5" ht="12.75" customHeight="1">
      <c r="E166" s="30" t="s">
        <v>1031</v>
      </c>
    </row>
    <row r="167" spans="1:16" ht="12.75" customHeight="1">
      <c r="A167" t="s">
        <v>40</v>
      </c>
      <c s="6" t="s">
        <v>167</v>
      </c>
      <c s="6" t="s">
        <v>168</v>
      </c>
      <c t="s">
        <v>5</v>
      </c>
      <c s="24" t="s">
        <v>1075</v>
      </c>
      <c s="25" t="s">
        <v>1033</v>
      </c>
      <c s="26">
        <v>12</v>
      </c>
      <c s="25">
        <v>0</v>
      </c>
      <c s="25">
        <f>ROUND(G167*H167,6)</f>
      </c>
      <c r="L167" s="27">
        <v>0</v>
      </c>
      <c s="28">
        <f>ROUND(ROUND(L167,2)*ROUND(G167,3),2)</f>
      </c>
      <c s="25" t="s">
        <v>44</v>
      </c>
      <c>
        <f>(M167*21)/100</f>
      </c>
      <c t="s">
        <v>45</v>
      </c>
    </row>
    <row r="168" spans="1:5" ht="12.75" customHeight="1">
      <c r="A168" s="29" t="s">
        <v>46</v>
      </c>
      <c r="E168" s="30" t="s">
        <v>1030</v>
      </c>
    </row>
    <row r="169" spans="1:5" ht="12.75" customHeight="1">
      <c r="A169" s="29" t="s">
        <v>47</v>
      </c>
      <c r="E169" s="31" t="s">
        <v>5</v>
      </c>
    </row>
    <row r="170" spans="5:5" ht="12.75" customHeight="1">
      <c r="E170" s="30" t="s">
        <v>1031</v>
      </c>
    </row>
    <row r="171" spans="1:16" ht="12.75" customHeight="1">
      <c r="A171" t="s">
        <v>40</v>
      </c>
      <c s="6" t="s">
        <v>170</v>
      </c>
      <c s="6" t="s">
        <v>171</v>
      </c>
      <c t="s">
        <v>5</v>
      </c>
      <c s="24" t="s">
        <v>1076</v>
      </c>
      <c s="25" t="s">
        <v>1033</v>
      </c>
      <c s="26">
        <v>57</v>
      </c>
      <c s="25">
        <v>0</v>
      </c>
      <c s="25">
        <f>ROUND(G171*H171,6)</f>
      </c>
      <c r="L171" s="27">
        <v>0</v>
      </c>
      <c s="28">
        <f>ROUND(ROUND(L171,2)*ROUND(G171,3),2)</f>
      </c>
      <c s="25" t="s">
        <v>44</v>
      </c>
      <c>
        <f>(M171*21)/100</f>
      </c>
      <c t="s">
        <v>45</v>
      </c>
    </row>
    <row r="172" spans="1:5" ht="12.75" customHeight="1">
      <c r="A172" s="29" t="s">
        <v>46</v>
      </c>
      <c r="E172" s="30" t="s">
        <v>1030</v>
      </c>
    </row>
    <row r="173" spans="1:5" ht="12.75" customHeight="1">
      <c r="A173" s="29" t="s">
        <v>47</v>
      </c>
      <c r="E173" s="31" t="s">
        <v>5</v>
      </c>
    </row>
    <row r="174" spans="5:5" ht="12.75" customHeight="1">
      <c r="E174" s="30" t="s">
        <v>1031</v>
      </c>
    </row>
    <row r="175" spans="1:16" ht="12.75" customHeight="1">
      <c r="A175" t="s">
        <v>40</v>
      </c>
      <c s="6" t="s">
        <v>173</v>
      </c>
      <c s="6" t="s">
        <v>174</v>
      </c>
      <c t="s">
        <v>5</v>
      </c>
      <c s="24" t="s">
        <v>1077</v>
      </c>
      <c s="25" t="s">
        <v>1033</v>
      </c>
      <c s="26">
        <v>369</v>
      </c>
      <c s="25">
        <v>0</v>
      </c>
      <c s="25">
        <f>ROUND(G175*H175,6)</f>
      </c>
      <c r="L175" s="27">
        <v>0</v>
      </c>
      <c s="28">
        <f>ROUND(ROUND(L175,2)*ROUND(G175,3),2)</f>
      </c>
      <c s="25" t="s">
        <v>44</v>
      </c>
      <c>
        <f>(M175*21)/100</f>
      </c>
      <c t="s">
        <v>45</v>
      </c>
    </row>
    <row r="176" spans="1:5" ht="12.75" customHeight="1">
      <c r="A176" s="29" t="s">
        <v>46</v>
      </c>
      <c r="E176" s="30" t="s">
        <v>1030</v>
      </c>
    </row>
    <row r="177" spans="1:5" ht="12.75" customHeight="1">
      <c r="A177" s="29" t="s">
        <v>47</v>
      </c>
      <c r="E177" s="31" t="s">
        <v>5</v>
      </c>
    </row>
    <row r="178" spans="5:5" ht="12.75" customHeight="1">
      <c r="E178" s="30" t="s">
        <v>1031</v>
      </c>
    </row>
    <row r="179" spans="1:16" ht="12.75" customHeight="1">
      <c r="A179" t="s">
        <v>40</v>
      </c>
      <c s="6" t="s">
        <v>176</v>
      </c>
      <c s="6" t="s">
        <v>177</v>
      </c>
      <c t="s">
        <v>5</v>
      </c>
      <c s="24" t="s">
        <v>1078</v>
      </c>
      <c s="25" t="s">
        <v>1033</v>
      </c>
      <c s="26">
        <v>17</v>
      </c>
      <c s="25">
        <v>0</v>
      </c>
      <c s="25">
        <f>ROUND(G179*H179,6)</f>
      </c>
      <c r="L179" s="27">
        <v>0</v>
      </c>
      <c s="28">
        <f>ROUND(ROUND(L179,2)*ROUND(G179,3),2)</f>
      </c>
      <c s="25" t="s">
        <v>44</v>
      </c>
      <c>
        <f>(M179*21)/100</f>
      </c>
      <c t="s">
        <v>45</v>
      </c>
    </row>
    <row r="180" spans="1:5" ht="12.75" customHeight="1">
      <c r="A180" s="29" t="s">
        <v>46</v>
      </c>
      <c r="E180" s="30" t="s">
        <v>1030</v>
      </c>
    </row>
    <row r="181" spans="1:5" ht="12.75" customHeight="1">
      <c r="A181" s="29" t="s">
        <v>47</v>
      </c>
      <c r="E181" s="31" t="s">
        <v>5</v>
      </c>
    </row>
    <row r="182" spans="5:5" ht="12.75" customHeight="1">
      <c r="E182" s="30" t="s">
        <v>1031</v>
      </c>
    </row>
    <row r="183" spans="1:16" ht="12.75" customHeight="1">
      <c r="A183" t="s">
        <v>40</v>
      </c>
      <c s="6" t="s">
        <v>180</v>
      </c>
      <c s="6" t="s">
        <v>181</v>
      </c>
      <c t="s">
        <v>5</v>
      </c>
      <c s="24" t="s">
        <v>1079</v>
      </c>
      <c s="25" t="s">
        <v>1033</v>
      </c>
      <c s="26">
        <v>45</v>
      </c>
      <c s="25">
        <v>0</v>
      </c>
      <c s="25">
        <f>ROUND(G183*H183,6)</f>
      </c>
      <c r="L183" s="27">
        <v>0</v>
      </c>
      <c s="28">
        <f>ROUND(ROUND(L183,2)*ROUND(G183,3),2)</f>
      </c>
      <c s="25" t="s">
        <v>44</v>
      </c>
      <c>
        <f>(M183*21)/100</f>
      </c>
      <c t="s">
        <v>45</v>
      </c>
    </row>
    <row r="184" spans="1:5" ht="12.75" customHeight="1">
      <c r="A184" s="29" t="s">
        <v>46</v>
      </c>
      <c r="E184" s="30" t="s">
        <v>1030</v>
      </c>
    </row>
    <row r="185" spans="1:5" ht="12.75" customHeight="1">
      <c r="A185" s="29" t="s">
        <v>47</v>
      </c>
      <c r="E185" s="31" t="s">
        <v>5</v>
      </c>
    </row>
    <row r="186" spans="5:5" ht="12.75" customHeight="1">
      <c r="E186" s="30" t="s">
        <v>1031</v>
      </c>
    </row>
    <row r="187" spans="1:16" ht="12.75" customHeight="1">
      <c r="A187" t="s">
        <v>40</v>
      </c>
      <c s="6" t="s">
        <v>185</v>
      </c>
      <c s="6" t="s">
        <v>186</v>
      </c>
      <c t="s">
        <v>5</v>
      </c>
      <c s="24" t="s">
        <v>1080</v>
      </c>
      <c s="25" t="s">
        <v>43</v>
      </c>
      <c s="26">
        <v>28</v>
      </c>
      <c s="25">
        <v>0</v>
      </c>
      <c s="25">
        <f>ROUND(G187*H187,6)</f>
      </c>
      <c r="L187" s="27">
        <v>0</v>
      </c>
      <c s="28">
        <f>ROUND(ROUND(L187,2)*ROUND(G187,3),2)</f>
      </c>
      <c s="25" t="s">
        <v>44</v>
      </c>
      <c>
        <f>(M187*21)/100</f>
      </c>
      <c t="s">
        <v>45</v>
      </c>
    </row>
    <row r="188" spans="1:5" ht="12.75" customHeight="1">
      <c r="A188" s="29" t="s">
        <v>46</v>
      </c>
      <c r="E188" s="30" t="s">
        <v>1030</v>
      </c>
    </row>
    <row r="189" spans="1:5" ht="12.75" customHeight="1">
      <c r="A189" s="29" t="s">
        <v>47</v>
      </c>
      <c r="E189" s="31" t="s">
        <v>5</v>
      </c>
    </row>
    <row r="190" spans="5:5" ht="12.75" customHeight="1">
      <c r="E190" s="30" t="s">
        <v>1031</v>
      </c>
    </row>
    <row r="191" spans="1:16" ht="12.75" customHeight="1">
      <c r="A191" t="s">
        <v>40</v>
      </c>
      <c s="6" t="s">
        <v>189</v>
      </c>
      <c s="6" t="s">
        <v>190</v>
      </c>
      <c t="s">
        <v>5</v>
      </c>
      <c s="24" t="s">
        <v>1081</v>
      </c>
      <c s="25" t="s">
        <v>1033</v>
      </c>
      <c s="26">
        <v>12</v>
      </c>
      <c s="25">
        <v>0</v>
      </c>
      <c s="25">
        <f>ROUND(G191*H191,6)</f>
      </c>
      <c r="L191" s="27">
        <v>0</v>
      </c>
      <c s="28">
        <f>ROUND(ROUND(L191,2)*ROUND(G191,3),2)</f>
      </c>
      <c s="25" t="s">
        <v>44</v>
      </c>
      <c>
        <f>(M191*21)/100</f>
      </c>
      <c t="s">
        <v>45</v>
      </c>
    </row>
    <row r="192" spans="1:5" ht="12.75" customHeight="1">
      <c r="A192" s="29" t="s">
        <v>46</v>
      </c>
      <c r="E192" s="30" t="s">
        <v>1030</v>
      </c>
    </row>
    <row r="193" spans="1:5" ht="12.75" customHeight="1">
      <c r="A193" s="29" t="s">
        <v>47</v>
      </c>
      <c r="E193" s="31" t="s">
        <v>5</v>
      </c>
    </row>
    <row r="194" spans="5:5" ht="12.75" customHeight="1">
      <c r="E194" s="30" t="s">
        <v>1031</v>
      </c>
    </row>
    <row r="195" spans="1:16" ht="12.75" customHeight="1">
      <c r="A195" t="s">
        <v>40</v>
      </c>
      <c s="6" t="s">
        <v>193</v>
      </c>
      <c s="6" t="s">
        <v>194</v>
      </c>
      <c t="s">
        <v>5</v>
      </c>
      <c s="24" t="s">
        <v>1082</v>
      </c>
      <c s="25" t="s">
        <v>1033</v>
      </c>
      <c s="26">
        <v>57</v>
      </c>
      <c s="25">
        <v>0</v>
      </c>
      <c s="25">
        <f>ROUND(G195*H195,6)</f>
      </c>
      <c r="L195" s="27">
        <v>0</v>
      </c>
      <c s="28">
        <f>ROUND(ROUND(L195,2)*ROUND(G195,3),2)</f>
      </c>
      <c s="25" t="s">
        <v>44</v>
      </c>
      <c>
        <f>(M195*21)/100</f>
      </c>
      <c t="s">
        <v>45</v>
      </c>
    </row>
    <row r="196" spans="1:5" ht="12.75" customHeight="1">
      <c r="A196" s="29" t="s">
        <v>46</v>
      </c>
      <c r="E196" s="30" t="s">
        <v>1030</v>
      </c>
    </row>
    <row r="197" spans="1:5" ht="12.75" customHeight="1">
      <c r="A197" s="29" t="s">
        <v>47</v>
      </c>
      <c r="E197" s="31" t="s">
        <v>5</v>
      </c>
    </row>
    <row r="198" spans="5:5" ht="12.75" customHeight="1">
      <c r="E198" s="30" t="s">
        <v>1031</v>
      </c>
    </row>
    <row r="199" spans="1:16" ht="12.75" customHeight="1">
      <c r="A199" t="s">
        <v>40</v>
      </c>
      <c s="6" t="s">
        <v>197</v>
      </c>
      <c s="6" t="s">
        <v>198</v>
      </c>
      <c t="s">
        <v>5</v>
      </c>
      <c s="24" t="s">
        <v>1083</v>
      </c>
      <c s="25" t="s">
        <v>43</v>
      </c>
      <c s="26">
        <v>5</v>
      </c>
      <c s="25">
        <v>0</v>
      </c>
      <c s="25">
        <f>ROUND(G199*H199,6)</f>
      </c>
      <c r="L199" s="27">
        <v>0</v>
      </c>
      <c s="28">
        <f>ROUND(ROUND(L199,2)*ROUND(G199,3),2)</f>
      </c>
      <c s="25" t="s">
        <v>44</v>
      </c>
      <c>
        <f>(M199*21)/100</f>
      </c>
      <c t="s">
        <v>45</v>
      </c>
    </row>
    <row r="200" spans="1:5" ht="12.75" customHeight="1">
      <c r="A200" s="29" t="s">
        <v>46</v>
      </c>
      <c r="E200" s="30" t="s">
        <v>1030</v>
      </c>
    </row>
    <row r="201" spans="1:5" ht="12.75" customHeight="1">
      <c r="A201" s="29" t="s">
        <v>47</v>
      </c>
      <c r="E201" s="31" t="s">
        <v>5</v>
      </c>
    </row>
    <row r="202" spans="5:5" ht="12.75" customHeight="1">
      <c r="E202" s="30" t="s">
        <v>1031</v>
      </c>
    </row>
    <row r="203" spans="1:16" ht="12.75" customHeight="1">
      <c r="A203" t="s">
        <v>40</v>
      </c>
      <c s="6" t="s">
        <v>201</v>
      </c>
      <c s="6" t="s">
        <v>202</v>
      </c>
      <c t="s">
        <v>5</v>
      </c>
      <c s="24" t="s">
        <v>1084</v>
      </c>
      <c s="25" t="s">
        <v>43</v>
      </c>
      <c s="26">
        <v>28</v>
      </c>
      <c s="25">
        <v>0</v>
      </c>
      <c s="25">
        <f>ROUND(G203*H203,6)</f>
      </c>
      <c r="L203" s="27">
        <v>0</v>
      </c>
      <c s="28">
        <f>ROUND(ROUND(L203,2)*ROUND(G203,3),2)</f>
      </c>
      <c s="25" t="s">
        <v>44</v>
      </c>
      <c>
        <f>(M203*21)/100</f>
      </c>
      <c t="s">
        <v>45</v>
      </c>
    </row>
    <row r="204" spans="1:5" ht="12.75" customHeight="1">
      <c r="A204" s="29" t="s">
        <v>46</v>
      </c>
      <c r="E204" s="30" t="s">
        <v>1030</v>
      </c>
    </row>
    <row r="205" spans="1:5" ht="12.75" customHeight="1">
      <c r="A205" s="29" t="s">
        <v>47</v>
      </c>
      <c r="E205" s="31" t="s">
        <v>5</v>
      </c>
    </row>
    <row r="206" spans="5:5" ht="12.75" customHeight="1">
      <c r="E206" s="30" t="s">
        <v>1031</v>
      </c>
    </row>
    <row r="207" spans="1:16" ht="12.75" customHeight="1">
      <c r="A207" t="s">
        <v>40</v>
      </c>
      <c s="6" t="s">
        <v>205</v>
      </c>
      <c s="6" t="s">
        <v>206</v>
      </c>
      <c t="s">
        <v>5</v>
      </c>
      <c s="24" t="s">
        <v>1085</v>
      </c>
      <c s="25" t="s">
        <v>43</v>
      </c>
      <c s="26">
        <v>5</v>
      </c>
      <c s="25">
        <v>0</v>
      </c>
      <c s="25">
        <f>ROUND(G207*H207,6)</f>
      </c>
      <c r="L207" s="27">
        <v>0</v>
      </c>
      <c s="28">
        <f>ROUND(ROUND(L207,2)*ROUND(G207,3),2)</f>
      </c>
      <c s="25" t="s">
        <v>44</v>
      </c>
      <c>
        <f>(M207*21)/100</f>
      </c>
      <c t="s">
        <v>45</v>
      </c>
    </row>
    <row r="208" spans="1:5" ht="12.75" customHeight="1">
      <c r="A208" s="29" t="s">
        <v>46</v>
      </c>
      <c r="E208" s="30" t="s">
        <v>1030</v>
      </c>
    </row>
    <row r="209" spans="1:5" ht="12.75" customHeight="1">
      <c r="A209" s="29" t="s">
        <v>47</v>
      </c>
      <c r="E209" s="31" t="s">
        <v>5</v>
      </c>
    </row>
    <row r="210" spans="5:5" ht="12.75" customHeight="1">
      <c r="E210" s="30" t="s">
        <v>1031</v>
      </c>
    </row>
    <row r="211" spans="1:16" ht="12.75" customHeight="1">
      <c r="A211" t="s">
        <v>40</v>
      </c>
      <c s="6" t="s">
        <v>209</v>
      </c>
      <c s="6" t="s">
        <v>210</v>
      </c>
      <c t="s">
        <v>5</v>
      </c>
      <c s="24" t="s">
        <v>1050</v>
      </c>
      <c s="25" t="s">
        <v>43</v>
      </c>
      <c s="26">
        <v>22</v>
      </c>
      <c s="25">
        <v>0</v>
      </c>
      <c s="25">
        <f>ROUND(G211*H211,6)</f>
      </c>
      <c r="L211" s="27">
        <v>0</v>
      </c>
      <c s="28">
        <f>ROUND(ROUND(L211,2)*ROUND(G211,3),2)</f>
      </c>
      <c s="25" t="s">
        <v>44</v>
      </c>
      <c>
        <f>(M211*21)/100</f>
      </c>
      <c t="s">
        <v>45</v>
      </c>
    </row>
    <row r="212" spans="1:5" ht="12.75" customHeight="1">
      <c r="A212" s="29" t="s">
        <v>46</v>
      </c>
      <c r="E212" s="30" t="s">
        <v>1030</v>
      </c>
    </row>
    <row r="213" spans="1:5" ht="12.75" customHeight="1">
      <c r="A213" s="29" t="s">
        <v>47</v>
      </c>
      <c r="E213" s="31" t="s">
        <v>5</v>
      </c>
    </row>
    <row r="214" spans="5:5" ht="12.75" customHeight="1">
      <c r="E214" s="30" t="s">
        <v>1031</v>
      </c>
    </row>
    <row r="215" spans="1:16" ht="12.75" customHeight="1">
      <c r="A215" t="s">
        <v>40</v>
      </c>
      <c s="6" t="s">
        <v>213</v>
      </c>
      <c s="6" t="s">
        <v>214</v>
      </c>
      <c t="s">
        <v>5</v>
      </c>
      <c s="24" t="s">
        <v>1086</v>
      </c>
      <c s="25" t="s">
        <v>43</v>
      </c>
      <c s="26">
        <v>16</v>
      </c>
      <c s="25">
        <v>0</v>
      </c>
      <c s="25">
        <f>ROUND(G215*H215,6)</f>
      </c>
      <c r="L215" s="27">
        <v>0</v>
      </c>
      <c s="28">
        <f>ROUND(ROUND(L215,2)*ROUND(G215,3),2)</f>
      </c>
      <c s="25" t="s">
        <v>44</v>
      </c>
      <c>
        <f>(M215*21)/100</f>
      </c>
      <c t="s">
        <v>45</v>
      </c>
    </row>
    <row r="216" spans="1:5" ht="12.75" customHeight="1">
      <c r="A216" s="29" t="s">
        <v>46</v>
      </c>
      <c r="E216" s="30" t="s">
        <v>1030</v>
      </c>
    </row>
    <row r="217" spans="1:5" ht="12.75" customHeight="1">
      <c r="A217" s="29" t="s">
        <v>47</v>
      </c>
      <c r="E217" s="31" t="s">
        <v>5</v>
      </c>
    </row>
    <row r="218" spans="5:5" ht="12.75" customHeight="1">
      <c r="E218" s="30" t="s">
        <v>1031</v>
      </c>
    </row>
    <row r="219" spans="1:16" ht="12.75" customHeight="1">
      <c r="A219" t="s">
        <v>40</v>
      </c>
      <c s="6" t="s">
        <v>216</v>
      </c>
      <c s="6" t="s">
        <v>217</v>
      </c>
      <c t="s">
        <v>5</v>
      </c>
      <c s="24" t="s">
        <v>1087</v>
      </c>
      <c s="25" t="s">
        <v>43</v>
      </c>
      <c s="26">
        <v>2</v>
      </c>
      <c s="25">
        <v>0</v>
      </c>
      <c s="25">
        <f>ROUND(G219*H219,6)</f>
      </c>
      <c r="L219" s="27">
        <v>0</v>
      </c>
      <c s="28">
        <f>ROUND(ROUND(L219,2)*ROUND(G219,3),2)</f>
      </c>
      <c s="25" t="s">
        <v>44</v>
      </c>
      <c>
        <f>(M219*21)/100</f>
      </c>
      <c t="s">
        <v>45</v>
      </c>
    </row>
    <row r="220" spans="1:5" ht="12.75" customHeight="1">
      <c r="A220" s="29" t="s">
        <v>46</v>
      </c>
      <c r="E220" s="30" t="s">
        <v>1030</v>
      </c>
    </row>
    <row r="221" spans="1:5" ht="12.75" customHeight="1">
      <c r="A221" s="29" t="s">
        <v>47</v>
      </c>
      <c r="E221" s="31" t="s">
        <v>5</v>
      </c>
    </row>
    <row r="222" spans="5:5" ht="12.75" customHeight="1">
      <c r="E222" s="30" t="s">
        <v>1031</v>
      </c>
    </row>
    <row r="223" spans="1:16" ht="12.75" customHeight="1">
      <c r="A223" t="s">
        <v>40</v>
      </c>
      <c s="6" t="s">
        <v>220</v>
      </c>
      <c s="6" t="s">
        <v>221</v>
      </c>
      <c t="s">
        <v>5</v>
      </c>
      <c s="24" t="s">
        <v>1054</v>
      </c>
      <c s="25" t="s">
        <v>43</v>
      </c>
      <c s="26">
        <v>4</v>
      </c>
      <c s="25">
        <v>0</v>
      </c>
      <c s="25">
        <f>ROUND(G223*H223,6)</f>
      </c>
      <c r="L223" s="27">
        <v>0</v>
      </c>
      <c s="28">
        <f>ROUND(ROUND(L223,2)*ROUND(G223,3),2)</f>
      </c>
      <c s="25" t="s">
        <v>44</v>
      </c>
      <c>
        <f>(M223*21)/100</f>
      </c>
      <c t="s">
        <v>45</v>
      </c>
    </row>
    <row r="224" spans="1:5" ht="12.75" customHeight="1">
      <c r="A224" s="29" t="s">
        <v>46</v>
      </c>
      <c r="E224" s="30" t="s">
        <v>1030</v>
      </c>
    </row>
    <row r="225" spans="1:5" ht="12.75" customHeight="1">
      <c r="A225" s="29" t="s">
        <v>47</v>
      </c>
      <c r="E225" s="31" t="s">
        <v>5</v>
      </c>
    </row>
    <row r="226" spans="5:5" ht="12.75" customHeight="1">
      <c r="E226" s="30" t="s">
        <v>1031</v>
      </c>
    </row>
    <row r="227" spans="1:16" ht="12.75" customHeight="1">
      <c r="A227" t="s">
        <v>40</v>
      </c>
      <c s="6" t="s">
        <v>224</v>
      </c>
      <c s="6" t="s">
        <v>225</v>
      </c>
      <c t="s">
        <v>5</v>
      </c>
      <c s="24" t="s">
        <v>1088</v>
      </c>
      <c s="25" t="s">
        <v>1019</v>
      </c>
      <c s="26">
        <v>2</v>
      </c>
      <c s="25">
        <v>0</v>
      </c>
      <c s="25">
        <f>ROUND(G227*H227,6)</f>
      </c>
      <c r="L227" s="27">
        <v>0</v>
      </c>
      <c s="28">
        <f>ROUND(ROUND(L227,2)*ROUND(G227,3),2)</f>
      </c>
      <c s="25" t="s">
        <v>44</v>
      </c>
      <c>
        <f>(M227*21)/100</f>
      </c>
      <c t="s">
        <v>45</v>
      </c>
    </row>
    <row r="228" spans="1:5" ht="12.75" customHeight="1">
      <c r="A228" s="29" t="s">
        <v>46</v>
      </c>
      <c r="E228" s="30" t="s">
        <v>1030</v>
      </c>
    </row>
    <row r="229" spans="1:5" ht="12.75" customHeight="1">
      <c r="A229" s="29" t="s">
        <v>47</v>
      </c>
      <c r="E229" s="31" t="s">
        <v>5</v>
      </c>
    </row>
    <row r="230" spans="5:5" ht="12.75" customHeight="1">
      <c r="E230" s="30" t="s">
        <v>1031</v>
      </c>
    </row>
    <row r="231" spans="1:16" ht="12.75" customHeight="1">
      <c r="A231" t="s">
        <v>40</v>
      </c>
      <c s="6" t="s">
        <v>228</v>
      </c>
      <c s="6" t="s">
        <v>229</v>
      </c>
      <c t="s">
        <v>5</v>
      </c>
      <c s="24" t="s">
        <v>1089</v>
      </c>
      <c s="25" t="s">
        <v>1019</v>
      </c>
      <c s="26">
        <v>5</v>
      </c>
      <c s="25">
        <v>0</v>
      </c>
      <c s="25">
        <f>ROUND(G231*H231,6)</f>
      </c>
      <c r="L231" s="27">
        <v>0</v>
      </c>
      <c s="28">
        <f>ROUND(ROUND(L231,2)*ROUND(G231,3),2)</f>
      </c>
      <c s="25" t="s">
        <v>44</v>
      </c>
      <c>
        <f>(M231*21)/100</f>
      </c>
      <c t="s">
        <v>45</v>
      </c>
    </row>
    <row r="232" spans="1:5" ht="12.75" customHeight="1">
      <c r="A232" s="29" t="s">
        <v>46</v>
      </c>
      <c r="E232" s="30" t="s">
        <v>1030</v>
      </c>
    </row>
    <row r="233" spans="1:5" ht="12.75" customHeight="1">
      <c r="A233" s="29" t="s">
        <v>47</v>
      </c>
      <c r="E233" s="31" t="s">
        <v>5</v>
      </c>
    </row>
    <row r="234" spans="5:5" ht="12.75" customHeight="1">
      <c r="E234" s="30" t="s">
        <v>1031</v>
      </c>
    </row>
    <row r="235" spans="1:16" ht="12.75" customHeight="1">
      <c r="A235" t="s">
        <v>40</v>
      </c>
      <c s="6" t="s">
        <v>232</v>
      </c>
      <c s="6" t="s">
        <v>233</v>
      </c>
      <c t="s">
        <v>5</v>
      </c>
      <c s="24" t="s">
        <v>1090</v>
      </c>
      <c s="25" t="s">
        <v>43</v>
      </c>
      <c s="26">
        <v>1</v>
      </c>
      <c s="25">
        <v>0</v>
      </c>
      <c s="25">
        <f>ROUND(G235*H235,6)</f>
      </c>
      <c r="L235" s="27">
        <v>0</v>
      </c>
      <c s="28">
        <f>ROUND(ROUND(L235,2)*ROUND(G235,3),2)</f>
      </c>
      <c s="25" t="s">
        <v>44</v>
      </c>
      <c>
        <f>(M235*21)/100</f>
      </c>
      <c t="s">
        <v>45</v>
      </c>
    </row>
    <row r="236" spans="1:5" ht="12.75" customHeight="1">
      <c r="A236" s="29" t="s">
        <v>46</v>
      </c>
      <c r="E236" s="30" t="s">
        <v>1030</v>
      </c>
    </row>
    <row r="237" spans="1:5" ht="12.75" customHeight="1">
      <c r="A237" s="29" t="s">
        <v>47</v>
      </c>
      <c r="E237" s="31" t="s">
        <v>5</v>
      </c>
    </row>
    <row r="238" spans="5:5" ht="12.75" customHeight="1">
      <c r="E238" s="30" t="s">
        <v>1031</v>
      </c>
    </row>
    <row r="239" spans="1:16" ht="12.75" customHeight="1">
      <c r="A239" t="s">
        <v>40</v>
      </c>
      <c s="6" t="s">
        <v>296</v>
      </c>
      <c s="6" t="s">
        <v>297</v>
      </c>
      <c t="s">
        <v>5</v>
      </c>
      <c s="24" t="s">
        <v>1091</v>
      </c>
      <c s="25" t="s">
        <v>43</v>
      </c>
      <c s="26">
        <v>2</v>
      </c>
      <c s="25">
        <v>0</v>
      </c>
      <c s="25">
        <f>ROUND(G239*H239,6)</f>
      </c>
      <c r="L239" s="27">
        <v>0</v>
      </c>
      <c s="28">
        <f>ROUND(ROUND(L239,2)*ROUND(G239,3),2)</f>
      </c>
      <c s="25" t="s">
        <v>44</v>
      </c>
      <c>
        <f>(M239*21)/100</f>
      </c>
      <c t="s">
        <v>45</v>
      </c>
    </row>
    <row r="240" spans="1:5" ht="12.75" customHeight="1">
      <c r="A240" s="29" t="s">
        <v>46</v>
      </c>
      <c r="E240" s="30" t="s">
        <v>1030</v>
      </c>
    </row>
    <row r="241" spans="1:5" ht="12.75" customHeight="1">
      <c r="A241" s="29" t="s">
        <v>47</v>
      </c>
      <c r="E241" s="31" t="s">
        <v>5</v>
      </c>
    </row>
    <row r="242" spans="5:5" ht="12.75" customHeight="1">
      <c r="E242" s="30" t="s">
        <v>1031</v>
      </c>
    </row>
    <row r="243" spans="1:16" ht="12.75" customHeight="1">
      <c r="A243" t="s">
        <v>40</v>
      </c>
      <c s="6" t="s">
        <v>300</v>
      </c>
      <c s="6" t="s">
        <v>301</v>
      </c>
      <c t="s">
        <v>5</v>
      </c>
      <c s="24" t="s">
        <v>1092</v>
      </c>
      <c s="25" t="s">
        <v>43</v>
      </c>
      <c s="26">
        <v>1</v>
      </c>
      <c s="25">
        <v>0</v>
      </c>
      <c s="25">
        <f>ROUND(G243*H243,6)</f>
      </c>
      <c r="L243" s="27">
        <v>0</v>
      </c>
      <c s="28">
        <f>ROUND(ROUND(L243,2)*ROUND(G243,3),2)</f>
      </c>
      <c s="25" t="s">
        <v>44</v>
      </c>
      <c>
        <f>(M243*21)/100</f>
      </c>
      <c t="s">
        <v>45</v>
      </c>
    </row>
    <row r="244" spans="1:5" ht="12.75" customHeight="1">
      <c r="A244" s="29" t="s">
        <v>46</v>
      </c>
      <c r="E244" s="30" t="s">
        <v>1030</v>
      </c>
    </row>
    <row r="245" spans="1:5" ht="12.75" customHeight="1">
      <c r="A245" s="29" t="s">
        <v>47</v>
      </c>
      <c r="E245" s="31" t="s">
        <v>5</v>
      </c>
    </row>
    <row r="246" spans="5:5" ht="12.75" customHeight="1">
      <c r="E246" s="30" t="s">
        <v>1031</v>
      </c>
    </row>
    <row r="247" spans="1:16" ht="12.75" customHeight="1">
      <c r="A247" t="s">
        <v>40</v>
      </c>
      <c s="6" t="s">
        <v>303</v>
      </c>
      <c s="6" t="s">
        <v>304</v>
      </c>
      <c t="s">
        <v>5</v>
      </c>
      <c s="24" t="s">
        <v>1093</v>
      </c>
      <c s="25" t="s">
        <v>43</v>
      </c>
      <c s="26">
        <v>1</v>
      </c>
      <c s="25">
        <v>0</v>
      </c>
      <c s="25">
        <f>ROUND(G247*H247,6)</f>
      </c>
      <c r="L247" s="27">
        <v>0</v>
      </c>
      <c s="28">
        <f>ROUND(ROUND(L247,2)*ROUND(G247,3),2)</f>
      </c>
      <c s="25" t="s">
        <v>44</v>
      </c>
      <c>
        <f>(M247*21)/100</f>
      </c>
      <c t="s">
        <v>45</v>
      </c>
    </row>
    <row r="248" spans="1:5" ht="12.75" customHeight="1">
      <c r="A248" s="29" t="s">
        <v>46</v>
      </c>
      <c r="E248" s="30" t="s">
        <v>1030</v>
      </c>
    </row>
    <row r="249" spans="1:5" ht="12.75" customHeight="1">
      <c r="A249" s="29" t="s">
        <v>47</v>
      </c>
      <c r="E249" s="31" t="s">
        <v>5</v>
      </c>
    </row>
    <row r="250" spans="5:5" ht="12.75" customHeight="1">
      <c r="E250" s="30" t="s">
        <v>1031</v>
      </c>
    </row>
    <row r="251" spans="1:16" ht="12.75" customHeight="1">
      <c r="A251" t="s">
        <v>40</v>
      </c>
      <c s="6" t="s">
        <v>305</v>
      </c>
      <c s="6" t="s">
        <v>306</v>
      </c>
      <c t="s">
        <v>5</v>
      </c>
      <c s="24" t="s">
        <v>1094</v>
      </c>
      <c s="25" t="s">
        <v>43</v>
      </c>
      <c s="26">
        <v>1</v>
      </c>
      <c s="25">
        <v>0</v>
      </c>
      <c s="25">
        <f>ROUND(G251*H251,6)</f>
      </c>
      <c r="L251" s="27">
        <v>0</v>
      </c>
      <c s="28">
        <f>ROUND(ROUND(L251,2)*ROUND(G251,3),2)</f>
      </c>
      <c s="25" t="s">
        <v>44</v>
      </c>
      <c>
        <f>(M251*21)/100</f>
      </c>
      <c t="s">
        <v>45</v>
      </c>
    </row>
    <row r="252" spans="1:5" ht="12.75" customHeight="1">
      <c r="A252" s="29" t="s">
        <v>46</v>
      </c>
      <c r="E252" s="30" t="s">
        <v>1030</v>
      </c>
    </row>
    <row r="253" spans="1:5" ht="12.75" customHeight="1">
      <c r="A253" s="29" t="s">
        <v>47</v>
      </c>
      <c r="E253" s="31" t="s">
        <v>5</v>
      </c>
    </row>
    <row r="254" spans="5:5" ht="12.75" customHeight="1">
      <c r="E254" s="30" t="s">
        <v>1031</v>
      </c>
    </row>
    <row r="255" spans="1:16" ht="12.75" customHeight="1">
      <c r="A255" t="s">
        <v>40</v>
      </c>
      <c s="6" t="s">
        <v>462</v>
      </c>
      <c s="6" t="s">
        <v>463</v>
      </c>
      <c t="s">
        <v>5</v>
      </c>
      <c s="24" t="s">
        <v>1095</v>
      </c>
      <c s="25" t="s">
        <v>43</v>
      </c>
      <c s="26">
        <v>1</v>
      </c>
      <c s="25">
        <v>0</v>
      </c>
      <c s="25">
        <f>ROUND(G255*H255,6)</f>
      </c>
      <c r="L255" s="27">
        <v>0</v>
      </c>
      <c s="28">
        <f>ROUND(ROUND(L255,2)*ROUND(G255,3),2)</f>
      </c>
      <c s="25" t="s">
        <v>44</v>
      </c>
      <c>
        <f>(M255*21)/100</f>
      </c>
      <c t="s">
        <v>45</v>
      </c>
    </row>
    <row r="256" spans="1:5" ht="12.75" customHeight="1">
      <c r="A256" s="29" t="s">
        <v>46</v>
      </c>
      <c r="E256" s="30" t="s">
        <v>1030</v>
      </c>
    </row>
    <row r="257" spans="1:5" ht="12.75" customHeight="1">
      <c r="A257" s="29" t="s">
        <v>47</v>
      </c>
      <c r="E257" s="31" t="s">
        <v>5</v>
      </c>
    </row>
    <row r="258" spans="5:5" ht="12.75" customHeight="1">
      <c r="E258" s="30" t="s">
        <v>1031</v>
      </c>
    </row>
    <row r="259" spans="1:16" ht="12.75" customHeight="1">
      <c r="A259" t="s">
        <v>40</v>
      </c>
      <c s="6" t="s">
        <v>465</v>
      </c>
      <c s="6" t="s">
        <v>466</v>
      </c>
      <c t="s">
        <v>5</v>
      </c>
      <c s="24" t="s">
        <v>1096</v>
      </c>
      <c s="25" t="s">
        <v>43</v>
      </c>
      <c s="26">
        <v>1</v>
      </c>
      <c s="25">
        <v>0</v>
      </c>
      <c s="25">
        <f>ROUND(G259*H259,6)</f>
      </c>
      <c r="L259" s="27">
        <v>0</v>
      </c>
      <c s="28">
        <f>ROUND(ROUND(L259,2)*ROUND(G259,3),2)</f>
      </c>
      <c s="25" t="s">
        <v>44</v>
      </c>
      <c>
        <f>(M259*21)/100</f>
      </c>
      <c t="s">
        <v>45</v>
      </c>
    </row>
    <row r="260" spans="1:5" ht="12.75" customHeight="1">
      <c r="A260" s="29" t="s">
        <v>46</v>
      </c>
      <c r="E260" s="30" t="s">
        <v>1030</v>
      </c>
    </row>
    <row r="261" spans="1:5" ht="12.75" customHeight="1">
      <c r="A261" s="29" t="s">
        <v>47</v>
      </c>
      <c r="E261" s="31" t="s">
        <v>5</v>
      </c>
    </row>
    <row r="262" spans="5:5" ht="12.75" customHeight="1">
      <c r="E262" s="30" t="s">
        <v>1031</v>
      </c>
    </row>
    <row r="263" spans="1:16" ht="12.75" customHeight="1">
      <c r="A263" t="s">
        <v>40</v>
      </c>
      <c s="6" t="s">
        <v>468</v>
      </c>
      <c s="6" t="s">
        <v>469</v>
      </c>
      <c t="s">
        <v>5</v>
      </c>
      <c s="24" t="s">
        <v>1097</v>
      </c>
      <c s="25" t="s">
        <v>43</v>
      </c>
      <c s="26">
        <v>3</v>
      </c>
      <c s="25">
        <v>0</v>
      </c>
      <c s="25">
        <f>ROUND(G263*H263,6)</f>
      </c>
      <c r="L263" s="27">
        <v>0</v>
      </c>
      <c s="28">
        <f>ROUND(ROUND(L263,2)*ROUND(G263,3),2)</f>
      </c>
      <c s="25" t="s">
        <v>44</v>
      </c>
      <c>
        <f>(M263*21)/100</f>
      </c>
      <c t="s">
        <v>45</v>
      </c>
    </row>
    <row r="264" spans="1:5" ht="12.75" customHeight="1">
      <c r="A264" s="29" t="s">
        <v>46</v>
      </c>
      <c r="E264" s="30" t="s">
        <v>1030</v>
      </c>
    </row>
    <row r="265" spans="1:5" ht="12.75" customHeight="1">
      <c r="A265" s="29" t="s">
        <v>47</v>
      </c>
      <c r="E265" s="31" t="s">
        <v>5</v>
      </c>
    </row>
    <row r="266" spans="5:5" ht="12.75" customHeight="1">
      <c r="E266" s="30" t="s">
        <v>1031</v>
      </c>
    </row>
    <row r="267" spans="1:16" ht="12.75" customHeight="1">
      <c r="A267" t="s">
        <v>40</v>
      </c>
      <c s="6" t="s">
        <v>470</v>
      </c>
      <c s="6" t="s">
        <v>471</v>
      </c>
      <c t="s">
        <v>5</v>
      </c>
      <c s="24" t="s">
        <v>1098</v>
      </c>
      <c s="25" t="s">
        <v>43</v>
      </c>
      <c s="26">
        <v>1</v>
      </c>
      <c s="25">
        <v>0</v>
      </c>
      <c s="25">
        <f>ROUND(G267*H267,6)</f>
      </c>
      <c r="L267" s="27">
        <v>0</v>
      </c>
      <c s="28">
        <f>ROUND(ROUND(L267,2)*ROUND(G267,3),2)</f>
      </c>
      <c s="25" t="s">
        <v>44</v>
      </c>
      <c>
        <f>(M267*21)/100</f>
      </c>
      <c t="s">
        <v>45</v>
      </c>
    </row>
    <row r="268" spans="1:5" ht="12.75" customHeight="1">
      <c r="A268" s="29" t="s">
        <v>46</v>
      </c>
      <c r="E268" s="30" t="s">
        <v>1030</v>
      </c>
    </row>
    <row r="269" spans="1:5" ht="12.75" customHeight="1">
      <c r="A269" s="29" t="s">
        <v>47</v>
      </c>
      <c r="E269" s="31" t="s">
        <v>5</v>
      </c>
    </row>
    <row r="270" spans="5:5" ht="12.75" customHeight="1">
      <c r="E270" s="30" t="s">
        <v>1031</v>
      </c>
    </row>
    <row r="271" spans="1:16" ht="12.75" customHeight="1">
      <c r="A271" t="s">
        <v>40</v>
      </c>
      <c s="6" t="s">
        <v>473</v>
      </c>
      <c s="6" t="s">
        <v>474</v>
      </c>
      <c t="s">
        <v>5</v>
      </c>
      <c s="24" t="s">
        <v>1099</v>
      </c>
      <c s="25" t="s">
        <v>43</v>
      </c>
      <c s="26">
        <v>2</v>
      </c>
      <c s="25">
        <v>0</v>
      </c>
      <c s="25">
        <f>ROUND(G271*H271,6)</f>
      </c>
      <c r="L271" s="27">
        <v>0</v>
      </c>
      <c s="28">
        <f>ROUND(ROUND(L271,2)*ROUND(G271,3),2)</f>
      </c>
      <c s="25" t="s">
        <v>44</v>
      </c>
      <c>
        <f>(M271*21)/100</f>
      </c>
      <c t="s">
        <v>45</v>
      </c>
    </row>
    <row r="272" spans="1:5" ht="12.75" customHeight="1">
      <c r="A272" s="29" t="s">
        <v>46</v>
      </c>
      <c r="E272" s="30" t="s">
        <v>1030</v>
      </c>
    </row>
    <row r="273" spans="1:5" ht="12.75" customHeight="1">
      <c r="A273" s="29" t="s">
        <v>47</v>
      </c>
      <c r="E273" s="31" t="s">
        <v>5</v>
      </c>
    </row>
    <row r="274" spans="5:5" ht="12.75" customHeight="1">
      <c r="E274" s="30" t="s">
        <v>1031</v>
      </c>
    </row>
    <row r="275" spans="1:16" ht="12.75" customHeight="1">
      <c r="A275" t="s">
        <v>40</v>
      </c>
      <c s="6" t="s">
        <v>476</v>
      </c>
      <c s="6" t="s">
        <v>477</v>
      </c>
      <c t="s">
        <v>5</v>
      </c>
      <c s="24" t="s">
        <v>1100</v>
      </c>
      <c s="25" t="s">
        <v>43</v>
      </c>
      <c s="26">
        <v>1</v>
      </c>
      <c s="25">
        <v>0</v>
      </c>
      <c s="25">
        <f>ROUND(G275*H275,6)</f>
      </c>
      <c r="L275" s="27">
        <v>0</v>
      </c>
      <c s="28">
        <f>ROUND(ROUND(L275,2)*ROUND(G275,3),2)</f>
      </c>
      <c s="25" t="s">
        <v>44</v>
      </c>
      <c>
        <f>(M275*21)/100</f>
      </c>
      <c t="s">
        <v>45</v>
      </c>
    </row>
    <row r="276" spans="1:5" ht="12.75" customHeight="1">
      <c r="A276" s="29" t="s">
        <v>46</v>
      </c>
      <c r="E276" s="30" t="s">
        <v>1030</v>
      </c>
    </row>
    <row r="277" spans="1:5" ht="12.75" customHeight="1">
      <c r="A277" s="29" t="s">
        <v>47</v>
      </c>
      <c r="E277" s="31" t="s">
        <v>5</v>
      </c>
    </row>
    <row r="278" spans="5:5" ht="12.75" customHeight="1">
      <c r="E278" s="30" t="s">
        <v>1031</v>
      </c>
    </row>
    <row r="279" spans="1:16" ht="12.75" customHeight="1">
      <c r="A279" t="s">
        <v>40</v>
      </c>
      <c s="6" t="s">
        <v>478</v>
      </c>
      <c s="6" t="s">
        <v>479</v>
      </c>
      <c t="s">
        <v>5</v>
      </c>
      <c s="24" t="s">
        <v>1101</v>
      </c>
      <c s="25" t="s">
        <v>43</v>
      </c>
      <c s="26">
        <v>1</v>
      </c>
      <c s="25">
        <v>0</v>
      </c>
      <c s="25">
        <f>ROUND(G279*H279,6)</f>
      </c>
      <c r="L279" s="27">
        <v>0</v>
      </c>
      <c s="28">
        <f>ROUND(ROUND(L279,2)*ROUND(G279,3),2)</f>
      </c>
      <c s="25" t="s">
        <v>44</v>
      </c>
      <c>
        <f>(M279*21)/100</f>
      </c>
      <c t="s">
        <v>45</v>
      </c>
    </row>
    <row r="280" spans="1:5" ht="12.75" customHeight="1">
      <c r="A280" s="29" t="s">
        <v>46</v>
      </c>
      <c r="E280" s="30" t="s">
        <v>1030</v>
      </c>
    </row>
    <row r="281" spans="1:5" ht="12.75" customHeight="1">
      <c r="A281" s="29" t="s">
        <v>47</v>
      </c>
      <c r="E281" s="31" t="s">
        <v>5</v>
      </c>
    </row>
    <row r="282" spans="5:5" ht="12.75" customHeight="1">
      <c r="E282" s="30" t="s">
        <v>1031</v>
      </c>
    </row>
    <row r="283" spans="1:16" ht="12.75" customHeight="1">
      <c r="A283" t="s">
        <v>40</v>
      </c>
      <c s="6" t="s">
        <v>481</v>
      </c>
      <c s="6" t="s">
        <v>482</v>
      </c>
      <c t="s">
        <v>5</v>
      </c>
      <c s="24" t="s">
        <v>1102</v>
      </c>
      <c s="25" t="s">
        <v>43</v>
      </c>
      <c s="26">
        <v>1</v>
      </c>
      <c s="25">
        <v>0</v>
      </c>
      <c s="25">
        <f>ROUND(G283*H283,6)</f>
      </c>
      <c r="L283" s="27">
        <v>0</v>
      </c>
      <c s="28">
        <f>ROUND(ROUND(L283,2)*ROUND(G283,3),2)</f>
      </c>
      <c s="25" t="s">
        <v>44</v>
      </c>
      <c>
        <f>(M283*21)/100</f>
      </c>
      <c t="s">
        <v>45</v>
      </c>
    </row>
    <row r="284" spans="1:5" ht="12.75" customHeight="1">
      <c r="A284" s="29" t="s">
        <v>46</v>
      </c>
      <c r="E284" s="30" t="s">
        <v>1030</v>
      </c>
    </row>
    <row r="285" spans="1:5" ht="12.75" customHeight="1">
      <c r="A285" s="29" t="s">
        <v>47</v>
      </c>
      <c r="E285" s="31" t="s">
        <v>5</v>
      </c>
    </row>
    <row r="286" spans="5:5" ht="12.75" customHeight="1">
      <c r="E286" s="30" t="s">
        <v>1031</v>
      </c>
    </row>
    <row r="287" spans="1:16" ht="12.75" customHeight="1">
      <c r="A287" t="s">
        <v>40</v>
      </c>
      <c s="6" t="s">
        <v>484</v>
      </c>
      <c s="6" t="s">
        <v>485</v>
      </c>
      <c t="s">
        <v>5</v>
      </c>
      <c s="24" t="s">
        <v>1103</v>
      </c>
      <c s="25" t="s">
        <v>43</v>
      </c>
      <c s="26">
        <v>2</v>
      </c>
      <c s="25">
        <v>0</v>
      </c>
      <c s="25">
        <f>ROUND(G287*H287,6)</f>
      </c>
      <c r="L287" s="27">
        <v>0</v>
      </c>
      <c s="28">
        <f>ROUND(ROUND(L287,2)*ROUND(G287,3),2)</f>
      </c>
      <c s="25" t="s">
        <v>44</v>
      </c>
      <c>
        <f>(M287*21)/100</f>
      </c>
      <c t="s">
        <v>45</v>
      </c>
    </row>
    <row r="288" spans="1:5" ht="12.75" customHeight="1">
      <c r="A288" s="29" t="s">
        <v>46</v>
      </c>
      <c r="E288" s="30" t="s">
        <v>1030</v>
      </c>
    </row>
    <row r="289" spans="1:5" ht="12.75" customHeight="1">
      <c r="A289" s="29" t="s">
        <v>47</v>
      </c>
      <c r="E289" s="31" t="s">
        <v>5</v>
      </c>
    </row>
    <row r="290" spans="5:5" ht="12.75" customHeight="1">
      <c r="E290" s="30" t="s">
        <v>1031</v>
      </c>
    </row>
    <row r="291" spans="1:16" ht="12.75" customHeight="1">
      <c r="A291" t="s">
        <v>40</v>
      </c>
      <c s="6" t="s">
        <v>487</v>
      </c>
      <c s="6" t="s">
        <v>488</v>
      </c>
      <c t="s">
        <v>5</v>
      </c>
      <c s="24" t="s">
        <v>1104</v>
      </c>
      <c s="25" t="s">
        <v>43</v>
      </c>
      <c s="26">
        <v>1</v>
      </c>
      <c s="25">
        <v>0</v>
      </c>
      <c s="25">
        <f>ROUND(G291*H291,6)</f>
      </c>
      <c r="L291" s="27">
        <v>0</v>
      </c>
      <c s="28">
        <f>ROUND(ROUND(L291,2)*ROUND(G291,3),2)</f>
      </c>
      <c s="25" t="s">
        <v>44</v>
      </c>
      <c>
        <f>(M291*21)/100</f>
      </c>
      <c t="s">
        <v>45</v>
      </c>
    </row>
    <row r="292" spans="1:5" ht="12.75" customHeight="1">
      <c r="A292" s="29" t="s">
        <v>46</v>
      </c>
      <c r="E292" s="30" t="s">
        <v>1030</v>
      </c>
    </row>
    <row r="293" spans="1:5" ht="12.75" customHeight="1">
      <c r="A293" s="29" t="s">
        <v>47</v>
      </c>
      <c r="E293" s="31" t="s">
        <v>5</v>
      </c>
    </row>
    <row r="294" spans="5:5" ht="12.75" customHeight="1">
      <c r="E294" s="30" t="s">
        <v>1031</v>
      </c>
    </row>
    <row r="295" spans="1:16" ht="12.75" customHeight="1">
      <c r="A295" t="s">
        <v>40</v>
      </c>
      <c s="6" t="s">
        <v>489</v>
      </c>
      <c s="6" t="s">
        <v>490</v>
      </c>
      <c t="s">
        <v>5</v>
      </c>
      <c s="24" t="s">
        <v>1105</v>
      </c>
      <c s="25" t="s">
        <v>43</v>
      </c>
      <c s="26">
        <v>1</v>
      </c>
      <c s="25">
        <v>0</v>
      </c>
      <c s="25">
        <f>ROUND(G295*H295,6)</f>
      </c>
      <c r="L295" s="27">
        <v>0</v>
      </c>
      <c s="28">
        <f>ROUND(ROUND(L295,2)*ROUND(G295,3),2)</f>
      </c>
      <c s="25" t="s">
        <v>44</v>
      </c>
      <c>
        <f>(M295*21)/100</f>
      </c>
      <c t="s">
        <v>45</v>
      </c>
    </row>
    <row r="296" spans="1:5" ht="12.75" customHeight="1">
      <c r="A296" s="29" t="s">
        <v>46</v>
      </c>
      <c r="E296" s="30" t="s">
        <v>1030</v>
      </c>
    </row>
    <row r="297" spans="1:5" ht="12.75" customHeight="1">
      <c r="A297" s="29" t="s">
        <v>47</v>
      </c>
      <c r="E297" s="31" t="s">
        <v>5</v>
      </c>
    </row>
    <row r="298" spans="5:5" ht="12.75" customHeight="1">
      <c r="E298" s="30" t="s">
        <v>1031</v>
      </c>
    </row>
    <row r="299" spans="1:16" ht="12.75" customHeight="1">
      <c r="A299" t="s">
        <v>40</v>
      </c>
      <c s="6" t="s">
        <v>491</v>
      </c>
      <c s="6" t="s">
        <v>492</v>
      </c>
      <c t="s">
        <v>5</v>
      </c>
      <c s="24" t="s">
        <v>1106</v>
      </c>
      <c s="25" t="s">
        <v>43</v>
      </c>
      <c s="26">
        <v>2</v>
      </c>
      <c s="25">
        <v>0</v>
      </c>
      <c s="25">
        <f>ROUND(G299*H299,6)</f>
      </c>
      <c r="L299" s="27">
        <v>0</v>
      </c>
      <c s="28">
        <f>ROUND(ROUND(L299,2)*ROUND(G299,3),2)</f>
      </c>
      <c s="25" t="s">
        <v>44</v>
      </c>
      <c>
        <f>(M299*21)/100</f>
      </c>
      <c t="s">
        <v>45</v>
      </c>
    </row>
    <row r="300" spans="1:5" ht="12.75" customHeight="1">
      <c r="A300" s="29" t="s">
        <v>46</v>
      </c>
      <c r="E300" s="30" t="s">
        <v>1030</v>
      </c>
    </row>
    <row r="301" spans="1:5" ht="12.75" customHeight="1">
      <c r="A301" s="29" t="s">
        <v>47</v>
      </c>
      <c r="E301" s="31" t="s">
        <v>5</v>
      </c>
    </row>
    <row r="302" spans="5:5" ht="12.75" customHeight="1">
      <c r="E302" s="30" t="s">
        <v>5</v>
      </c>
    </row>
    <row r="303" spans="1:16" ht="12.75" customHeight="1">
      <c r="A303" t="s">
        <v>40</v>
      </c>
      <c s="6" t="s">
        <v>493</v>
      </c>
      <c s="6" t="s">
        <v>494</v>
      </c>
      <c t="s">
        <v>5</v>
      </c>
      <c s="24" t="s">
        <v>1107</v>
      </c>
      <c s="25" t="s">
        <v>43</v>
      </c>
      <c s="26">
        <v>3</v>
      </c>
      <c s="25">
        <v>0</v>
      </c>
      <c s="25">
        <f>ROUND(G303*H303,6)</f>
      </c>
      <c r="L303" s="27">
        <v>0</v>
      </c>
      <c s="28">
        <f>ROUND(ROUND(L303,2)*ROUND(G303,3),2)</f>
      </c>
      <c s="25" t="s">
        <v>44</v>
      </c>
      <c>
        <f>(M303*21)/100</f>
      </c>
      <c t="s">
        <v>45</v>
      </c>
    </row>
    <row r="304" spans="1:5" ht="12.75" customHeight="1">
      <c r="A304" s="29" t="s">
        <v>46</v>
      </c>
      <c r="E304" s="30" t="s">
        <v>1030</v>
      </c>
    </row>
    <row r="305" spans="1:5" ht="12.75" customHeight="1">
      <c r="A305" s="29" t="s">
        <v>47</v>
      </c>
      <c r="E305" s="31" t="s">
        <v>5</v>
      </c>
    </row>
    <row r="306" spans="5:5" ht="12.75" customHeight="1">
      <c r="E306" s="30" t="s">
        <v>1031</v>
      </c>
    </row>
    <row r="307" spans="1:16" ht="12.75" customHeight="1">
      <c r="A307" t="s">
        <v>40</v>
      </c>
      <c s="6" t="s">
        <v>495</v>
      </c>
      <c s="6" t="s">
        <v>496</v>
      </c>
      <c t="s">
        <v>5</v>
      </c>
      <c s="24" t="s">
        <v>1108</v>
      </c>
      <c s="25" t="s">
        <v>43</v>
      </c>
      <c s="26">
        <v>250</v>
      </c>
      <c s="25">
        <v>0</v>
      </c>
      <c s="25">
        <f>ROUND(G307*H307,6)</f>
      </c>
      <c r="L307" s="27">
        <v>0</v>
      </c>
      <c s="28">
        <f>ROUND(ROUND(L307,2)*ROUND(G307,3),2)</f>
      </c>
      <c s="25" t="s">
        <v>44</v>
      </c>
      <c>
        <f>(M307*21)/100</f>
      </c>
      <c t="s">
        <v>45</v>
      </c>
    </row>
    <row r="308" spans="1:5" ht="12.75" customHeight="1">
      <c r="A308" s="29" t="s">
        <v>46</v>
      </c>
      <c r="E308" s="30" t="s">
        <v>1030</v>
      </c>
    </row>
    <row r="309" spans="1:5" ht="12.75" customHeight="1">
      <c r="A309" s="29" t="s">
        <v>47</v>
      </c>
      <c r="E309" s="31" t="s">
        <v>5</v>
      </c>
    </row>
    <row r="310" spans="5:5" ht="12.75" customHeight="1">
      <c r="E310" s="30" t="s">
        <v>1031</v>
      </c>
    </row>
    <row r="311" spans="1:16" ht="12.75" customHeight="1">
      <c r="A311" t="s">
        <v>40</v>
      </c>
      <c s="6" t="s">
        <v>497</v>
      </c>
      <c s="6" t="s">
        <v>498</v>
      </c>
      <c t="s">
        <v>5</v>
      </c>
      <c s="24" t="s">
        <v>1069</v>
      </c>
      <c s="25" t="s">
        <v>43</v>
      </c>
      <c s="26">
        <v>1</v>
      </c>
      <c s="25">
        <v>0</v>
      </c>
      <c s="25">
        <f>ROUND(G311*H311,6)</f>
      </c>
      <c r="L311" s="27">
        <v>0</v>
      </c>
      <c s="28">
        <f>ROUND(ROUND(L311,2)*ROUND(G311,3),2)</f>
      </c>
      <c s="25" t="s">
        <v>44</v>
      </c>
      <c>
        <f>(M311*21)/100</f>
      </c>
      <c t="s">
        <v>45</v>
      </c>
    </row>
    <row r="312" spans="1:5" ht="12.75" customHeight="1">
      <c r="A312" s="29" t="s">
        <v>46</v>
      </c>
      <c r="E312" s="30" t="s">
        <v>1030</v>
      </c>
    </row>
    <row r="313" spans="1:5" ht="12.75" customHeight="1">
      <c r="A313" s="29" t="s">
        <v>47</v>
      </c>
      <c r="E313" s="31" t="s">
        <v>5</v>
      </c>
    </row>
    <row r="314" spans="5:5" ht="12.75" customHeight="1">
      <c r="E314" s="30" t="s">
        <v>1031</v>
      </c>
    </row>
    <row r="315" spans="1:13" ht="12.75" customHeight="1">
      <c r="A315" t="s">
        <v>37</v>
      </c>
      <c r="C315" s="7" t="s">
        <v>54</v>
      </c>
      <c r="E315" s="32" t="s">
        <v>1109</v>
      </c>
      <c r="J315" s="28">
        <f>0</f>
      </c>
      <c s="28">
        <f>0</f>
      </c>
      <c s="28">
        <f>0+L316+L320+L324+L328+L332+L336+L340+L344+L348+L352+L356+L360+L364+L368+L372+L376+L380+L384+L388+L392+L396+L400+L404+L408+L412+L416+L420</f>
      </c>
      <c s="28">
        <f>0+M316+M320+M324+M328+M332+M336+M340+M344+M348+M352+M356+M360+M364+M368+M372+M376+M380+M384+M388+M392+M396+M400+M404+M408+M412+M416+M420</f>
      </c>
    </row>
    <row r="316" spans="1:16" ht="12.75" customHeight="1">
      <c r="A316" t="s">
        <v>40</v>
      </c>
      <c s="6" t="s">
        <v>499</v>
      </c>
      <c s="6" t="s">
        <v>500</v>
      </c>
      <c t="s">
        <v>5</v>
      </c>
      <c s="24" t="s">
        <v>1072</v>
      </c>
      <c s="25" t="s">
        <v>1033</v>
      </c>
      <c s="26">
        <v>212</v>
      </c>
      <c s="25">
        <v>0</v>
      </c>
      <c s="25">
        <f>ROUND(G316*H316,6)</f>
      </c>
      <c r="L316" s="27">
        <v>0</v>
      </c>
      <c s="28">
        <f>ROUND(ROUND(L316,2)*ROUND(G316,3),2)</f>
      </c>
      <c s="25" t="s">
        <v>44</v>
      </c>
      <c>
        <f>(M316*21)/100</f>
      </c>
      <c t="s">
        <v>45</v>
      </c>
    </row>
    <row r="317" spans="1:5" ht="12.75" customHeight="1">
      <c r="A317" s="29" t="s">
        <v>46</v>
      </c>
      <c r="E317" s="30" t="s">
        <v>1030</v>
      </c>
    </row>
    <row r="318" spans="1:5" ht="12.75" customHeight="1">
      <c r="A318" s="29" t="s">
        <v>47</v>
      </c>
      <c r="E318" s="31" t="s">
        <v>5</v>
      </c>
    </row>
    <row r="319" spans="5:5" ht="12.75" customHeight="1">
      <c r="E319" s="30" t="s">
        <v>1031</v>
      </c>
    </row>
    <row r="320" spans="1:16" ht="12.75" customHeight="1">
      <c r="A320" t="s">
        <v>40</v>
      </c>
      <c s="6" t="s">
        <v>501</v>
      </c>
      <c s="6" t="s">
        <v>502</v>
      </c>
      <c t="s">
        <v>5</v>
      </c>
      <c s="24" t="s">
        <v>1073</v>
      </c>
      <c s="25" t="s">
        <v>1033</v>
      </c>
      <c s="26">
        <v>20</v>
      </c>
      <c s="25">
        <v>0</v>
      </c>
      <c s="25">
        <f>ROUND(G320*H320,6)</f>
      </c>
      <c r="L320" s="27">
        <v>0</v>
      </c>
      <c s="28">
        <f>ROUND(ROUND(L320,2)*ROUND(G320,3),2)</f>
      </c>
      <c s="25" t="s">
        <v>44</v>
      </c>
      <c>
        <f>(M320*21)/100</f>
      </c>
      <c t="s">
        <v>45</v>
      </c>
    </row>
    <row r="321" spans="1:5" ht="12.75" customHeight="1">
      <c r="A321" s="29" t="s">
        <v>46</v>
      </c>
      <c r="E321" s="30" t="s">
        <v>1030</v>
      </c>
    </row>
    <row r="322" spans="1:5" ht="12.75" customHeight="1">
      <c r="A322" s="29" t="s">
        <v>47</v>
      </c>
      <c r="E322" s="31" t="s">
        <v>5</v>
      </c>
    </row>
    <row r="323" spans="5:5" ht="12.75" customHeight="1">
      <c r="E323" s="30" t="s">
        <v>1031</v>
      </c>
    </row>
    <row r="324" spans="1:16" ht="12.75" customHeight="1">
      <c r="A324" t="s">
        <v>40</v>
      </c>
      <c s="6" t="s">
        <v>794</v>
      </c>
      <c s="6" t="s">
        <v>1110</v>
      </c>
      <c t="s">
        <v>5</v>
      </c>
      <c s="24" t="s">
        <v>1074</v>
      </c>
      <c s="25" t="s">
        <v>1033</v>
      </c>
      <c s="26">
        <v>33</v>
      </c>
      <c s="25">
        <v>0</v>
      </c>
      <c s="25">
        <f>ROUND(G324*H324,6)</f>
      </c>
      <c r="L324" s="27">
        <v>0</v>
      </c>
      <c s="28">
        <f>ROUND(ROUND(L324,2)*ROUND(G324,3),2)</f>
      </c>
      <c s="25" t="s">
        <v>44</v>
      </c>
      <c>
        <f>(M324*21)/100</f>
      </c>
      <c t="s">
        <v>45</v>
      </c>
    </row>
    <row r="325" spans="1:5" ht="12.75" customHeight="1">
      <c r="A325" s="29" t="s">
        <v>46</v>
      </c>
      <c r="E325" s="30" t="s">
        <v>1030</v>
      </c>
    </row>
    <row r="326" spans="1:5" ht="12.75" customHeight="1">
      <c r="A326" s="29" t="s">
        <v>47</v>
      </c>
      <c r="E326" s="31" t="s">
        <v>5</v>
      </c>
    </row>
    <row r="327" spans="5:5" ht="12.75" customHeight="1">
      <c r="E327" s="30" t="s">
        <v>1031</v>
      </c>
    </row>
    <row r="328" spans="1:16" ht="12.75" customHeight="1">
      <c r="A328" t="s">
        <v>40</v>
      </c>
      <c s="6" t="s">
        <v>800</v>
      </c>
      <c s="6" t="s">
        <v>1111</v>
      </c>
      <c t="s">
        <v>5</v>
      </c>
      <c s="24" t="s">
        <v>1075</v>
      </c>
      <c s="25" t="s">
        <v>1033</v>
      </c>
      <c s="26">
        <v>58</v>
      </c>
      <c s="25">
        <v>0</v>
      </c>
      <c s="25">
        <f>ROUND(G328*H328,6)</f>
      </c>
      <c r="L328" s="27">
        <v>0</v>
      </c>
      <c s="28">
        <f>ROUND(ROUND(L328,2)*ROUND(G328,3),2)</f>
      </c>
      <c s="25" t="s">
        <v>44</v>
      </c>
      <c>
        <f>(M328*21)/100</f>
      </c>
      <c t="s">
        <v>45</v>
      </c>
    </row>
    <row r="329" spans="1:5" ht="12.75" customHeight="1">
      <c r="A329" s="29" t="s">
        <v>46</v>
      </c>
      <c r="E329" s="30" t="s">
        <v>1030</v>
      </c>
    </row>
    <row r="330" spans="1:5" ht="12.75" customHeight="1">
      <c r="A330" s="29" t="s">
        <v>47</v>
      </c>
      <c r="E330" s="31" t="s">
        <v>5</v>
      </c>
    </row>
    <row r="331" spans="5:5" ht="12.75" customHeight="1">
      <c r="E331" s="30" t="s">
        <v>1031</v>
      </c>
    </row>
    <row r="332" spans="1:16" ht="12.75" customHeight="1">
      <c r="A332" t="s">
        <v>40</v>
      </c>
      <c s="6" t="s">
        <v>805</v>
      </c>
      <c s="6" t="s">
        <v>1112</v>
      </c>
      <c t="s">
        <v>5</v>
      </c>
      <c s="24" t="s">
        <v>1076</v>
      </c>
      <c s="25" t="s">
        <v>1033</v>
      </c>
      <c s="26">
        <v>130</v>
      </c>
      <c s="25">
        <v>0</v>
      </c>
      <c s="25">
        <f>ROUND(G332*H332,6)</f>
      </c>
      <c r="L332" s="27">
        <v>0</v>
      </c>
      <c s="28">
        <f>ROUND(ROUND(L332,2)*ROUND(G332,3),2)</f>
      </c>
      <c s="25" t="s">
        <v>44</v>
      </c>
      <c>
        <f>(M332*21)/100</f>
      </c>
      <c t="s">
        <v>45</v>
      </c>
    </row>
    <row r="333" spans="1:5" ht="12.75" customHeight="1">
      <c r="A333" s="29" t="s">
        <v>46</v>
      </c>
      <c r="E333" s="30" t="s">
        <v>1030</v>
      </c>
    </row>
    <row r="334" spans="1:5" ht="12.75" customHeight="1">
      <c r="A334" s="29" t="s">
        <v>47</v>
      </c>
      <c r="E334" s="31" t="s">
        <v>5</v>
      </c>
    </row>
    <row r="335" spans="5:5" ht="12.75" customHeight="1">
      <c r="E335" s="30" t="s">
        <v>1031</v>
      </c>
    </row>
    <row r="336" spans="1:16" ht="12.75" customHeight="1">
      <c r="A336" t="s">
        <v>40</v>
      </c>
      <c s="6" t="s">
        <v>809</v>
      </c>
      <c s="6" t="s">
        <v>1113</v>
      </c>
      <c t="s">
        <v>5</v>
      </c>
      <c s="24" t="s">
        <v>1077</v>
      </c>
      <c s="25" t="s">
        <v>1033</v>
      </c>
      <c s="26">
        <v>212</v>
      </c>
      <c s="25">
        <v>0</v>
      </c>
      <c s="25">
        <f>ROUND(G336*H336,6)</f>
      </c>
      <c r="L336" s="27">
        <v>0</v>
      </c>
      <c s="28">
        <f>ROUND(ROUND(L336,2)*ROUND(G336,3),2)</f>
      </c>
      <c s="25" t="s">
        <v>44</v>
      </c>
      <c>
        <f>(M336*21)/100</f>
      </c>
      <c t="s">
        <v>45</v>
      </c>
    </row>
    <row r="337" spans="1:5" ht="12.75" customHeight="1">
      <c r="A337" s="29" t="s">
        <v>46</v>
      </c>
      <c r="E337" s="30" t="s">
        <v>1030</v>
      </c>
    </row>
    <row r="338" spans="1:5" ht="12.75" customHeight="1">
      <c r="A338" s="29" t="s">
        <v>47</v>
      </c>
      <c r="E338" s="31" t="s">
        <v>5</v>
      </c>
    </row>
    <row r="339" spans="5:5" ht="12.75" customHeight="1">
      <c r="E339" s="30" t="s">
        <v>1031</v>
      </c>
    </row>
    <row r="340" spans="1:16" ht="12.75" customHeight="1">
      <c r="A340" t="s">
        <v>40</v>
      </c>
      <c s="6" t="s">
        <v>813</v>
      </c>
      <c s="6" t="s">
        <v>1114</v>
      </c>
      <c t="s">
        <v>5</v>
      </c>
      <c s="24" t="s">
        <v>1078</v>
      </c>
      <c s="25" t="s">
        <v>1033</v>
      </c>
      <c s="26">
        <v>20</v>
      </c>
      <c s="25">
        <v>0</v>
      </c>
      <c s="25">
        <f>ROUND(G340*H340,6)</f>
      </c>
      <c r="L340" s="27">
        <v>0</v>
      </c>
      <c s="28">
        <f>ROUND(ROUND(L340,2)*ROUND(G340,3),2)</f>
      </c>
      <c s="25" t="s">
        <v>44</v>
      </c>
      <c>
        <f>(M340*21)/100</f>
      </c>
      <c t="s">
        <v>45</v>
      </c>
    </row>
    <row r="341" spans="1:5" ht="12.75" customHeight="1">
      <c r="A341" s="29" t="s">
        <v>46</v>
      </c>
      <c r="E341" s="30" t="s">
        <v>1030</v>
      </c>
    </row>
    <row r="342" spans="1:5" ht="12.75" customHeight="1">
      <c r="A342" s="29" t="s">
        <v>47</v>
      </c>
      <c r="E342" s="31" t="s">
        <v>5</v>
      </c>
    </row>
    <row r="343" spans="5:5" ht="12.75" customHeight="1">
      <c r="E343" s="30" t="s">
        <v>1031</v>
      </c>
    </row>
    <row r="344" spans="1:16" ht="12.75" customHeight="1">
      <c r="A344" t="s">
        <v>40</v>
      </c>
      <c s="6" t="s">
        <v>818</v>
      </c>
      <c s="6" t="s">
        <v>1115</v>
      </c>
      <c t="s">
        <v>5</v>
      </c>
      <c s="24" t="s">
        <v>1079</v>
      </c>
      <c s="25" t="s">
        <v>1033</v>
      </c>
      <c s="26">
        <v>33</v>
      </c>
      <c s="25">
        <v>0</v>
      </c>
      <c s="25">
        <f>ROUND(G344*H344,6)</f>
      </c>
      <c r="L344" s="27">
        <v>0</v>
      </c>
      <c s="28">
        <f>ROUND(ROUND(L344,2)*ROUND(G344,3),2)</f>
      </c>
      <c s="25" t="s">
        <v>44</v>
      </c>
      <c>
        <f>(M344*21)/100</f>
      </c>
      <c t="s">
        <v>45</v>
      </c>
    </row>
    <row r="345" spans="1:5" ht="12.75" customHeight="1">
      <c r="A345" s="29" t="s">
        <v>46</v>
      </c>
      <c r="E345" s="30" t="s">
        <v>1030</v>
      </c>
    </row>
    <row r="346" spans="1:5" ht="12.75" customHeight="1">
      <c r="A346" s="29" t="s">
        <v>47</v>
      </c>
      <c r="E346" s="31" t="s">
        <v>5</v>
      </c>
    </row>
    <row r="347" spans="5:5" ht="12.75" customHeight="1">
      <c r="E347" s="30" t="s">
        <v>1031</v>
      </c>
    </row>
    <row r="348" spans="1:16" ht="12.75" customHeight="1">
      <c r="A348" t="s">
        <v>40</v>
      </c>
      <c s="6" t="s">
        <v>823</v>
      </c>
      <c s="6" t="s">
        <v>1116</v>
      </c>
      <c t="s">
        <v>5</v>
      </c>
      <c s="24" t="s">
        <v>1080</v>
      </c>
      <c s="25" t="s">
        <v>43</v>
      </c>
      <c s="26">
        <v>25</v>
      </c>
      <c s="25">
        <v>0</v>
      </c>
      <c s="25">
        <f>ROUND(G348*H348,6)</f>
      </c>
      <c r="L348" s="27">
        <v>0</v>
      </c>
      <c s="28">
        <f>ROUND(ROUND(L348,2)*ROUND(G348,3),2)</f>
      </c>
      <c s="25" t="s">
        <v>44</v>
      </c>
      <c>
        <f>(M348*21)/100</f>
      </c>
      <c t="s">
        <v>45</v>
      </c>
    </row>
    <row r="349" spans="1:5" ht="12.75" customHeight="1">
      <c r="A349" s="29" t="s">
        <v>46</v>
      </c>
      <c r="E349" s="30" t="s">
        <v>1030</v>
      </c>
    </row>
    <row r="350" spans="1:5" ht="12.75" customHeight="1">
      <c r="A350" s="29" t="s">
        <v>47</v>
      </c>
      <c r="E350" s="31" t="s">
        <v>5</v>
      </c>
    </row>
    <row r="351" spans="5:5" ht="12.75" customHeight="1">
      <c r="E351" s="30" t="s">
        <v>1031</v>
      </c>
    </row>
    <row r="352" spans="1:16" ht="12.75" customHeight="1">
      <c r="A352" t="s">
        <v>40</v>
      </c>
      <c s="6" t="s">
        <v>829</v>
      </c>
      <c s="6" t="s">
        <v>1117</v>
      </c>
      <c t="s">
        <v>5</v>
      </c>
      <c s="24" t="s">
        <v>1081</v>
      </c>
      <c s="25" t="s">
        <v>1033</v>
      </c>
      <c s="26">
        <v>58</v>
      </c>
      <c s="25">
        <v>0</v>
      </c>
      <c s="25">
        <f>ROUND(G352*H352,6)</f>
      </c>
      <c r="L352" s="27">
        <v>0</v>
      </c>
      <c s="28">
        <f>ROUND(ROUND(L352,2)*ROUND(G352,3),2)</f>
      </c>
      <c s="25" t="s">
        <v>44</v>
      </c>
      <c>
        <f>(M352*21)/100</f>
      </c>
      <c t="s">
        <v>45</v>
      </c>
    </row>
    <row r="353" spans="1:5" ht="12.75" customHeight="1">
      <c r="A353" s="29" t="s">
        <v>46</v>
      </c>
      <c r="E353" s="30" t="s">
        <v>1030</v>
      </c>
    </row>
    <row r="354" spans="1:5" ht="12.75" customHeight="1">
      <c r="A354" s="29" t="s">
        <v>47</v>
      </c>
      <c r="E354" s="31" t="s">
        <v>5</v>
      </c>
    </row>
    <row r="355" spans="5:5" ht="12.75" customHeight="1">
      <c r="E355" s="30" t="s">
        <v>1031</v>
      </c>
    </row>
    <row r="356" spans="1:16" ht="12.75" customHeight="1">
      <c r="A356" t="s">
        <v>40</v>
      </c>
      <c s="6" t="s">
        <v>834</v>
      </c>
      <c s="6" t="s">
        <v>1118</v>
      </c>
      <c t="s">
        <v>5</v>
      </c>
      <c s="24" t="s">
        <v>1082</v>
      </c>
      <c s="25" t="s">
        <v>1033</v>
      </c>
      <c s="26">
        <v>130</v>
      </c>
      <c s="25">
        <v>0</v>
      </c>
      <c s="25">
        <f>ROUND(G356*H356,6)</f>
      </c>
      <c r="L356" s="27">
        <v>0</v>
      </c>
      <c s="28">
        <f>ROUND(ROUND(L356,2)*ROUND(G356,3),2)</f>
      </c>
      <c s="25" t="s">
        <v>44</v>
      </c>
      <c>
        <f>(M356*21)/100</f>
      </c>
      <c t="s">
        <v>45</v>
      </c>
    </row>
    <row r="357" spans="1:5" ht="12.75" customHeight="1">
      <c r="A357" s="29" t="s">
        <v>46</v>
      </c>
      <c r="E357" s="30" t="s">
        <v>1030</v>
      </c>
    </row>
    <row r="358" spans="1:5" ht="12.75" customHeight="1">
      <c r="A358" s="29" t="s">
        <v>47</v>
      </c>
      <c r="E358" s="31" t="s">
        <v>5</v>
      </c>
    </row>
    <row r="359" spans="5:5" ht="12.75" customHeight="1">
      <c r="E359" s="30" t="s">
        <v>1031</v>
      </c>
    </row>
    <row r="360" spans="1:16" ht="12.75" customHeight="1">
      <c r="A360" t="s">
        <v>40</v>
      </c>
      <c s="6" t="s">
        <v>839</v>
      </c>
      <c s="6" t="s">
        <v>1119</v>
      </c>
      <c t="s">
        <v>5</v>
      </c>
      <c s="24" t="s">
        <v>1084</v>
      </c>
      <c s="25" t="s">
        <v>43</v>
      </c>
      <c s="26">
        <v>25</v>
      </c>
      <c s="25">
        <v>0</v>
      </c>
      <c s="25">
        <f>ROUND(G360*H360,6)</f>
      </c>
      <c r="L360" s="27">
        <v>0</v>
      </c>
      <c s="28">
        <f>ROUND(ROUND(L360,2)*ROUND(G360,3),2)</f>
      </c>
      <c s="25" t="s">
        <v>44</v>
      </c>
      <c>
        <f>(M360*21)/100</f>
      </c>
      <c t="s">
        <v>45</v>
      </c>
    </row>
    <row r="361" spans="1:5" ht="12.75" customHeight="1">
      <c r="A361" s="29" t="s">
        <v>46</v>
      </c>
      <c r="E361" s="30" t="s">
        <v>1030</v>
      </c>
    </row>
    <row r="362" spans="1:5" ht="12.75" customHeight="1">
      <c r="A362" s="29" t="s">
        <v>47</v>
      </c>
      <c r="E362" s="31" t="s">
        <v>5</v>
      </c>
    </row>
    <row r="363" spans="5:5" ht="12.75" customHeight="1">
      <c r="E363" s="30" t="s">
        <v>1031</v>
      </c>
    </row>
    <row r="364" spans="1:16" ht="12.75" customHeight="1">
      <c r="A364" t="s">
        <v>40</v>
      </c>
      <c s="6" t="s">
        <v>843</v>
      </c>
      <c s="6" t="s">
        <v>1120</v>
      </c>
      <c t="s">
        <v>5</v>
      </c>
      <c s="24" t="s">
        <v>1121</v>
      </c>
      <c s="25" t="s">
        <v>43</v>
      </c>
      <c s="26">
        <v>1</v>
      </c>
      <c s="25">
        <v>0</v>
      </c>
      <c s="25">
        <f>ROUND(G364*H364,6)</f>
      </c>
      <c r="L364" s="27">
        <v>0</v>
      </c>
      <c s="28">
        <f>ROUND(ROUND(L364,2)*ROUND(G364,3),2)</f>
      </c>
      <c s="25" t="s">
        <v>44</v>
      </c>
      <c>
        <f>(M364*21)/100</f>
      </c>
      <c t="s">
        <v>45</v>
      </c>
    </row>
    <row r="365" spans="1:5" ht="12.75" customHeight="1">
      <c r="A365" s="29" t="s">
        <v>46</v>
      </c>
      <c r="E365" s="30" t="s">
        <v>1030</v>
      </c>
    </row>
    <row r="366" spans="1:5" ht="12.75" customHeight="1">
      <c r="A366" s="29" t="s">
        <v>47</v>
      </c>
      <c r="E366" s="31" t="s">
        <v>5</v>
      </c>
    </row>
    <row r="367" spans="5:5" ht="12.75" customHeight="1">
      <c r="E367" s="30" t="s">
        <v>1031</v>
      </c>
    </row>
    <row r="368" spans="1:16" ht="12.75" customHeight="1">
      <c r="A368" t="s">
        <v>40</v>
      </c>
      <c s="6" t="s">
        <v>847</v>
      </c>
      <c s="6" t="s">
        <v>1122</v>
      </c>
      <c t="s">
        <v>5</v>
      </c>
      <c s="24" t="s">
        <v>1123</v>
      </c>
      <c s="25" t="s">
        <v>43</v>
      </c>
      <c s="26">
        <v>1</v>
      </c>
      <c s="25">
        <v>0</v>
      </c>
      <c s="25">
        <f>ROUND(G368*H368,6)</f>
      </c>
      <c r="L368" s="27">
        <v>0</v>
      </c>
      <c s="28">
        <f>ROUND(ROUND(L368,2)*ROUND(G368,3),2)</f>
      </c>
      <c s="25" t="s">
        <v>44</v>
      </c>
      <c>
        <f>(M368*21)/100</f>
      </c>
      <c t="s">
        <v>45</v>
      </c>
    </row>
    <row r="369" spans="1:5" ht="12.75" customHeight="1">
      <c r="A369" s="29" t="s">
        <v>46</v>
      </c>
      <c r="E369" s="30" t="s">
        <v>1030</v>
      </c>
    </row>
    <row r="370" spans="1:5" ht="12.75" customHeight="1">
      <c r="A370" s="29" t="s">
        <v>47</v>
      </c>
      <c r="E370" s="31" t="s">
        <v>5</v>
      </c>
    </row>
    <row r="371" spans="5:5" ht="12.75" customHeight="1">
      <c r="E371" s="30" t="s">
        <v>1031</v>
      </c>
    </row>
    <row r="372" spans="1:16" ht="12.75" customHeight="1">
      <c r="A372" t="s">
        <v>40</v>
      </c>
      <c s="6" t="s">
        <v>852</v>
      </c>
      <c s="6" t="s">
        <v>1124</v>
      </c>
      <c t="s">
        <v>5</v>
      </c>
      <c s="24" t="s">
        <v>1125</v>
      </c>
      <c s="25" t="s">
        <v>43</v>
      </c>
      <c s="26">
        <v>2</v>
      </c>
      <c s="25">
        <v>0</v>
      </c>
      <c s="25">
        <f>ROUND(G372*H372,6)</f>
      </c>
      <c r="L372" s="27">
        <v>0</v>
      </c>
      <c s="28">
        <f>ROUND(ROUND(L372,2)*ROUND(G372,3),2)</f>
      </c>
      <c s="25" t="s">
        <v>44</v>
      </c>
      <c>
        <f>(M372*21)/100</f>
      </c>
      <c t="s">
        <v>45</v>
      </c>
    </row>
    <row r="373" spans="1:5" ht="12.75" customHeight="1">
      <c r="A373" s="29" t="s">
        <v>46</v>
      </c>
      <c r="E373" s="30" t="s">
        <v>1030</v>
      </c>
    </row>
    <row r="374" spans="1:5" ht="12.75" customHeight="1">
      <c r="A374" s="29" t="s">
        <v>47</v>
      </c>
      <c r="E374" s="31" t="s">
        <v>5</v>
      </c>
    </row>
    <row r="375" spans="5:5" ht="12.75" customHeight="1">
      <c r="E375" s="30" t="s">
        <v>1031</v>
      </c>
    </row>
    <row r="376" spans="1:16" ht="12.75" customHeight="1">
      <c r="A376" t="s">
        <v>40</v>
      </c>
      <c s="6" t="s">
        <v>855</v>
      </c>
      <c s="6" t="s">
        <v>1126</v>
      </c>
      <c t="s">
        <v>5</v>
      </c>
      <c s="24" t="s">
        <v>1127</v>
      </c>
      <c s="25" t="s">
        <v>43</v>
      </c>
      <c s="26">
        <v>1</v>
      </c>
      <c s="25">
        <v>0</v>
      </c>
      <c s="25">
        <f>ROUND(G376*H376,6)</f>
      </c>
      <c r="L376" s="27">
        <v>0</v>
      </c>
      <c s="28">
        <f>ROUND(ROUND(L376,2)*ROUND(G376,3),2)</f>
      </c>
      <c s="25" t="s">
        <v>44</v>
      </c>
      <c>
        <f>(M376*21)/100</f>
      </c>
      <c t="s">
        <v>45</v>
      </c>
    </row>
    <row r="377" spans="1:5" ht="12.75" customHeight="1">
      <c r="A377" s="29" t="s">
        <v>46</v>
      </c>
      <c r="E377" s="30" t="s">
        <v>1030</v>
      </c>
    </row>
    <row r="378" spans="1:5" ht="12.75" customHeight="1">
      <c r="A378" s="29" t="s">
        <v>47</v>
      </c>
      <c r="E378" s="31" t="s">
        <v>5</v>
      </c>
    </row>
    <row r="379" spans="5:5" ht="12.75" customHeight="1">
      <c r="E379" s="30" t="s">
        <v>1031</v>
      </c>
    </row>
    <row r="380" spans="1:16" ht="12.75" customHeight="1">
      <c r="A380" t="s">
        <v>40</v>
      </c>
      <c s="6" t="s">
        <v>861</v>
      </c>
      <c s="6" t="s">
        <v>1128</v>
      </c>
      <c t="s">
        <v>5</v>
      </c>
      <c s="24" t="s">
        <v>1091</v>
      </c>
      <c s="25" t="s">
        <v>43</v>
      </c>
      <c s="26">
        <v>1</v>
      </c>
      <c s="25">
        <v>0</v>
      </c>
      <c s="25">
        <f>ROUND(G380*H380,6)</f>
      </c>
      <c r="L380" s="27">
        <v>0</v>
      </c>
      <c s="28">
        <f>ROUND(ROUND(L380,2)*ROUND(G380,3),2)</f>
      </c>
      <c s="25" t="s">
        <v>44</v>
      </c>
      <c>
        <f>(M380*21)/100</f>
      </c>
      <c t="s">
        <v>45</v>
      </c>
    </row>
    <row r="381" spans="1:5" ht="12.75" customHeight="1">
      <c r="A381" s="29" t="s">
        <v>46</v>
      </c>
      <c r="E381" s="30" t="s">
        <v>1030</v>
      </c>
    </row>
    <row r="382" spans="1:5" ht="12.75" customHeight="1">
      <c r="A382" s="29" t="s">
        <v>47</v>
      </c>
      <c r="E382" s="31" t="s">
        <v>5</v>
      </c>
    </row>
    <row r="383" spans="5:5" ht="12.75" customHeight="1">
      <c r="E383" s="30" t="s">
        <v>1031</v>
      </c>
    </row>
    <row r="384" spans="1:16" ht="12.75" customHeight="1">
      <c r="A384" t="s">
        <v>40</v>
      </c>
      <c s="6" t="s">
        <v>867</v>
      </c>
      <c s="6" t="s">
        <v>1129</v>
      </c>
      <c t="s">
        <v>5</v>
      </c>
      <c s="24" t="s">
        <v>1130</v>
      </c>
      <c s="25" t="s">
        <v>43</v>
      </c>
      <c s="26">
        <v>2</v>
      </c>
      <c s="25">
        <v>0</v>
      </c>
      <c s="25">
        <f>ROUND(G384*H384,6)</f>
      </c>
      <c r="L384" s="27">
        <v>0</v>
      </c>
      <c s="28">
        <f>ROUND(ROUND(L384,2)*ROUND(G384,3),2)</f>
      </c>
      <c s="25" t="s">
        <v>44</v>
      </c>
      <c>
        <f>(M384*21)/100</f>
      </c>
      <c t="s">
        <v>45</v>
      </c>
    </row>
    <row r="385" spans="1:5" ht="12.75" customHeight="1">
      <c r="A385" s="29" t="s">
        <v>46</v>
      </c>
      <c r="E385" s="30" t="s">
        <v>1030</v>
      </c>
    </row>
    <row r="386" spans="1:5" ht="12.75" customHeight="1">
      <c r="A386" s="29" t="s">
        <v>47</v>
      </c>
      <c r="E386" s="31" t="s">
        <v>5</v>
      </c>
    </row>
    <row r="387" spans="5:5" ht="12.75" customHeight="1">
      <c r="E387" s="30" t="s">
        <v>1031</v>
      </c>
    </row>
    <row r="388" spans="1:16" ht="12.75" customHeight="1">
      <c r="A388" t="s">
        <v>40</v>
      </c>
      <c s="6" t="s">
        <v>870</v>
      </c>
      <c s="6" t="s">
        <v>1131</v>
      </c>
      <c t="s">
        <v>5</v>
      </c>
      <c s="24" t="s">
        <v>1097</v>
      </c>
      <c s="25" t="s">
        <v>43</v>
      </c>
      <c s="26">
        <v>4</v>
      </c>
      <c s="25">
        <v>0</v>
      </c>
      <c s="25">
        <f>ROUND(G388*H388,6)</f>
      </c>
      <c r="L388" s="27">
        <v>0</v>
      </c>
      <c s="28">
        <f>ROUND(ROUND(L388,2)*ROUND(G388,3),2)</f>
      </c>
      <c s="25" t="s">
        <v>44</v>
      </c>
      <c>
        <f>(M388*21)/100</f>
      </c>
      <c t="s">
        <v>45</v>
      </c>
    </row>
    <row r="389" spans="1:5" ht="12.75" customHeight="1">
      <c r="A389" s="29" t="s">
        <v>46</v>
      </c>
      <c r="E389" s="30" t="s">
        <v>1030</v>
      </c>
    </row>
    <row r="390" spans="1:5" ht="12.75" customHeight="1">
      <c r="A390" s="29" t="s">
        <v>47</v>
      </c>
      <c r="E390" s="31" t="s">
        <v>5</v>
      </c>
    </row>
    <row r="391" spans="5:5" ht="12.75" customHeight="1">
      <c r="E391" s="30" t="s">
        <v>1031</v>
      </c>
    </row>
    <row r="392" spans="1:16" ht="12.75" customHeight="1">
      <c r="A392" t="s">
        <v>40</v>
      </c>
      <c s="6" t="s">
        <v>875</v>
      </c>
      <c s="6" t="s">
        <v>1132</v>
      </c>
      <c t="s">
        <v>5</v>
      </c>
      <c s="24" t="s">
        <v>1133</v>
      </c>
      <c s="25" t="s">
        <v>43</v>
      </c>
      <c s="26">
        <v>8</v>
      </c>
      <c s="25">
        <v>0</v>
      </c>
      <c s="25">
        <f>ROUND(G392*H392,6)</f>
      </c>
      <c r="L392" s="27">
        <v>0</v>
      </c>
      <c s="28">
        <f>ROUND(ROUND(L392,2)*ROUND(G392,3),2)</f>
      </c>
      <c s="25" t="s">
        <v>44</v>
      </c>
      <c>
        <f>(M392*21)/100</f>
      </c>
      <c t="s">
        <v>45</v>
      </c>
    </row>
    <row r="393" spans="1:5" ht="12.75" customHeight="1">
      <c r="A393" s="29" t="s">
        <v>46</v>
      </c>
      <c r="E393" s="30" t="s">
        <v>1030</v>
      </c>
    </row>
    <row r="394" spans="1:5" ht="12.75" customHeight="1">
      <c r="A394" s="29" t="s">
        <v>47</v>
      </c>
      <c r="E394" s="31" t="s">
        <v>5</v>
      </c>
    </row>
    <row r="395" spans="5:5" ht="12.75" customHeight="1">
      <c r="E395" s="30" t="s">
        <v>1031</v>
      </c>
    </row>
    <row r="396" spans="1:16" ht="12.75" customHeight="1">
      <c r="A396" t="s">
        <v>40</v>
      </c>
      <c s="6" t="s">
        <v>879</v>
      </c>
      <c s="6" t="s">
        <v>1134</v>
      </c>
      <c t="s">
        <v>5</v>
      </c>
      <c s="24" t="s">
        <v>1135</v>
      </c>
      <c s="25" t="s">
        <v>43</v>
      </c>
      <c s="26">
        <v>2</v>
      </c>
      <c s="25">
        <v>0</v>
      </c>
      <c s="25">
        <f>ROUND(G396*H396,6)</f>
      </c>
      <c r="L396" s="27">
        <v>0</v>
      </c>
      <c s="28">
        <f>ROUND(ROUND(L396,2)*ROUND(G396,3),2)</f>
      </c>
      <c s="25" t="s">
        <v>44</v>
      </c>
      <c>
        <f>(M396*21)/100</f>
      </c>
      <c t="s">
        <v>45</v>
      </c>
    </row>
    <row r="397" spans="1:5" ht="12.75" customHeight="1">
      <c r="A397" s="29" t="s">
        <v>46</v>
      </c>
      <c r="E397" s="30" t="s">
        <v>1030</v>
      </c>
    </row>
    <row r="398" spans="1:5" ht="12.75" customHeight="1">
      <c r="A398" s="29" t="s">
        <v>47</v>
      </c>
      <c r="E398" s="31" t="s">
        <v>5</v>
      </c>
    </row>
    <row r="399" spans="5:5" ht="12.75" customHeight="1">
      <c r="E399" s="30" t="s">
        <v>1031</v>
      </c>
    </row>
    <row r="400" spans="1:16" ht="12.75" customHeight="1">
      <c r="A400" t="s">
        <v>40</v>
      </c>
      <c s="6" t="s">
        <v>885</v>
      </c>
      <c s="6" t="s">
        <v>1136</v>
      </c>
      <c t="s">
        <v>5</v>
      </c>
      <c s="24" t="s">
        <v>1137</v>
      </c>
      <c s="25" t="s">
        <v>43</v>
      </c>
      <c s="26">
        <v>2</v>
      </c>
      <c s="25">
        <v>0</v>
      </c>
      <c s="25">
        <f>ROUND(G400*H400,6)</f>
      </c>
      <c r="L400" s="27">
        <v>0</v>
      </c>
      <c s="28">
        <f>ROUND(ROUND(L400,2)*ROUND(G400,3),2)</f>
      </c>
      <c s="25" t="s">
        <v>44</v>
      </c>
      <c>
        <f>(M400*21)/100</f>
      </c>
      <c t="s">
        <v>45</v>
      </c>
    </row>
    <row r="401" spans="1:5" ht="12.75" customHeight="1">
      <c r="A401" s="29" t="s">
        <v>46</v>
      </c>
      <c r="E401" s="30" t="s">
        <v>1030</v>
      </c>
    </row>
    <row r="402" spans="1:5" ht="12.75" customHeight="1">
      <c r="A402" s="29" t="s">
        <v>47</v>
      </c>
      <c r="E402" s="31" t="s">
        <v>5</v>
      </c>
    </row>
    <row r="403" spans="5:5" ht="12.75" customHeight="1">
      <c r="E403" s="30" t="s">
        <v>1031</v>
      </c>
    </row>
    <row r="404" spans="1:16" ht="12.75" customHeight="1">
      <c r="A404" t="s">
        <v>40</v>
      </c>
      <c s="6" t="s">
        <v>889</v>
      </c>
      <c s="6" t="s">
        <v>1138</v>
      </c>
      <c t="s">
        <v>5</v>
      </c>
      <c s="24" t="s">
        <v>1139</v>
      </c>
      <c s="25" t="s">
        <v>43</v>
      </c>
      <c s="26">
        <v>1</v>
      </c>
      <c s="25">
        <v>0</v>
      </c>
      <c s="25">
        <f>ROUND(G404*H404,6)</f>
      </c>
      <c r="L404" s="27">
        <v>0</v>
      </c>
      <c s="28">
        <f>ROUND(ROUND(L404,2)*ROUND(G404,3),2)</f>
      </c>
      <c s="25" t="s">
        <v>44</v>
      </c>
      <c>
        <f>(M404*21)/100</f>
      </c>
      <c t="s">
        <v>45</v>
      </c>
    </row>
    <row r="405" spans="1:5" ht="12.75" customHeight="1">
      <c r="A405" s="29" t="s">
        <v>46</v>
      </c>
      <c r="E405" s="30" t="s">
        <v>1030</v>
      </c>
    </row>
    <row r="406" spans="1:5" ht="12.75" customHeight="1">
      <c r="A406" s="29" t="s">
        <v>47</v>
      </c>
      <c r="E406" s="31" t="s">
        <v>5</v>
      </c>
    </row>
    <row r="407" spans="5:5" ht="12.75" customHeight="1">
      <c r="E407" s="30" t="s">
        <v>1031</v>
      </c>
    </row>
    <row r="408" spans="1:16" ht="12.75" customHeight="1">
      <c r="A408" t="s">
        <v>40</v>
      </c>
      <c s="6" t="s">
        <v>894</v>
      </c>
      <c s="6" t="s">
        <v>1140</v>
      </c>
      <c t="s">
        <v>5</v>
      </c>
      <c s="24" t="s">
        <v>1108</v>
      </c>
      <c s="25" t="s">
        <v>43</v>
      </c>
      <c s="26">
        <v>230</v>
      </c>
      <c s="25">
        <v>0</v>
      </c>
      <c s="25">
        <f>ROUND(G408*H408,6)</f>
      </c>
      <c r="L408" s="27">
        <v>0</v>
      </c>
      <c s="28">
        <f>ROUND(ROUND(L408,2)*ROUND(G408,3),2)</f>
      </c>
      <c s="25" t="s">
        <v>44</v>
      </c>
      <c>
        <f>(M408*21)/100</f>
      </c>
      <c t="s">
        <v>45</v>
      </c>
    </row>
    <row r="409" spans="1:5" ht="12.75" customHeight="1">
      <c r="A409" s="29" t="s">
        <v>46</v>
      </c>
      <c r="E409" s="30" t="s">
        <v>1030</v>
      </c>
    </row>
    <row r="410" spans="1:5" ht="12.75" customHeight="1">
      <c r="A410" s="29" t="s">
        <v>47</v>
      </c>
      <c r="E410" s="31" t="s">
        <v>5</v>
      </c>
    </row>
    <row r="411" spans="5:5" ht="12.75" customHeight="1">
      <c r="E411" s="30" t="s">
        <v>1031</v>
      </c>
    </row>
    <row r="412" spans="1:16" ht="12.75" customHeight="1">
      <c r="A412" t="s">
        <v>40</v>
      </c>
      <c s="6" t="s">
        <v>898</v>
      </c>
      <c s="6" t="s">
        <v>1141</v>
      </c>
      <c t="s">
        <v>5</v>
      </c>
      <c s="24" t="s">
        <v>1142</v>
      </c>
      <c s="25" t="s">
        <v>43</v>
      </c>
      <c s="26">
        <v>12</v>
      </c>
      <c s="25">
        <v>0</v>
      </c>
      <c s="25">
        <f>ROUND(G412*H412,6)</f>
      </c>
      <c r="L412" s="27">
        <v>0</v>
      </c>
      <c s="28">
        <f>ROUND(ROUND(L412,2)*ROUND(G412,3),2)</f>
      </c>
      <c s="25" t="s">
        <v>44</v>
      </c>
      <c>
        <f>(M412*21)/100</f>
      </c>
      <c t="s">
        <v>45</v>
      </c>
    </row>
    <row r="413" spans="1:5" ht="12.75" customHeight="1">
      <c r="A413" s="29" t="s">
        <v>46</v>
      </c>
      <c r="E413" s="30" t="s">
        <v>1030</v>
      </c>
    </row>
    <row r="414" spans="1:5" ht="12.75" customHeight="1">
      <c r="A414" s="29" t="s">
        <v>47</v>
      </c>
      <c r="E414" s="31" t="s">
        <v>5</v>
      </c>
    </row>
    <row r="415" spans="5:5" ht="12.75" customHeight="1">
      <c r="E415" s="30" t="s">
        <v>1031</v>
      </c>
    </row>
    <row r="416" spans="1:16" ht="12.75" customHeight="1">
      <c r="A416" t="s">
        <v>40</v>
      </c>
      <c s="6" t="s">
        <v>902</v>
      </c>
      <c s="6" t="s">
        <v>1143</v>
      </c>
      <c t="s">
        <v>5</v>
      </c>
      <c s="24" t="s">
        <v>1144</v>
      </c>
      <c s="25" t="s">
        <v>43</v>
      </c>
      <c s="26">
        <v>16</v>
      </c>
      <c s="25">
        <v>0</v>
      </c>
      <c s="25">
        <f>ROUND(G416*H416,6)</f>
      </c>
      <c r="L416" s="27">
        <v>0</v>
      </c>
      <c s="28">
        <f>ROUND(ROUND(L416,2)*ROUND(G416,3),2)</f>
      </c>
      <c s="25" t="s">
        <v>44</v>
      </c>
      <c>
        <f>(M416*21)/100</f>
      </c>
      <c t="s">
        <v>45</v>
      </c>
    </row>
    <row r="417" spans="1:5" ht="12.75" customHeight="1">
      <c r="A417" s="29" t="s">
        <v>46</v>
      </c>
      <c r="E417" s="30" t="s">
        <v>1030</v>
      </c>
    </row>
    <row r="418" spans="1:5" ht="12.75" customHeight="1">
      <c r="A418" s="29" t="s">
        <v>47</v>
      </c>
      <c r="E418" s="31" t="s">
        <v>5</v>
      </c>
    </row>
    <row r="419" spans="5:5" ht="12.75" customHeight="1">
      <c r="E419" s="30" t="s">
        <v>1031</v>
      </c>
    </row>
    <row r="420" spans="1:16" ht="12.75" customHeight="1">
      <c r="A420" t="s">
        <v>40</v>
      </c>
      <c s="6" t="s">
        <v>906</v>
      </c>
      <c s="6" t="s">
        <v>1145</v>
      </c>
      <c t="s">
        <v>5</v>
      </c>
      <c s="24" t="s">
        <v>1069</v>
      </c>
      <c s="25" t="s">
        <v>43</v>
      </c>
      <c s="26">
        <v>1</v>
      </c>
      <c s="25">
        <v>0</v>
      </c>
      <c s="25">
        <f>ROUND(G420*H420,6)</f>
      </c>
      <c r="L420" s="27">
        <v>0</v>
      </c>
      <c s="28">
        <f>ROUND(ROUND(L420,2)*ROUND(G420,3),2)</f>
      </c>
      <c s="25" t="s">
        <v>44</v>
      </c>
      <c>
        <f>(M420*21)/100</f>
      </c>
      <c t="s">
        <v>45</v>
      </c>
    </row>
    <row r="421" spans="1:5" ht="12.75" customHeight="1">
      <c r="A421" s="29" t="s">
        <v>46</v>
      </c>
      <c r="E421" s="30" t="s">
        <v>1030</v>
      </c>
    </row>
    <row r="422" spans="1:5" ht="12.75" customHeight="1">
      <c r="A422" s="29" t="s">
        <v>47</v>
      </c>
      <c r="E422" s="31" t="s">
        <v>5</v>
      </c>
    </row>
    <row r="423" spans="5:5" ht="12.75" customHeight="1">
      <c r="E423" s="30" t="s">
        <v>5</v>
      </c>
    </row>
    <row r="424" spans="1:13" ht="12.75" customHeight="1">
      <c r="A424" t="s">
        <v>37</v>
      </c>
      <c r="C424" s="7" t="s">
        <v>57</v>
      </c>
      <c r="E424" s="32" t="s">
        <v>1146</v>
      </c>
      <c r="J424" s="28">
        <f>0</f>
      </c>
      <c s="28">
        <f>0</f>
      </c>
      <c s="28">
        <f>0+L425+L429+L433+L437+L441+L445+L449+L453+L457+L461+L465+L469+L473</f>
      </c>
      <c s="28">
        <f>0+M425+M429+M433+M437+M441+M445+M449+M453+M457+M461+M465+M469+M473</f>
      </c>
    </row>
    <row r="425" spans="1:16" ht="12.75" customHeight="1">
      <c r="A425" t="s">
        <v>40</v>
      </c>
      <c s="6" t="s">
        <v>911</v>
      </c>
      <c s="6" t="s">
        <v>1147</v>
      </c>
      <c t="s">
        <v>5</v>
      </c>
      <c s="24" t="s">
        <v>1032</v>
      </c>
      <c s="25" t="s">
        <v>1033</v>
      </c>
      <c s="26">
        <v>132</v>
      </c>
      <c s="25">
        <v>0</v>
      </c>
      <c s="25">
        <f>ROUND(G425*H425,6)</f>
      </c>
      <c r="L425" s="27">
        <v>0</v>
      </c>
      <c s="28">
        <f>ROUND(ROUND(L425,2)*ROUND(G425,3),2)</f>
      </c>
      <c s="25" t="s">
        <v>44</v>
      </c>
      <c>
        <f>(M425*21)/100</f>
      </c>
      <c t="s">
        <v>45</v>
      </c>
    </row>
    <row r="426" spans="1:5" ht="12.75" customHeight="1">
      <c r="A426" s="29" t="s">
        <v>46</v>
      </c>
      <c r="E426" s="30" t="s">
        <v>1030</v>
      </c>
    </row>
    <row r="427" spans="1:5" ht="12.75" customHeight="1">
      <c r="A427" s="29" t="s">
        <v>47</v>
      </c>
      <c r="E427" s="31" t="s">
        <v>5</v>
      </c>
    </row>
    <row r="428" spans="5:5" ht="12.75" customHeight="1">
      <c r="E428" s="30" t="s">
        <v>1031</v>
      </c>
    </row>
    <row r="429" spans="1:16" ht="12.75" customHeight="1">
      <c r="A429" t="s">
        <v>40</v>
      </c>
      <c s="6" t="s">
        <v>916</v>
      </c>
      <c s="6" t="s">
        <v>1148</v>
      </c>
      <c t="s">
        <v>5</v>
      </c>
      <c s="24" t="s">
        <v>1035</v>
      </c>
      <c s="25" t="s">
        <v>1033</v>
      </c>
      <c s="26">
        <v>18</v>
      </c>
      <c s="25">
        <v>0</v>
      </c>
      <c s="25">
        <f>ROUND(G429*H429,6)</f>
      </c>
      <c r="L429" s="27">
        <v>0</v>
      </c>
      <c s="28">
        <f>ROUND(ROUND(L429,2)*ROUND(G429,3),2)</f>
      </c>
      <c s="25" t="s">
        <v>44</v>
      </c>
      <c>
        <f>(M429*21)/100</f>
      </c>
      <c t="s">
        <v>45</v>
      </c>
    </row>
    <row r="430" spans="1:5" ht="12.75" customHeight="1">
      <c r="A430" s="29" t="s">
        <v>46</v>
      </c>
      <c r="E430" s="30" t="s">
        <v>1030</v>
      </c>
    </row>
    <row r="431" spans="1:5" ht="12.75" customHeight="1">
      <c r="A431" s="29" t="s">
        <v>47</v>
      </c>
      <c r="E431" s="31" t="s">
        <v>5</v>
      </c>
    </row>
    <row r="432" spans="5:5" ht="12.75" customHeight="1">
      <c r="E432" s="30" t="s">
        <v>1031</v>
      </c>
    </row>
    <row r="433" spans="1:16" ht="12.75" customHeight="1">
      <c r="A433" t="s">
        <v>40</v>
      </c>
      <c s="6" t="s">
        <v>921</v>
      </c>
      <c s="6" t="s">
        <v>1149</v>
      </c>
      <c t="s">
        <v>5</v>
      </c>
      <c s="24" t="s">
        <v>1041</v>
      </c>
      <c s="25" t="s">
        <v>1033</v>
      </c>
      <c s="26">
        <v>18</v>
      </c>
      <c s="25">
        <v>0</v>
      </c>
      <c s="25">
        <f>ROUND(G433*H433,6)</f>
      </c>
      <c r="L433" s="27">
        <v>0</v>
      </c>
      <c s="28">
        <f>ROUND(ROUND(L433,2)*ROUND(G433,3),2)</f>
      </c>
      <c s="25" t="s">
        <v>44</v>
      </c>
      <c>
        <f>(M433*21)/100</f>
      </c>
      <c t="s">
        <v>45</v>
      </c>
    </row>
    <row r="434" spans="1:5" ht="12.75" customHeight="1">
      <c r="A434" s="29" t="s">
        <v>46</v>
      </c>
      <c r="E434" s="30" t="s">
        <v>1030</v>
      </c>
    </row>
    <row r="435" spans="1:5" ht="12.75" customHeight="1">
      <c r="A435" s="29" t="s">
        <v>47</v>
      </c>
      <c r="E435" s="31" t="s">
        <v>5</v>
      </c>
    </row>
    <row r="436" spans="5:5" ht="12.75" customHeight="1">
      <c r="E436" s="30" t="s">
        <v>1031</v>
      </c>
    </row>
    <row r="437" spans="1:16" ht="12.75" customHeight="1">
      <c r="A437" t="s">
        <v>40</v>
      </c>
      <c s="6" t="s">
        <v>1150</v>
      </c>
      <c s="6" t="s">
        <v>1151</v>
      </c>
      <c t="s">
        <v>5</v>
      </c>
      <c s="24" t="s">
        <v>1045</v>
      </c>
      <c s="25" t="s">
        <v>43</v>
      </c>
      <c s="26">
        <v>6</v>
      </c>
      <c s="25">
        <v>0</v>
      </c>
      <c s="25">
        <f>ROUND(G437*H437,6)</f>
      </c>
      <c r="L437" s="27">
        <v>0</v>
      </c>
      <c s="28">
        <f>ROUND(ROUND(L437,2)*ROUND(G437,3),2)</f>
      </c>
      <c s="25" t="s">
        <v>44</v>
      </c>
      <c>
        <f>(M437*21)/100</f>
      </c>
      <c t="s">
        <v>45</v>
      </c>
    </row>
    <row r="438" spans="1:5" ht="12.75" customHeight="1">
      <c r="A438" s="29" t="s">
        <v>46</v>
      </c>
      <c r="E438" s="30" t="s">
        <v>1030</v>
      </c>
    </row>
    <row r="439" spans="1:5" ht="12.75" customHeight="1">
      <c r="A439" s="29" t="s">
        <v>47</v>
      </c>
      <c r="E439" s="31" t="s">
        <v>5</v>
      </c>
    </row>
    <row r="440" spans="5:5" ht="12.75" customHeight="1">
      <c r="E440" s="30" t="s">
        <v>1031</v>
      </c>
    </row>
    <row r="441" spans="1:16" ht="12.75" customHeight="1">
      <c r="A441" t="s">
        <v>40</v>
      </c>
      <c s="6" t="s">
        <v>1152</v>
      </c>
      <c s="6" t="s">
        <v>1153</v>
      </c>
      <c t="s">
        <v>5</v>
      </c>
      <c s="24" t="s">
        <v>1081</v>
      </c>
      <c s="25" t="s">
        <v>1033</v>
      </c>
      <c s="26">
        <v>132</v>
      </c>
      <c s="25">
        <v>0</v>
      </c>
      <c s="25">
        <f>ROUND(G441*H441,6)</f>
      </c>
      <c r="L441" s="27">
        <v>0</v>
      </c>
      <c s="28">
        <f>ROUND(ROUND(L441,2)*ROUND(G441,3),2)</f>
      </c>
      <c s="25" t="s">
        <v>44</v>
      </c>
      <c>
        <f>(M441*21)/100</f>
      </c>
      <c t="s">
        <v>45</v>
      </c>
    </row>
    <row r="442" spans="1:5" ht="12.75" customHeight="1">
      <c r="A442" s="29" t="s">
        <v>46</v>
      </c>
      <c r="E442" s="30" t="s">
        <v>1030</v>
      </c>
    </row>
    <row r="443" spans="1:5" ht="12.75" customHeight="1">
      <c r="A443" s="29" t="s">
        <v>47</v>
      </c>
      <c r="E443" s="31" t="s">
        <v>5</v>
      </c>
    </row>
    <row r="444" spans="5:5" ht="12.75" customHeight="1">
      <c r="E444" s="30" t="s">
        <v>1031</v>
      </c>
    </row>
    <row r="445" spans="1:16" ht="12.75" customHeight="1">
      <c r="A445" t="s">
        <v>40</v>
      </c>
      <c s="6" t="s">
        <v>1154</v>
      </c>
      <c s="6" t="s">
        <v>1155</v>
      </c>
      <c t="s">
        <v>5</v>
      </c>
      <c s="24" t="s">
        <v>1050</v>
      </c>
      <c s="25" t="s">
        <v>43</v>
      </c>
      <c s="26">
        <v>6</v>
      </c>
      <c s="25">
        <v>0</v>
      </c>
      <c s="25">
        <f>ROUND(G445*H445,6)</f>
      </c>
      <c r="L445" s="27">
        <v>0</v>
      </c>
      <c s="28">
        <f>ROUND(ROUND(L445,2)*ROUND(G445,3),2)</f>
      </c>
      <c s="25" t="s">
        <v>44</v>
      </c>
      <c>
        <f>(M445*21)/100</f>
      </c>
      <c t="s">
        <v>45</v>
      </c>
    </row>
    <row r="446" spans="1:5" ht="12.75" customHeight="1">
      <c r="A446" s="29" t="s">
        <v>46</v>
      </c>
      <c r="E446" s="30" t="s">
        <v>1030</v>
      </c>
    </row>
    <row r="447" spans="1:5" ht="12.75" customHeight="1">
      <c r="A447" s="29" t="s">
        <v>47</v>
      </c>
      <c r="E447" s="31" t="s">
        <v>5</v>
      </c>
    </row>
    <row r="448" spans="5:5" ht="12.75" customHeight="1">
      <c r="E448" s="30" t="s">
        <v>1031</v>
      </c>
    </row>
    <row r="449" spans="1:16" ht="12.75" customHeight="1">
      <c r="A449" t="s">
        <v>40</v>
      </c>
      <c s="6" t="s">
        <v>1156</v>
      </c>
      <c s="6" t="s">
        <v>1157</v>
      </c>
      <c t="s">
        <v>5</v>
      </c>
      <c s="24" t="s">
        <v>1054</v>
      </c>
      <c s="25" t="s">
        <v>43</v>
      </c>
      <c s="26">
        <v>6</v>
      </c>
      <c s="25">
        <v>0</v>
      </c>
      <c s="25">
        <f>ROUND(G449*H449,6)</f>
      </c>
      <c r="L449" s="27">
        <v>0</v>
      </c>
      <c s="28">
        <f>ROUND(ROUND(L449,2)*ROUND(G449,3),2)</f>
      </c>
      <c s="25" t="s">
        <v>44</v>
      </c>
      <c>
        <f>(M449*21)/100</f>
      </c>
      <c t="s">
        <v>45</v>
      </c>
    </row>
    <row r="450" spans="1:5" ht="12.75" customHeight="1">
      <c r="A450" s="29" t="s">
        <v>46</v>
      </c>
      <c r="E450" s="30" t="s">
        <v>1030</v>
      </c>
    </row>
    <row r="451" spans="1:5" ht="12.75" customHeight="1">
      <c r="A451" s="29" t="s">
        <v>47</v>
      </c>
      <c r="E451" s="31" t="s">
        <v>5</v>
      </c>
    </row>
    <row r="452" spans="5:5" ht="12.75" customHeight="1">
      <c r="E452" s="30" t="s">
        <v>1031</v>
      </c>
    </row>
    <row r="453" spans="1:16" ht="12.75" customHeight="1">
      <c r="A453" t="s">
        <v>40</v>
      </c>
      <c s="6" t="s">
        <v>1158</v>
      </c>
      <c s="6" t="s">
        <v>1159</v>
      </c>
      <c t="s">
        <v>5</v>
      </c>
      <c s="24" t="s">
        <v>1059</v>
      </c>
      <c s="25" t="s">
        <v>1033</v>
      </c>
      <c s="26">
        <v>18</v>
      </c>
      <c s="25">
        <v>0</v>
      </c>
      <c s="25">
        <f>ROUND(G453*H453,6)</f>
      </c>
      <c r="L453" s="27">
        <v>0</v>
      </c>
      <c s="28">
        <f>ROUND(ROUND(L453,2)*ROUND(G453,3),2)</f>
      </c>
      <c s="25" t="s">
        <v>44</v>
      </c>
      <c>
        <f>(M453*21)/100</f>
      </c>
      <c t="s">
        <v>45</v>
      </c>
    </row>
    <row r="454" spans="1:5" ht="12.75" customHeight="1">
      <c r="A454" s="29" t="s">
        <v>46</v>
      </c>
      <c r="E454" s="30" t="s">
        <v>1030</v>
      </c>
    </row>
    <row r="455" spans="1:5" ht="12.75" customHeight="1">
      <c r="A455" s="29" t="s">
        <v>47</v>
      </c>
      <c r="E455" s="31" t="s">
        <v>5</v>
      </c>
    </row>
    <row r="456" spans="5:5" ht="12.75" customHeight="1">
      <c r="E456" s="30" t="s">
        <v>1031</v>
      </c>
    </row>
    <row r="457" spans="1:16" ht="12.75" customHeight="1">
      <c r="A457" t="s">
        <v>40</v>
      </c>
      <c s="6" t="s">
        <v>1160</v>
      </c>
      <c s="6" t="s">
        <v>1161</v>
      </c>
      <c t="s">
        <v>5</v>
      </c>
      <c s="24" t="s">
        <v>1162</v>
      </c>
      <c s="25" t="s">
        <v>43</v>
      </c>
      <c s="26">
        <v>3</v>
      </c>
      <c s="25">
        <v>0</v>
      </c>
      <c s="25">
        <f>ROUND(G457*H457,6)</f>
      </c>
      <c r="L457" s="27">
        <v>0</v>
      </c>
      <c s="28">
        <f>ROUND(ROUND(L457,2)*ROUND(G457,3),2)</f>
      </c>
      <c s="25" t="s">
        <v>44</v>
      </c>
      <c>
        <f>(M457*21)/100</f>
      </c>
      <c t="s">
        <v>45</v>
      </c>
    </row>
    <row r="458" spans="1:5" ht="12.75" customHeight="1">
      <c r="A458" s="29" t="s">
        <v>46</v>
      </c>
      <c r="E458" s="30" t="s">
        <v>1030</v>
      </c>
    </row>
    <row r="459" spans="1:5" ht="12.75" customHeight="1">
      <c r="A459" s="29" t="s">
        <v>47</v>
      </c>
      <c r="E459" s="31" t="s">
        <v>5</v>
      </c>
    </row>
    <row r="460" spans="5:5" ht="12.75" customHeight="1">
      <c r="E460" s="30" t="s">
        <v>1031</v>
      </c>
    </row>
    <row r="461" spans="1:16" ht="12.75" customHeight="1">
      <c r="A461" t="s">
        <v>40</v>
      </c>
      <c s="6" t="s">
        <v>1163</v>
      </c>
      <c s="6" t="s">
        <v>1164</v>
      </c>
      <c t="s">
        <v>5</v>
      </c>
      <c s="24" t="s">
        <v>1165</v>
      </c>
      <c s="25" t="s">
        <v>43</v>
      </c>
      <c s="26">
        <v>6</v>
      </c>
      <c s="25">
        <v>0</v>
      </c>
      <c s="25">
        <f>ROUND(G461*H461,6)</f>
      </c>
      <c r="L461" s="27">
        <v>0</v>
      </c>
      <c s="28">
        <f>ROUND(ROUND(L461,2)*ROUND(G461,3),2)</f>
      </c>
      <c s="25" t="s">
        <v>44</v>
      </c>
      <c>
        <f>(M461*21)/100</f>
      </c>
      <c t="s">
        <v>45</v>
      </c>
    </row>
    <row r="462" spans="1:5" ht="12.75" customHeight="1">
      <c r="A462" s="29" t="s">
        <v>46</v>
      </c>
      <c r="E462" s="30" t="s">
        <v>1030</v>
      </c>
    </row>
    <row r="463" spans="1:5" ht="12.75" customHeight="1">
      <c r="A463" s="29" t="s">
        <v>47</v>
      </c>
      <c r="E463" s="31" t="s">
        <v>5</v>
      </c>
    </row>
    <row r="464" spans="5:5" ht="12.75" customHeight="1">
      <c r="E464" s="30" t="s">
        <v>1031</v>
      </c>
    </row>
    <row r="465" spans="1:16" ht="12.75" customHeight="1">
      <c r="A465" t="s">
        <v>40</v>
      </c>
      <c s="6" t="s">
        <v>1166</v>
      </c>
      <c s="6" t="s">
        <v>1167</v>
      </c>
      <c t="s">
        <v>5</v>
      </c>
      <c s="24" t="s">
        <v>1168</v>
      </c>
      <c s="25" t="s">
        <v>43</v>
      </c>
      <c s="26">
        <v>65</v>
      </c>
      <c s="25">
        <v>0</v>
      </c>
      <c s="25">
        <f>ROUND(G465*H465,6)</f>
      </c>
      <c r="L465" s="27">
        <v>0</v>
      </c>
      <c s="28">
        <f>ROUND(ROUND(L465,2)*ROUND(G465,3),2)</f>
      </c>
      <c s="25" t="s">
        <v>44</v>
      </c>
      <c>
        <f>(M465*21)/100</f>
      </c>
      <c t="s">
        <v>45</v>
      </c>
    </row>
    <row r="466" spans="1:5" ht="12.75" customHeight="1">
      <c r="A466" s="29" t="s">
        <v>46</v>
      </c>
      <c r="E466" s="30" t="s">
        <v>1030</v>
      </c>
    </row>
    <row r="467" spans="1:5" ht="12.75" customHeight="1">
      <c r="A467" s="29" t="s">
        <v>47</v>
      </c>
      <c r="E467" s="31" t="s">
        <v>5</v>
      </c>
    </row>
    <row r="468" spans="5:5" ht="12.75" customHeight="1">
      <c r="E468" s="30" t="s">
        <v>1031</v>
      </c>
    </row>
    <row r="469" spans="1:16" ht="12.75" customHeight="1">
      <c r="A469" t="s">
        <v>40</v>
      </c>
      <c s="6" t="s">
        <v>1169</v>
      </c>
      <c s="6" t="s">
        <v>1170</v>
      </c>
      <c t="s">
        <v>5</v>
      </c>
      <c s="24" t="s">
        <v>1171</v>
      </c>
      <c s="25" t="s">
        <v>43</v>
      </c>
      <c s="26">
        <v>10</v>
      </c>
      <c s="25">
        <v>0</v>
      </c>
      <c s="25">
        <f>ROUND(G469*H469,6)</f>
      </c>
      <c r="L469" s="27">
        <v>0</v>
      </c>
      <c s="28">
        <f>ROUND(ROUND(L469,2)*ROUND(G469,3),2)</f>
      </c>
      <c s="25" t="s">
        <v>44</v>
      </c>
      <c>
        <f>(M469*21)/100</f>
      </c>
      <c t="s">
        <v>45</v>
      </c>
    </row>
    <row r="470" spans="1:5" ht="12.75" customHeight="1">
      <c r="A470" s="29" t="s">
        <v>46</v>
      </c>
      <c r="E470" s="30" t="s">
        <v>1030</v>
      </c>
    </row>
    <row r="471" spans="1:5" ht="12.75" customHeight="1">
      <c r="A471" s="29" t="s">
        <v>47</v>
      </c>
      <c r="E471" s="31" t="s">
        <v>5</v>
      </c>
    </row>
    <row r="472" spans="5:5" ht="12.75" customHeight="1">
      <c r="E472" s="30" t="s">
        <v>1031</v>
      </c>
    </row>
    <row r="473" spans="1:16" ht="12.75" customHeight="1">
      <c r="A473" t="s">
        <v>40</v>
      </c>
      <c s="6" t="s">
        <v>1172</v>
      </c>
      <c s="6" t="s">
        <v>1173</v>
      </c>
      <c t="s">
        <v>5</v>
      </c>
      <c s="24" t="s">
        <v>1069</v>
      </c>
      <c s="25" t="s">
        <v>43</v>
      </c>
      <c s="26">
        <v>1</v>
      </c>
      <c s="25">
        <v>0</v>
      </c>
      <c s="25">
        <f>ROUND(G473*H473,6)</f>
      </c>
      <c r="L473" s="27">
        <v>0</v>
      </c>
      <c s="28">
        <f>ROUND(ROUND(L473,2)*ROUND(G473,3),2)</f>
      </c>
      <c s="25" t="s">
        <v>44</v>
      </c>
      <c>
        <f>(M473*21)/100</f>
      </c>
      <c t="s">
        <v>45</v>
      </c>
    </row>
    <row r="474" spans="1:5" ht="12.75" customHeight="1">
      <c r="A474" s="29" t="s">
        <v>46</v>
      </c>
      <c r="E474" s="30" t="s">
        <v>1174</v>
      </c>
    </row>
    <row r="475" spans="1:5" ht="12.75" customHeight="1">
      <c r="A475" s="29" t="s">
        <v>47</v>
      </c>
      <c r="E475" s="31" t="s">
        <v>5</v>
      </c>
    </row>
    <row r="476" spans="5:5" ht="12.75" customHeight="1">
      <c r="E476" s="30" t="s">
        <v>1175</v>
      </c>
    </row>
    <row r="477" spans="1:13" ht="12.75" customHeight="1">
      <c r="A477" t="s">
        <v>37</v>
      </c>
      <c r="C477" s="7" t="s">
        <v>60</v>
      </c>
      <c r="E477" s="32" t="s">
        <v>1176</v>
      </c>
      <c r="J477" s="28">
        <f>0</f>
      </c>
      <c s="28">
        <f>0</f>
      </c>
      <c s="28">
        <f>0+L478+L482+L486+L490+L494+L498+L502+L506+L510</f>
      </c>
      <c s="28">
        <f>0+M478+M482+M486+M490+M494+M498+M502+M506+M510</f>
      </c>
    </row>
    <row r="478" spans="1:16" ht="12.75" customHeight="1">
      <c r="A478" t="s">
        <v>40</v>
      </c>
      <c s="6" t="s">
        <v>1177</v>
      </c>
      <c s="6" t="s">
        <v>1178</v>
      </c>
      <c t="s">
        <v>5</v>
      </c>
      <c s="24" t="s">
        <v>1179</v>
      </c>
      <c s="25" t="s">
        <v>1033</v>
      </c>
      <c s="26">
        <v>1141</v>
      </c>
      <c s="25">
        <v>0</v>
      </c>
      <c s="25">
        <f>ROUND(G478*H478,6)</f>
      </c>
      <c r="L478" s="27">
        <v>0</v>
      </c>
      <c s="28">
        <f>ROUND(ROUND(L478,2)*ROUND(G478,3),2)</f>
      </c>
      <c s="25" t="s">
        <v>44</v>
      </c>
      <c>
        <f>(M478*21)/100</f>
      </c>
      <c t="s">
        <v>45</v>
      </c>
    </row>
    <row r="479" spans="1:5" ht="12.75" customHeight="1">
      <c r="A479" s="29" t="s">
        <v>46</v>
      </c>
      <c r="E479" s="30" t="s">
        <v>1180</v>
      </c>
    </row>
    <row r="480" spans="1:5" ht="12.75" customHeight="1">
      <c r="A480" s="29" t="s">
        <v>47</v>
      </c>
      <c r="E480" s="31" t="s">
        <v>5</v>
      </c>
    </row>
    <row r="481" spans="5:5" ht="12.75" customHeight="1">
      <c r="E481" s="30" t="s">
        <v>1181</v>
      </c>
    </row>
    <row r="482" spans="1:16" ht="12.75" customHeight="1">
      <c r="A482" t="s">
        <v>40</v>
      </c>
      <c s="6" t="s">
        <v>1182</v>
      </c>
      <c s="6" t="s">
        <v>1183</v>
      </c>
      <c t="s">
        <v>5</v>
      </c>
      <c s="24" t="s">
        <v>1184</v>
      </c>
      <c s="25" t="s">
        <v>1019</v>
      </c>
      <c s="26">
        <v>6</v>
      </c>
      <c s="25">
        <v>0</v>
      </c>
      <c s="25">
        <f>ROUND(G482*H482,6)</f>
      </c>
      <c r="L482" s="27">
        <v>0</v>
      </c>
      <c s="28">
        <f>ROUND(ROUND(L482,2)*ROUND(G482,3),2)</f>
      </c>
      <c s="25" t="s">
        <v>44</v>
      </c>
      <c>
        <f>(M482*21)/100</f>
      </c>
      <c t="s">
        <v>45</v>
      </c>
    </row>
    <row r="483" spans="1:5" ht="12.75" customHeight="1">
      <c r="A483" s="29" t="s">
        <v>46</v>
      </c>
      <c r="E483" s="30" t="s">
        <v>1030</v>
      </c>
    </row>
    <row r="484" spans="1:5" ht="12.75" customHeight="1">
      <c r="A484" s="29" t="s">
        <v>47</v>
      </c>
      <c r="E484" s="31" t="s">
        <v>5</v>
      </c>
    </row>
    <row r="485" spans="5:5" ht="12.75" customHeight="1">
      <c r="E485" s="30" t="s">
        <v>1185</v>
      </c>
    </row>
    <row r="486" spans="1:16" ht="12.75" customHeight="1">
      <c r="A486" t="s">
        <v>40</v>
      </c>
      <c s="6" t="s">
        <v>1186</v>
      </c>
      <c s="6" t="s">
        <v>1187</v>
      </c>
      <c t="s">
        <v>5</v>
      </c>
      <c s="24" t="s">
        <v>1188</v>
      </c>
      <c s="25" t="s">
        <v>1019</v>
      </c>
      <c s="26">
        <v>8</v>
      </c>
      <c s="25">
        <v>0</v>
      </c>
      <c s="25">
        <f>ROUND(G486*H486,6)</f>
      </c>
      <c r="L486" s="27">
        <v>0</v>
      </c>
      <c s="28">
        <f>ROUND(ROUND(L486,2)*ROUND(G486,3),2)</f>
      </c>
      <c s="25" t="s">
        <v>44</v>
      </c>
      <c>
        <f>(M486*21)/100</f>
      </c>
      <c t="s">
        <v>45</v>
      </c>
    </row>
    <row r="487" spans="1:5" ht="12.75" customHeight="1">
      <c r="A487" s="29" t="s">
        <v>46</v>
      </c>
      <c r="E487" s="30" t="s">
        <v>1030</v>
      </c>
    </row>
    <row r="488" spans="1:5" ht="12.75" customHeight="1">
      <c r="A488" s="29" t="s">
        <v>47</v>
      </c>
      <c r="E488" s="31" t="s">
        <v>5</v>
      </c>
    </row>
    <row r="489" spans="5:5" ht="12.75" customHeight="1">
      <c r="E489" s="30" t="s">
        <v>1189</v>
      </c>
    </row>
    <row r="490" spans="1:16" ht="12.75" customHeight="1">
      <c r="A490" t="s">
        <v>40</v>
      </c>
      <c s="6" t="s">
        <v>1190</v>
      </c>
      <c s="6" t="s">
        <v>1191</v>
      </c>
      <c t="s">
        <v>5</v>
      </c>
      <c s="24" t="s">
        <v>1192</v>
      </c>
      <c s="25" t="s">
        <v>1019</v>
      </c>
      <c s="26">
        <v>16</v>
      </c>
      <c s="25">
        <v>0</v>
      </c>
      <c s="25">
        <f>ROUND(G490*H490,6)</f>
      </c>
      <c r="L490" s="27">
        <v>0</v>
      </c>
      <c s="28">
        <f>ROUND(ROUND(L490,2)*ROUND(G490,3),2)</f>
      </c>
      <c s="25" t="s">
        <v>44</v>
      </c>
      <c>
        <f>(M490*21)/100</f>
      </c>
      <c t="s">
        <v>45</v>
      </c>
    </row>
    <row r="491" spans="1:5" ht="12.75" customHeight="1">
      <c r="A491" s="29" t="s">
        <v>46</v>
      </c>
      <c r="E491" s="30" t="s">
        <v>1030</v>
      </c>
    </row>
    <row r="492" spans="1:5" ht="12.75" customHeight="1">
      <c r="A492" s="29" t="s">
        <v>47</v>
      </c>
      <c r="E492" s="31" t="s">
        <v>5</v>
      </c>
    </row>
    <row r="493" spans="5:5" ht="12.75" customHeight="1">
      <c r="E493" s="30" t="s">
        <v>1189</v>
      </c>
    </row>
    <row r="494" spans="1:16" ht="12.75" customHeight="1">
      <c r="A494" t="s">
        <v>40</v>
      </c>
      <c s="6" t="s">
        <v>1193</v>
      </c>
      <c s="6" t="s">
        <v>1194</v>
      </c>
      <c t="s">
        <v>5</v>
      </c>
      <c s="24" t="s">
        <v>1195</v>
      </c>
      <c s="25" t="s">
        <v>1019</v>
      </c>
      <c s="26">
        <v>72</v>
      </c>
      <c s="25">
        <v>0</v>
      </c>
      <c s="25">
        <f>ROUND(G494*H494,6)</f>
      </c>
      <c r="L494" s="27">
        <v>0</v>
      </c>
      <c s="28">
        <f>ROUND(ROUND(L494,2)*ROUND(G494,3),2)</f>
      </c>
      <c s="25" t="s">
        <v>44</v>
      </c>
      <c>
        <f>(M494*21)/100</f>
      </c>
      <c t="s">
        <v>45</v>
      </c>
    </row>
    <row r="495" spans="1:5" ht="12.75" customHeight="1">
      <c r="A495" s="29" t="s">
        <v>46</v>
      </c>
      <c r="E495" s="30" t="s">
        <v>1030</v>
      </c>
    </row>
    <row r="496" spans="1:5" ht="12.75" customHeight="1">
      <c r="A496" s="29" t="s">
        <v>47</v>
      </c>
      <c r="E496" s="31" t="s">
        <v>5</v>
      </c>
    </row>
    <row r="497" spans="5:5" ht="12.75" customHeight="1">
      <c r="E497" s="30" t="s">
        <v>1189</v>
      </c>
    </row>
    <row r="498" spans="1:16" ht="12.75" customHeight="1">
      <c r="A498" t="s">
        <v>40</v>
      </c>
      <c s="6" t="s">
        <v>1196</v>
      </c>
      <c s="6" t="s">
        <v>1197</v>
      </c>
      <c t="s">
        <v>5</v>
      </c>
      <c s="24" t="s">
        <v>1198</v>
      </c>
      <c s="25" t="s">
        <v>1019</v>
      </c>
      <c s="26">
        <v>2</v>
      </c>
      <c s="25">
        <v>0</v>
      </c>
      <c s="25">
        <f>ROUND(G498*H498,6)</f>
      </c>
      <c r="L498" s="27">
        <v>0</v>
      </c>
      <c s="28">
        <f>ROUND(ROUND(L498,2)*ROUND(G498,3),2)</f>
      </c>
      <c s="25" t="s">
        <v>44</v>
      </c>
      <c>
        <f>(M498*21)/100</f>
      </c>
      <c t="s">
        <v>45</v>
      </c>
    </row>
    <row r="499" spans="1:5" ht="12.75" customHeight="1">
      <c r="A499" s="29" t="s">
        <v>46</v>
      </c>
      <c r="E499" s="30" t="s">
        <v>1030</v>
      </c>
    </row>
    <row r="500" spans="1:5" ht="12.75" customHeight="1">
      <c r="A500" s="29" t="s">
        <v>47</v>
      </c>
      <c r="E500" s="31" t="s">
        <v>5</v>
      </c>
    </row>
    <row r="501" spans="5:5" ht="12.75" customHeight="1">
      <c r="E501" s="30" t="s">
        <v>1189</v>
      </c>
    </row>
    <row r="502" spans="1:16" ht="12.75" customHeight="1">
      <c r="A502" t="s">
        <v>40</v>
      </c>
      <c s="6" t="s">
        <v>1199</v>
      </c>
      <c s="6" t="s">
        <v>1200</v>
      </c>
      <c t="s">
        <v>5</v>
      </c>
      <c s="24" t="s">
        <v>1201</v>
      </c>
      <c s="25" t="s">
        <v>43</v>
      </c>
      <c s="26">
        <v>1</v>
      </c>
      <c s="25">
        <v>0</v>
      </c>
      <c s="25">
        <f>ROUND(G502*H502,6)</f>
      </c>
      <c r="L502" s="27">
        <v>0</v>
      </c>
      <c s="28">
        <f>ROUND(ROUND(L502,2)*ROUND(G502,3),2)</f>
      </c>
      <c s="25" t="s">
        <v>44</v>
      </c>
      <c>
        <f>(M502*21)/100</f>
      </c>
      <c t="s">
        <v>45</v>
      </c>
    </row>
    <row r="503" spans="1:5" ht="12.75" customHeight="1">
      <c r="A503" s="29" t="s">
        <v>46</v>
      </c>
      <c r="E503" s="30" t="s">
        <v>1202</v>
      </c>
    </row>
    <row r="504" spans="1:5" ht="12.75" customHeight="1">
      <c r="A504" s="29" t="s">
        <v>47</v>
      </c>
      <c r="E504" s="31" t="s">
        <v>5</v>
      </c>
    </row>
    <row r="505" spans="5:5" ht="12.75" customHeight="1">
      <c r="E505" s="30" t="s">
        <v>1203</v>
      </c>
    </row>
    <row r="506" spans="1:16" ht="12.75" customHeight="1">
      <c r="A506" t="s">
        <v>40</v>
      </c>
      <c s="6" t="s">
        <v>1204</v>
      </c>
      <c s="6" t="s">
        <v>1205</v>
      </c>
      <c t="s">
        <v>5</v>
      </c>
      <c s="24" t="s">
        <v>1206</v>
      </c>
      <c s="25" t="s">
        <v>43</v>
      </c>
      <c s="26">
        <v>1</v>
      </c>
      <c s="25">
        <v>0</v>
      </c>
      <c s="25">
        <f>ROUND(G506*H506,6)</f>
      </c>
      <c r="L506" s="27">
        <v>0</v>
      </c>
      <c s="28">
        <f>ROUND(ROUND(L506,2)*ROUND(G506,3),2)</f>
      </c>
      <c s="25" t="s">
        <v>44</v>
      </c>
      <c>
        <f>(M506*21)/100</f>
      </c>
      <c t="s">
        <v>45</v>
      </c>
    </row>
    <row r="507" spans="1:5" ht="12.75" customHeight="1">
      <c r="A507" s="29" t="s">
        <v>46</v>
      </c>
      <c r="E507" s="30" t="s">
        <v>1202</v>
      </c>
    </row>
    <row r="508" spans="1:5" ht="12.75" customHeight="1">
      <c r="A508" s="29" t="s">
        <v>47</v>
      </c>
      <c r="E508" s="31" t="s">
        <v>5</v>
      </c>
    </row>
    <row r="509" spans="5:5" ht="12.75" customHeight="1">
      <c r="E509" s="30" t="s">
        <v>1203</v>
      </c>
    </row>
    <row r="510" spans="1:16" ht="12.75" customHeight="1">
      <c r="A510" t="s">
        <v>40</v>
      </c>
      <c s="6" t="s">
        <v>1207</v>
      </c>
      <c s="6" t="s">
        <v>1208</v>
      </c>
      <c t="s">
        <v>5</v>
      </c>
      <c s="24" t="s">
        <v>1209</v>
      </c>
      <c s="25" t="s">
        <v>43</v>
      </c>
      <c s="26">
        <v>1</v>
      </c>
      <c s="25">
        <v>0</v>
      </c>
      <c s="25">
        <f>ROUND(G510*H510,6)</f>
      </c>
      <c r="L510" s="27">
        <v>0</v>
      </c>
      <c s="28">
        <f>ROUND(ROUND(L510,2)*ROUND(G510,3),2)</f>
      </c>
      <c s="25" t="s">
        <v>44</v>
      </c>
      <c>
        <f>(M510*21)/100</f>
      </c>
      <c t="s">
        <v>45</v>
      </c>
    </row>
    <row r="511" spans="1:5" ht="12.75" customHeight="1">
      <c r="A511" s="29" t="s">
        <v>46</v>
      </c>
      <c r="E511" s="30" t="s">
        <v>5</v>
      </c>
    </row>
    <row r="512" spans="1:5" ht="12.75" customHeight="1">
      <c r="A512" s="29" t="s">
        <v>47</v>
      </c>
      <c r="E512" s="31" t="s">
        <v>5</v>
      </c>
    </row>
    <row r="513" spans="5:5" ht="12.75" customHeight="1">
      <c r="E513" s="30" t="s">
        <v>1210</v>
      </c>
    </row>
    <row r="514" spans="1:13" ht="12.75" customHeight="1">
      <c r="A514" t="s">
        <v>37</v>
      </c>
      <c r="C514" s="7" t="s">
        <v>63</v>
      </c>
      <c r="E514" s="32" t="s">
        <v>1211</v>
      </c>
      <c r="J514" s="28">
        <f>0</f>
      </c>
      <c s="28">
        <f>0</f>
      </c>
      <c s="28">
        <f>0+L515+L519+L523+L527+L531+L535+L539</f>
      </c>
      <c s="28">
        <f>0+M515+M519+M523+M527+M531+M535+M539</f>
      </c>
    </row>
    <row r="515" spans="1:16" ht="12.75" customHeight="1">
      <c r="A515" t="s">
        <v>40</v>
      </c>
      <c s="6" t="s">
        <v>1212</v>
      </c>
      <c s="6" t="s">
        <v>1213</v>
      </c>
      <c t="s">
        <v>5</v>
      </c>
      <c s="24" t="s">
        <v>1214</v>
      </c>
      <c s="25" t="s">
        <v>43</v>
      </c>
      <c s="26">
        <v>34</v>
      </c>
      <c s="25">
        <v>0</v>
      </c>
      <c s="25">
        <f>ROUND(G515*H515,6)</f>
      </c>
      <c r="L515" s="27">
        <v>0</v>
      </c>
      <c s="28">
        <f>ROUND(ROUND(L515,2)*ROUND(G515,3),2)</f>
      </c>
      <c s="25" t="s">
        <v>44</v>
      </c>
      <c>
        <f>(M515*21)/100</f>
      </c>
      <c t="s">
        <v>45</v>
      </c>
    </row>
    <row r="516" spans="1:5" ht="12.75" customHeight="1">
      <c r="A516" s="29" t="s">
        <v>46</v>
      </c>
      <c r="E516" s="30" t="s">
        <v>5</v>
      </c>
    </row>
    <row r="517" spans="1:5" ht="12.75" customHeight="1">
      <c r="A517" s="29" t="s">
        <v>47</v>
      </c>
      <c r="E517" s="31" t="s">
        <v>5</v>
      </c>
    </row>
    <row r="518" spans="5:5" ht="12.75" customHeight="1">
      <c r="E518" s="30" t="s">
        <v>1215</v>
      </c>
    </row>
    <row r="519" spans="1:16" ht="12.75" customHeight="1">
      <c r="A519" t="s">
        <v>40</v>
      </c>
      <c s="6" t="s">
        <v>1216</v>
      </c>
      <c s="6" t="s">
        <v>1217</v>
      </c>
      <c t="s">
        <v>5</v>
      </c>
      <c s="24" t="s">
        <v>1218</v>
      </c>
      <c s="25" t="s">
        <v>43</v>
      </c>
      <c s="26">
        <v>50</v>
      </c>
      <c s="25">
        <v>0</v>
      </c>
      <c s="25">
        <f>ROUND(G519*H519,6)</f>
      </c>
      <c r="L519" s="27">
        <v>0</v>
      </c>
      <c s="28">
        <f>ROUND(ROUND(L519,2)*ROUND(G519,3),2)</f>
      </c>
      <c s="25" t="s">
        <v>44</v>
      </c>
      <c>
        <f>(M519*21)/100</f>
      </c>
      <c t="s">
        <v>45</v>
      </c>
    </row>
    <row r="520" spans="1:5" ht="12.75" customHeight="1">
      <c r="A520" s="29" t="s">
        <v>46</v>
      </c>
      <c r="E520" s="30" t="s">
        <v>5</v>
      </c>
    </row>
    <row r="521" spans="1:5" ht="12.75" customHeight="1">
      <c r="A521" s="29" t="s">
        <v>47</v>
      </c>
      <c r="E521" s="31" t="s">
        <v>5</v>
      </c>
    </row>
    <row r="522" spans="5:5" ht="12.75" customHeight="1">
      <c r="E522" s="30" t="s">
        <v>1215</v>
      </c>
    </row>
    <row r="523" spans="1:16" ht="12.75" customHeight="1">
      <c r="A523" t="s">
        <v>40</v>
      </c>
      <c s="6" t="s">
        <v>1219</v>
      </c>
      <c s="6" t="s">
        <v>1220</v>
      </c>
      <c t="s">
        <v>5</v>
      </c>
      <c s="24" t="s">
        <v>1221</v>
      </c>
      <c s="25" t="s">
        <v>43</v>
      </c>
      <c s="26">
        <v>60</v>
      </c>
      <c s="25">
        <v>0</v>
      </c>
      <c s="25">
        <f>ROUND(G523*H523,6)</f>
      </c>
      <c r="L523" s="27">
        <v>0</v>
      </c>
      <c s="28">
        <f>ROUND(ROUND(L523,2)*ROUND(G523,3),2)</f>
      </c>
      <c s="25" t="s">
        <v>44</v>
      </c>
      <c>
        <f>(M523*21)/100</f>
      </c>
      <c t="s">
        <v>45</v>
      </c>
    </row>
    <row r="524" spans="1:5" ht="12.75" customHeight="1">
      <c r="A524" s="29" t="s">
        <v>46</v>
      </c>
      <c r="E524" s="30" t="s">
        <v>5</v>
      </c>
    </row>
    <row r="525" spans="1:5" ht="12.75" customHeight="1">
      <c r="A525" s="29" t="s">
        <v>47</v>
      </c>
      <c r="E525" s="31" t="s">
        <v>5</v>
      </c>
    </row>
    <row r="526" spans="5:5" ht="12.75" customHeight="1">
      <c r="E526" s="30" t="s">
        <v>1215</v>
      </c>
    </row>
    <row r="527" spans="1:16" ht="12.75" customHeight="1">
      <c r="A527" t="s">
        <v>40</v>
      </c>
      <c s="6" t="s">
        <v>1222</v>
      </c>
      <c s="6" t="s">
        <v>1223</v>
      </c>
      <c t="s">
        <v>5</v>
      </c>
      <c s="24" t="s">
        <v>1224</v>
      </c>
      <c s="25" t="s">
        <v>43</v>
      </c>
      <c s="26">
        <v>60</v>
      </c>
      <c s="25">
        <v>0</v>
      </c>
      <c s="25">
        <f>ROUND(G527*H527,6)</f>
      </c>
      <c r="L527" s="27">
        <v>0</v>
      </c>
      <c s="28">
        <f>ROUND(ROUND(L527,2)*ROUND(G527,3),2)</f>
      </c>
      <c s="25" t="s">
        <v>44</v>
      </c>
      <c>
        <f>(M527*21)/100</f>
      </c>
      <c t="s">
        <v>45</v>
      </c>
    </row>
    <row r="528" spans="1:5" ht="12.75" customHeight="1">
      <c r="A528" s="29" t="s">
        <v>46</v>
      </c>
      <c r="E528" s="30" t="s">
        <v>5</v>
      </c>
    </row>
    <row r="529" spans="1:5" ht="12.75" customHeight="1">
      <c r="A529" s="29" t="s">
        <v>47</v>
      </c>
      <c r="E529" s="31" t="s">
        <v>5</v>
      </c>
    </row>
    <row r="530" spans="5:5" ht="12.75" customHeight="1">
      <c r="E530" s="30" t="s">
        <v>1215</v>
      </c>
    </row>
    <row r="531" spans="1:16" ht="12.75" customHeight="1">
      <c r="A531" t="s">
        <v>40</v>
      </c>
      <c s="6" t="s">
        <v>1225</v>
      </c>
      <c s="6" t="s">
        <v>1226</v>
      </c>
      <c t="s">
        <v>5</v>
      </c>
      <c s="24" t="s">
        <v>1227</v>
      </c>
      <c s="25" t="s">
        <v>43</v>
      </c>
      <c s="26">
        <v>63</v>
      </c>
      <c s="25">
        <v>0</v>
      </c>
      <c s="25">
        <f>ROUND(G531*H531,6)</f>
      </c>
      <c r="L531" s="27">
        <v>0</v>
      </c>
      <c s="28">
        <f>ROUND(ROUND(L531,2)*ROUND(G531,3),2)</f>
      </c>
      <c s="25" t="s">
        <v>44</v>
      </c>
      <c>
        <f>(M531*21)/100</f>
      </c>
      <c t="s">
        <v>45</v>
      </c>
    </row>
    <row r="532" spans="1:5" ht="12.75" customHeight="1">
      <c r="A532" s="29" t="s">
        <v>46</v>
      </c>
      <c r="E532" s="30" t="s">
        <v>5</v>
      </c>
    </row>
    <row r="533" spans="1:5" ht="12.75" customHeight="1">
      <c r="A533" s="29" t="s">
        <v>47</v>
      </c>
      <c r="E533" s="31" t="s">
        <v>5</v>
      </c>
    </row>
    <row r="534" spans="5:5" ht="12.75" customHeight="1">
      <c r="E534" s="30" t="s">
        <v>1215</v>
      </c>
    </row>
    <row r="535" spans="1:16" ht="12.75" customHeight="1">
      <c r="A535" t="s">
        <v>40</v>
      </c>
      <c s="6" t="s">
        <v>1228</v>
      </c>
      <c s="6" t="s">
        <v>1229</v>
      </c>
      <c t="s">
        <v>5</v>
      </c>
      <c s="24" t="s">
        <v>1230</v>
      </c>
      <c s="25" t="s">
        <v>43</v>
      </c>
      <c s="26">
        <v>64</v>
      </c>
      <c s="25">
        <v>0</v>
      </c>
      <c s="25">
        <f>ROUND(G535*H535,6)</f>
      </c>
      <c r="L535" s="27">
        <v>0</v>
      </c>
      <c s="28">
        <f>ROUND(ROUND(L535,2)*ROUND(G535,3),2)</f>
      </c>
      <c s="25" t="s">
        <v>44</v>
      </c>
      <c>
        <f>(M535*21)/100</f>
      </c>
      <c t="s">
        <v>45</v>
      </c>
    </row>
    <row r="536" spans="1:5" ht="12.75" customHeight="1">
      <c r="A536" s="29" t="s">
        <v>46</v>
      </c>
      <c r="E536" s="30" t="s">
        <v>287</v>
      </c>
    </row>
    <row r="537" spans="1:5" ht="12.75" customHeight="1">
      <c r="A537" s="29" t="s">
        <v>47</v>
      </c>
      <c r="E537" s="31" t="s">
        <v>5</v>
      </c>
    </row>
    <row r="538" spans="5:5" ht="12.75" customHeight="1">
      <c r="E538" s="30" t="s">
        <v>192</v>
      </c>
    </row>
    <row r="539" spans="1:16" ht="12.75" customHeight="1">
      <c r="A539" t="s">
        <v>40</v>
      </c>
      <c s="6" t="s">
        <v>1231</v>
      </c>
      <c s="6" t="s">
        <v>1232</v>
      </c>
      <c t="s">
        <v>5</v>
      </c>
      <c s="24" t="s">
        <v>1233</v>
      </c>
      <c s="25" t="s">
        <v>1033</v>
      </c>
      <c s="26">
        <v>50</v>
      </c>
      <c s="25">
        <v>0</v>
      </c>
      <c s="25">
        <f>ROUND(G539*H539,6)</f>
      </c>
      <c r="L539" s="27">
        <v>0</v>
      </c>
      <c s="28">
        <f>ROUND(ROUND(L539,2)*ROUND(G539,3),2)</f>
      </c>
      <c s="25" t="s">
        <v>44</v>
      </c>
      <c>
        <f>(M539*21)/100</f>
      </c>
      <c t="s">
        <v>45</v>
      </c>
    </row>
    <row r="540" spans="1:5" ht="12.75" customHeight="1">
      <c r="A540" s="29" t="s">
        <v>46</v>
      </c>
      <c r="E540" s="30" t="s">
        <v>5</v>
      </c>
    </row>
    <row r="541" spans="1:5" ht="12.75" customHeight="1">
      <c r="A541" s="29" t="s">
        <v>47</v>
      </c>
      <c r="E541" s="31" t="s">
        <v>5</v>
      </c>
    </row>
    <row r="542" spans="5:5" ht="12.75" customHeight="1">
      <c r="E542" s="30" t="s">
        <v>1215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5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1234</v>
      </c>
      <c s="33">
        <f>0+K8+K45+K82+K139+K156+K201+K234+K239+K264+K321+K362+K403+K444+K505+K534+M8+M45+M82+M139+M156+M201+M234+M239+M264+M321+M362+M403+M444+M505+M534</f>
      </c>
      <c s="15" t="s">
        <v>13</v>
      </c>
    </row>
    <row r="4" spans="1:5" ht="15" customHeight="1">
      <c r="A4" s="18" t="s">
        <v>18</v>
      </c>
      <c s="19" t="s">
        <v>21</v>
      </c>
      <c s="20" t="s">
        <v>1234</v>
      </c>
      <c r="E4" s="19" t="s">
        <v>1235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1236</v>
      </c>
      <c r="J8" s="22">
        <f>0</f>
      </c>
      <c s="22">
        <f>0</f>
      </c>
      <c s="22">
        <f>0+L9+L13+L17+L21+L25+L29+L33+L37+L41</f>
      </c>
      <c s="22">
        <f>0+M9+M13+M17+M21+M25+M29+M33+M37+M41</f>
      </c>
    </row>
    <row r="9" spans="1:16" ht="12.75" customHeight="1">
      <c r="A9" t="s">
        <v>40</v>
      </c>
      <c s="6" t="s">
        <v>38</v>
      </c>
      <c s="6" t="s">
        <v>41</v>
      </c>
      <c t="s">
        <v>5</v>
      </c>
      <c s="24" t="s">
        <v>1237</v>
      </c>
      <c s="25" t="s">
        <v>43</v>
      </c>
      <c s="26">
        <v>2</v>
      </c>
      <c s="25">
        <v>0</v>
      </c>
      <c s="25">
        <f>ROUND(G9*H9,6)</f>
      </c>
      <c r="L9" s="27">
        <v>0</v>
      </c>
      <c s="28">
        <f>ROUND(ROUND(L9,2)*ROUND(G9,3),2)</f>
      </c>
      <c s="25" t="s">
        <v>44</v>
      </c>
      <c>
        <f>(M9*21)/100</f>
      </c>
      <c t="s">
        <v>45</v>
      </c>
    </row>
    <row r="10" spans="1:5" ht="12.75" customHeight="1">
      <c r="A10" s="29" t="s">
        <v>46</v>
      </c>
      <c r="E10" s="30" t="s">
        <v>1238</v>
      </c>
    </row>
    <row r="11" spans="1:5" ht="12.75" customHeight="1">
      <c r="A11" s="29" t="s">
        <v>47</v>
      </c>
      <c r="E11" s="31" t="s">
        <v>5</v>
      </c>
    </row>
    <row r="12" spans="5:5" ht="12.75" customHeight="1">
      <c r="E12" s="30" t="s">
        <v>1239</v>
      </c>
    </row>
    <row r="13" spans="1:16" ht="12.75" customHeight="1">
      <c r="A13" t="s">
        <v>40</v>
      </c>
      <c s="6" t="s">
        <v>45</v>
      </c>
      <c s="6" t="s">
        <v>49</v>
      </c>
      <c t="s">
        <v>5</v>
      </c>
      <c s="24" t="s">
        <v>1240</v>
      </c>
      <c s="25" t="s">
        <v>43</v>
      </c>
      <c s="26">
        <v>4</v>
      </c>
      <c s="25">
        <v>0</v>
      </c>
      <c s="25">
        <f>ROUND(G13*H13,6)</f>
      </c>
      <c r="L13" s="27">
        <v>0</v>
      </c>
      <c s="28">
        <f>ROUND(ROUND(L13,2)*ROUND(G13,3),2)</f>
      </c>
      <c s="25" t="s">
        <v>44</v>
      </c>
      <c>
        <f>(M13*21)/100</f>
      </c>
      <c t="s">
        <v>45</v>
      </c>
    </row>
    <row r="14" spans="1:5" ht="12.75" customHeight="1">
      <c r="A14" s="29" t="s">
        <v>46</v>
      </c>
      <c r="E14" s="30" t="s">
        <v>1241</v>
      </c>
    </row>
    <row r="15" spans="1:5" ht="12.75" customHeight="1">
      <c r="A15" s="29" t="s">
        <v>47</v>
      </c>
      <c r="E15" s="31" t="s">
        <v>5</v>
      </c>
    </row>
    <row r="16" spans="5:5" ht="12.75" customHeight="1">
      <c r="E16" s="30" t="s">
        <v>1242</v>
      </c>
    </row>
    <row r="17" spans="1:16" ht="12.75" customHeight="1">
      <c r="A17" t="s">
        <v>40</v>
      </c>
      <c s="6" t="s">
        <v>51</v>
      </c>
      <c s="6" t="s">
        <v>52</v>
      </c>
      <c t="s">
        <v>5</v>
      </c>
      <c s="24" t="s">
        <v>1243</v>
      </c>
      <c s="25" t="s">
        <v>43</v>
      </c>
      <c s="26">
        <v>2</v>
      </c>
      <c s="25">
        <v>0</v>
      </c>
      <c s="25">
        <f>ROUND(G17*H17,6)</f>
      </c>
      <c r="L17" s="27">
        <v>0</v>
      </c>
      <c s="28">
        <f>ROUND(ROUND(L17,2)*ROUND(G17,3),2)</f>
      </c>
      <c s="25" t="s">
        <v>44</v>
      </c>
      <c>
        <f>(M17*21)/100</f>
      </c>
      <c t="s">
        <v>45</v>
      </c>
    </row>
    <row r="18" spans="1:5" ht="12.75" customHeight="1">
      <c r="A18" s="29" t="s">
        <v>46</v>
      </c>
      <c r="E18" s="30" t="s">
        <v>1241</v>
      </c>
    </row>
    <row r="19" spans="1:5" ht="12.75" customHeight="1">
      <c r="A19" s="29" t="s">
        <v>47</v>
      </c>
      <c r="E19" s="31" t="s">
        <v>5</v>
      </c>
    </row>
    <row r="20" spans="5:5" ht="12.75" customHeight="1">
      <c r="E20" s="30" t="s">
        <v>1242</v>
      </c>
    </row>
    <row r="21" spans="1:16" ht="12.75" customHeight="1">
      <c r="A21" t="s">
        <v>40</v>
      </c>
      <c s="6" t="s">
        <v>54</v>
      </c>
      <c s="6" t="s">
        <v>55</v>
      </c>
      <c t="s">
        <v>5</v>
      </c>
      <c s="24" t="s">
        <v>1244</v>
      </c>
      <c s="25" t="s">
        <v>43</v>
      </c>
      <c s="26">
        <v>5</v>
      </c>
      <c s="25">
        <v>0</v>
      </c>
      <c s="25">
        <f>ROUND(G21*H21,6)</f>
      </c>
      <c r="L21" s="27">
        <v>0</v>
      </c>
      <c s="28">
        <f>ROUND(ROUND(L21,2)*ROUND(G21,3),2)</f>
      </c>
      <c s="25" t="s">
        <v>44</v>
      </c>
      <c>
        <f>(M21*21)/100</f>
      </c>
      <c t="s">
        <v>45</v>
      </c>
    </row>
    <row r="22" spans="1:5" ht="12.75" customHeight="1">
      <c r="A22" s="29" t="s">
        <v>46</v>
      </c>
      <c r="E22" s="30" t="s">
        <v>1241</v>
      </c>
    </row>
    <row r="23" spans="1:5" ht="12.75" customHeight="1">
      <c r="A23" s="29" t="s">
        <v>47</v>
      </c>
      <c r="E23" s="31" t="s">
        <v>5</v>
      </c>
    </row>
    <row r="24" spans="5:5" ht="12.75" customHeight="1">
      <c r="E24" s="30" t="s">
        <v>1242</v>
      </c>
    </row>
    <row r="25" spans="1:16" ht="12.75" customHeight="1">
      <c r="A25" t="s">
        <v>40</v>
      </c>
      <c s="6" t="s">
        <v>57</v>
      </c>
      <c s="6" t="s">
        <v>58</v>
      </c>
      <c t="s">
        <v>5</v>
      </c>
      <c s="24" t="s">
        <v>1245</v>
      </c>
      <c s="25" t="s">
        <v>43</v>
      </c>
      <c s="26">
        <v>1</v>
      </c>
      <c s="25">
        <v>0</v>
      </c>
      <c s="25">
        <f>ROUND(G25*H25,6)</f>
      </c>
      <c r="L25" s="27">
        <v>0</v>
      </c>
      <c s="28">
        <f>ROUND(ROUND(L25,2)*ROUND(G25,3),2)</f>
      </c>
      <c s="25" t="s">
        <v>44</v>
      </c>
      <c>
        <f>(M25*21)/100</f>
      </c>
      <c t="s">
        <v>45</v>
      </c>
    </row>
    <row r="26" spans="1:5" ht="12.75" customHeight="1">
      <c r="A26" s="29" t="s">
        <v>46</v>
      </c>
      <c r="E26" s="30" t="s">
        <v>1241</v>
      </c>
    </row>
    <row r="27" spans="1:5" ht="12.75" customHeight="1">
      <c r="A27" s="29" t="s">
        <v>47</v>
      </c>
      <c r="E27" s="31" t="s">
        <v>5</v>
      </c>
    </row>
    <row r="28" spans="5:5" ht="12.75" customHeight="1">
      <c r="E28" s="30" t="s">
        <v>1242</v>
      </c>
    </row>
    <row r="29" spans="1:16" ht="12.75" customHeight="1">
      <c r="A29" t="s">
        <v>40</v>
      </c>
      <c s="6" t="s">
        <v>60</v>
      </c>
      <c s="6" t="s">
        <v>61</v>
      </c>
      <c t="s">
        <v>5</v>
      </c>
      <c s="24" t="s">
        <v>1246</v>
      </c>
      <c s="25" t="s">
        <v>43</v>
      </c>
      <c s="26">
        <v>2</v>
      </c>
      <c s="25">
        <v>0</v>
      </c>
      <c s="25">
        <f>ROUND(G29*H29,6)</f>
      </c>
      <c r="L29" s="27">
        <v>0</v>
      </c>
      <c s="28">
        <f>ROUND(ROUND(L29,2)*ROUND(G29,3),2)</f>
      </c>
      <c s="25" t="s">
        <v>44</v>
      </c>
      <c>
        <f>(M29*21)/100</f>
      </c>
      <c t="s">
        <v>45</v>
      </c>
    </row>
    <row r="30" spans="1:5" ht="12.75" customHeight="1">
      <c r="A30" s="29" t="s">
        <v>46</v>
      </c>
      <c r="E30" s="30" t="s">
        <v>1241</v>
      </c>
    </row>
    <row r="31" spans="1:5" ht="12.75" customHeight="1">
      <c r="A31" s="29" t="s">
        <v>47</v>
      </c>
      <c r="E31" s="31" t="s">
        <v>5</v>
      </c>
    </row>
    <row r="32" spans="5:5" ht="12.75" customHeight="1">
      <c r="E32" s="30" t="s">
        <v>1242</v>
      </c>
    </row>
    <row r="33" spans="1:16" ht="12.75" customHeight="1">
      <c r="A33" t="s">
        <v>40</v>
      </c>
      <c s="6" t="s">
        <v>63</v>
      </c>
      <c s="6" t="s">
        <v>64</v>
      </c>
      <c t="s">
        <v>5</v>
      </c>
      <c s="24" t="s">
        <v>1247</v>
      </c>
      <c s="25" t="s">
        <v>43</v>
      </c>
      <c s="26">
        <v>1</v>
      </c>
      <c s="25">
        <v>0</v>
      </c>
      <c s="25">
        <f>ROUND(G33*H33,6)</f>
      </c>
      <c r="L33" s="27">
        <v>0</v>
      </c>
      <c s="28">
        <f>ROUND(ROUND(L33,2)*ROUND(G33,3),2)</f>
      </c>
      <c s="25" t="s">
        <v>44</v>
      </c>
      <c>
        <f>(M33*21)/100</f>
      </c>
      <c t="s">
        <v>45</v>
      </c>
    </row>
    <row r="34" spans="1:5" ht="12.75" customHeight="1">
      <c r="A34" s="29" t="s">
        <v>46</v>
      </c>
      <c r="E34" s="30" t="s">
        <v>1241</v>
      </c>
    </row>
    <row r="35" spans="1:5" ht="12.75" customHeight="1">
      <c r="A35" s="29" t="s">
        <v>47</v>
      </c>
      <c r="E35" s="31" t="s">
        <v>5</v>
      </c>
    </row>
    <row r="36" spans="5:5" ht="12.75" customHeight="1">
      <c r="E36" s="30" t="s">
        <v>1242</v>
      </c>
    </row>
    <row r="37" spans="1:16" ht="12.75" customHeight="1">
      <c r="A37" t="s">
        <v>40</v>
      </c>
      <c s="6" t="s">
        <v>66</v>
      </c>
      <c s="6" t="s">
        <v>67</v>
      </c>
      <c t="s">
        <v>5</v>
      </c>
      <c s="24" t="s">
        <v>1248</v>
      </c>
      <c s="25" t="s">
        <v>1033</v>
      </c>
      <c s="26">
        <v>24</v>
      </c>
      <c s="25">
        <v>0</v>
      </c>
      <c s="25">
        <f>ROUND(G37*H37,6)</f>
      </c>
      <c r="L37" s="27">
        <v>0</v>
      </c>
      <c s="28">
        <f>ROUND(ROUND(L37,2)*ROUND(G37,3),2)</f>
      </c>
      <c s="25" t="s">
        <v>44</v>
      </c>
      <c>
        <f>(M37*21)/100</f>
      </c>
      <c t="s">
        <v>45</v>
      </c>
    </row>
    <row r="38" spans="1:5" ht="12.75" customHeight="1">
      <c r="A38" s="29" t="s">
        <v>46</v>
      </c>
      <c r="E38" s="30" t="s">
        <v>1241</v>
      </c>
    </row>
    <row r="39" spans="1:5" ht="12.75" customHeight="1">
      <c r="A39" s="29" t="s">
        <v>47</v>
      </c>
      <c r="E39" s="31" t="s">
        <v>5</v>
      </c>
    </row>
    <row r="40" spans="5:5" ht="12.75" customHeight="1">
      <c r="E40" s="30" t="s">
        <v>1242</v>
      </c>
    </row>
    <row r="41" spans="1:16" ht="12.75" customHeight="1">
      <c r="A41" t="s">
        <v>40</v>
      </c>
      <c s="6" t="s">
        <v>70</v>
      </c>
      <c s="6" t="s">
        <v>71</v>
      </c>
      <c t="s">
        <v>5</v>
      </c>
      <c s="24" t="s">
        <v>1249</v>
      </c>
      <c s="25" t="s">
        <v>1033</v>
      </c>
      <c s="26">
        <v>15</v>
      </c>
      <c s="25">
        <v>0</v>
      </c>
      <c s="25">
        <f>ROUND(G41*H41,6)</f>
      </c>
      <c r="L41" s="27">
        <v>0</v>
      </c>
      <c s="28">
        <f>ROUND(ROUND(L41,2)*ROUND(G41,3),2)</f>
      </c>
      <c s="25" t="s">
        <v>44</v>
      </c>
      <c>
        <f>(M41*21)/100</f>
      </c>
      <c t="s">
        <v>45</v>
      </c>
    </row>
    <row r="42" spans="1:5" ht="12.75" customHeight="1">
      <c r="A42" s="29" t="s">
        <v>46</v>
      </c>
      <c r="E42" s="30" t="s">
        <v>1241</v>
      </c>
    </row>
    <row r="43" spans="1:5" ht="12.75" customHeight="1">
      <c r="A43" s="29" t="s">
        <v>47</v>
      </c>
      <c r="E43" s="31" t="s">
        <v>5</v>
      </c>
    </row>
    <row r="44" spans="5:5" ht="12.75" customHeight="1">
      <c r="E44" s="30" t="s">
        <v>1242</v>
      </c>
    </row>
    <row r="45" spans="1:13" ht="12.75" customHeight="1">
      <c r="A45" t="s">
        <v>37</v>
      </c>
      <c r="C45" s="7" t="s">
        <v>73</v>
      </c>
      <c r="E45" s="32" t="s">
        <v>1250</v>
      </c>
      <c r="J45" s="28">
        <f>0</f>
      </c>
      <c s="28">
        <f>0</f>
      </c>
      <c s="28">
        <f>0+L46+L50+L54+L58+L62+L66+L70+L74+L78</f>
      </c>
      <c s="28">
        <f>0+M46+M50+M54+M58+M62+M66+M70+M74+M78</f>
      </c>
    </row>
    <row r="46" spans="1:16" ht="12.75" customHeight="1">
      <c r="A46" t="s">
        <v>40</v>
      </c>
      <c s="6" t="s">
        <v>73</v>
      </c>
      <c s="6" t="s">
        <v>74</v>
      </c>
      <c t="s">
        <v>5</v>
      </c>
      <c s="24" t="s">
        <v>1251</v>
      </c>
      <c s="25" t="s">
        <v>43</v>
      </c>
      <c s="26">
        <v>1</v>
      </c>
      <c s="25">
        <v>0</v>
      </c>
      <c s="25">
        <f>ROUND(G46*H46,6)</f>
      </c>
      <c r="L46" s="27">
        <v>0</v>
      </c>
      <c s="28">
        <f>ROUND(ROUND(L46,2)*ROUND(G46,3),2)</f>
      </c>
      <c s="25" t="s">
        <v>44</v>
      </c>
      <c>
        <f>(M46*21)/100</f>
      </c>
      <c t="s">
        <v>45</v>
      </c>
    </row>
    <row r="47" spans="1:5" ht="12.75" customHeight="1">
      <c r="A47" s="29" t="s">
        <v>46</v>
      </c>
      <c r="E47" s="30" t="s">
        <v>5</v>
      </c>
    </row>
    <row r="48" spans="1:5" ht="12.75" customHeight="1">
      <c r="A48" s="29" t="s">
        <v>47</v>
      </c>
      <c r="E48" s="31" t="s">
        <v>5</v>
      </c>
    </row>
    <row r="49" spans="5:5" ht="12.75" customHeight="1">
      <c r="E49" s="30" t="s">
        <v>1252</v>
      </c>
    </row>
    <row r="50" spans="1:16" ht="12.75" customHeight="1">
      <c r="A50" t="s">
        <v>40</v>
      </c>
      <c s="6" t="s">
        <v>76</v>
      </c>
      <c s="6" t="s">
        <v>77</v>
      </c>
      <c t="s">
        <v>5</v>
      </c>
      <c s="24" t="s">
        <v>1240</v>
      </c>
      <c s="25" t="s">
        <v>43</v>
      </c>
      <c s="26">
        <v>2</v>
      </c>
      <c s="25">
        <v>0</v>
      </c>
      <c s="25">
        <f>ROUND(G50*H50,6)</f>
      </c>
      <c r="L50" s="27">
        <v>0</v>
      </c>
      <c s="28">
        <f>ROUND(ROUND(L50,2)*ROUND(G50,3),2)</f>
      </c>
      <c s="25" t="s">
        <v>44</v>
      </c>
      <c>
        <f>(M50*21)/100</f>
      </c>
      <c t="s">
        <v>45</v>
      </c>
    </row>
    <row r="51" spans="1:5" ht="12.75" customHeight="1">
      <c r="A51" s="29" t="s">
        <v>46</v>
      </c>
      <c r="E51" s="30" t="s">
        <v>1241</v>
      </c>
    </row>
    <row r="52" spans="1:5" ht="12.75" customHeight="1">
      <c r="A52" s="29" t="s">
        <v>47</v>
      </c>
      <c r="E52" s="31" t="s">
        <v>5</v>
      </c>
    </row>
    <row r="53" spans="5:5" ht="12.75" customHeight="1">
      <c r="E53" s="30" t="s">
        <v>1242</v>
      </c>
    </row>
    <row r="54" spans="1:16" ht="12.75" customHeight="1">
      <c r="A54" t="s">
        <v>40</v>
      </c>
      <c s="6" t="s">
        <v>79</v>
      </c>
      <c s="6" t="s">
        <v>80</v>
      </c>
      <c t="s">
        <v>5</v>
      </c>
      <c s="24" t="s">
        <v>1243</v>
      </c>
      <c s="25" t="s">
        <v>43</v>
      </c>
      <c s="26">
        <v>1</v>
      </c>
      <c s="25">
        <v>0</v>
      </c>
      <c s="25">
        <f>ROUND(G54*H54,6)</f>
      </c>
      <c r="L54" s="27">
        <v>0</v>
      </c>
      <c s="28">
        <f>ROUND(ROUND(L54,2)*ROUND(G54,3),2)</f>
      </c>
      <c s="25" t="s">
        <v>44</v>
      </c>
      <c>
        <f>(M54*21)/100</f>
      </c>
      <c t="s">
        <v>45</v>
      </c>
    </row>
    <row r="55" spans="1:5" ht="12.75" customHeight="1">
      <c r="A55" s="29" t="s">
        <v>46</v>
      </c>
      <c r="E55" s="30" t="s">
        <v>1241</v>
      </c>
    </row>
    <row r="56" spans="1:5" ht="12.75" customHeight="1">
      <c r="A56" s="29" t="s">
        <v>47</v>
      </c>
      <c r="E56" s="31" t="s">
        <v>5</v>
      </c>
    </row>
    <row r="57" spans="5:5" ht="12.75" customHeight="1">
      <c r="E57" s="30" t="s">
        <v>1242</v>
      </c>
    </row>
    <row r="58" spans="1:16" ht="12.75" customHeight="1">
      <c r="A58" t="s">
        <v>40</v>
      </c>
      <c s="6" t="s">
        <v>82</v>
      </c>
      <c s="6" t="s">
        <v>83</v>
      </c>
      <c t="s">
        <v>5</v>
      </c>
      <c s="24" t="s">
        <v>1244</v>
      </c>
      <c s="25" t="s">
        <v>43</v>
      </c>
      <c s="26">
        <v>5</v>
      </c>
      <c s="25">
        <v>0</v>
      </c>
      <c s="25">
        <f>ROUND(G58*H58,6)</f>
      </c>
      <c r="L58" s="27">
        <v>0</v>
      </c>
      <c s="28">
        <f>ROUND(ROUND(L58,2)*ROUND(G58,3),2)</f>
      </c>
      <c s="25" t="s">
        <v>44</v>
      </c>
      <c>
        <f>(M58*21)/100</f>
      </c>
      <c t="s">
        <v>45</v>
      </c>
    </row>
    <row r="59" spans="1:5" ht="12.75" customHeight="1">
      <c r="A59" s="29" t="s">
        <v>46</v>
      </c>
      <c r="E59" s="30" t="s">
        <v>1241</v>
      </c>
    </row>
    <row r="60" spans="1:5" ht="12.75" customHeight="1">
      <c r="A60" s="29" t="s">
        <v>47</v>
      </c>
      <c r="E60" s="31" t="s">
        <v>5</v>
      </c>
    </row>
    <row r="61" spans="5:5" ht="12.75" customHeight="1">
      <c r="E61" s="30" t="s">
        <v>1242</v>
      </c>
    </row>
    <row r="62" spans="1:16" ht="12.75" customHeight="1">
      <c r="A62" t="s">
        <v>40</v>
      </c>
      <c s="6" t="s">
        <v>85</v>
      </c>
      <c s="6" t="s">
        <v>86</v>
      </c>
      <c t="s">
        <v>5</v>
      </c>
      <c s="24" t="s">
        <v>1246</v>
      </c>
      <c s="25" t="s">
        <v>43</v>
      </c>
      <c s="26">
        <v>2</v>
      </c>
      <c s="25">
        <v>0</v>
      </c>
      <c s="25">
        <f>ROUND(G62*H62,6)</f>
      </c>
      <c r="L62" s="27">
        <v>0</v>
      </c>
      <c s="28">
        <f>ROUND(ROUND(L62,2)*ROUND(G62,3),2)</f>
      </c>
      <c s="25" t="s">
        <v>44</v>
      </c>
      <c>
        <f>(M62*21)/100</f>
      </c>
      <c t="s">
        <v>45</v>
      </c>
    </row>
    <row r="63" spans="1:5" ht="12.75" customHeight="1">
      <c r="A63" s="29" t="s">
        <v>46</v>
      </c>
      <c r="E63" s="30" t="s">
        <v>1241</v>
      </c>
    </row>
    <row r="64" spans="1:5" ht="12.75" customHeight="1">
      <c r="A64" s="29" t="s">
        <v>47</v>
      </c>
      <c r="E64" s="31" t="s">
        <v>5</v>
      </c>
    </row>
    <row r="65" spans="5:5" ht="12.75" customHeight="1">
      <c r="E65" s="30" t="s">
        <v>1242</v>
      </c>
    </row>
    <row r="66" spans="1:16" ht="12.75" customHeight="1">
      <c r="A66" t="s">
        <v>40</v>
      </c>
      <c s="6" t="s">
        <v>88</v>
      </c>
      <c s="6" t="s">
        <v>89</v>
      </c>
      <c t="s">
        <v>5</v>
      </c>
      <c s="24" t="s">
        <v>1245</v>
      </c>
      <c s="25" t="s">
        <v>43</v>
      </c>
      <c s="26">
        <v>1</v>
      </c>
      <c s="25">
        <v>0</v>
      </c>
      <c s="25">
        <f>ROUND(G66*H66,6)</f>
      </c>
      <c r="L66" s="27">
        <v>0</v>
      </c>
      <c s="28">
        <f>ROUND(ROUND(L66,2)*ROUND(G66,3),2)</f>
      </c>
      <c s="25" t="s">
        <v>44</v>
      </c>
      <c>
        <f>(M66*21)/100</f>
      </c>
      <c t="s">
        <v>45</v>
      </c>
    </row>
    <row r="67" spans="1:5" ht="12.75" customHeight="1">
      <c r="A67" s="29" t="s">
        <v>46</v>
      </c>
      <c r="E67" s="30" t="s">
        <v>1241</v>
      </c>
    </row>
    <row r="68" spans="1:5" ht="12.75" customHeight="1">
      <c r="A68" s="29" t="s">
        <v>47</v>
      </c>
      <c r="E68" s="31" t="s">
        <v>5</v>
      </c>
    </row>
    <row r="69" spans="5:5" ht="12.75" customHeight="1">
      <c r="E69" s="30" t="s">
        <v>1242</v>
      </c>
    </row>
    <row r="70" spans="1:16" ht="12.75" customHeight="1">
      <c r="A70" t="s">
        <v>40</v>
      </c>
      <c s="6" t="s">
        <v>91</v>
      </c>
      <c s="6" t="s">
        <v>92</v>
      </c>
      <c t="s">
        <v>5</v>
      </c>
      <c s="24" t="s">
        <v>1253</v>
      </c>
      <c s="25" t="s">
        <v>43</v>
      </c>
      <c s="26">
        <v>1</v>
      </c>
      <c s="25">
        <v>0</v>
      </c>
      <c s="25">
        <f>ROUND(G70*H70,6)</f>
      </c>
      <c r="L70" s="27">
        <v>0</v>
      </c>
      <c s="28">
        <f>ROUND(ROUND(L70,2)*ROUND(G70,3),2)</f>
      </c>
      <c s="25" t="s">
        <v>44</v>
      </c>
      <c>
        <f>(M70*21)/100</f>
      </c>
      <c t="s">
        <v>45</v>
      </c>
    </row>
    <row r="71" spans="1:5" ht="12.75" customHeight="1">
      <c r="A71" s="29" t="s">
        <v>46</v>
      </c>
      <c r="E71" s="30" t="s">
        <v>1241</v>
      </c>
    </row>
    <row r="72" spans="1:5" ht="12.75" customHeight="1">
      <c r="A72" s="29" t="s">
        <v>47</v>
      </c>
      <c r="E72" s="31" t="s">
        <v>5</v>
      </c>
    </row>
    <row r="73" spans="5:5" ht="12.75" customHeight="1">
      <c r="E73" s="30" t="s">
        <v>1242</v>
      </c>
    </row>
    <row r="74" spans="1:16" ht="12.75" customHeight="1">
      <c r="A74" t="s">
        <v>40</v>
      </c>
      <c s="6" t="s">
        <v>94</v>
      </c>
      <c s="6" t="s">
        <v>95</v>
      </c>
      <c t="s">
        <v>5</v>
      </c>
      <c s="24" t="s">
        <v>1254</v>
      </c>
      <c s="25" t="s">
        <v>43</v>
      </c>
      <c s="26">
        <v>1</v>
      </c>
      <c s="25">
        <v>0</v>
      </c>
      <c s="25">
        <f>ROUND(G74*H74,6)</f>
      </c>
      <c r="L74" s="27">
        <v>0</v>
      </c>
      <c s="28">
        <f>ROUND(ROUND(L74,2)*ROUND(G74,3),2)</f>
      </c>
      <c s="25" t="s">
        <v>44</v>
      </c>
      <c>
        <f>(M74*21)/100</f>
      </c>
      <c t="s">
        <v>45</v>
      </c>
    </row>
    <row r="75" spans="1:5" ht="12.75" customHeight="1">
      <c r="A75" s="29" t="s">
        <v>46</v>
      </c>
      <c r="E75" s="30" t="s">
        <v>1241</v>
      </c>
    </row>
    <row r="76" spans="1:5" ht="12.75" customHeight="1">
      <c r="A76" s="29" t="s">
        <v>47</v>
      </c>
      <c r="E76" s="31" t="s">
        <v>5</v>
      </c>
    </row>
    <row r="77" spans="5:5" ht="12.75" customHeight="1">
      <c r="E77" s="30" t="s">
        <v>1242</v>
      </c>
    </row>
    <row r="78" spans="1:16" ht="12.75" customHeight="1">
      <c r="A78" t="s">
        <v>40</v>
      </c>
      <c s="6" t="s">
        <v>97</v>
      </c>
      <c s="6" t="s">
        <v>98</v>
      </c>
      <c t="s">
        <v>5</v>
      </c>
      <c s="24" t="s">
        <v>1248</v>
      </c>
      <c s="25" t="s">
        <v>1033</v>
      </c>
      <c s="26">
        <v>22</v>
      </c>
      <c s="25">
        <v>0</v>
      </c>
      <c s="25">
        <f>ROUND(G78*H78,6)</f>
      </c>
      <c r="L78" s="27">
        <v>0</v>
      </c>
      <c s="28">
        <f>ROUND(ROUND(L78,2)*ROUND(G78,3),2)</f>
      </c>
      <c s="25" t="s">
        <v>44</v>
      </c>
      <c>
        <f>(M78*21)/100</f>
      </c>
      <c t="s">
        <v>45</v>
      </c>
    </row>
    <row r="79" spans="1:5" ht="12.75" customHeight="1">
      <c r="A79" s="29" t="s">
        <v>46</v>
      </c>
      <c r="E79" s="30" t="s">
        <v>1241</v>
      </c>
    </row>
    <row r="80" spans="1:5" ht="12.75" customHeight="1">
      <c r="A80" s="29" t="s">
        <v>47</v>
      </c>
      <c r="E80" s="31" t="s">
        <v>5</v>
      </c>
    </row>
    <row r="81" spans="5:5" ht="12.75" customHeight="1">
      <c r="E81" s="30" t="s">
        <v>1242</v>
      </c>
    </row>
    <row r="82" spans="1:13" ht="12.75" customHeight="1">
      <c r="A82" t="s">
        <v>37</v>
      </c>
      <c r="C82" s="7" t="s">
        <v>76</v>
      </c>
      <c r="E82" s="32" t="s">
        <v>1255</v>
      </c>
      <c r="J82" s="28">
        <f>0</f>
      </c>
      <c s="28">
        <f>0</f>
      </c>
      <c s="28">
        <f>0+L83+L87+L91+L95+L99+L103+L107+L111+L115+L119+L123+L127+L131+L135</f>
      </c>
      <c s="28">
        <f>0+M83+M87+M91+M95+M99+M103+M107+M111+M115+M119+M123+M127+M131+M135</f>
      </c>
    </row>
    <row r="83" spans="1:16" ht="12.75" customHeight="1">
      <c r="A83" t="s">
        <v>40</v>
      </c>
      <c s="6" t="s">
        <v>100</v>
      </c>
      <c s="6" t="s">
        <v>101</v>
      </c>
      <c t="s">
        <v>5</v>
      </c>
      <c s="24" t="s">
        <v>1256</v>
      </c>
      <c s="25" t="s">
        <v>43</v>
      </c>
      <c s="26">
        <v>1</v>
      </c>
      <c s="25">
        <v>0</v>
      </c>
      <c s="25">
        <f>ROUND(G83*H83,6)</f>
      </c>
      <c r="L83" s="27">
        <v>0</v>
      </c>
      <c s="28">
        <f>ROUND(ROUND(L83,2)*ROUND(G83,3),2)</f>
      </c>
      <c s="25" t="s">
        <v>44</v>
      </c>
      <c>
        <f>(M83*21)/100</f>
      </c>
      <c t="s">
        <v>45</v>
      </c>
    </row>
    <row r="84" spans="1:5" ht="12.75" customHeight="1">
      <c r="A84" s="29" t="s">
        <v>46</v>
      </c>
      <c r="E84" s="30" t="s">
        <v>1241</v>
      </c>
    </row>
    <row r="85" spans="1:5" ht="12.75" customHeight="1">
      <c r="A85" s="29" t="s">
        <v>47</v>
      </c>
      <c r="E85" s="31" t="s">
        <v>5</v>
      </c>
    </row>
    <row r="86" spans="5:5" ht="12.75" customHeight="1">
      <c r="E86" s="30" t="s">
        <v>1257</v>
      </c>
    </row>
    <row r="87" spans="1:16" ht="12.75" customHeight="1">
      <c r="A87" t="s">
        <v>40</v>
      </c>
      <c s="6" t="s">
        <v>104</v>
      </c>
      <c s="6" t="s">
        <v>105</v>
      </c>
      <c t="s">
        <v>5</v>
      </c>
      <c s="24" t="s">
        <v>1258</v>
      </c>
      <c s="25" t="s">
        <v>43</v>
      </c>
      <c s="26">
        <v>4</v>
      </c>
      <c s="25">
        <v>0</v>
      </c>
      <c s="25">
        <f>ROUND(G87*H87,6)</f>
      </c>
      <c r="L87" s="27">
        <v>0</v>
      </c>
      <c s="28">
        <f>ROUND(ROUND(L87,2)*ROUND(G87,3),2)</f>
      </c>
      <c s="25" t="s">
        <v>44</v>
      </c>
      <c>
        <f>(M87*21)/100</f>
      </c>
      <c t="s">
        <v>45</v>
      </c>
    </row>
    <row r="88" spans="1:5" ht="12.75" customHeight="1">
      <c r="A88" s="29" t="s">
        <v>46</v>
      </c>
      <c r="E88" s="30" t="s">
        <v>1241</v>
      </c>
    </row>
    <row r="89" spans="1:5" ht="12.75" customHeight="1">
      <c r="A89" s="29" t="s">
        <v>47</v>
      </c>
      <c r="E89" s="31" t="s">
        <v>5</v>
      </c>
    </row>
    <row r="90" spans="5:5" ht="12.75" customHeight="1">
      <c r="E90" s="30" t="s">
        <v>1242</v>
      </c>
    </row>
    <row r="91" spans="1:16" ht="12.75" customHeight="1">
      <c r="A91" t="s">
        <v>40</v>
      </c>
      <c s="6" t="s">
        <v>108</v>
      </c>
      <c s="6" t="s">
        <v>109</v>
      </c>
      <c t="s">
        <v>5</v>
      </c>
      <c s="24" t="s">
        <v>1247</v>
      </c>
      <c s="25" t="s">
        <v>43</v>
      </c>
      <c s="26">
        <v>1</v>
      </c>
      <c s="25">
        <v>0</v>
      </c>
      <c s="25">
        <f>ROUND(G91*H91,6)</f>
      </c>
      <c r="L91" s="27">
        <v>0</v>
      </c>
      <c s="28">
        <f>ROUND(ROUND(L91,2)*ROUND(G91,3),2)</f>
      </c>
      <c s="25" t="s">
        <v>44</v>
      </c>
      <c>
        <f>(M91*21)/100</f>
      </c>
      <c t="s">
        <v>45</v>
      </c>
    </row>
    <row r="92" spans="1:5" ht="12.75" customHeight="1">
      <c r="A92" s="29" t="s">
        <v>46</v>
      </c>
      <c r="E92" s="30" t="s">
        <v>1241</v>
      </c>
    </row>
    <row r="93" spans="1:5" ht="12.75" customHeight="1">
      <c r="A93" s="29" t="s">
        <v>47</v>
      </c>
      <c r="E93" s="31" t="s">
        <v>5</v>
      </c>
    </row>
    <row r="94" spans="5:5" ht="12.75" customHeight="1">
      <c r="E94" s="30" t="s">
        <v>1242</v>
      </c>
    </row>
    <row r="95" spans="1:16" ht="12.75" customHeight="1">
      <c r="A95" t="s">
        <v>40</v>
      </c>
      <c s="6" t="s">
        <v>111</v>
      </c>
      <c s="6" t="s">
        <v>112</v>
      </c>
      <c t="s">
        <v>5</v>
      </c>
      <c s="24" t="s">
        <v>1259</v>
      </c>
      <c s="25" t="s">
        <v>43</v>
      </c>
      <c s="26">
        <v>2</v>
      </c>
      <c s="25">
        <v>0</v>
      </c>
      <c s="25">
        <f>ROUND(G95*H95,6)</f>
      </c>
      <c r="L95" s="27">
        <v>0</v>
      </c>
      <c s="28">
        <f>ROUND(ROUND(L95,2)*ROUND(G95,3),2)</f>
      </c>
      <c s="25" t="s">
        <v>44</v>
      </c>
      <c>
        <f>(M95*21)/100</f>
      </c>
      <c t="s">
        <v>45</v>
      </c>
    </row>
    <row r="96" spans="1:5" ht="12.75" customHeight="1">
      <c r="A96" s="29" t="s">
        <v>46</v>
      </c>
      <c r="E96" s="30" t="s">
        <v>1241</v>
      </c>
    </row>
    <row r="97" spans="1:5" ht="12.75" customHeight="1">
      <c r="A97" s="29" t="s">
        <v>47</v>
      </c>
      <c r="E97" s="31" t="s">
        <v>5</v>
      </c>
    </row>
    <row r="98" spans="5:5" ht="12.75" customHeight="1">
      <c r="E98" s="30" t="s">
        <v>1242</v>
      </c>
    </row>
    <row r="99" spans="1:16" ht="12.75" customHeight="1">
      <c r="A99" t="s">
        <v>40</v>
      </c>
      <c s="6" t="s">
        <v>115</v>
      </c>
      <c s="6" t="s">
        <v>116</v>
      </c>
      <c t="s">
        <v>5</v>
      </c>
      <c s="24" t="s">
        <v>1248</v>
      </c>
      <c s="25" t="s">
        <v>1033</v>
      </c>
      <c s="26">
        <v>16</v>
      </c>
      <c s="25">
        <v>0</v>
      </c>
      <c s="25">
        <f>ROUND(G99*H99,6)</f>
      </c>
      <c r="L99" s="27">
        <v>0</v>
      </c>
      <c s="28">
        <f>ROUND(ROUND(L99,2)*ROUND(G99,3),2)</f>
      </c>
      <c s="25" t="s">
        <v>44</v>
      </c>
      <c>
        <f>(M99*21)/100</f>
      </c>
      <c t="s">
        <v>45</v>
      </c>
    </row>
    <row r="100" spans="1:5" ht="12.75" customHeight="1">
      <c r="A100" s="29" t="s">
        <v>46</v>
      </c>
      <c r="E100" s="30" t="s">
        <v>1241</v>
      </c>
    </row>
    <row r="101" spans="1:5" ht="12.75" customHeight="1">
      <c r="A101" s="29" t="s">
        <v>47</v>
      </c>
      <c r="E101" s="31" t="s">
        <v>5</v>
      </c>
    </row>
    <row r="102" spans="5:5" ht="12.75" customHeight="1">
      <c r="E102" s="30" t="s">
        <v>1242</v>
      </c>
    </row>
    <row r="103" spans="1:16" ht="12.75" customHeight="1">
      <c r="A103" t="s">
        <v>40</v>
      </c>
      <c s="6" t="s">
        <v>119</v>
      </c>
      <c s="6" t="s">
        <v>120</v>
      </c>
      <c t="s">
        <v>5</v>
      </c>
      <c s="24" t="s">
        <v>1249</v>
      </c>
      <c s="25" t="s">
        <v>1033</v>
      </c>
      <c s="26">
        <v>17</v>
      </c>
      <c s="25">
        <v>0</v>
      </c>
      <c s="25">
        <f>ROUND(G103*H103,6)</f>
      </c>
      <c r="L103" s="27">
        <v>0</v>
      </c>
      <c s="28">
        <f>ROUND(ROUND(L103,2)*ROUND(G103,3),2)</f>
      </c>
      <c s="25" t="s">
        <v>44</v>
      </c>
      <c>
        <f>(M103*21)/100</f>
      </c>
      <c t="s">
        <v>45</v>
      </c>
    </row>
    <row r="104" spans="1:5" ht="12.75" customHeight="1">
      <c r="A104" s="29" t="s">
        <v>46</v>
      </c>
      <c r="E104" s="30" t="s">
        <v>1241</v>
      </c>
    </row>
    <row r="105" spans="1:5" ht="12.75" customHeight="1">
      <c r="A105" s="29" t="s">
        <v>47</v>
      </c>
      <c r="E105" s="31" t="s">
        <v>5</v>
      </c>
    </row>
    <row r="106" spans="5:5" ht="12.75" customHeight="1">
      <c r="E106" s="30" t="s">
        <v>1242</v>
      </c>
    </row>
    <row r="107" spans="1:16" ht="12.75" customHeight="1">
      <c r="A107" t="s">
        <v>40</v>
      </c>
      <c s="6" t="s">
        <v>122</v>
      </c>
      <c s="6" t="s">
        <v>123</v>
      </c>
      <c t="s">
        <v>5</v>
      </c>
      <c s="24" t="s">
        <v>1260</v>
      </c>
      <c s="25" t="s">
        <v>43</v>
      </c>
      <c s="26">
        <v>1</v>
      </c>
      <c s="25">
        <v>0</v>
      </c>
      <c s="25">
        <f>ROUND(G107*H107,6)</f>
      </c>
      <c r="L107" s="27">
        <v>0</v>
      </c>
      <c s="28">
        <f>ROUND(ROUND(L107,2)*ROUND(G107,3),2)</f>
      </c>
      <c s="25" t="s">
        <v>44</v>
      </c>
      <c>
        <f>(M107*21)/100</f>
      </c>
      <c t="s">
        <v>45</v>
      </c>
    </row>
    <row r="108" spans="1:5" ht="12.75" customHeight="1">
      <c r="A108" s="29" t="s">
        <v>46</v>
      </c>
      <c r="E108" s="30" t="s">
        <v>1241</v>
      </c>
    </row>
    <row r="109" spans="1:5" ht="12.75" customHeight="1">
      <c r="A109" s="29" t="s">
        <v>47</v>
      </c>
      <c r="E109" s="31" t="s">
        <v>5</v>
      </c>
    </row>
    <row r="110" spans="5:5" ht="12.75" customHeight="1">
      <c r="E110" s="30" t="s">
        <v>1242</v>
      </c>
    </row>
    <row r="111" spans="1:16" ht="12.75" customHeight="1">
      <c r="A111" t="s">
        <v>40</v>
      </c>
      <c s="6" t="s">
        <v>125</v>
      </c>
      <c s="6" t="s">
        <v>126</v>
      </c>
      <c t="s">
        <v>5</v>
      </c>
      <c s="24" t="s">
        <v>1261</v>
      </c>
      <c s="25" t="s">
        <v>43</v>
      </c>
      <c s="26">
        <v>1</v>
      </c>
      <c s="25">
        <v>0</v>
      </c>
      <c s="25">
        <f>ROUND(G111*H111,6)</f>
      </c>
      <c r="L111" s="27">
        <v>0</v>
      </c>
      <c s="28">
        <f>ROUND(ROUND(L111,2)*ROUND(G111,3),2)</f>
      </c>
      <c s="25" t="s">
        <v>44</v>
      </c>
      <c>
        <f>(M111*21)/100</f>
      </c>
      <c t="s">
        <v>45</v>
      </c>
    </row>
    <row r="112" spans="1:5" ht="12.75" customHeight="1">
      <c r="A112" s="29" t="s">
        <v>46</v>
      </c>
      <c r="E112" s="30" t="s">
        <v>1241</v>
      </c>
    </row>
    <row r="113" spans="1:5" ht="12.75" customHeight="1">
      <c r="A113" s="29" t="s">
        <v>47</v>
      </c>
      <c r="E113" s="31" t="s">
        <v>5</v>
      </c>
    </row>
    <row r="114" spans="5:5" ht="12.75" customHeight="1">
      <c r="E114" s="30" t="s">
        <v>1242</v>
      </c>
    </row>
    <row r="115" spans="1:16" ht="12.75" customHeight="1">
      <c r="A115" t="s">
        <v>40</v>
      </c>
      <c s="6" t="s">
        <v>128</v>
      </c>
      <c s="6" t="s">
        <v>129</v>
      </c>
      <c t="s">
        <v>5</v>
      </c>
      <c s="24" t="s">
        <v>1262</v>
      </c>
      <c s="25" t="s">
        <v>43</v>
      </c>
      <c s="26">
        <v>1</v>
      </c>
      <c s="25">
        <v>0</v>
      </c>
      <c s="25">
        <f>ROUND(G115*H115,6)</f>
      </c>
      <c r="L115" s="27">
        <v>0</v>
      </c>
      <c s="28">
        <f>ROUND(ROUND(L115,2)*ROUND(G115,3),2)</f>
      </c>
      <c s="25" t="s">
        <v>44</v>
      </c>
      <c>
        <f>(M115*21)/100</f>
      </c>
      <c t="s">
        <v>45</v>
      </c>
    </row>
    <row r="116" spans="1:5" ht="12.75" customHeight="1">
      <c r="A116" s="29" t="s">
        <v>46</v>
      </c>
      <c r="E116" s="30" t="s">
        <v>1241</v>
      </c>
    </row>
    <row r="117" spans="1:5" ht="12.75" customHeight="1">
      <c r="A117" s="29" t="s">
        <v>47</v>
      </c>
      <c r="E117" s="31" t="s">
        <v>5</v>
      </c>
    </row>
    <row r="118" spans="5:5" ht="12.75" customHeight="1">
      <c r="E118" s="30" t="s">
        <v>1242</v>
      </c>
    </row>
    <row r="119" spans="1:16" ht="12.75" customHeight="1">
      <c r="A119" t="s">
        <v>40</v>
      </c>
      <c s="6" t="s">
        <v>131</v>
      </c>
      <c s="6" t="s">
        <v>132</v>
      </c>
      <c t="s">
        <v>5</v>
      </c>
      <c s="24" t="s">
        <v>1244</v>
      </c>
      <c s="25" t="s">
        <v>43</v>
      </c>
      <c s="26">
        <v>1</v>
      </c>
      <c s="25">
        <v>0</v>
      </c>
      <c s="25">
        <f>ROUND(G119*H119,6)</f>
      </c>
      <c r="L119" s="27">
        <v>0</v>
      </c>
      <c s="28">
        <f>ROUND(ROUND(L119,2)*ROUND(G119,3),2)</f>
      </c>
      <c s="25" t="s">
        <v>44</v>
      </c>
      <c>
        <f>(M119*21)/100</f>
      </c>
      <c t="s">
        <v>45</v>
      </c>
    </row>
    <row r="120" spans="1:5" ht="12.75" customHeight="1">
      <c r="A120" s="29" t="s">
        <v>46</v>
      </c>
      <c r="E120" s="30" t="s">
        <v>1241</v>
      </c>
    </row>
    <row r="121" spans="1:5" ht="12.75" customHeight="1">
      <c r="A121" s="29" t="s">
        <v>47</v>
      </c>
      <c r="E121" s="31" t="s">
        <v>5</v>
      </c>
    </row>
    <row r="122" spans="5:5" ht="12.75" customHeight="1">
      <c r="E122" s="30" t="s">
        <v>1242</v>
      </c>
    </row>
    <row r="123" spans="1:16" ht="12.75" customHeight="1">
      <c r="A123" t="s">
        <v>40</v>
      </c>
      <c s="6" t="s">
        <v>134</v>
      </c>
      <c s="6" t="s">
        <v>135</v>
      </c>
      <c t="s">
        <v>5</v>
      </c>
      <c s="24" t="s">
        <v>1245</v>
      </c>
      <c s="25" t="s">
        <v>43</v>
      </c>
      <c s="26">
        <v>1</v>
      </c>
      <c s="25">
        <v>0</v>
      </c>
      <c s="25">
        <f>ROUND(G123*H123,6)</f>
      </c>
      <c r="L123" s="27">
        <v>0</v>
      </c>
      <c s="28">
        <f>ROUND(ROUND(L123,2)*ROUND(G123,3),2)</f>
      </c>
      <c s="25" t="s">
        <v>44</v>
      </c>
      <c>
        <f>(M123*21)/100</f>
      </c>
      <c t="s">
        <v>45</v>
      </c>
    </row>
    <row r="124" spans="1:5" ht="12.75" customHeight="1">
      <c r="A124" s="29" t="s">
        <v>46</v>
      </c>
      <c r="E124" s="30" t="s">
        <v>1241</v>
      </c>
    </row>
    <row r="125" spans="1:5" ht="12.75" customHeight="1">
      <c r="A125" s="29" t="s">
        <v>47</v>
      </c>
      <c r="E125" s="31" t="s">
        <v>5</v>
      </c>
    </row>
    <row r="126" spans="5:5" ht="12.75" customHeight="1">
      <c r="E126" s="30" t="s">
        <v>1242</v>
      </c>
    </row>
    <row r="127" spans="1:16" ht="12.75" customHeight="1">
      <c r="A127" t="s">
        <v>40</v>
      </c>
      <c s="6" t="s">
        <v>137</v>
      </c>
      <c s="6" t="s">
        <v>138</v>
      </c>
      <c t="s">
        <v>5</v>
      </c>
      <c s="24" t="s">
        <v>1246</v>
      </c>
      <c s="25" t="s">
        <v>43</v>
      </c>
      <c s="26">
        <v>1</v>
      </c>
      <c s="25">
        <v>0</v>
      </c>
      <c s="25">
        <f>ROUND(G127*H127,6)</f>
      </c>
      <c r="L127" s="27">
        <v>0</v>
      </c>
      <c s="28">
        <f>ROUND(ROUND(L127,2)*ROUND(G127,3),2)</f>
      </c>
      <c s="25" t="s">
        <v>44</v>
      </c>
      <c>
        <f>(M127*21)/100</f>
      </c>
      <c t="s">
        <v>45</v>
      </c>
    </row>
    <row r="128" spans="1:5" ht="12.75" customHeight="1">
      <c r="A128" s="29" t="s">
        <v>46</v>
      </c>
      <c r="E128" s="30" t="s">
        <v>1241</v>
      </c>
    </row>
    <row r="129" spans="1:5" ht="12.75" customHeight="1">
      <c r="A129" s="29" t="s">
        <v>47</v>
      </c>
      <c r="E129" s="31" t="s">
        <v>5</v>
      </c>
    </row>
    <row r="130" spans="5:5" ht="12.75" customHeight="1">
      <c r="E130" s="30" t="s">
        <v>1242</v>
      </c>
    </row>
    <row r="131" spans="1:16" ht="12.75" customHeight="1">
      <c r="A131" t="s">
        <v>40</v>
      </c>
      <c s="6" t="s">
        <v>140</v>
      </c>
      <c s="6" t="s">
        <v>141</v>
      </c>
      <c t="s">
        <v>5</v>
      </c>
      <c s="24" t="s">
        <v>1263</v>
      </c>
      <c s="25" t="s">
        <v>43</v>
      </c>
      <c s="26">
        <v>2</v>
      </c>
      <c s="25">
        <v>0</v>
      </c>
      <c s="25">
        <f>ROUND(G131*H131,6)</f>
      </c>
      <c r="L131" s="27">
        <v>0</v>
      </c>
      <c s="28">
        <f>ROUND(ROUND(L131,2)*ROUND(G131,3),2)</f>
      </c>
      <c s="25" t="s">
        <v>44</v>
      </c>
      <c>
        <f>(M131*21)/100</f>
      </c>
      <c t="s">
        <v>45</v>
      </c>
    </row>
    <row r="132" spans="1:5" ht="12.75" customHeight="1">
      <c r="A132" s="29" t="s">
        <v>46</v>
      </c>
      <c r="E132" s="30" t="s">
        <v>1241</v>
      </c>
    </row>
    <row r="133" spans="1:5" ht="12.75" customHeight="1">
      <c r="A133" s="29" t="s">
        <v>47</v>
      </c>
      <c r="E133" s="31" t="s">
        <v>5</v>
      </c>
    </row>
    <row r="134" spans="5:5" ht="12.75" customHeight="1">
      <c r="E134" s="30" t="s">
        <v>1242</v>
      </c>
    </row>
    <row r="135" spans="1:16" ht="12.75" customHeight="1">
      <c r="A135" t="s">
        <v>40</v>
      </c>
      <c s="6" t="s">
        <v>143</v>
      </c>
      <c s="6" t="s">
        <v>144</v>
      </c>
      <c t="s">
        <v>5</v>
      </c>
      <c s="24" t="s">
        <v>1264</v>
      </c>
      <c s="25" t="s">
        <v>43</v>
      </c>
      <c s="26">
        <v>1</v>
      </c>
      <c s="25">
        <v>0</v>
      </c>
      <c s="25">
        <f>ROUND(G135*H135,6)</f>
      </c>
      <c r="L135" s="27">
        <v>0</v>
      </c>
      <c s="28">
        <f>ROUND(ROUND(L135,2)*ROUND(G135,3),2)</f>
      </c>
      <c s="25" t="s">
        <v>44</v>
      </c>
      <c>
        <f>(M135*21)/100</f>
      </c>
      <c t="s">
        <v>45</v>
      </c>
    </row>
    <row r="136" spans="1:5" ht="12.75" customHeight="1">
      <c r="A136" s="29" t="s">
        <v>46</v>
      </c>
      <c r="E136" s="30" t="s">
        <v>1241</v>
      </c>
    </row>
    <row r="137" spans="1:5" ht="12.75" customHeight="1">
      <c r="A137" s="29" t="s">
        <v>47</v>
      </c>
      <c r="E137" s="31" t="s">
        <v>5</v>
      </c>
    </row>
    <row r="138" spans="5:5" ht="12.75" customHeight="1">
      <c r="E138" s="30" t="s">
        <v>1242</v>
      </c>
    </row>
    <row r="139" spans="1:13" ht="12.75" customHeight="1">
      <c r="A139" t="s">
        <v>37</v>
      </c>
      <c r="C139" s="7" t="s">
        <v>79</v>
      </c>
      <c r="E139" s="32" t="s">
        <v>1265</v>
      </c>
      <c r="J139" s="28">
        <f>0</f>
      </c>
      <c s="28">
        <f>0</f>
      </c>
      <c s="28">
        <f>0+L140+L144+L148+L152</f>
      </c>
      <c s="28">
        <f>0+M140+M144+M148+M152</f>
      </c>
    </row>
    <row r="140" spans="1:16" ht="12.75" customHeight="1">
      <c r="A140" t="s">
        <v>40</v>
      </c>
      <c s="6" t="s">
        <v>146</v>
      </c>
      <c s="6" t="s">
        <v>147</v>
      </c>
      <c t="s">
        <v>5</v>
      </c>
      <c s="24" t="s">
        <v>1266</v>
      </c>
      <c s="25" t="s">
        <v>43</v>
      </c>
      <c s="26">
        <v>1</v>
      </c>
      <c s="25">
        <v>0</v>
      </c>
      <c s="25">
        <f>ROUND(G140*H140,6)</f>
      </c>
      <c r="L140" s="27">
        <v>0</v>
      </c>
      <c s="28">
        <f>ROUND(ROUND(L140,2)*ROUND(G140,3),2)</f>
      </c>
      <c s="25" t="s">
        <v>44</v>
      </c>
      <c>
        <f>(M140*21)/100</f>
      </c>
      <c t="s">
        <v>45</v>
      </c>
    </row>
    <row r="141" spans="1:5" ht="12.75" customHeight="1">
      <c r="A141" s="29" t="s">
        <v>46</v>
      </c>
      <c r="E141" s="30" t="s">
        <v>1267</v>
      </c>
    </row>
    <row r="142" spans="1:5" ht="12.75" customHeight="1">
      <c r="A142" s="29" t="s">
        <v>47</v>
      </c>
      <c r="E142" s="31" t="s">
        <v>5</v>
      </c>
    </row>
    <row r="143" spans="5:5" ht="12.75" customHeight="1">
      <c r="E143" s="30" t="s">
        <v>1268</v>
      </c>
    </row>
    <row r="144" spans="1:16" ht="12.75" customHeight="1">
      <c r="A144" t="s">
        <v>40</v>
      </c>
      <c s="6" t="s">
        <v>149</v>
      </c>
      <c s="6" t="s">
        <v>150</v>
      </c>
      <c t="s">
        <v>5</v>
      </c>
      <c s="24" t="s">
        <v>1269</v>
      </c>
      <c s="25" t="s">
        <v>43</v>
      </c>
      <c s="26">
        <v>1</v>
      </c>
      <c s="25">
        <v>0</v>
      </c>
      <c s="25">
        <f>ROUND(G144*H144,6)</f>
      </c>
      <c r="L144" s="27">
        <v>0</v>
      </c>
      <c s="28">
        <f>ROUND(ROUND(L144,2)*ROUND(G144,3),2)</f>
      </c>
      <c s="25" t="s">
        <v>44</v>
      </c>
      <c>
        <f>(M144*21)/100</f>
      </c>
      <c t="s">
        <v>45</v>
      </c>
    </row>
    <row r="145" spans="1:5" ht="12.75" customHeight="1">
      <c r="A145" s="29" t="s">
        <v>46</v>
      </c>
      <c r="E145" s="30" t="s">
        <v>1241</v>
      </c>
    </row>
    <row r="146" spans="1:5" ht="12.75" customHeight="1">
      <c r="A146" s="29" t="s">
        <v>47</v>
      </c>
      <c r="E146" s="31" t="s">
        <v>5</v>
      </c>
    </row>
    <row r="147" spans="5:5" ht="12.75" customHeight="1">
      <c r="E147" s="30" t="s">
        <v>1242</v>
      </c>
    </row>
    <row r="148" spans="1:16" ht="12.75" customHeight="1">
      <c r="A148" t="s">
        <v>40</v>
      </c>
      <c s="6" t="s">
        <v>152</v>
      </c>
      <c s="6" t="s">
        <v>153</v>
      </c>
      <c t="s">
        <v>5</v>
      </c>
      <c s="24" t="s">
        <v>1270</v>
      </c>
      <c s="25" t="s">
        <v>1033</v>
      </c>
      <c s="26">
        <v>18</v>
      </c>
      <c s="25">
        <v>0</v>
      </c>
      <c s="25">
        <f>ROUND(G148*H148,6)</f>
      </c>
      <c r="L148" s="27">
        <v>0</v>
      </c>
      <c s="28">
        <f>ROUND(ROUND(L148,2)*ROUND(G148,3),2)</f>
      </c>
      <c s="25" t="s">
        <v>44</v>
      </c>
      <c>
        <f>(M148*21)/100</f>
      </c>
      <c t="s">
        <v>45</v>
      </c>
    </row>
    <row r="149" spans="1:5" ht="12.75" customHeight="1">
      <c r="A149" s="29" t="s">
        <v>46</v>
      </c>
      <c r="E149" s="30" t="s">
        <v>1271</v>
      </c>
    </row>
    <row r="150" spans="1:5" ht="12.75" customHeight="1">
      <c r="A150" s="29" t="s">
        <v>47</v>
      </c>
      <c r="E150" s="31" t="s">
        <v>5</v>
      </c>
    </row>
    <row r="151" spans="5:5" ht="12.75" customHeight="1">
      <c r="E151" s="30" t="s">
        <v>1242</v>
      </c>
    </row>
    <row r="152" spans="1:16" ht="12.75" customHeight="1">
      <c r="A152" t="s">
        <v>40</v>
      </c>
      <c s="6" t="s">
        <v>155</v>
      </c>
      <c s="6" t="s">
        <v>156</v>
      </c>
      <c t="s">
        <v>5</v>
      </c>
      <c s="24" t="s">
        <v>1253</v>
      </c>
      <c s="25" t="s">
        <v>43</v>
      </c>
      <c s="26">
        <v>1</v>
      </c>
      <c s="25">
        <v>0</v>
      </c>
      <c s="25">
        <f>ROUND(G152*H152,6)</f>
      </c>
      <c r="L152" s="27">
        <v>0</v>
      </c>
      <c s="28">
        <f>ROUND(ROUND(L152,2)*ROUND(G152,3),2)</f>
      </c>
      <c s="25" t="s">
        <v>44</v>
      </c>
      <c>
        <f>(M152*21)/100</f>
      </c>
      <c t="s">
        <v>45</v>
      </c>
    </row>
    <row r="153" spans="1:5" ht="12.75" customHeight="1">
      <c r="A153" s="29" t="s">
        <v>46</v>
      </c>
      <c r="E153" s="30" t="s">
        <v>1241</v>
      </c>
    </row>
    <row r="154" spans="1:5" ht="12.75" customHeight="1">
      <c r="A154" s="29" t="s">
        <v>47</v>
      </c>
      <c r="E154" s="31" t="s">
        <v>5</v>
      </c>
    </row>
    <row r="155" spans="5:5" ht="12.75" customHeight="1">
      <c r="E155" s="30" t="s">
        <v>1242</v>
      </c>
    </row>
    <row r="156" spans="1:13" ht="12.75" customHeight="1">
      <c r="A156" t="s">
        <v>37</v>
      </c>
      <c r="C156" s="7" t="s">
        <v>82</v>
      </c>
      <c r="E156" s="32" t="s">
        <v>1272</v>
      </c>
      <c r="J156" s="28">
        <f>0</f>
      </c>
      <c s="28">
        <f>0</f>
      </c>
      <c s="28">
        <f>0+L157+L161+L165+L169+L173+L177+L181+L185+L189+L193+L197</f>
      </c>
      <c s="28">
        <f>0+M157+M161+M165+M169+M173+M177+M181+M185+M189+M193+M197</f>
      </c>
    </row>
    <row r="157" spans="1:16" ht="12.75" customHeight="1">
      <c r="A157" t="s">
        <v>40</v>
      </c>
      <c s="6" t="s">
        <v>158</v>
      </c>
      <c s="6" t="s">
        <v>159</v>
      </c>
      <c t="s">
        <v>5</v>
      </c>
      <c s="24" t="s">
        <v>1251</v>
      </c>
      <c s="25" t="s">
        <v>43</v>
      </c>
      <c s="26">
        <v>1</v>
      </c>
      <c s="25">
        <v>0</v>
      </c>
      <c s="25">
        <f>ROUND(G157*H157,6)</f>
      </c>
      <c r="L157" s="27">
        <v>0</v>
      </c>
      <c s="28">
        <f>ROUND(ROUND(L157,2)*ROUND(G157,3),2)</f>
      </c>
      <c s="25" t="s">
        <v>44</v>
      </c>
      <c>
        <f>(M157*21)/100</f>
      </c>
      <c t="s">
        <v>45</v>
      </c>
    </row>
    <row r="158" spans="1:5" ht="12.75" customHeight="1">
      <c r="A158" s="29" t="s">
        <v>46</v>
      </c>
      <c r="E158" s="30" t="s">
        <v>1241</v>
      </c>
    </row>
    <row r="159" spans="1:5" ht="12.75" customHeight="1">
      <c r="A159" s="29" t="s">
        <v>47</v>
      </c>
      <c r="E159" s="31" t="s">
        <v>5</v>
      </c>
    </row>
    <row r="160" spans="5:5" ht="12.75" customHeight="1">
      <c r="E160" s="30" t="s">
        <v>1252</v>
      </c>
    </row>
    <row r="161" spans="1:16" ht="12.75" customHeight="1">
      <c r="A161" t="s">
        <v>40</v>
      </c>
      <c s="6" t="s">
        <v>161</v>
      </c>
      <c s="6" t="s">
        <v>162</v>
      </c>
      <c t="s">
        <v>5</v>
      </c>
      <c s="24" t="s">
        <v>1240</v>
      </c>
      <c s="25" t="s">
        <v>43</v>
      </c>
      <c s="26">
        <v>2</v>
      </c>
      <c s="25">
        <v>0</v>
      </c>
      <c s="25">
        <f>ROUND(G161*H161,6)</f>
      </c>
      <c r="L161" s="27">
        <v>0</v>
      </c>
      <c s="28">
        <f>ROUND(ROUND(L161,2)*ROUND(G161,3),2)</f>
      </c>
      <c s="25" t="s">
        <v>44</v>
      </c>
      <c>
        <f>(M161*21)/100</f>
      </c>
      <c t="s">
        <v>45</v>
      </c>
    </row>
    <row r="162" spans="1:5" ht="12.75" customHeight="1">
      <c r="A162" s="29" t="s">
        <v>46</v>
      </c>
      <c r="E162" s="30" t="s">
        <v>1241</v>
      </c>
    </row>
    <row r="163" spans="1:5" ht="12.75" customHeight="1">
      <c r="A163" s="29" t="s">
        <v>47</v>
      </c>
      <c r="E163" s="31" t="s">
        <v>5</v>
      </c>
    </row>
    <row r="164" spans="5:5" ht="12.75" customHeight="1">
      <c r="E164" s="30" t="s">
        <v>1242</v>
      </c>
    </row>
    <row r="165" spans="1:16" ht="12.75" customHeight="1">
      <c r="A165" t="s">
        <v>40</v>
      </c>
      <c s="6" t="s">
        <v>164</v>
      </c>
      <c s="6" t="s">
        <v>165</v>
      </c>
      <c t="s">
        <v>5</v>
      </c>
      <c s="24" t="s">
        <v>1248</v>
      </c>
      <c s="25" t="s">
        <v>1033</v>
      </c>
      <c s="26">
        <v>21</v>
      </c>
      <c s="25">
        <v>0</v>
      </c>
      <c s="25">
        <f>ROUND(G165*H165,6)</f>
      </c>
      <c r="L165" s="27">
        <v>0</v>
      </c>
      <c s="28">
        <f>ROUND(ROUND(L165,2)*ROUND(G165,3),2)</f>
      </c>
      <c s="25" t="s">
        <v>44</v>
      </c>
      <c>
        <f>(M165*21)/100</f>
      </c>
      <c t="s">
        <v>45</v>
      </c>
    </row>
    <row r="166" spans="1:5" ht="12.75" customHeight="1">
      <c r="A166" s="29" t="s">
        <v>46</v>
      </c>
      <c r="E166" s="30" t="s">
        <v>1241</v>
      </c>
    </row>
    <row r="167" spans="1:5" ht="12.75" customHeight="1">
      <c r="A167" s="29" t="s">
        <v>47</v>
      </c>
      <c r="E167" s="31" t="s">
        <v>5</v>
      </c>
    </row>
    <row r="168" spans="5:5" ht="12.75" customHeight="1">
      <c r="E168" s="30" t="s">
        <v>1242</v>
      </c>
    </row>
    <row r="169" spans="1:16" ht="12.75" customHeight="1">
      <c r="A169" t="s">
        <v>40</v>
      </c>
      <c s="6" t="s">
        <v>167</v>
      </c>
      <c s="6" t="s">
        <v>168</v>
      </c>
      <c t="s">
        <v>5</v>
      </c>
      <c s="24" t="s">
        <v>1273</v>
      </c>
      <c s="25" t="s">
        <v>43</v>
      </c>
      <c s="26">
        <v>1</v>
      </c>
      <c s="25">
        <v>0</v>
      </c>
      <c s="25">
        <f>ROUND(G169*H169,6)</f>
      </c>
      <c r="L169" s="27">
        <v>0</v>
      </c>
      <c s="28">
        <f>ROUND(ROUND(L169,2)*ROUND(G169,3),2)</f>
      </c>
      <c s="25" t="s">
        <v>44</v>
      </c>
      <c>
        <f>(M169*21)/100</f>
      </c>
      <c t="s">
        <v>45</v>
      </c>
    </row>
    <row r="170" spans="1:5" ht="12.75" customHeight="1">
      <c r="A170" s="29" t="s">
        <v>46</v>
      </c>
      <c r="E170" s="30" t="s">
        <v>1241</v>
      </c>
    </row>
    <row r="171" spans="1:5" ht="12.75" customHeight="1">
      <c r="A171" s="29" t="s">
        <v>47</v>
      </c>
      <c r="E171" s="31" t="s">
        <v>5</v>
      </c>
    </row>
    <row r="172" spans="5:5" ht="12.75" customHeight="1">
      <c r="E172" s="30" t="s">
        <v>1242</v>
      </c>
    </row>
    <row r="173" spans="1:16" ht="12.75" customHeight="1">
      <c r="A173" t="s">
        <v>40</v>
      </c>
      <c s="6" t="s">
        <v>170</v>
      </c>
      <c s="6" t="s">
        <v>171</v>
      </c>
      <c t="s">
        <v>5</v>
      </c>
      <c s="24" t="s">
        <v>1274</v>
      </c>
      <c s="25" t="s">
        <v>43</v>
      </c>
      <c s="26">
        <v>2</v>
      </c>
      <c s="25">
        <v>0</v>
      </c>
      <c s="25">
        <f>ROUND(G173*H173,6)</f>
      </c>
      <c r="L173" s="27">
        <v>0</v>
      </c>
      <c s="28">
        <f>ROUND(ROUND(L173,2)*ROUND(G173,3),2)</f>
      </c>
      <c s="25" t="s">
        <v>44</v>
      </c>
      <c>
        <f>(M173*21)/100</f>
      </c>
      <c t="s">
        <v>45</v>
      </c>
    </row>
    <row r="174" spans="1:5" ht="12.75" customHeight="1">
      <c r="A174" s="29" t="s">
        <v>46</v>
      </c>
      <c r="E174" s="30" t="s">
        <v>1241</v>
      </c>
    </row>
    <row r="175" spans="1:5" ht="12.75" customHeight="1">
      <c r="A175" s="29" t="s">
        <v>47</v>
      </c>
      <c r="E175" s="31" t="s">
        <v>5</v>
      </c>
    </row>
    <row r="176" spans="5:5" ht="12.75" customHeight="1">
      <c r="E176" s="30" t="s">
        <v>1242</v>
      </c>
    </row>
    <row r="177" spans="1:16" ht="12.75" customHeight="1">
      <c r="A177" t="s">
        <v>40</v>
      </c>
      <c s="6" t="s">
        <v>173</v>
      </c>
      <c s="6" t="s">
        <v>174</v>
      </c>
      <c t="s">
        <v>5</v>
      </c>
      <c s="24" t="s">
        <v>1243</v>
      </c>
      <c s="25" t="s">
        <v>43</v>
      </c>
      <c s="26">
        <v>1</v>
      </c>
      <c s="25">
        <v>0</v>
      </c>
      <c s="25">
        <f>ROUND(G177*H177,6)</f>
      </c>
      <c r="L177" s="27">
        <v>0</v>
      </c>
      <c s="28">
        <f>ROUND(ROUND(L177,2)*ROUND(G177,3),2)</f>
      </c>
      <c s="25" t="s">
        <v>44</v>
      </c>
      <c>
        <f>(M177*21)/100</f>
      </c>
      <c t="s">
        <v>45</v>
      </c>
    </row>
    <row r="178" spans="1:5" ht="12.75" customHeight="1">
      <c r="A178" s="29" t="s">
        <v>46</v>
      </c>
      <c r="E178" s="30" t="s">
        <v>1241</v>
      </c>
    </row>
    <row r="179" spans="1:5" ht="12.75" customHeight="1">
      <c r="A179" s="29" t="s">
        <v>47</v>
      </c>
      <c r="E179" s="31" t="s">
        <v>5</v>
      </c>
    </row>
    <row r="180" spans="5:5" ht="12.75" customHeight="1">
      <c r="E180" s="30" t="s">
        <v>1242</v>
      </c>
    </row>
    <row r="181" spans="1:16" ht="12.75" customHeight="1">
      <c r="A181" t="s">
        <v>40</v>
      </c>
      <c s="6" t="s">
        <v>176</v>
      </c>
      <c s="6" t="s">
        <v>177</v>
      </c>
      <c t="s">
        <v>5</v>
      </c>
      <c s="24" t="s">
        <v>1275</v>
      </c>
      <c s="25" t="s">
        <v>43</v>
      </c>
      <c s="26">
        <v>1</v>
      </c>
      <c s="25">
        <v>0</v>
      </c>
      <c s="25">
        <f>ROUND(G181*H181,6)</f>
      </c>
      <c r="L181" s="27">
        <v>0</v>
      </c>
      <c s="28">
        <f>ROUND(ROUND(L181,2)*ROUND(G181,3),2)</f>
      </c>
      <c s="25" t="s">
        <v>44</v>
      </c>
      <c>
        <f>(M181*21)/100</f>
      </c>
      <c t="s">
        <v>45</v>
      </c>
    </row>
    <row r="182" spans="1:5" ht="12.75" customHeight="1">
      <c r="A182" s="29" t="s">
        <v>46</v>
      </c>
      <c r="E182" s="30" t="s">
        <v>1241</v>
      </c>
    </row>
    <row r="183" spans="1:5" ht="12.75" customHeight="1">
      <c r="A183" s="29" t="s">
        <v>47</v>
      </c>
      <c r="E183" s="31" t="s">
        <v>5</v>
      </c>
    </row>
    <row r="184" spans="5:5" ht="12.75" customHeight="1">
      <c r="E184" s="30" t="s">
        <v>1242</v>
      </c>
    </row>
    <row r="185" spans="1:16" ht="12.75" customHeight="1">
      <c r="A185" t="s">
        <v>40</v>
      </c>
      <c s="6" t="s">
        <v>180</v>
      </c>
      <c s="6" t="s">
        <v>181</v>
      </c>
      <c t="s">
        <v>5</v>
      </c>
      <c s="24" t="s">
        <v>1244</v>
      </c>
      <c s="25" t="s">
        <v>43</v>
      </c>
      <c s="26">
        <v>6</v>
      </c>
      <c s="25">
        <v>0</v>
      </c>
      <c s="25">
        <f>ROUND(G185*H185,6)</f>
      </c>
      <c r="L185" s="27">
        <v>0</v>
      </c>
      <c s="28">
        <f>ROUND(ROUND(L185,2)*ROUND(G185,3),2)</f>
      </c>
      <c s="25" t="s">
        <v>44</v>
      </c>
      <c>
        <f>(M185*21)/100</f>
      </c>
      <c t="s">
        <v>45</v>
      </c>
    </row>
    <row r="186" spans="1:5" ht="12.75" customHeight="1">
      <c r="A186" s="29" t="s">
        <v>46</v>
      </c>
      <c r="E186" s="30" t="s">
        <v>1241</v>
      </c>
    </row>
    <row r="187" spans="1:5" ht="12.75" customHeight="1">
      <c r="A187" s="29" t="s">
        <v>47</v>
      </c>
      <c r="E187" s="31" t="s">
        <v>5</v>
      </c>
    </row>
    <row r="188" spans="5:5" ht="12.75" customHeight="1">
      <c r="E188" s="30" t="s">
        <v>1242</v>
      </c>
    </row>
    <row r="189" spans="1:16" ht="12.75" customHeight="1">
      <c r="A189" t="s">
        <v>40</v>
      </c>
      <c s="6" t="s">
        <v>185</v>
      </c>
      <c s="6" t="s">
        <v>186</v>
      </c>
      <c t="s">
        <v>5</v>
      </c>
      <c s="24" t="s">
        <v>1246</v>
      </c>
      <c s="25" t="s">
        <v>43</v>
      </c>
      <c s="26">
        <v>2</v>
      </c>
      <c s="25">
        <v>0</v>
      </c>
      <c s="25">
        <f>ROUND(G189*H189,6)</f>
      </c>
      <c r="L189" s="27">
        <v>0</v>
      </c>
      <c s="28">
        <f>ROUND(ROUND(L189,2)*ROUND(G189,3),2)</f>
      </c>
      <c s="25" t="s">
        <v>44</v>
      </c>
      <c>
        <f>(M189*21)/100</f>
      </c>
      <c t="s">
        <v>45</v>
      </c>
    </row>
    <row r="190" spans="1:5" ht="12.75" customHeight="1">
      <c r="A190" s="29" t="s">
        <v>46</v>
      </c>
      <c r="E190" s="30" t="s">
        <v>1241</v>
      </c>
    </row>
    <row r="191" spans="1:5" ht="12.75" customHeight="1">
      <c r="A191" s="29" t="s">
        <v>47</v>
      </c>
      <c r="E191" s="31" t="s">
        <v>5</v>
      </c>
    </row>
    <row r="192" spans="5:5" ht="12.75" customHeight="1">
      <c r="E192" s="30" t="s">
        <v>1242</v>
      </c>
    </row>
    <row r="193" spans="1:16" ht="12.75" customHeight="1">
      <c r="A193" t="s">
        <v>40</v>
      </c>
      <c s="6" t="s">
        <v>189</v>
      </c>
      <c s="6" t="s">
        <v>190</v>
      </c>
      <c t="s">
        <v>5</v>
      </c>
      <c s="24" t="s">
        <v>1245</v>
      </c>
      <c s="25" t="s">
        <v>43</v>
      </c>
      <c s="26">
        <v>1</v>
      </c>
      <c s="25">
        <v>0</v>
      </c>
      <c s="25">
        <f>ROUND(G193*H193,6)</f>
      </c>
      <c r="L193" s="27">
        <v>0</v>
      </c>
      <c s="28">
        <f>ROUND(ROUND(L193,2)*ROUND(G193,3),2)</f>
      </c>
      <c s="25" t="s">
        <v>44</v>
      </c>
      <c>
        <f>(M193*21)/100</f>
      </c>
      <c t="s">
        <v>45</v>
      </c>
    </row>
    <row r="194" spans="1:5" ht="12.75" customHeight="1">
      <c r="A194" s="29" t="s">
        <v>46</v>
      </c>
      <c r="E194" s="30" t="s">
        <v>1241</v>
      </c>
    </row>
    <row r="195" spans="1:5" ht="12.75" customHeight="1">
      <c r="A195" s="29" t="s">
        <v>47</v>
      </c>
      <c r="E195" s="31" t="s">
        <v>5</v>
      </c>
    </row>
    <row r="196" spans="5:5" ht="12.75" customHeight="1">
      <c r="E196" s="30" t="s">
        <v>1242</v>
      </c>
    </row>
    <row r="197" spans="1:16" ht="12.75" customHeight="1">
      <c r="A197" t="s">
        <v>40</v>
      </c>
      <c s="6" t="s">
        <v>193</v>
      </c>
      <c s="6" t="s">
        <v>194</v>
      </c>
      <c t="s">
        <v>5</v>
      </c>
      <c s="24" t="s">
        <v>1276</v>
      </c>
      <c s="25" t="s">
        <v>43</v>
      </c>
      <c s="26">
        <v>1</v>
      </c>
      <c s="25">
        <v>0</v>
      </c>
      <c s="25">
        <f>ROUND(G197*H197,6)</f>
      </c>
      <c r="L197" s="27">
        <v>0</v>
      </c>
      <c s="28">
        <f>ROUND(ROUND(L197,2)*ROUND(G197,3),2)</f>
      </c>
      <c s="25" t="s">
        <v>44</v>
      </c>
      <c>
        <f>(M197*21)/100</f>
      </c>
      <c t="s">
        <v>45</v>
      </c>
    </row>
    <row r="198" spans="1:5" ht="12.75" customHeight="1">
      <c r="A198" s="29" t="s">
        <v>46</v>
      </c>
      <c r="E198" s="30" t="s">
        <v>1241</v>
      </c>
    </row>
    <row r="199" spans="1:5" ht="12.75" customHeight="1">
      <c r="A199" s="29" t="s">
        <v>47</v>
      </c>
      <c r="E199" s="31" t="s">
        <v>5</v>
      </c>
    </row>
    <row r="200" spans="5:5" ht="12.75" customHeight="1">
      <c r="E200" s="30" t="s">
        <v>1242</v>
      </c>
    </row>
    <row r="201" spans="1:13" ht="12.75" customHeight="1">
      <c r="A201" t="s">
        <v>37</v>
      </c>
      <c r="C201" s="7" t="s">
        <v>85</v>
      </c>
      <c r="E201" s="32" t="s">
        <v>1277</v>
      </c>
      <c r="J201" s="28">
        <f>0</f>
      </c>
      <c s="28">
        <f>0</f>
      </c>
      <c s="28">
        <f>0+L202+L206+L210+L214+L218+L222+L226+L230</f>
      </c>
      <c s="28">
        <f>0+M202+M206+M210+M214+M218+M222+M226+M230</f>
      </c>
    </row>
    <row r="202" spans="1:16" ht="12.75" customHeight="1">
      <c r="A202" t="s">
        <v>40</v>
      </c>
      <c s="6" t="s">
        <v>197</v>
      </c>
      <c s="6" t="s">
        <v>198</v>
      </c>
      <c t="s">
        <v>5</v>
      </c>
      <c s="24" t="s">
        <v>1251</v>
      </c>
      <c s="25" t="s">
        <v>43</v>
      </c>
      <c s="26">
        <v>1</v>
      </c>
      <c s="25">
        <v>0</v>
      </c>
      <c s="25">
        <f>ROUND(G202*H202,6)</f>
      </c>
      <c r="L202" s="27">
        <v>0</v>
      </c>
      <c s="28">
        <f>ROUND(ROUND(L202,2)*ROUND(G202,3),2)</f>
      </c>
      <c s="25" t="s">
        <v>44</v>
      </c>
      <c>
        <f>(M202*21)/100</f>
      </c>
      <c t="s">
        <v>45</v>
      </c>
    </row>
    <row r="203" spans="1:5" ht="12.75" customHeight="1">
      <c r="A203" s="29" t="s">
        <v>46</v>
      </c>
      <c r="E203" s="30" t="s">
        <v>1241</v>
      </c>
    </row>
    <row r="204" spans="1:5" ht="12.75" customHeight="1">
      <c r="A204" s="29" t="s">
        <v>47</v>
      </c>
      <c r="E204" s="31" t="s">
        <v>5</v>
      </c>
    </row>
    <row r="205" spans="5:5" ht="12.75" customHeight="1">
      <c r="E205" s="30" t="s">
        <v>1239</v>
      </c>
    </row>
    <row r="206" spans="1:16" ht="12.75" customHeight="1">
      <c r="A206" t="s">
        <v>40</v>
      </c>
      <c s="6" t="s">
        <v>201</v>
      </c>
      <c s="6" t="s">
        <v>202</v>
      </c>
      <c t="s">
        <v>5</v>
      </c>
      <c s="24" t="s">
        <v>1240</v>
      </c>
      <c s="25" t="s">
        <v>43</v>
      </c>
      <c s="26">
        <v>2</v>
      </c>
      <c s="25">
        <v>0</v>
      </c>
      <c s="25">
        <f>ROUND(G206*H206,6)</f>
      </c>
      <c r="L206" s="27">
        <v>0</v>
      </c>
      <c s="28">
        <f>ROUND(ROUND(L206,2)*ROUND(G206,3),2)</f>
      </c>
      <c s="25" t="s">
        <v>44</v>
      </c>
      <c>
        <f>(M206*21)/100</f>
      </c>
      <c t="s">
        <v>45</v>
      </c>
    </row>
    <row r="207" spans="1:5" ht="12.75" customHeight="1">
      <c r="A207" s="29" t="s">
        <v>46</v>
      </c>
      <c r="E207" s="30" t="s">
        <v>1241</v>
      </c>
    </row>
    <row r="208" spans="1:5" ht="12.75" customHeight="1">
      <c r="A208" s="29" t="s">
        <v>47</v>
      </c>
      <c r="E208" s="31" t="s">
        <v>5</v>
      </c>
    </row>
    <row r="209" spans="5:5" ht="12.75" customHeight="1">
      <c r="E209" s="30" t="s">
        <v>1242</v>
      </c>
    </row>
    <row r="210" spans="1:16" ht="12.75" customHeight="1">
      <c r="A210" t="s">
        <v>40</v>
      </c>
      <c s="6" t="s">
        <v>205</v>
      </c>
      <c s="6" t="s">
        <v>206</v>
      </c>
      <c t="s">
        <v>5</v>
      </c>
      <c s="24" t="s">
        <v>1278</v>
      </c>
      <c s="25" t="s">
        <v>43</v>
      </c>
      <c s="26">
        <v>1</v>
      </c>
      <c s="25">
        <v>0</v>
      </c>
      <c s="25">
        <f>ROUND(G210*H210,6)</f>
      </c>
      <c r="L210" s="27">
        <v>0</v>
      </c>
      <c s="28">
        <f>ROUND(ROUND(L210,2)*ROUND(G210,3),2)</f>
      </c>
      <c s="25" t="s">
        <v>44</v>
      </c>
      <c>
        <f>(M210*21)/100</f>
      </c>
      <c t="s">
        <v>45</v>
      </c>
    </row>
    <row r="211" spans="1:5" ht="12.75" customHeight="1">
      <c r="A211" s="29" t="s">
        <v>46</v>
      </c>
      <c r="E211" s="30" t="s">
        <v>1241</v>
      </c>
    </row>
    <row r="212" spans="1:5" ht="12.75" customHeight="1">
      <c r="A212" s="29" t="s">
        <v>47</v>
      </c>
      <c r="E212" s="31" t="s">
        <v>5</v>
      </c>
    </row>
    <row r="213" spans="5:5" ht="12.75" customHeight="1">
      <c r="E213" s="30" t="s">
        <v>1242</v>
      </c>
    </row>
    <row r="214" spans="1:16" ht="12.75" customHeight="1">
      <c r="A214" t="s">
        <v>40</v>
      </c>
      <c s="6" t="s">
        <v>209</v>
      </c>
      <c s="6" t="s">
        <v>210</v>
      </c>
      <c t="s">
        <v>5</v>
      </c>
      <c s="24" t="s">
        <v>1279</v>
      </c>
      <c s="25" t="s">
        <v>43</v>
      </c>
      <c s="26">
        <v>1</v>
      </c>
      <c s="25">
        <v>0</v>
      </c>
      <c s="25">
        <f>ROUND(G214*H214,6)</f>
      </c>
      <c r="L214" s="27">
        <v>0</v>
      </c>
      <c s="28">
        <f>ROUND(ROUND(L214,2)*ROUND(G214,3),2)</f>
      </c>
      <c s="25" t="s">
        <v>44</v>
      </c>
      <c>
        <f>(M214*21)/100</f>
      </c>
      <c t="s">
        <v>45</v>
      </c>
    </row>
    <row r="215" spans="1:5" ht="12.75" customHeight="1">
      <c r="A215" s="29" t="s">
        <v>46</v>
      </c>
      <c r="E215" s="30" t="s">
        <v>1241</v>
      </c>
    </row>
    <row r="216" spans="1:5" ht="12.75" customHeight="1">
      <c r="A216" s="29" t="s">
        <v>47</v>
      </c>
      <c r="E216" s="31" t="s">
        <v>5</v>
      </c>
    </row>
    <row r="217" spans="5:5" ht="12.75" customHeight="1">
      <c r="E217" s="30" t="s">
        <v>1242</v>
      </c>
    </row>
    <row r="218" spans="1:16" ht="12.75" customHeight="1">
      <c r="A218" t="s">
        <v>40</v>
      </c>
      <c s="6" t="s">
        <v>213</v>
      </c>
      <c s="6" t="s">
        <v>214</v>
      </c>
      <c t="s">
        <v>5</v>
      </c>
      <c s="24" t="s">
        <v>1245</v>
      </c>
      <c s="25" t="s">
        <v>43</v>
      </c>
      <c s="26">
        <v>1</v>
      </c>
      <c s="25">
        <v>0</v>
      </c>
      <c s="25">
        <f>ROUND(G218*H218,6)</f>
      </c>
      <c r="L218" s="27">
        <v>0</v>
      </c>
      <c s="28">
        <f>ROUND(ROUND(L218,2)*ROUND(G218,3),2)</f>
      </c>
      <c s="25" t="s">
        <v>44</v>
      </c>
      <c>
        <f>(M218*21)/100</f>
      </c>
      <c t="s">
        <v>45</v>
      </c>
    </row>
    <row r="219" spans="1:5" ht="12.75" customHeight="1">
      <c r="A219" s="29" t="s">
        <v>46</v>
      </c>
      <c r="E219" s="30" t="s">
        <v>1241</v>
      </c>
    </row>
    <row r="220" spans="1:5" ht="12.75" customHeight="1">
      <c r="A220" s="29" t="s">
        <v>47</v>
      </c>
      <c r="E220" s="31" t="s">
        <v>5</v>
      </c>
    </row>
    <row r="221" spans="5:5" ht="12.75" customHeight="1">
      <c r="E221" s="30" t="s">
        <v>1242</v>
      </c>
    </row>
    <row r="222" spans="1:16" ht="12.75" customHeight="1">
      <c r="A222" t="s">
        <v>40</v>
      </c>
      <c s="6" t="s">
        <v>216</v>
      </c>
      <c s="6" t="s">
        <v>217</v>
      </c>
      <c t="s">
        <v>5</v>
      </c>
      <c s="24" t="s">
        <v>1253</v>
      </c>
      <c s="25" t="s">
        <v>43</v>
      </c>
      <c s="26">
        <v>1</v>
      </c>
      <c s="25">
        <v>0</v>
      </c>
      <c s="25">
        <f>ROUND(G222*H222,6)</f>
      </c>
      <c r="L222" s="27">
        <v>0</v>
      </c>
      <c s="28">
        <f>ROUND(ROUND(L222,2)*ROUND(G222,3),2)</f>
      </c>
      <c s="25" t="s">
        <v>44</v>
      </c>
      <c>
        <f>(M222*21)/100</f>
      </c>
      <c t="s">
        <v>45</v>
      </c>
    </row>
    <row r="223" spans="1:5" ht="12.75" customHeight="1">
      <c r="A223" s="29" t="s">
        <v>46</v>
      </c>
      <c r="E223" s="30" t="s">
        <v>1241</v>
      </c>
    </row>
    <row r="224" spans="1:5" ht="12.75" customHeight="1">
      <c r="A224" s="29" t="s">
        <v>47</v>
      </c>
      <c r="E224" s="31" t="s">
        <v>5</v>
      </c>
    </row>
    <row r="225" spans="5:5" ht="12.75" customHeight="1">
      <c r="E225" s="30" t="s">
        <v>1242</v>
      </c>
    </row>
    <row r="226" spans="1:16" ht="12.75" customHeight="1">
      <c r="A226" t="s">
        <v>40</v>
      </c>
      <c s="6" t="s">
        <v>220</v>
      </c>
      <c s="6" t="s">
        <v>221</v>
      </c>
      <c t="s">
        <v>5</v>
      </c>
      <c s="24" t="s">
        <v>1248</v>
      </c>
      <c s="25" t="s">
        <v>1033</v>
      </c>
      <c s="26">
        <v>6</v>
      </c>
      <c s="25">
        <v>0</v>
      </c>
      <c s="25">
        <f>ROUND(G226*H226,6)</f>
      </c>
      <c r="L226" s="27">
        <v>0</v>
      </c>
      <c s="28">
        <f>ROUND(ROUND(L226,2)*ROUND(G226,3),2)</f>
      </c>
      <c s="25" t="s">
        <v>44</v>
      </c>
      <c>
        <f>(M226*21)/100</f>
      </c>
      <c t="s">
        <v>45</v>
      </c>
    </row>
    <row r="227" spans="1:5" ht="12.75" customHeight="1">
      <c r="A227" s="29" t="s">
        <v>46</v>
      </c>
      <c r="E227" s="30" t="s">
        <v>1241</v>
      </c>
    </row>
    <row r="228" spans="1:5" ht="12.75" customHeight="1">
      <c r="A228" s="29" t="s">
        <v>47</v>
      </c>
      <c r="E228" s="31" t="s">
        <v>5</v>
      </c>
    </row>
    <row r="229" spans="5:5" ht="12.75" customHeight="1">
      <c r="E229" s="30" t="s">
        <v>1242</v>
      </c>
    </row>
    <row r="230" spans="1:16" ht="12.75" customHeight="1">
      <c r="A230" t="s">
        <v>40</v>
      </c>
      <c s="6" t="s">
        <v>224</v>
      </c>
      <c s="6" t="s">
        <v>225</v>
      </c>
      <c t="s">
        <v>5</v>
      </c>
      <c s="24" t="s">
        <v>1280</v>
      </c>
      <c s="25" t="s">
        <v>1033</v>
      </c>
      <c s="26">
        <v>3</v>
      </c>
      <c s="25">
        <v>0</v>
      </c>
      <c s="25">
        <f>ROUND(G230*H230,6)</f>
      </c>
      <c r="L230" s="27">
        <v>0</v>
      </c>
      <c s="28">
        <f>ROUND(ROUND(L230,2)*ROUND(G230,3),2)</f>
      </c>
      <c s="25" t="s">
        <v>44</v>
      </c>
      <c>
        <f>(M230*21)/100</f>
      </c>
      <c t="s">
        <v>45</v>
      </c>
    </row>
    <row r="231" spans="1:5" ht="12.75" customHeight="1">
      <c r="A231" s="29" t="s">
        <v>46</v>
      </c>
      <c r="E231" s="30" t="s">
        <v>1241</v>
      </c>
    </row>
    <row r="232" spans="1:5" ht="12.75" customHeight="1">
      <c r="A232" s="29" t="s">
        <v>47</v>
      </c>
      <c r="E232" s="31" t="s">
        <v>5</v>
      </c>
    </row>
    <row r="233" spans="5:5" ht="12.75" customHeight="1">
      <c r="E233" s="30" t="s">
        <v>1242</v>
      </c>
    </row>
    <row r="234" spans="1:13" ht="12.75" customHeight="1">
      <c r="A234" t="s">
        <v>37</v>
      </c>
      <c r="C234" s="7" t="s">
        <v>88</v>
      </c>
      <c r="E234" s="32" t="s">
        <v>1281</v>
      </c>
      <c r="J234" s="28">
        <f>0</f>
      </c>
      <c s="28">
        <f>0</f>
      </c>
      <c s="28">
        <f>0+L235</f>
      </c>
      <c s="28">
        <f>0+M235</f>
      </c>
    </row>
    <row r="235" spans="1:16" ht="12.75" customHeight="1">
      <c r="A235" t="s">
        <v>40</v>
      </c>
      <c s="6" t="s">
        <v>228</v>
      </c>
      <c s="6" t="s">
        <v>229</v>
      </c>
      <c t="s">
        <v>5</v>
      </c>
      <c s="24" t="s">
        <v>1282</v>
      </c>
      <c s="25" t="s">
        <v>43</v>
      </c>
      <c s="26">
        <v>3</v>
      </c>
      <c s="25">
        <v>0</v>
      </c>
      <c s="25">
        <f>ROUND(G235*H235,6)</f>
      </c>
      <c r="L235" s="27">
        <v>0</v>
      </c>
      <c s="28">
        <f>ROUND(ROUND(L235,2)*ROUND(G235,3),2)</f>
      </c>
      <c s="25" t="s">
        <v>44</v>
      </c>
      <c>
        <f>(M235*21)/100</f>
      </c>
      <c t="s">
        <v>45</v>
      </c>
    </row>
    <row r="236" spans="1:5" ht="12.75" customHeight="1">
      <c r="A236" s="29" t="s">
        <v>46</v>
      </c>
      <c r="E236" s="30" t="s">
        <v>1283</v>
      </c>
    </row>
    <row r="237" spans="1:5" ht="12.75" customHeight="1">
      <c r="A237" s="29" t="s">
        <v>47</v>
      </c>
      <c r="E237" s="31" t="s">
        <v>5</v>
      </c>
    </row>
    <row r="238" spans="5:5" ht="12.75" customHeight="1">
      <c r="E238" s="30" t="s">
        <v>1284</v>
      </c>
    </row>
    <row r="239" spans="1:13" ht="12.75" customHeight="1">
      <c r="A239" t="s">
        <v>37</v>
      </c>
      <c r="C239" s="7" t="s">
        <v>91</v>
      </c>
      <c r="E239" s="32" t="s">
        <v>1285</v>
      </c>
      <c r="J239" s="28">
        <f>0</f>
      </c>
      <c s="28">
        <f>0</f>
      </c>
      <c s="28">
        <f>0+L240+L244+L248+L252+L256+L260</f>
      </c>
      <c s="28">
        <f>0+M240+M244+M248+M252+M256+M260</f>
      </c>
    </row>
    <row r="240" spans="1:16" ht="12.75" customHeight="1">
      <c r="A240" t="s">
        <v>40</v>
      </c>
      <c s="6" t="s">
        <v>232</v>
      </c>
      <c s="6" t="s">
        <v>233</v>
      </c>
      <c t="s">
        <v>5</v>
      </c>
      <c s="24" t="s">
        <v>1286</v>
      </c>
      <c s="25" t="s">
        <v>599</v>
      </c>
      <c s="26">
        <v>160</v>
      </c>
      <c s="25">
        <v>0</v>
      </c>
      <c s="25">
        <f>ROUND(G240*H240,6)</f>
      </c>
      <c r="L240" s="27">
        <v>0</v>
      </c>
      <c s="28">
        <f>ROUND(ROUND(L240,2)*ROUND(G240,3),2)</f>
      </c>
      <c s="25" t="s">
        <v>44</v>
      </c>
      <c>
        <f>(M240*21)/100</f>
      </c>
      <c t="s">
        <v>45</v>
      </c>
    </row>
    <row r="241" spans="1:5" ht="12.75" customHeight="1">
      <c r="A241" s="29" t="s">
        <v>46</v>
      </c>
      <c r="E241" s="30" t="s">
        <v>1241</v>
      </c>
    </row>
    <row r="242" spans="1:5" ht="12.75" customHeight="1">
      <c r="A242" s="29" t="s">
        <v>47</v>
      </c>
      <c r="E242" s="31" t="s">
        <v>5</v>
      </c>
    </row>
    <row r="243" spans="5:5" ht="12.75" customHeight="1">
      <c r="E243" s="30" t="s">
        <v>1242</v>
      </c>
    </row>
    <row r="244" spans="1:16" ht="12.75" customHeight="1">
      <c r="A244" t="s">
        <v>40</v>
      </c>
      <c s="6" t="s">
        <v>296</v>
      </c>
      <c s="6" t="s">
        <v>297</v>
      </c>
      <c t="s">
        <v>5</v>
      </c>
      <c s="24" t="s">
        <v>1287</v>
      </c>
      <c s="25" t="s">
        <v>636</v>
      </c>
      <c s="26">
        <v>60</v>
      </c>
      <c s="25">
        <v>0</v>
      </c>
      <c s="25">
        <f>ROUND(G244*H244,6)</f>
      </c>
      <c r="L244" s="27">
        <v>0</v>
      </c>
      <c s="28">
        <f>ROUND(ROUND(L244,2)*ROUND(G244,3),2)</f>
      </c>
      <c s="25" t="s">
        <v>44</v>
      </c>
      <c>
        <f>(M244*21)/100</f>
      </c>
      <c t="s">
        <v>45</v>
      </c>
    </row>
    <row r="245" spans="1:5" ht="12.75" customHeight="1">
      <c r="A245" s="29" t="s">
        <v>46</v>
      </c>
      <c r="E245" s="30" t="s">
        <v>1241</v>
      </c>
    </row>
    <row r="246" spans="1:5" ht="12.75" customHeight="1">
      <c r="A246" s="29" t="s">
        <v>47</v>
      </c>
      <c r="E246" s="31" t="s">
        <v>5</v>
      </c>
    </row>
    <row r="247" spans="5:5" ht="12.75" customHeight="1">
      <c r="E247" s="30" t="s">
        <v>1242</v>
      </c>
    </row>
    <row r="248" spans="1:16" ht="12.75" customHeight="1">
      <c r="A248" t="s">
        <v>40</v>
      </c>
      <c s="6" t="s">
        <v>300</v>
      </c>
      <c s="6" t="s">
        <v>301</v>
      </c>
      <c t="s">
        <v>5</v>
      </c>
      <c s="24" t="s">
        <v>1288</v>
      </c>
      <c s="25" t="s">
        <v>636</v>
      </c>
      <c s="26">
        <v>138</v>
      </c>
      <c s="25">
        <v>0</v>
      </c>
      <c s="25">
        <f>ROUND(G248*H248,6)</f>
      </c>
      <c r="L248" s="27">
        <v>0</v>
      </c>
      <c s="28">
        <f>ROUND(ROUND(L248,2)*ROUND(G248,3),2)</f>
      </c>
      <c s="25" t="s">
        <v>44</v>
      </c>
      <c>
        <f>(M248*21)/100</f>
      </c>
      <c t="s">
        <v>45</v>
      </c>
    </row>
    <row r="249" spans="1:5" ht="12.75" customHeight="1">
      <c r="A249" s="29" t="s">
        <v>46</v>
      </c>
      <c r="E249" s="30" t="s">
        <v>1289</v>
      </c>
    </row>
    <row r="250" spans="1:5" ht="12.75" customHeight="1">
      <c r="A250" s="29" t="s">
        <v>47</v>
      </c>
      <c r="E250" s="31" t="s">
        <v>5</v>
      </c>
    </row>
    <row r="251" spans="5:5" ht="12.75" customHeight="1">
      <c r="E251" s="30" t="s">
        <v>1242</v>
      </c>
    </row>
    <row r="252" spans="1:16" ht="12.75" customHeight="1">
      <c r="A252" t="s">
        <v>40</v>
      </c>
      <c s="6" t="s">
        <v>303</v>
      </c>
      <c s="6" t="s">
        <v>304</v>
      </c>
      <c t="s">
        <v>5</v>
      </c>
      <c s="24" t="s">
        <v>1290</v>
      </c>
      <c s="25" t="s">
        <v>1019</v>
      </c>
      <c s="26">
        <v>130</v>
      </c>
      <c s="25">
        <v>0</v>
      </c>
      <c s="25">
        <f>ROUND(G252*H252,6)</f>
      </c>
      <c r="L252" s="27">
        <v>0</v>
      </c>
      <c s="28">
        <f>ROUND(ROUND(L252,2)*ROUND(G252,3),2)</f>
      </c>
      <c s="25" t="s">
        <v>44</v>
      </c>
      <c>
        <f>(M252*21)/100</f>
      </c>
      <c t="s">
        <v>45</v>
      </c>
    </row>
    <row r="253" spans="1:5" ht="12.75" customHeight="1">
      <c r="A253" s="29" t="s">
        <v>46</v>
      </c>
      <c r="E253" s="30" t="s">
        <v>1241</v>
      </c>
    </row>
    <row r="254" spans="1:5" ht="12.75" customHeight="1">
      <c r="A254" s="29" t="s">
        <v>47</v>
      </c>
      <c r="E254" s="31" t="s">
        <v>5</v>
      </c>
    </row>
    <row r="255" spans="5:5" ht="12.75" customHeight="1">
      <c r="E255" s="30" t="s">
        <v>1291</v>
      </c>
    </row>
    <row r="256" spans="1:16" ht="12.75" customHeight="1">
      <c r="A256" t="s">
        <v>40</v>
      </c>
      <c s="6" t="s">
        <v>305</v>
      </c>
      <c s="6" t="s">
        <v>306</v>
      </c>
      <c t="s">
        <v>5</v>
      </c>
      <c s="24" t="s">
        <v>1292</v>
      </c>
      <c s="25" t="s">
        <v>1019</v>
      </c>
      <c s="26">
        <v>150</v>
      </c>
      <c s="25">
        <v>0</v>
      </c>
      <c s="25">
        <f>ROUND(G256*H256,6)</f>
      </c>
      <c r="L256" s="27">
        <v>0</v>
      </c>
      <c s="28">
        <f>ROUND(ROUND(L256,2)*ROUND(G256,3),2)</f>
      </c>
      <c s="25" t="s">
        <v>44</v>
      </c>
      <c>
        <f>(M256*21)/100</f>
      </c>
      <c t="s">
        <v>45</v>
      </c>
    </row>
    <row r="257" spans="1:5" ht="12.75" customHeight="1">
      <c r="A257" s="29" t="s">
        <v>46</v>
      </c>
      <c r="E257" s="30" t="s">
        <v>1241</v>
      </c>
    </row>
    <row r="258" spans="1:5" ht="12.75" customHeight="1">
      <c r="A258" s="29" t="s">
        <v>47</v>
      </c>
      <c r="E258" s="31" t="s">
        <v>5</v>
      </c>
    </row>
    <row r="259" spans="5:5" ht="12.75" customHeight="1">
      <c r="E259" s="30" t="s">
        <v>1293</v>
      </c>
    </row>
    <row r="260" spans="1:16" ht="12.75" customHeight="1">
      <c r="A260" t="s">
        <v>40</v>
      </c>
      <c s="6" t="s">
        <v>462</v>
      </c>
      <c s="6" t="s">
        <v>463</v>
      </c>
      <c t="s">
        <v>5</v>
      </c>
      <c s="24" t="s">
        <v>1294</v>
      </c>
      <c s="25" t="s">
        <v>1019</v>
      </c>
      <c s="26">
        <v>100</v>
      </c>
      <c s="25">
        <v>0</v>
      </c>
      <c s="25">
        <f>ROUND(G260*H260,6)</f>
      </c>
      <c r="L260" s="27">
        <v>0</v>
      </c>
      <c s="28">
        <f>ROUND(ROUND(L260,2)*ROUND(G260,3),2)</f>
      </c>
      <c s="25" t="s">
        <v>44</v>
      </c>
      <c>
        <f>(M260*21)/100</f>
      </c>
      <c t="s">
        <v>45</v>
      </c>
    </row>
    <row r="261" spans="1:5" ht="12.75" customHeight="1">
      <c r="A261" s="29" t="s">
        <v>46</v>
      </c>
      <c r="E261" s="30" t="s">
        <v>1241</v>
      </c>
    </row>
    <row r="262" spans="1:5" ht="12.75" customHeight="1">
      <c r="A262" s="29" t="s">
        <v>47</v>
      </c>
      <c r="E262" s="31" t="s">
        <v>5</v>
      </c>
    </row>
    <row r="263" spans="5:5" ht="12.75" customHeight="1">
      <c r="E263" s="30" t="s">
        <v>1295</v>
      </c>
    </row>
    <row r="264" spans="1:13" ht="12.75" customHeight="1">
      <c r="A264" t="s">
        <v>37</v>
      </c>
      <c r="C264" s="7" t="s">
        <v>45</v>
      </c>
      <c r="E264" s="32" t="s">
        <v>1296</v>
      </c>
      <c r="J264" s="28">
        <f>0</f>
      </c>
      <c s="28">
        <f>0</f>
      </c>
      <c s="28">
        <f>0+L265+L269+L273+L277+L281+L285+L289+L293+L297+L301+L305+L309+L313+L317</f>
      </c>
      <c s="28">
        <f>0+M265+M269+M273+M277+M281+M285+M289+M293+M297+M301+M305+M309+M313+M317</f>
      </c>
    </row>
    <row r="265" spans="1:16" ht="12.75" customHeight="1">
      <c r="A265" t="s">
        <v>40</v>
      </c>
      <c s="6" t="s">
        <v>465</v>
      </c>
      <c s="6" t="s">
        <v>466</v>
      </c>
      <c t="s">
        <v>5</v>
      </c>
      <c s="24" t="s">
        <v>1297</v>
      </c>
      <c s="25" t="s">
        <v>43</v>
      </c>
      <c s="26">
        <v>1</v>
      </c>
      <c s="25">
        <v>0</v>
      </c>
      <c s="25">
        <f>ROUND(G265*H265,6)</f>
      </c>
      <c r="L265" s="27">
        <v>0</v>
      </c>
      <c s="28">
        <f>ROUND(ROUND(L265,2)*ROUND(G265,3),2)</f>
      </c>
      <c s="25" t="s">
        <v>44</v>
      </c>
      <c>
        <f>(M265*21)/100</f>
      </c>
      <c t="s">
        <v>45</v>
      </c>
    </row>
    <row r="266" spans="1:5" ht="12.75" customHeight="1">
      <c r="A266" s="29" t="s">
        <v>46</v>
      </c>
      <c r="E266" s="30" t="s">
        <v>1298</v>
      </c>
    </row>
    <row r="267" spans="1:5" ht="12.75" customHeight="1">
      <c r="A267" s="29" t="s">
        <v>47</v>
      </c>
      <c r="E267" s="31" t="s">
        <v>5</v>
      </c>
    </row>
    <row r="268" spans="5:5" ht="12.75" customHeight="1">
      <c r="E268" s="30" t="s">
        <v>1299</v>
      </c>
    </row>
    <row r="269" spans="1:16" ht="12.75" customHeight="1">
      <c r="A269" t="s">
        <v>40</v>
      </c>
      <c s="6" t="s">
        <v>468</v>
      </c>
      <c s="6" t="s">
        <v>469</v>
      </c>
      <c t="s">
        <v>5</v>
      </c>
      <c s="24" t="s">
        <v>1258</v>
      </c>
      <c s="25" t="s">
        <v>43</v>
      </c>
      <c s="26">
        <v>4</v>
      </c>
      <c s="25">
        <v>0</v>
      </c>
      <c s="25">
        <f>ROUND(G269*H269,6)</f>
      </c>
      <c r="L269" s="27">
        <v>0</v>
      </c>
      <c s="28">
        <f>ROUND(ROUND(L269,2)*ROUND(G269,3),2)</f>
      </c>
      <c s="25" t="s">
        <v>44</v>
      </c>
      <c>
        <f>(M269*21)/100</f>
      </c>
      <c t="s">
        <v>45</v>
      </c>
    </row>
    <row r="270" spans="1:5" ht="12.75" customHeight="1">
      <c r="A270" s="29" t="s">
        <v>46</v>
      </c>
      <c r="E270" s="30" t="s">
        <v>1241</v>
      </c>
    </row>
    <row r="271" spans="1:5" ht="12.75" customHeight="1">
      <c r="A271" s="29" t="s">
        <v>47</v>
      </c>
      <c r="E271" s="31" t="s">
        <v>5</v>
      </c>
    </row>
    <row r="272" spans="5:5" ht="12.75" customHeight="1">
      <c r="E272" s="30" t="s">
        <v>1242</v>
      </c>
    </row>
    <row r="273" spans="1:16" ht="12.75" customHeight="1">
      <c r="A273" t="s">
        <v>40</v>
      </c>
      <c s="6" t="s">
        <v>470</v>
      </c>
      <c s="6" t="s">
        <v>471</v>
      </c>
      <c t="s">
        <v>5</v>
      </c>
      <c s="24" t="s">
        <v>1248</v>
      </c>
      <c s="25" t="s">
        <v>1033</v>
      </c>
      <c s="26">
        <v>9</v>
      </c>
      <c s="25">
        <v>0</v>
      </c>
      <c s="25">
        <f>ROUND(G273*H273,6)</f>
      </c>
      <c r="L273" s="27">
        <v>0</v>
      </c>
      <c s="28">
        <f>ROUND(ROUND(L273,2)*ROUND(G273,3),2)</f>
      </c>
      <c s="25" t="s">
        <v>44</v>
      </c>
      <c>
        <f>(M273*21)/100</f>
      </c>
      <c t="s">
        <v>45</v>
      </c>
    </row>
    <row r="274" spans="1:5" ht="12.75" customHeight="1">
      <c r="A274" s="29" t="s">
        <v>46</v>
      </c>
      <c r="E274" s="30" t="s">
        <v>1241</v>
      </c>
    </row>
    <row r="275" spans="1:5" ht="12.75" customHeight="1">
      <c r="A275" s="29" t="s">
        <v>47</v>
      </c>
      <c r="E275" s="31" t="s">
        <v>5</v>
      </c>
    </row>
    <row r="276" spans="5:5" ht="12.75" customHeight="1">
      <c r="E276" s="30" t="s">
        <v>1242</v>
      </c>
    </row>
    <row r="277" spans="1:16" ht="12.75" customHeight="1">
      <c r="A277" t="s">
        <v>40</v>
      </c>
      <c s="6" t="s">
        <v>473</v>
      </c>
      <c s="6" t="s">
        <v>474</v>
      </c>
      <c t="s">
        <v>5</v>
      </c>
      <c s="24" t="s">
        <v>1249</v>
      </c>
      <c s="25" t="s">
        <v>1033</v>
      </c>
      <c s="26">
        <v>8</v>
      </c>
      <c s="25">
        <v>0</v>
      </c>
      <c s="25">
        <f>ROUND(G277*H277,6)</f>
      </c>
      <c r="L277" s="27">
        <v>0</v>
      </c>
      <c s="28">
        <f>ROUND(ROUND(L277,2)*ROUND(G277,3),2)</f>
      </c>
      <c s="25" t="s">
        <v>44</v>
      </c>
      <c>
        <f>(M277*21)/100</f>
      </c>
      <c t="s">
        <v>45</v>
      </c>
    </row>
    <row r="278" spans="1:5" ht="12.75" customHeight="1">
      <c r="A278" s="29" t="s">
        <v>46</v>
      </c>
      <c r="E278" s="30" t="s">
        <v>1241</v>
      </c>
    </row>
    <row r="279" spans="1:5" ht="12.75" customHeight="1">
      <c r="A279" s="29" t="s">
        <v>47</v>
      </c>
      <c r="E279" s="31" t="s">
        <v>5</v>
      </c>
    </row>
    <row r="280" spans="5:5" ht="12.75" customHeight="1">
      <c r="E280" s="30" t="s">
        <v>1242</v>
      </c>
    </row>
    <row r="281" spans="1:16" ht="12.75" customHeight="1">
      <c r="A281" t="s">
        <v>40</v>
      </c>
      <c s="6" t="s">
        <v>476</v>
      </c>
      <c s="6" t="s">
        <v>477</v>
      </c>
      <c t="s">
        <v>5</v>
      </c>
      <c s="24" t="s">
        <v>1300</v>
      </c>
      <c s="25" t="s">
        <v>1033</v>
      </c>
      <c s="26">
        <v>14</v>
      </c>
      <c s="25">
        <v>0</v>
      </c>
      <c s="25">
        <f>ROUND(G281*H281,6)</f>
      </c>
      <c r="L281" s="27">
        <v>0</v>
      </c>
      <c s="28">
        <f>ROUND(ROUND(L281,2)*ROUND(G281,3),2)</f>
      </c>
      <c s="25" t="s">
        <v>44</v>
      </c>
      <c>
        <f>(M281*21)/100</f>
      </c>
      <c t="s">
        <v>45</v>
      </c>
    </row>
    <row r="282" spans="1:5" ht="12.75" customHeight="1">
      <c r="A282" s="29" t="s">
        <v>46</v>
      </c>
      <c r="E282" s="30" t="s">
        <v>1241</v>
      </c>
    </row>
    <row r="283" spans="1:5" ht="12.75" customHeight="1">
      <c r="A283" s="29" t="s">
        <v>47</v>
      </c>
      <c r="E283" s="31" t="s">
        <v>5</v>
      </c>
    </row>
    <row r="284" spans="5:5" ht="12.75" customHeight="1">
      <c r="E284" s="30" t="s">
        <v>1242</v>
      </c>
    </row>
    <row r="285" spans="1:16" ht="12.75" customHeight="1">
      <c r="A285" t="s">
        <v>40</v>
      </c>
      <c s="6" t="s">
        <v>478</v>
      </c>
      <c s="6" t="s">
        <v>479</v>
      </c>
      <c t="s">
        <v>5</v>
      </c>
      <c s="24" t="s">
        <v>1301</v>
      </c>
      <c s="25" t="s">
        <v>1033</v>
      </c>
      <c s="26">
        <v>11</v>
      </c>
      <c s="25">
        <v>0</v>
      </c>
      <c s="25">
        <f>ROUND(G285*H285,6)</f>
      </c>
      <c r="L285" s="27">
        <v>0</v>
      </c>
      <c s="28">
        <f>ROUND(ROUND(L285,2)*ROUND(G285,3),2)</f>
      </c>
      <c s="25" t="s">
        <v>44</v>
      </c>
      <c>
        <f>(M285*21)/100</f>
      </c>
      <c t="s">
        <v>45</v>
      </c>
    </row>
    <row r="286" spans="1:5" ht="12.75" customHeight="1">
      <c r="A286" s="29" t="s">
        <v>46</v>
      </c>
      <c r="E286" s="30" t="s">
        <v>1241</v>
      </c>
    </row>
    <row r="287" spans="1:5" ht="12.75" customHeight="1">
      <c r="A287" s="29" t="s">
        <v>47</v>
      </c>
      <c r="E287" s="31" t="s">
        <v>5</v>
      </c>
    </row>
    <row r="288" spans="5:5" ht="12.75" customHeight="1">
      <c r="E288" s="30" t="s">
        <v>1242</v>
      </c>
    </row>
    <row r="289" spans="1:16" ht="12.75" customHeight="1">
      <c r="A289" t="s">
        <v>40</v>
      </c>
      <c s="6" t="s">
        <v>481</v>
      </c>
      <c s="6" t="s">
        <v>482</v>
      </c>
      <c t="s">
        <v>5</v>
      </c>
      <c s="24" t="s">
        <v>1260</v>
      </c>
      <c s="25" t="s">
        <v>43</v>
      </c>
      <c s="26">
        <v>1</v>
      </c>
      <c s="25">
        <v>0</v>
      </c>
      <c s="25">
        <f>ROUND(G289*H289,6)</f>
      </c>
      <c r="L289" s="27">
        <v>0</v>
      </c>
      <c s="28">
        <f>ROUND(ROUND(L289,2)*ROUND(G289,3),2)</f>
      </c>
      <c s="25" t="s">
        <v>44</v>
      </c>
      <c>
        <f>(M289*21)/100</f>
      </c>
      <c t="s">
        <v>45</v>
      </c>
    </row>
    <row r="290" spans="1:5" ht="12.75" customHeight="1">
      <c r="A290" s="29" t="s">
        <v>46</v>
      </c>
      <c r="E290" s="30" t="s">
        <v>1241</v>
      </c>
    </row>
    <row r="291" spans="1:5" ht="12.75" customHeight="1">
      <c r="A291" s="29" t="s">
        <v>47</v>
      </c>
      <c r="E291" s="31" t="s">
        <v>5</v>
      </c>
    </row>
    <row r="292" spans="5:5" ht="12.75" customHeight="1">
      <c r="E292" s="30" t="s">
        <v>1242</v>
      </c>
    </row>
    <row r="293" spans="1:16" ht="12.75" customHeight="1">
      <c r="A293" t="s">
        <v>40</v>
      </c>
      <c s="6" t="s">
        <v>484</v>
      </c>
      <c s="6" t="s">
        <v>485</v>
      </c>
      <c t="s">
        <v>5</v>
      </c>
      <c s="24" t="s">
        <v>1263</v>
      </c>
      <c s="25" t="s">
        <v>43</v>
      </c>
      <c s="26">
        <v>2</v>
      </c>
      <c s="25">
        <v>0</v>
      </c>
      <c s="25">
        <f>ROUND(G293*H293,6)</f>
      </c>
      <c r="L293" s="27">
        <v>0</v>
      </c>
      <c s="28">
        <f>ROUND(ROUND(L293,2)*ROUND(G293,3),2)</f>
      </c>
      <c s="25" t="s">
        <v>44</v>
      </c>
      <c>
        <f>(M293*21)/100</f>
      </c>
      <c t="s">
        <v>45</v>
      </c>
    </row>
    <row r="294" spans="1:5" ht="12.75" customHeight="1">
      <c r="A294" s="29" t="s">
        <v>46</v>
      </c>
      <c r="E294" s="30" t="s">
        <v>1241</v>
      </c>
    </row>
    <row r="295" spans="1:5" ht="12.75" customHeight="1">
      <c r="A295" s="29" t="s">
        <v>47</v>
      </c>
      <c r="E295" s="31" t="s">
        <v>5</v>
      </c>
    </row>
    <row r="296" spans="5:5" ht="12.75" customHeight="1">
      <c r="E296" s="30" t="s">
        <v>1242</v>
      </c>
    </row>
    <row r="297" spans="1:16" ht="12.75" customHeight="1">
      <c r="A297" t="s">
        <v>40</v>
      </c>
      <c s="6" t="s">
        <v>487</v>
      </c>
      <c s="6" t="s">
        <v>488</v>
      </c>
      <c t="s">
        <v>5</v>
      </c>
      <c s="24" t="s">
        <v>1302</v>
      </c>
      <c s="25" t="s">
        <v>43</v>
      </c>
      <c s="26">
        <v>1</v>
      </c>
      <c s="25">
        <v>0</v>
      </c>
      <c s="25">
        <f>ROUND(G297*H297,6)</f>
      </c>
      <c r="L297" s="27">
        <v>0</v>
      </c>
      <c s="28">
        <f>ROUND(ROUND(L297,2)*ROUND(G297,3),2)</f>
      </c>
      <c s="25" t="s">
        <v>44</v>
      </c>
      <c>
        <f>(M297*21)/100</f>
      </c>
      <c t="s">
        <v>45</v>
      </c>
    </row>
    <row r="298" spans="1:5" ht="12.75" customHeight="1">
      <c r="A298" s="29" t="s">
        <v>46</v>
      </c>
      <c r="E298" s="30" t="s">
        <v>1241</v>
      </c>
    </row>
    <row r="299" spans="1:5" ht="12.75" customHeight="1">
      <c r="A299" s="29" t="s">
        <v>47</v>
      </c>
      <c r="E299" s="31" t="s">
        <v>5</v>
      </c>
    </row>
    <row r="300" spans="5:5" ht="12.75" customHeight="1">
      <c r="E300" s="30" t="s">
        <v>1242</v>
      </c>
    </row>
    <row r="301" spans="1:16" ht="12.75" customHeight="1">
      <c r="A301" t="s">
        <v>40</v>
      </c>
      <c s="6" t="s">
        <v>489</v>
      </c>
      <c s="6" t="s">
        <v>490</v>
      </c>
      <c t="s">
        <v>5</v>
      </c>
      <c s="24" t="s">
        <v>1262</v>
      </c>
      <c s="25" t="s">
        <v>43</v>
      </c>
      <c s="26">
        <v>1</v>
      </c>
      <c s="25">
        <v>0</v>
      </c>
      <c s="25">
        <f>ROUND(G301*H301,6)</f>
      </c>
      <c r="L301" s="27">
        <v>0</v>
      </c>
      <c s="28">
        <f>ROUND(ROUND(L301,2)*ROUND(G301,3),2)</f>
      </c>
      <c s="25" t="s">
        <v>44</v>
      </c>
      <c>
        <f>(M301*21)/100</f>
      </c>
      <c t="s">
        <v>45</v>
      </c>
    </row>
    <row r="302" spans="1:5" ht="12.75" customHeight="1">
      <c r="A302" s="29" t="s">
        <v>46</v>
      </c>
      <c r="E302" s="30" t="s">
        <v>1241</v>
      </c>
    </row>
    <row r="303" spans="1:5" ht="12.75" customHeight="1">
      <c r="A303" s="29" t="s">
        <v>47</v>
      </c>
      <c r="E303" s="31" t="s">
        <v>5</v>
      </c>
    </row>
    <row r="304" spans="5:5" ht="12.75" customHeight="1">
      <c r="E304" s="30" t="s">
        <v>1242</v>
      </c>
    </row>
    <row r="305" spans="1:16" ht="12.75" customHeight="1">
      <c r="A305" t="s">
        <v>40</v>
      </c>
      <c s="6" t="s">
        <v>491</v>
      </c>
      <c s="6" t="s">
        <v>492</v>
      </c>
      <c t="s">
        <v>5</v>
      </c>
      <c s="24" t="s">
        <v>1245</v>
      </c>
      <c s="25" t="s">
        <v>43</v>
      </c>
      <c s="26">
        <v>1</v>
      </c>
      <c s="25">
        <v>0</v>
      </c>
      <c s="25">
        <f>ROUND(G305*H305,6)</f>
      </c>
      <c r="L305" s="27">
        <v>0</v>
      </c>
      <c s="28">
        <f>ROUND(ROUND(L305,2)*ROUND(G305,3),2)</f>
      </c>
      <c s="25" t="s">
        <v>44</v>
      </c>
      <c>
        <f>(M305*21)/100</f>
      </c>
      <c t="s">
        <v>45</v>
      </c>
    </row>
    <row r="306" spans="1:5" ht="12.75" customHeight="1">
      <c r="A306" s="29" t="s">
        <v>46</v>
      </c>
      <c r="E306" s="30" t="s">
        <v>1241</v>
      </c>
    </row>
    <row r="307" spans="1:5" ht="12.75" customHeight="1">
      <c r="A307" s="29" t="s">
        <v>47</v>
      </c>
      <c r="E307" s="31" t="s">
        <v>5</v>
      </c>
    </row>
    <row r="308" spans="5:5" ht="12.75" customHeight="1">
      <c r="E308" s="30" t="s">
        <v>1242</v>
      </c>
    </row>
    <row r="309" spans="1:16" ht="12.75" customHeight="1">
      <c r="A309" t="s">
        <v>40</v>
      </c>
      <c s="6" t="s">
        <v>493</v>
      </c>
      <c s="6" t="s">
        <v>494</v>
      </c>
      <c t="s">
        <v>5</v>
      </c>
      <c s="24" t="s">
        <v>1259</v>
      </c>
      <c s="25" t="s">
        <v>43</v>
      </c>
      <c s="26">
        <v>2</v>
      </c>
      <c s="25">
        <v>0</v>
      </c>
      <c s="25">
        <f>ROUND(G309*H309,6)</f>
      </c>
      <c r="L309" s="27">
        <v>0</v>
      </c>
      <c s="28">
        <f>ROUND(ROUND(L309,2)*ROUND(G309,3),2)</f>
      </c>
      <c s="25" t="s">
        <v>44</v>
      </c>
      <c>
        <f>(M309*21)/100</f>
      </c>
      <c t="s">
        <v>45</v>
      </c>
    </row>
    <row r="310" spans="1:5" ht="12.75" customHeight="1">
      <c r="A310" s="29" t="s">
        <v>46</v>
      </c>
      <c r="E310" s="30" t="s">
        <v>1241</v>
      </c>
    </row>
    <row r="311" spans="1:5" ht="12.75" customHeight="1">
      <c r="A311" s="29" t="s">
        <v>47</v>
      </c>
      <c r="E311" s="31" t="s">
        <v>5</v>
      </c>
    </row>
    <row r="312" spans="5:5" ht="12.75" customHeight="1">
      <c r="E312" s="30" t="s">
        <v>1242</v>
      </c>
    </row>
    <row r="313" spans="1:16" ht="12.75" customHeight="1">
      <c r="A313" t="s">
        <v>40</v>
      </c>
      <c s="6" t="s">
        <v>495</v>
      </c>
      <c s="6" t="s">
        <v>496</v>
      </c>
      <c t="s">
        <v>5</v>
      </c>
      <c s="24" t="s">
        <v>1303</v>
      </c>
      <c s="25" t="s">
        <v>43</v>
      </c>
      <c s="26">
        <v>1</v>
      </c>
      <c s="25">
        <v>0</v>
      </c>
      <c s="25">
        <f>ROUND(G313*H313,6)</f>
      </c>
      <c r="L313" s="27">
        <v>0</v>
      </c>
      <c s="28">
        <f>ROUND(ROUND(L313,2)*ROUND(G313,3),2)</f>
      </c>
      <c s="25" t="s">
        <v>44</v>
      </c>
      <c>
        <f>(M313*21)/100</f>
      </c>
      <c t="s">
        <v>45</v>
      </c>
    </row>
    <row r="314" spans="1:5" ht="12.75" customHeight="1">
      <c r="A314" s="29" t="s">
        <v>46</v>
      </c>
      <c r="E314" s="30" t="s">
        <v>1241</v>
      </c>
    </row>
    <row r="315" spans="1:5" ht="12.75" customHeight="1">
      <c r="A315" s="29" t="s">
        <v>47</v>
      </c>
      <c r="E315" s="31" t="s">
        <v>5</v>
      </c>
    </row>
    <row r="316" spans="5:5" ht="12.75" customHeight="1">
      <c r="E316" s="30" t="s">
        <v>1242</v>
      </c>
    </row>
    <row r="317" spans="1:16" ht="12.75" customHeight="1">
      <c r="A317" t="s">
        <v>40</v>
      </c>
      <c s="6" t="s">
        <v>497</v>
      </c>
      <c s="6" t="s">
        <v>498</v>
      </c>
      <c t="s">
        <v>5</v>
      </c>
      <c s="24" t="s">
        <v>1304</v>
      </c>
      <c s="25" t="s">
        <v>43</v>
      </c>
      <c s="26">
        <v>1</v>
      </c>
      <c s="25">
        <v>0</v>
      </c>
      <c s="25">
        <f>ROUND(G317*H317,6)</f>
      </c>
      <c r="L317" s="27">
        <v>0</v>
      </c>
      <c s="28">
        <f>ROUND(ROUND(L317,2)*ROUND(G317,3),2)</f>
      </c>
      <c s="25" t="s">
        <v>44</v>
      </c>
      <c>
        <f>(M317*21)/100</f>
      </c>
      <c t="s">
        <v>45</v>
      </c>
    </row>
    <row r="318" spans="1:5" ht="12.75" customHeight="1">
      <c r="A318" s="29" t="s">
        <v>46</v>
      </c>
      <c r="E318" s="30" t="s">
        <v>1241</v>
      </c>
    </row>
    <row r="319" spans="1:5" ht="12.75" customHeight="1">
      <c r="A319" s="29" t="s">
        <v>47</v>
      </c>
      <c r="E319" s="31" t="s">
        <v>5</v>
      </c>
    </row>
    <row r="320" spans="5:5" ht="12.75" customHeight="1">
      <c r="E320" s="30" t="s">
        <v>1242</v>
      </c>
    </row>
    <row r="321" spans="1:13" ht="12.75" customHeight="1">
      <c r="A321" t="s">
        <v>37</v>
      </c>
      <c r="C321" s="7" t="s">
        <v>51</v>
      </c>
      <c r="E321" s="32" t="s">
        <v>1305</v>
      </c>
      <c r="J321" s="28">
        <f>0</f>
      </c>
      <c s="28">
        <f>0</f>
      </c>
      <c s="28">
        <f>0+L322+L326+L330+L334+L338+L342+L346+L350+L354+L358</f>
      </c>
      <c s="28">
        <f>0+M322+M326+M330+M334+M338+M342+M346+M350+M354+M358</f>
      </c>
    </row>
    <row r="322" spans="1:16" ht="12.75" customHeight="1">
      <c r="A322" t="s">
        <v>40</v>
      </c>
      <c s="6" t="s">
        <v>499</v>
      </c>
      <c s="6" t="s">
        <v>500</v>
      </c>
      <c t="s">
        <v>5</v>
      </c>
      <c s="24" t="s">
        <v>1297</v>
      </c>
      <c s="25" t="s">
        <v>43</v>
      </c>
      <c s="26">
        <v>1</v>
      </c>
      <c s="25">
        <v>0</v>
      </c>
      <c s="25">
        <f>ROUND(G322*H322,6)</f>
      </c>
      <c r="L322" s="27">
        <v>0</v>
      </c>
      <c s="28">
        <f>ROUND(ROUND(L322,2)*ROUND(G322,3),2)</f>
      </c>
      <c s="25" t="s">
        <v>44</v>
      </c>
      <c>
        <f>(M322*21)/100</f>
      </c>
      <c t="s">
        <v>45</v>
      </c>
    </row>
    <row r="323" spans="1:5" ht="12.75" customHeight="1">
      <c r="A323" s="29" t="s">
        <v>46</v>
      </c>
      <c r="E323" s="30" t="s">
        <v>1306</v>
      </c>
    </row>
    <row r="324" spans="1:5" ht="12.75" customHeight="1">
      <c r="A324" s="29" t="s">
        <v>47</v>
      </c>
      <c r="E324" s="31" t="s">
        <v>5</v>
      </c>
    </row>
    <row r="325" spans="5:5" ht="12.75" customHeight="1">
      <c r="E325" s="30" t="s">
        <v>1299</v>
      </c>
    </row>
    <row r="326" spans="1:16" ht="12.75" customHeight="1">
      <c r="A326" t="s">
        <v>40</v>
      </c>
      <c s="6" t="s">
        <v>501</v>
      </c>
      <c s="6" t="s">
        <v>502</v>
      </c>
      <c t="s">
        <v>5</v>
      </c>
      <c s="24" t="s">
        <v>1258</v>
      </c>
      <c s="25" t="s">
        <v>43</v>
      </c>
      <c s="26">
        <v>4</v>
      </c>
      <c s="25">
        <v>0</v>
      </c>
      <c s="25">
        <f>ROUND(G326*H326,6)</f>
      </c>
      <c r="L326" s="27">
        <v>0</v>
      </c>
      <c s="28">
        <f>ROUND(ROUND(L326,2)*ROUND(G326,3),2)</f>
      </c>
      <c s="25" t="s">
        <v>44</v>
      </c>
      <c>
        <f>(M326*21)/100</f>
      </c>
      <c t="s">
        <v>45</v>
      </c>
    </row>
    <row r="327" spans="1:5" ht="12.75" customHeight="1">
      <c r="A327" s="29" t="s">
        <v>46</v>
      </c>
      <c r="E327" s="30" t="s">
        <v>1241</v>
      </c>
    </row>
    <row r="328" spans="1:5" ht="12.75" customHeight="1">
      <c r="A328" s="29" t="s">
        <v>47</v>
      </c>
      <c r="E328" s="31" t="s">
        <v>5</v>
      </c>
    </row>
    <row r="329" spans="5:5" ht="12.75" customHeight="1">
      <c r="E329" s="30" t="s">
        <v>1242</v>
      </c>
    </row>
    <row r="330" spans="1:16" ht="12.75" customHeight="1">
      <c r="A330" t="s">
        <v>40</v>
      </c>
      <c s="6" t="s">
        <v>794</v>
      </c>
      <c s="6" t="s">
        <v>1110</v>
      </c>
      <c t="s">
        <v>5</v>
      </c>
      <c s="24" t="s">
        <v>1260</v>
      </c>
      <c s="25" t="s">
        <v>43</v>
      </c>
      <c s="26">
        <v>1</v>
      </c>
      <c s="25">
        <v>0</v>
      </c>
      <c s="25">
        <f>ROUND(G330*H330,6)</f>
      </c>
      <c r="L330" s="27">
        <v>0</v>
      </c>
      <c s="28">
        <f>ROUND(ROUND(L330,2)*ROUND(G330,3),2)</f>
      </c>
      <c s="25" t="s">
        <v>44</v>
      </c>
      <c>
        <f>(M330*21)/100</f>
      </c>
      <c t="s">
        <v>45</v>
      </c>
    </row>
    <row r="331" spans="1:5" ht="12.75" customHeight="1">
      <c r="A331" s="29" t="s">
        <v>46</v>
      </c>
      <c r="E331" s="30" t="s">
        <v>1241</v>
      </c>
    </row>
    <row r="332" spans="1:5" ht="12.75" customHeight="1">
      <c r="A332" s="29" t="s">
        <v>47</v>
      </c>
      <c r="E332" s="31" t="s">
        <v>5</v>
      </c>
    </row>
    <row r="333" spans="5:5" ht="12.75" customHeight="1">
      <c r="E333" s="30" t="s">
        <v>1242</v>
      </c>
    </row>
    <row r="334" spans="1:16" ht="12.75" customHeight="1">
      <c r="A334" t="s">
        <v>40</v>
      </c>
      <c s="6" t="s">
        <v>800</v>
      </c>
      <c s="6" t="s">
        <v>1111</v>
      </c>
      <c t="s">
        <v>5</v>
      </c>
      <c s="24" t="s">
        <v>1263</v>
      </c>
      <c s="25" t="s">
        <v>43</v>
      </c>
      <c s="26">
        <v>2</v>
      </c>
      <c s="25">
        <v>0</v>
      </c>
      <c s="25">
        <f>ROUND(G334*H334,6)</f>
      </c>
      <c r="L334" s="27">
        <v>0</v>
      </c>
      <c s="28">
        <f>ROUND(ROUND(L334,2)*ROUND(G334,3),2)</f>
      </c>
      <c s="25" t="s">
        <v>44</v>
      </c>
      <c>
        <f>(M334*21)/100</f>
      </c>
      <c t="s">
        <v>45</v>
      </c>
    </row>
    <row r="335" spans="1:5" ht="12.75" customHeight="1">
      <c r="A335" s="29" t="s">
        <v>46</v>
      </c>
      <c r="E335" s="30" t="s">
        <v>1241</v>
      </c>
    </row>
    <row r="336" spans="1:5" ht="12.75" customHeight="1">
      <c r="A336" s="29" t="s">
        <v>47</v>
      </c>
      <c r="E336" s="31" t="s">
        <v>5</v>
      </c>
    </row>
    <row r="337" spans="5:5" ht="12.75" customHeight="1">
      <c r="E337" s="30" t="s">
        <v>1242</v>
      </c>
    </row>
    <row r="338" spans="1:16" ht="12.75" customHeight="1">
      <c r="A338" t="s">
        <v>40</v>
      </c>
      <c s="6" t="s">
        <v>805</v>
      </c>
      <c s="6" t="s">
        <v>1112</v>
      </c>
      <c t="s">
        <v>5</v>
      </c>
      <c s="24" t="s">
        <v>1302</v>
      </c>
      <c s="25" t="s">
        <v>43</v>
      </c>
      <c s="26">
        <v>1</v>
      </c>
      <c s="25">
        <v>0</v>
      </c>
      <c s="25">
        <f>ROUND(G338*H338,6)</f>
      </c>
      <c r="L338" s="27">
        <v>0</v>
      </c>
      <c s="28">
        <f>ROUND(ROUND(L338,2)*ROUND(G338,3),2)</f>
      </c>
      <c s="25" t="s">
        <v>44</v>
      </c>
      <c>
        <f>(M338*21)/100</f>
      </c>
      <c t="s">
        <v>45</v>
      </c>
    </row>
    <row r="339" spans="1:5" ht="12.75" customHeight="1">
      <c r="A339" s="29" t="s">
        <v>46</v>
      </c>
      <c r="E339" s="30" t="s">
        <v>1241</v>
      </c>
    </row>
    <row r="340" spans="1:5" ht="12.75" customHeight="1">
      <c r="A340" s="29" t="s">
        <v>47</v>
      </c>
      <c r="E340" s="31" t="s">
        <v>5</v>
      </c>
    </row>
    <row r="341" spans="5:5" ht="12.75" customHeight="1">
      <c r="E341" s="30" t="s">
        <v>1242</v>
      </c>
    </row>
    <row r="342" spans="1:16" ht="12.75" customHeight="1">
      <c r="A342" t="s">
        <v>40</v>
      </c>
      <c s="6" t="s">
        <v>809</v>
      </c>
      <c s="6" t="s">
        <v>1113</v>
      </c>
      <c t="s">
        <v>5</v>
      </c>
      <c s="24" t="s">
        <v>1262</v>
      </c>
      <c s="25" t="s">
        <v>43</v>
      </c>
      <c s="26">
        <v>1</v>
      </c>
      <c s="25">
        <v>0</v>
      </c>
      <c s="25">
        <f>ROUND(G342*H342,6)</f>
      </c>
      <c r="L342" s="27">
        <v>0</v>
      </c>
      <c s="28">
        <f>ROUND(ROUND(L342,2)*ROUND(G342,3),2)</f>
      </c>
      <c s="25" t="s">
        <v>44</v>
      </c>
      <c>
        <f>(M342*21)/100</f>
      </c>
      <c t="s">
        <v>45</v>
      </c>
    </row>
    <row r="343" spans="1:5" ht="12.75" customHeight="1">
      <c r="A343" s="29" t="s">
        <v>46</v>
      </c>
      <c r="E343" s="30" t="s">
        <v>1241</v>
      </c>
    </row>
    <row r="344" spans="1:5" ht="12.75" customHeight="1">
      <c r="A344" s="29" t="s">
        <v>47</v>
      </c>
      <c r="E344" s="31" t="s">
        <v>5</v>
      </c>
    </row>
    <row r="345" spans="5:5" ht="12.75" customHeight="1">
      <c r="E345" s="30" t="s">
        <v>1242</v>
      </c>
    </row>
    <row r="346" spans="1:16" ht="12.75" customHeight="1">
      <c r="A346" t="s">
        <v>40</v>
      </c>
      <c s="6" t="s">
        <v>813</v>
      </c>
      <c s="6" t="s">
        <v>1114</v>
      </c>
      <c t="s">
        <v>5</v>
      </c>
      <c s="24" t="s">
        <v>1245</v>
      </c>
      <c s="25" t="s">
        <v>43</v>
      </c>
      <c s="26">
        <v>1</v>
      </c>
      <c s="25">
        <v>0</v>
      </c>
      <c s="25">
        <f>ROUND(G346*H346,6)</f>
      </c>
      <c r="L346" s="27">
        <v>0</v>
      </c>
      <c s="28">
        <f>ROUND(ROUND(L346,2)*ROUND(G346,3),2)</f>
      </c>
      <c s="25" t="s">
        <v>44</v>
      </c>
      <c>
        <f>(M346*21)/100</f>
      </c>
      <c t="s">
        <v>45</v>
      </c>
    </row>
    <row r="347" spans="1:5" ht="12.75" customHeight="1">
      <c r="A347" s="29" t="s">
        <v>46</v>
      </c>
      <c r="E347" s="30" t="s">
        <v>1241</v>
      </c>
    </row>
    <row r="348" spans="1:5" ht="12.75" customHeight="1">
      <c r="A348" s="29" t="s">
        <v>47</v>
      </c>
      <c r="E348" s="31" t="s">
        <v>5</v>
      </c>
    </row>
    <row r="349" spans="5:5" ht="12.75" customHeight="1">
      <c r="E349" s="30" t="s">
        <v>1242</v>
      </c>
    </row>
    <row r="350" spans="1:16" ht="12.75" customHeight="1">
      <c r="A350" t="s">
        <v>40</v>
      </c>
      <c s="6" t="s">
        <v>818</v>
      </c>
      <c s="6" t="s">
        <v>1115</v>
      </c>
      <c t="s">
        <v>5</v>
      </c>
      <c s="24" t="s">
        <v>1259</v>
      </c>
      <c s="25" t="s">
        <v>43</v>
      </c>
      <c s="26">
        <v>2</v>
      </c>
      <c s="25">
        <v>0</v>
      </c>
      <c s="25">
        <f>ROUND(G350*H350,6)</f>
      </c>
      <c r="L350" s="27">
        <v>0</v>
      </c>
      <c s="28">
        <f>ROUND(ROUND(L350,2)*ROUND(G350,3),2)</f>
      </c>
      <c s="25" t="s">
        <v>44</v>
      </c>
      <c>
        <f>(M350*21)/100</f>
      </c>
      <c t="s">
        <v>45</v>
      </c>
    </row>
    <row r="351" spans="1:5" ht="12.75" customHeight="1">
      <c r="A351" s="29" t="s">
        <v>46</v>
      </c>
      <c r="E351" s="30" t="s">
        <v>1241</v>
      </c>
    </row>
    <row r="352" spans="1:5" ht="12.75" customHeight="1">
      <c r="A352" s="29" t="s">
        <v>47</v>
      </c>
      <c r="E352" s="31" t="s">
        <v>5</v>
      </c>
    </row>
    <row r="353" spans="5:5" ht="12.75" customHeight="1">
      <c r="E353" s="30" t="s">
        <v>1242</v>
      </c>
    </row>
    <row r="354" spans="1:16" ht="12.75" customHeight="1">
      <c r="A354" t="s">
        <v>40</v>
      </c>
      <c s="6" t="s">
        <v>823</v>
      </c>
      <c s="6" t="s">
        <v>1116</v>
      </c>
      <c t="s">
        <v>5</v>
      </c>
      <c s="24" t="s">
        <v>1307</v>
      </c>
      <c s="25" t="s">
        <v>1033</v>
      </c>
      <c s="26">
        <v>8</v>
      </c>
      <c s="25">
        <v>0</v>
      </c>
      <c s="25">
        <f>ROUND(G354*H354,6)</f>
      </c>
      <c r="L354" s="27">
        <v>0</v>
      </c>
      <c s="28">
        <f>ROUND(ROUND(L354,2)*ROUND(G354,3),2)</f>
      </c>
      <c s="25" t="s">
        <v>44</v>
      </c>
      <c>
        <f>(M354*21)/100</f>
      </c>
      <c t="s">
        <v>45</v>
      </c>
    </row>
    <row r="355" spans="1:5" ht="12.75" customHeight="1">
      <c r="A355" s="29" t="s">
        <v>46</v>
      </c>
      <c r="E355" s="30" t="s">
        <v>1241</v>
      </c>
    </row>
    <row r="356" spans="1:5" ht="12.75" customHeight="1">
      <c r="A356" s="29" t="s">
        <v>47</v>
      </c>
      <c r="E356" s="31" t="s">
        <v>5</v>
      </c>
    </row>
    <row r="357" spans="5:5" ht="12.75" customHeight="1">
      <c r="E357" s="30" t="s">
        <v>1242</v>
      </c>
    </row>
    <row r="358" spans="1:16" ht="12.75" customHeight="1">
      <c r="A358" t="s">
        <v>40</v>
      </c>
      <c s="6" t="s">
        <v>829</v>
      </c>
      <c s="6" t="s">
        <v>1117</v>
      </c>
      <c t="s">
        <v>5</v>
      </c>
      <c s="24" t="s">
        <v>1249</v>
      </c>
      <c s="25" t="s">
        <v>1033</v>
      </c>
      <c s="26">
        <v>7</v>
      </c>
      <c s="25">
        <v>0</v>
      </c>
      <c s="25">
        <f>ROUND(G358*H358,6)</f>
      </c>
      <c r="L358" s="27">
        <v>0</v>
      </c>
      <c s="28">
        <f>ROUND(ROUND(L358,2)*ROUND(G358,3),2)</f>
      </c>
      <c s="25" t="s">
        <v>44</v>
      </c>
      <c>
        <f>(M358*21)/100</f>
      </c>
      <c t="s">
        <v>45</v>
      </c>
    </row>
    <row r="359" spans="1:5" ht="12.75" customHeight="1">
      <c r="A359" s="29" t="s">
        <v>46</v>
      </c>
      <c r="E359" s="30" t="s">
        <v>1241</v>
      </c>
    </row>
    <row r="360" spans="1:5" ht="12.75" customHeight="1">
      <c r="A360" s="29" t="s">
        <v>47</v>
      </c>
      <c r="E360" s="31" t="s">
        <v>5</v>
      </c>
    </row>
    <row r="361" spans="5:5" ht="12.75" customHeight="1">
      <c r="E361" s="30" t="s">
        <v>1242</v>
      </c>
    </row>
    <row r="362" spans="1:13" ht="12.75" customHeight="1">
      <c r="A362" t="s">
        <v>37</v>
      </c>
      <c r="C362" s="7" t="s">
        <v>54</v>
      </c>
      <c r="E362" s="32" t="s">
        <v>1308</v>
      </c>
      <c r="J362" s="28">
        <f>0</f>
      </c>
      <c s="28">
        <f>0</f>
      </c>
      <c s="28">
        <f>0+L363+L367+L371+L375+L379+L383+L387+L391+L395+L399</f>
      </c>
      <c s="28">
        <f>0+M363+M367+M371+M375+M379+M383+M387+M391+M395+M399</f>
      </c>
    </row>
    <row r="363" spans="1:16" ht="12.75" customHeight="1">
      <c r="A363" t="s">
        <v>40</v>
      </c>
      <c s="6" t="s">
        <v>834</v>
      </c>
      <c s="6" t="s">
        <v>1118</v>
      </c>
      <c t="s">
        <v>5</v>
      </c>
      <c s="24" t="s">
        <v>1237</v>
      </c>
      <c s="25" t="s">
        <v>43</v>
      </c>
      <c s="26">
        <v>2</v>
      </c>
      <c s="25">
        <v>0</v>
      </c>
      <c s="25">
        <f>ROUND(G363*H363,6)</f>
      </c>
      <c r="L363" s="27">
        <v>0</v>
      </c>
      <c s="28">
        <f>ROUND(ROUND(L363,2)*ROUND(G363,3),2)</f>
      </c>
      <c s="25" t="s">
        <v>44</v>
      </c>
      <c>
        <f>(M363*21)/100</f>
      </c>
      <c t="s">
        <v>45</v>
      </c>
    </row>
    <row r="364" spans="1:5" ht="12.75" customHeight="1">
      <c r="A364" s="29" t="s">
        <v>46</v>
      </c>
      <c r="E364" s="30" t="s">
        <v>1238</v>
      </c>
    </row>
    <row r="365" spans="1:5" ht="12.75" customHeight="1">
      <c r="A365" s="29" t="s">
        <v>47</v>
      </c>
      <c r="E365" s="31" t="s">
        <v>5</v>
      </c>
    </row>
    <row r="366" spans="5:5" ht="12.75" customHeight="1">
      <c r="E366" s="30" t="s">
        <v>1239</v>
      </c>
    </row>
    <row r="367" spans="1:16" ht="12.75" customHeight="1">
      <c r="A367" t="s">
        <v>40</v>
      </c>
      <c s="6" t="s">
        <v>839</v>
      </c>
      <c s="6" t="s">
        <v>1119</v>
      </c>
      <c t="s">
        <v>5</v>
      </c>
      <c s="24" t="s">
        <v>1240</v>
      </c>
      <c s="25" t="s">
        <v>43</v>
      </c>
      <c s="26">
        <v>4</v>
      </c>
      <c s="25">
        <v>0</v>
      </c>
      <c s="25">
        <f>ROUND(G367*H367,6)</f>
      </c>
      <c r="L367" s="27">
        <v>0</v>
      </c>
      <c s="28">
        <f>ROUND(ROUND(L367,2)*ROUND(G367,3),2)</f>
      </c>
      <c s="25" t="s">
        <v>44</v>
      </c>
      <c>
        <f>(M367*21)/100</f>
      </c>
      <c t="s">
        <v>45</v>
      </c>
    </row>
    <row r="368" spans="1:5" ht="12.75" customHeight="1">
      <c r="A368" s="29" t="s">
        <v>46</v>
      </c>
      <c r="E368" s="30" t="s">
        <v>1241</v>
      </c>
    </row>
    <row r="369" spans="1:5" ht="12.75" customHeight="1">
      <c r="A369" s="29" t="s">
        <v>47</v>
      </c>
      <c r="E369" s="31" t="s">
        <v>5</v>
      </c>
    </row>
    <row r="370" spans="5:5" ht="12.75" customHeight="1">
      <c r="E370" s="30" t="s">
        <v>1242</v>
      </c>
    </row>
    <row r="371" spans="1:16" ht="12.75" customHeight="1">
      <c r="A371" t="s">
        <v>40</v>
      </c>
      <c s="6" t="s">
        <v>843</v>
      </c>
      <c s="6" t="s">
        <v>1120</v>
      </c>
      <c t="s">
        <v>5</v>
      </c>
      <c s="24" t="s">
        <v>1243</v>
      </c>
      <c s="25" t="s">
        <v>43</v>
      </c>
      <c s="26">
        <v>2</v>
      </c>
      <c s="25">
        <v>0</v>
      </c>
      <c s="25">
        <f>ROUND(G371*H371,6)</f>
      </c>
      <c r="L371" s="27">
        <v>0</v>
      </c>
      <c s="28">
        <f>ROUND(ROUND(L371,2)*ROUND(G371,3),2)</f>
      </c>
      <c s="25" t="s">
        <v>44</v>
      </c>
      <c>
        <f>(M371*21)/100</f>
      </c>
      <c t="s">
        <v>45</v>
      </c>
    </row>
    <row r="372" spans="1:5" ht="12.75" customHeight="1">
      <c r="A372" s="29" t="s">
        <v>46</v>
      </c>
      <c r="E372" s="30" t="s">
        <v>1241</v>
      </c>
    </row>
    <row r="373" spans="1:5" ht="12.75" customHeight="1">
      <c r="A373" s="29" t="s">
        <v>47</v>
      </c>
      <c r="E373" s="31" t="s">
        <v>5</v>
      </c>
    </row>
    <row r="374" spans="5:5" ht="12.75" customHeight="1">
      <c r="E374" s="30" t="s">
        <v>1242</v>
      </c>
    </row>
    <row r="375" spans="1:16" ht="12.75" customHeight="1">
      <c r="A375" t="s">
        <v>40</v>
      </c>
      <c s="6" t="s">
        <v>847</v>
      </c>
      <c s="6" t="s">
        <v>1122</v>
      </c>
      <c t="s">
        <v>5</v>
      </c>
      <c s="24" t="s">
        <v>1244</v>
      </c>
      <c s="25" t="s">
        <v>43</v>
      </c>
      <c s="26">
        <v>3</v>
      </c>
      <c s="25">
        <v>0</v>
      </c>
      <c s="25">
        <f>ROUND(G375*H375,6)</f>
      </c>
      <c r="L375" s="27">
        <v>0</v>
      </c>
      <c s="28">
        <f>ROUND(ROUND(L375,2)*ROUND(G375,3),2)</f>
      </c>
      <c s="25" t="s">
        <v>44</v>
      </c>
      <c>
        <f>(M375*21)/100</f>
      </c>
      <c t="s">
        <v>45</v>
      </c>
    </row>
    <row r="376" spans="1:5" ht="12.75" customHeight="1">
      <c r="A376" s="29" t="s">
        <v>46</v>
      </c>
      <c r="E376" s="30" t="s">
        <v>1241</v>
      </c>
    </row>
    <row r="377" spans="1:5" ht="12.75" customHeight="1">
      <c r="A377" s="29" t="s">
        <v>47</v>
      </c>
      <c r="E377" s="31" t="s">
        <v>5</v>
      </c>
    </row>
    <row r="378" spans="5:5" ht="12.75" customHeight="1">
      <c r="E378" s="30" t="s">
        <v>1242</v>
      </c>
    </row>
    <row r="379" spans="1:16" ht="12.75" customHeight="1">
      <c r="A379" t="s">
        <v>40</v>
      </c>
      <c s="6" t="s">
        <v>852</v>
      </c>
      <c s="6" t="s">
        <v>1124</v>
      </c>
      <c t="s">
        <v>5</v>
      </c>
      <c s="24" t="s">
        <v>1262</v>
      </c>
      <c s="25" t="s">
        <v>43</v>
      </c>
      <c s="26">
        <v>1</v>
      </c>
      <c s="25">
        <v>0</v>
      </c>
      <c s="25">
        <f>ROUND(G379*H379,6)</f>
      </c>
      <c r="L379" s="27">
        <v>0</v>
      </c>
      <c s="28">
        <f>ROUND(ROUND(L379,2)*ROUND(G379,3),2)</f>
      </c>
      <c s="25" t="s">
        <v>44</v>
      </c>
      <c>
        <f>(M379*21)/100</f>
      </c>
      <c t="s">
        <v>45</v>
      </c>
    </row>
    <row r="380" spans="1:5" ht="12.75" customHeight="1">
      <c r="A380" s="29" t="s">
        <v>46</v>
      </c>
      <c r="E380" s="30" t="s">
        <v>1241</v>
      </c>
    </row>
    <row r="381" spans="1:5" ht="12.75" customHeight="1">
      <c r="A381" s="29" t="s">
        <v>47</v>
      </c>
      <c r="E381" s="31" t="s">
        <v>5</v>
      </c>
    </row>
    <row r="382" spans="5:5" ht="12.75" customHeight="1">
      <c r="E382" s="30" t="s">
        <v>1242</v>
      </c>
    </row>
    <row r="383" spans="1:16" ht="12.75" customHeight="1">
      <c r="A383" t="s">
        <v>40</v>
      </c>
      <c s="6" t="s">
        <v>855</v>
      </c>
      <c s="6" t="s">
        <v>1126</v>
      </c>
      <c t="s">
        <v>5</v>
      </c>
      <c s="24" t="s">
        <v>1245</v>
      </c>
      <c s="25" t="s">
        <v>43</v>
      </c>
      <c s="26">
        <v>1</v>
      </c>
      <c s="25">
        <v>0</v>
      </c>
      <c s="25">
        <f>ROUND(G383*H383,6)</f>
      </c>
      <c r="L383" s="27">
        <v>0</v>
      </c>
      <c s="28">
        <f>ROUND(ROUND(L383,2)*ROUND(G383,3),2)</f>
      </c>
      <c s="25" t="s">
        <v>44</v>
      </c>
      <c>
        <f>(M383*21)/100</f>
      </c>
      <c t="s">
        <v>45</v>
      </c>
    </row>
    <row r="384" spans="1:5" ht="12.75" customHeight="1">
      <c r="A384" s="29" t="s">
        <v>46</v>
      </c>
      <c r="E384" s="30" t="s">
        <v>1241</v>
      </c>
    </row>
    <row r="385" spans="1:5" ht="12.75" customHeight="1">
      <c r="A385" s="29" t="s">
        <v>47</v>
      </c>
      <c r="E385" s="31" t="s">
        <v>5</v>
      </c>
    </row>
    <row r="386" spans="5:5" ht="12.75" customHeight="1">
      <c r="E386" s="30" t="s">
        <v>1242</v>
      </c>
    </row>
    <row r="387" spans="1:16" ht="12.75" customHeight="1">
      <c r="A387" t="s">
        <v>40</v>
      </c>
      <c s="6" t="s">
        <v>861</v>
      </c>
      <c s="6" t="s">
        <v>1128</v>
      </c>
      <c t="s">
        <v>5</v>
      </c>
      <c s="24" t="s">
        <v>1246</v>
      </c>
      <c s="25" t="s">
        <v>43</v>
      </c>
      <c s="26">
        <v>1</v>
      </c>
      <c s="25">
        <v>0</v>
      </c>
      <c s="25">
        <f>ROUND(G387*H387,6)</f>
      </c>
      <c r="L387" s="27">
        <v>0</v>
      </c>
      <c s="28">
        <f>ROUND(ROUND(L387,2)*ROUND(G387,3),2)</f>
      </c>
      <c s="25" t="s">
        <v>44</v>
      </c>
      <c>
        <f>(M387*21)/100</f>
      </c>
      <c t="s">
        <v>45</v>
      </c>
    </row>
    <row r="388" spans="1:5" ht="12.75" customHeight="1">
      <c r="A388" s="29" t="s">
        <v>46</v>
      </c>
      <c r="E388" s="30" t="s">
        <v>1241</v>
      </c>
    </row>
    <row r="389" spans="1:5" ht="12.75" customHeight="1">
      <c r="A389" s="29" t="s">
        <v>47</v>
      </c>
      <c r="E389" s="31" t="s">
        <v>5</v>
      </c>
    </row>
    <row r="390" spans="5:5" ht="12.75" customHeight="1">
      <c r="E390" s="30" t="s">
        <v>1242</v>
      </c>
    </row>
    <row r="391" spans="1:16" ht="12.75" customHeight="1">
      <c r="A391" t="s">
        <v>40</v>
      </c>
      <c s="6" t="s">
        <v>867</v>
      </c>
      <c s="6" t="s">
        <v>1129</v>
      </c>
      <c t="s">
        <v>5</v>
      </c>
      <c s="24" t="s">
        <v>1259</v>
      </c>
      <c s="25" t="s">
        <v>43</v>
      </c>
      <c s="26">
        <v>2</v>
      </c>
      <c s="25">
        <v>0</v>
      </c>
      <c s="25">
        <f>ROUND(G391*H391,6)</f>
      </c>
      <c r="L391" s="27">
        <v>0</v>
      </c>
      <c s="28">
        <f>ROUND(ROUND(L391,2)*ROUND(G391,3),2)</f>
      </c>
      <c s="25" t="s">
        <v>44</v>
      </c>
      <c>
        <f>(M391*21)/100</f>
      </c>
      <c t="s">
        <v>45</v>
      </c>
    </row>
    <row r="392" spans="1:5" ht="12.75" customHeight="1">
      <c r="A392" s="29" t="s">
        <v>46</v>
      </c>
      <c r="E392" s="30" t="s">
        <v>1241</v>
      </c>
    </row>
    <row r="393" spans="1:5" ht="12.75" customHeight="1">
      <c r="A393" s="29" t="s">
        <v>47</v>
      </c>
      <c r="E393" s="31" t="s">
        <v>5</v>
      </c>
    </row>
    <row r="394" spans="5:5" ht="12.75" customHeight="1">
      <c r="E394" s="30" t="s">
        <v>1242</v>
      </c>
    </row>
    <row r="395" spans="1:16" ht="12.75" customHeight="1">
      <c r="A395" t="s">
        <v>40</v>
      </c>
      <c s="6" t="s">
        <v>870</v>
      </c>
      <c s="6" t="s">
        <v>1131</v>
      </c>
      <c t="s">
        <v>5</v>
      </c>
      <c s="24" t="s">
        <v>1253</v>
      </c>
      <c s="25" t="s">
        <v>43</v>
      </c>
      <c s="26">
        <v>1</v>
      </c>
      <c s="25">
        <v>0</v>
      </c>
      <c s="25">
        <f>ROUND(G395*H395,6)</f>
      </c>
      <c r="L395" s="27">
        <v>0</v>
      </c>
      <c s="28">
        <f>ROUND(ROUND(L395,2)*ROUND(G395,3),2)</f>
      </c>
      <c s="25" t="s">
        <v>44</v>
      </c>
      <c>
        <f>(M395*21)/100</f>
      </c>
      <c t="s">
        <v>45</v>
      </c>
    </row>
    <row r="396" spans="1:5" ht="12.75" customHeight="1">
      <c r="A396" s="29" t="s">
        <v>46</v>
      </c>
      <c r="E396" s="30" t="s">
        <v>1241</v>
      </c>
    </row>
    <row r="397" spans="1:5" ht="12.75" customHeight="1">
      <c r="A397" s="29" t="s">
        <v>47</v>
      </c>
      <c r="E397" s="31" t="s">
        <v>5</v>
      </c>
    </row>
    <row r="398" spans="5:5" ht="12.75" customHeight="1">
      <c r="E398" s="30" t="s">
        <v>1242</v>
      </c>
    </row>
    <row r="399" spans="1:16" ht="12.75" customHeight="1">
      <c r="A399" t="s">
        <v>40</v>
      </c>
      <c s="6" t="s">
        <v>875</v>
      </c>
      <c s="6" t="s">
        <v>1132</v>
      </c>
      <c t="s">
        <v>5</v>
      </c>
      <c s="24" t="s">
        <v>1248</v>
      </c>
      <c s="25" t="s">
        <v>1033</v>
      </c>
      <c s="26">
        <v>12</v>
      </c>
      <c s="25">
        <v>0</v>
      </c>
      <c s="25">
        <f>ROUND(G399*H399,6)</f>
      </c>
      <c r="L399" s="27">
        <v>0</v>
      </c>
      <c s="28">
        <f>ROUND(ROUND(L399,2)*ROUND(G399,3),2)</f>
      </c>
      <c s="25" t="s">
        <v>44</v>
      </c>
      <c>
        <f>(M399*21)/100</f>
      </c>
      <c t="s">
        <v>45</v>
      </c>
    </row>
    <row r="400" spans="1:5" ht="12.75" customHeight="1">
      <c r="A400" s="29" t="s">
        <v>46</v>
      </c>
      <c r="E400" s="30" t="s">
        <v>1241</v>
      </c>
    </row>
    <row r="401" spans="1:5" ht="12.75" customHeight="1">
      <c r="A401" s="29" t="s">
        <v>47</v>
      </c>
      <c r="E401" s="31" t="s">
        <v>5</v>
      </c>
    </row>
    <row r="402" spans="5:5" ht="12.75" customHeight="1">
      <c r="E402" s="30" t="s">
        <v>1242</v>
      </c>
    </row>
    <row r="403" spans="1:13" ht="12.75" customHeight="1">
      <c r="A403" t="s">
        <v>37</v>
      </c>
      <c r="C403" s="7" t="s">
        <v>57</v>
      </c>
      <c r="E403" s="32" t="s">
        <v>1309</v>
      </c>
      <c r="J403" s="28">
        <f>0</f>
      </c>
      <c s="28">
        <f>0</f>
      </c>
      <c s="28">
        <f>0+L404+L408+L412+L416+L420+L424+L428+L432+L436+L440</f>
      </c>
      <c s="28">
        <f>0+M404+M408+M412+M416+M420+M424+M428+M432+M436+M440</f>
      </c>
    </row>
    <row r="404" spans="1:16" ht="12.75" customHeight="1">
      <c r="A404" t="s">
        <v>40</v>
      </c>
      <c s="6" t="s">
        <v>879</v>
      </c>
      <c s="6" t="s">
        <v>1134</v>
      </c>
      <c t="s">
        <v>5</v>
      </c>
      <c s="24" t="s">
        <v>1297</v>
      </c>
      <c s="25" t="s">
        <v>43</v>
      </c>
      <c s="26">
        <v>1</v>
      </c>
      <c s="25">
        <v>0</v>
      </c>
      <c s="25">
        <f>ROUND(G404*H404,6)</f>
      </c>
      <c r="L404" s="27">
        <v>0</v>
      </c>
      <c s="28">
        <f>ROUND(ROUND(L404,2)*ROUND(G404,3),2)</f>
      </c>
      <c s="25" t="s">
        <v>44</v>
      </c>
      <c>
        <f>(M404*21)/100</f>
      </c>
      <c t="s">
        <v>45</v>
      </c>
    </row>
    <row r="405" spans="1:5" ht="12.75" customHeight="1">
      <c r="A405" s="29" t="s">
        <v>46</v>
      </c>
      <c r="E405" s="30" t="s">
        <v>1306</v>
      </c>
    </row>
    <row r="406" spans="1:5" ht="12.75" customHeight="1">
      <c r="A406" s="29" t="s">
        <v>47</v>
      </c>
      <c r="E406" s="31" t="s">
        <v>5</v>
      </c>
    </row>
    <row r="407" spans="5:5" ht="12.75" customHeight="1">
      <c r="E407" s="30" t="s">
        <v>1299</v>
      </c>
    </row>
    <row r="408" spans="1:16" ht="12.75" customHeight="1">
      <c r="A408" t="s">
        <v>40</v>
      </c>
      <c s="6" t="s">
        <v>885</v>
      </c>
      <c s="6" t="s">
        <v>1136</v>
      </c>
      <c t="s">
        <v>5</v>
      </c>
      <c s="24" t="s">
        <v>1258</v>
      </c>
      <c s="25" t="s">
        <v>43</v>
      </c>
      <c s="26">
        <v>4</v>
      </c>
      <c s="25">
        <v>0</v>
      </c>
      <c s="25">
        <f>ROUND(G408*H408,6)</f>
      </c>
      <c r="L408" s="27">
        <v>0</v>
      </c>
      <c s="28">
        <f>ROUND(ROUND(L408,2)*ROUND(G408,3),2)</f>
      </c>
      <c s="25" t="s">
        <v>44</v>
      </c>
      <c>
        <f>(M408*21)/100</f>
      </c>
      <c t="s">
        <v>45</v>
      </c>
    </row>
    <row r="409" spans="1:5" ht="12.75" customHeight="1">
      <c r="A409" s="29" t="s">
        <v>46</v>
      </c>
      <c r="E409" s="30" t="s">
        <v>1241</v>
      </c>
    </row>
    <row r="410" spans="1:5" ht="12.75" customHeight="1">
      <c r="A410" s="29" t="s">
        <v>47</v>
      </c>
      <c r="E410" s="31" t="s">
        <v>5</v>
      </c>
    </row>
    <row r="411" spans="5:5" ht="12.75" customHeight="1">
      <c r="E411" s="30" t="s">
        <v>1242</v>
      </c>
    </row>
    <row r="412" spans="1:16" ht="12.75" customHeight="1">
      <c r="A412" t="s">
        <v>40</v>
      </c>
      <c s="6" t="s">
        <v>889</v>
      </c>
      <c s="6" t="s">
        <v>1138</v>
      </c>
      <c t="s">
        <v>5</v>
      </c>
      <c s="24" t="s">
        <v>1260</v>
      </c>
      <c s="25" t="s">
        <v>43</v>
      </c>
      <c s="26">
        <v>1</v>
      </c>
      <c s="25">
        <v>0</v>
      </c>
      <c s="25">
        <f>ROUND(G412*H412,6)</f>
      </c>
      <c r="L412" s="27">
        <v>0</v>
      </c>
      <c s="28">
        <f>ROUND(ROUND(L412,2)*ROUND(G412,3),2)</f>
      </c>
      <c s="25" t="s">
        <v>44</v>
      </c>
      <c>
        <f>(M412*21)/100</f>
      </c>
      <c t="s">
        <v>45</v>
      </c>
    </row>
    <row r="413" spans="1:5" ht="12.75" customHeight="1">
      <c r="A413" s="29" t="s">
        <v>46</v>
      </c>
      <c r="E413" s="30" t="s">
        <v>1241</v>
      </c>
    </row>
    <row r="414" spans="1:5" ht="12.75" customHeight="1">
      <c r="A414" s="29" t="s">
        <v>47</v>
      </c>
      <c r="E414" s="31" t="s">
        <v>5</v>
      </c>
    </row>
    <row r="415" spans="5:5" ht="12.75" customHeight="1">
      <c r="E415" s="30" t="s">
        <v>1242</v>
      </c>
    </row>
    <row r="416" spans="1:16" ht="12.75" customHeight="1">
      <c r="A416" t="s">
        <v>40</v>
      </c>
      <c s="6" t="s">
        <v>894</v>
      </c>
      <c s="6" t="s">
        <v>1140</v>
      </c>
      <c t="s">
        <v>5</v>
      </c>
      <c s="24" t="s">
        <v>1263</v>
      </c>
      <c s="25" t="s">
        <v>43</v>
      </c>
      <c s="26">
        <v>2</v>
      </c>
      <c s="25">
        <v>0</v>
      </c>
      <c s="25">
        <f>ROUND(G416*H416,6)</f>
      </c>
      <c r="L416" s="27">
        <v>0</v>
      </c>
      <c s="28">
        <f>ROUND(ROUND(L416,2)*ROUND(G416,3),2)</f>
      </c>
      <c s="25" t="s">
        <v>44</v>
      </c>
      <c>
        <f>(M416*21)/100</f>
      </c>
      <c t="s">
        <v>45</v>
      </c>
    </row>
    <row r="417" spans="1:5" ht="12.75" customHeight="1">
      <c r="A417" s="29" t="s">
        <v>46</v>
      </c>
      <c r="E417" s="30" t="s">
        <v>1241</v>
      </c>
    </row>
    <row r="418" spans="1:5" ht="12.75" customHeight="1">
      <c r="A418" s="29" t="s">
        <v>47</v>
      </c>
      <c r="E418" s="31" t="s">
        <v>5</v>
      </c>
    </row>
    <row r="419" spans="5:5" ht="12.75" customHeight="1">
      <c r="E419" s="30" t="s">
        <v>1242</v>
      </c>
    </row>
    <row r="420" spans="1:16" ht="12.75" customHeight="1">
      <c r="A420" t="s">
        <v>40</v>
      </c>
      <c s="6" t="s">
        <v>898</v>
      </c>
      <c s="6" t="s">
        <v>1141</v>
      </c>
      <c t="s">
        <v>5</v>
      </c>
      <c s="24" t="s">
        <v>1261</v>
      </c>
      <c s="25" t="s">
        <v>43</v>
      </c>
      <c s="26">
        <v>3</v>
      </c>
      <c s="25">
        <v>0</v>
      </c>
      <c s="25">
        <f>ROUND(G420*H420,6)</f>
      </c>
      <c r="L420" s="27">
        <v>0</v>
      </c>
      <c s="28">
        <f>ROUND(ROUND(L420,2)*ROUND(G420,3),2)</f>
      </c>
      <c s="25" t="s">
        <v>44</v>
      </c>
      <c>
        <f>(M420*21)/100</f>
      </c>
      <c t="s">
        <v>45</v>
      </c>
    </row>
    <row r="421" spans="1:5" ht="12.75" customHeight="1">
      <c r="A421" s="29" t="s">
        <v>46</v>
      </c>
      <c r="E421" s="30" t="s">
        <v>1241</v>
      </c>
    </row>
    <row r="422" spans="1:5" ht="12.75" customHeight="1">
      <c r="A422" s="29" t="s">
        <v>47</v>
      </c>
      <c r="E422" s="31" t="s">
        <v>5</v>
      </c>
    </row>
    <row r="423" spans="5:5" ht="12.75" customHeight="1">
      <c r="E423" s="30" t="s">
        <v>1242</v>
      </c>
    </row>
    <row r="424" spans="1:16" ht="12.75" customHeight="1">
      <c r="A424" t="s">
        <v>40</v>
      </c>
      <c s="6" t="s">
        <v>902</v>
      </c>
      <c s="6" t="s">
        <v>1143</v>
      </c>
      <c t="s">
        <v>5</v>
      </c>
      <c s="24" t="s">
        <v>1310</v>
      </c>
      <c s="25" t="s">
        <v>43</v>
      </c>
      <c s="26">
        <v>4</v>
      </c>
      <c s="25">
        <v>0</v>
      </c>
      <c s="25">
        <f>ROUND(G424*H424,6)</f>
      </c>
      <c r="L424" s="27">
        <v>0</v>
      </c>
      <c s="28">
        <f>ROUND(ROUND(L424,2)*ROUND(G424,3),2)</f>
      </c>
      <c s="25" t="s">
        <v>44</v>
      </c>
      <c>
        <f>(M424*21)/100</f>
      </c>
      <c t="s">
        <v>45</v>
      </c>
    </row>
    <row r="425" spans="1:5" ht="12.75" customHeight="1">
      <c r="A425" s="29" t="s">
        <v>46</v>
      </c>
      <c r="E425" s="30" t="s">
        <v>1241</v>
      </c>
    </row>
    <row r="426" spans="1:5" ht="12.75" customHeight="1">
      <c r="A426" s="29" t="s">
        <v>47</v>
      </c>
      <c r="E426" s="31" t="s">
        <v>5</v>
      </c>
    </row>
    <row r="427" spans="5:5" ht="12.75" customHeight="1">
      <c r="E427" s="30" t="s">
        <v>1242</v>
      </c>
    </row>
    <row r="428" spans="1:16" ht="12.75" customHeight="1">
      <c r="A428" t="s">
        <v>40</v>
      </c>
      <c s="6" t="s">
        <v>906</v>
      </c>
      <c s="6" t="s">
        <v>1145</v>
      </c>
      <c t="s">
        <v>5</v>
      </c>
      <c s="24" t="s">
        <v>1245</v>
      </c>
      <c s="25" t="s">
        <v>43</v>
      </c>
      <c s="26">
        <v>1</v>
      </c>
      <c s="25">
        <v>0</v>
      </c>
      <c s="25">
        <f>ROUND(G428*H428,6)</f>
      </c>
      <c r="L428" s="27">
        <v>0</v>
      </c>
      <c s="28">
        <f>ROUND(ROUND(L428,2)*ROUND(G428,3),2)</f>
      </c>
      <c s="25" t="s">
        <v>44</v>
      </c>
      <c>
        <f>(M428*21)/100</f>
      </c>
      <c t="s">
        <v>45</v>
      </c>
    </row>
    <row r="429" spans="1:5" ht="12.75" customHeight="1">
      <c r="A429" s="29" t="s">
        <v>46</v>
      </c>
      <c r="E429" s="30" t="s">
        <v>1241</v>
      </c>
    </row>
    <row r="430" spans="1:5" ht="12.75" customHeight="1">
      <c r="A430" s="29" t="s">
        <v>47</v>
      </c>
      <c r="E430" s="31" t="s">
        <v>5</v>
      </c>
    </row>
    <row r="431" spans="5:5" ht="12.75" customHeight="1">
      <c r="E431" s="30" t="s">
        <v>1242</v>
      </c>
    </row>
    <row r="432" spans="1:16" ht="12.75" customHeight="1">
      <c r="A432" t="s">
        <v>40</v>
      </c>
      <c s="6" t="s">
        <v>911</v>
      </c>
      <c s="6" t="s">
        <v>1147</v>
      </c>
      <c t="s">
        <v>5</v>
      </c>
      <c s="24" t="s">
        <v>1311</v>
      </c>
      <c s="25" t="s">
        <v>43</v>
      </c>
      <c s="26">
        <v>1</v>
      </c>
      <c s="25">
        <v>0</v>
      </c>
      <c s="25">
        <f>ROUND(G432*H432,6)</f>
      </c>
      <c r="L432" s="27">
        <v>0</v>
      </c>
      <c s="28">
        <f>ROUND(ROUND(L432,2)*ROUND(G432,3),2)</f>
      </c>
      <c s="25" t="s">
        <v>44</v>
      </c>
      <c>
        <f>(M432*21)/100</f>
      </c>
      <c t="s">
        <v>45</v>
      </c>
    </row>
    <row r="433" spans="1:5" ht="12.75" customHeight="1">
      <c r="A433" s="29" t="s">
        <v>46</v>
      </c>
      <c r="E433" s="30" t="s">
        <v>1241</v>
      </c>
    </row>
    <row r="434" spans="1:5" ht="12.75" customHeight="1">
      <c r="A434" s="29" t="s">
        <v>47</v>
      </c>
      <c r="E434" s="31" t="s">
        <v>5</v>
      </c>
    </row>
    <row r="435" spans="5:5" ht="12.75" customHeight="1">
      <c r="E435" s="30" t="s">
        <v>1242</v>
      </c>
    </row>
    <row r="436" spans="1:16" ht="12.75" customHeight="1">
      <c r="A436" t="s">
        <v>40</v>
      </c>
      <c s="6" t="s">
        <v>916</v>
      </c>
      <c s="6" t="s">
        <v>1148</v>
      </c>
      <c t="s">
        <v>5</v>
      </c>
      <c s="24" t="s">
        <v>1248</v>
      </c>
      <c s="25" t="s">
        <v>1033</v>
      </c>
      <c s="26">
        <v>37</v>
      </c>
      <c s="25">
        <v>0</v>
      </c>
      <c s="25">
        <f>ROUND(G436*H436,6)</f>
      </c>
      <c r="L436" s="27">
        <v>0</v>
      </c>
      <c s="28">
        <f>ROUND(ROUND(L436,2)*ROUND(G436,3),2)</f>
      </c>
      <c s="25" t="s">
        <v>44</v>
      </c>
      <c>
        <f>(M436*21)/100</f>
      </c>
      <c t="s">
        <v>45</v>
      </c>
    </row>
    <row r="437" spans="1:5" ht="12.75" customHeight="1">
      <c r="A437" s="29" t="s">
        <v>46</v>
      </c>
      <c r="E437" s="30" t="s">
        <v>1241</v>
      </c>
    </row>
    <row r="438" spans="1:5" ht="12.75" customHeight="1">
      <c r="A438" s="29" t="s">
        <v>47</v>
      </c>
      <c r="E438" s="31" t="s">
        <v>5</v>
      </c>
    </row>
    <row r="439" spans="5:5" ht="12.75" customHeight="1">
      <c r="E439" s="30" t="s">
        <v>1242</v>
      </c>
    </row>
    <row r="440" spans="1:16" ht="12.75" customHeight="1">
      <c r="A440" t="s">
        <v>40</v>
      </c>
      <c s="6" t="s">
        <v>921</v>
      </c>
      <c s="6" t="s">
        <v>1149</v>
      </c>
      <c t="s">
        <v>5</v>
      </c>
      <c s="24" t="s">
        <v>1249</v>
      </c>
      <c s="25" t="s">
        <v>1033</v>
      </c>
      <c s="26">
        <v>12</v>
      </c>
      <c s="25">
        <v>0</v>
      </c>
      <c s="25">
        <f>ROUND(G440*H440,6)</f>
      </c>
      <c r="L440" s="27">
        <v>0</v>
      </c>
      <c s="28">
        <f>ROUND(ROUND(L440,2)*ROUND(G440,3),2)</f>
      </c>
      <c s="25" t="s">
        <v>44</v>
      </c>
      <c>
        <f>(M440*21)/100</f>
      </c>
      <c t="s">
        <v>45</v>
      </c>
    </row>
    <row r="441" spans="1:5" ht="12.75" customHeight="1">
      <c r="A441" s="29" t="s">
        <v>46</v>
      </c>
      <c r="E441" s="30" t="s">
        <v>1241</v>
      </c>
    </row>
    <row r="442" spans="1:5" ht="12.75" customHeight="1">
      <c r="A442" s="29" t="s">
        <v>47</v>
      </c>
      <c r="E442" s="31" t="s">
        <v>5</v>
      </c>
    </row>
    <row r="443" spans="5:5" ht="12.75" customHeight="1">
      <c r="E443" s="30" t="s">
        <v>1242</v>
      </c>
    </row>
    <row r="444" spans="1:13" ht="12.75" customHeight="1">
      <c r="A444" t="s">
        <v>37</v>
      </c>
      <c r="C444" s="7" t="s">
        <v>60</v>
      </c>
      <c r="E444" s="32" t="s">
        <v>1312</v>
      </c>
      <c r="J444" s="28">
        <f>0</f>
      </c>
      <c s="28">
        <f>0</f>
      </c>
      <c s="28">
        <f>0+L445+L449+L453+L457+L461+L465+L469+L473+L477+L481+L485+L489+L493+L497+L501</f>
      </c>
      <c s="28">
        <f>0+M445+M449+M453+M457+M461+M465+M469+M473+M477+M481+M485+M489+M493+M497+M501</f>
      </c>
    </row>
    <row r="445" spans="1:16" ht="12.75" customHeight="1">
      <c r="A445" t="s">
        <v>40</v>
      </c>
      <c s="6" t="s">
        <v>1150</v>
      </c>
      <c s="6" t="s">
        <v>1151</v>
      </c>
      <c t="s">
        <v>5</v>
      </c>
      <c s="24" t="s">
        <v>1237</v>
      </c>
      <c s="25" t="s">
        <v>43</v>
      </c>
      <c s="26">
        <v>3</v>
      </c>
      <c s="25">
        <v>0</v>
      </c>
      <c s="25">
        <f>ROUND(G445*H445,6)</f>
      </c>
      <c r="L445" s="27">
        <v>0</v>
      </c>
      <c s="28">
        <f>ROUND(ROUND(L445,2)*ROUND(G445,3),2)</f>
      </c>
      <c s="25" t="s">
        <v>44</v>
      </c>
      <c>
        <f>(M445*21)/100</f>
      </c>
      <c t="s">
        <v>45</v>
      </c>
    </row>
    <row r="446" spans="1:5" ht="12.75" customHeight="1">
      <c r="A446" s="29" t="s">
        <v>46</v>
      </c>
      <c r="E446" s="30" t="s">
        <v>1251</v>
      </c>
    </row>
    <row r="447" spans="1:5" ht="12.75" customHeight="1">
      <c r="A447" s="29" t="s">
        <v>47</v>
      </c>
      <c r="E447" s="31" t="s">
        <v>5</v>
      </c>
    </row>
    <row r="448" spans="5:5" ht="12.75" customHeight="1">
      <c r="E448" s="30" t="s">
        <v>1239</v>
      </c>
    </row>
    <row r="449" spans="1:16" ht="12.75" customHeight="1">
      <c r="A449" t="s">
        <v>40</v>
      </c>
      <c s="6" t="s">
        <v>1152</v>
      </c>
      <c s="6" t="s">
        <v>1153</v>
      </c>
      <c t="s">
        <v>5</v>
      </c>
      <c s="24" t="s">
        <v>1240</v>
      </c>
      <c s="25" t="s">
        <v>43</v>
      </c>
      <c s="26">
        <v>6</v>
      </c>
      <c s="25">
        <v>0</v>
      </c>
      <c s="25">
        <f>ROUND(G449*H449,6)</f>
      </c>
      <c r="L449" s="27">
        <v>0</v>
      </c>
      <c s="28">
        <f>ROUND(ROUND(L449,2)*ROUND(G449,3),2)</f>
      </c>
      <c s="25" t="s">
        <v>44</v>
      </c>
      <c>
        <f>(M449*21)/100</f>
      </c>
      <c t="s">
        <v>45</v>
      </c>
    </row>
    <row r="450" spans="1:5" ht="12.75" customHeight="1">
      <c r="A450" s="29" t="s">
        <v>46</v>
      </c>
      <c r="E450" s="30" t="s">
        <v>1241</v>
      </c>
    </row>
    <row r="451" spans="1:5" ht="12.75" customHeight="1">
      <c r="A451" s="29" t="s">
        <v>47</v>
      </c>
      <c r="E451" s="31" t="s">
        <v>5</v>
      </c>
    </row>
    <row r="452" spans="5:5" ht="12.75" customHeight="1">
      <c r="E452" s="30" t="s">
        <v>1242</v>
      </c>
    </row>
    <row r="453" spans="1:16" ht="12.75" customHeight="1">
      <c r="A453" t="s">
        <v>40</v>
      </c>
      <c s="6" t="s">
        <v>1154</v>
      </c>
      <c s="6" t="s">
        <v>1155</v>
      </c>
      <c t="s">
        <v>5</v>
      </c>
      <c s="24" t="s">
        <v>1245</v>
      </c>
      <c s="25" t="s">
        <v>43</v>
      </c>
      <c s="26">
        <v>2</v>
      </c>
      <c s="25">
        <v>0</v>
      </c>
      <c s="25">
        <f>ROUND(G453*H453,6)</f>
      </c>
      <c r="L453" s="27">
        <v>0</v>
      </c>
      <c s="28">
        <f>ROUND(ROUND(L453,2)*ROUND(G453,3),2)</f>
      </c>
      <c s="25" t="s">
        <v>44</v>
      </c>
      <c>
        <f>(M453*21)/100</f>
      </c>
      <c t="s">
        <v>45</v>
      </c>
    </row>
    <row r="454" spans="1:5" ht="12.75" customHeight="1">
      <c r="A454" s="29" t="s">
        <v>46</v>
      </c>
      <c r="E454" s="30" t="s">
        <v>1241</v>
      </c>
    </row>
    <row r="455" spans="1:5" ht="12.75" customHeight="1">
      <c r="A455" s="29" t="s">
        <v>47</v>
      </c>
      <c r="E455" s="31" t="s">
        <v>5</v>
      </c>
    </row>
    <row r="456" spans="5:5" ht="12.75" customHeight="1">
      <c r="E456" s="30" t="s">
        <v>1242</v>
      </c>
    </row>
    <row r="457" spans="1:16" ht="12.75" customHeight="1">
      <c r="A457" t="s">
        <v>40</v>
      </c>
      <c s="6" t="s">
        <v>1156</v>
      </c>
      <c s="6" t="s">
        <v>1157</v>
      </c>
      <c t="s">
        <v>5</v>
      </c>
      <c s="24" t="s">
        <v>1247</v>
      </c>
      <c s="25" t="s">
        <v>43</v>
      </c>
      <c s="26">
        <v>2</v>
      </c>
      <c s="25">
        <v>0</v>
      </c>
      <c s="25">
        <f>ROUND(G457*H457,6)</f>
      </c>
      <c r="L457" s="27">
        <v>0</v>
      </c>
      <c s="28">
        <f>ROUND(ROUND(L457,2)*ROUND(G457,3),2)</f>
      </c>
      <c s="25" t="s">
        <v>44</v>
      </c>
      <c>
        <f>(M457*21)/100</f>
      </c>
      <c t="s">
        <v>45</v>
      </c>
    </row>
    <row r="458" spans="1:5" ht="12.75" customHeight="1">
      <c r="A458" s="29" t="s">
        <v>46</v>
      </c>
      <c r="E458" s="30" t="s">
        <v>1241</v>
      </c>
    </row>
    <row r="459" spans="1:5" ht="12.75" customHeight="1">
      <c r="A459" s="29" t="s">
        <v>47</v>
      </c>
      <c r="E459" s="31" t="s">
        <v>5</v>
      </c>
    </row>
    <row r="460" spans="5:5" ht="12.75" customHeight="1">
      <c r="E460" s="30" t="s">
        <v>1242</v>
      </c>
    </row>
    <row r="461" spans="1:16" ht="12.75" customHeight="1">
      <c r="A461" t="s">
        <v>40</v>
      </c>
      <c s="6" t="s">
        <v>1158</v>
      </c>
      <c s="6" t="s">
        <v>1159</v>
      </c>
      <c t="s">
        <v>5</v>
      </c>
      <c s="24" t="s">
        <v>1259</v>
      </c>
      <c s="25" t="s">
        <v>43</v>
      </c>
      <c s="26">
        <v>4</v>
      </c>
      <c s="25">
        <v>0</v>
      </c>
      <c s="25">
        <f>ROUND(G461*H461,6)</f>
      </c>
      <c r="L461" s="27">
        <v>0</v>
      </c>
      <c s="28">
        <f>ROUND(ROUND(L461,2)*ROUND(G461,3),2)</f>
      </c>
      <c s="25" t="s">
        <v>44</v>
      </c>
      <c>
        <f>(M461*21)/100</f>
      </c>
      <c t="s">
        <v>45</v>
      </c>
    </row>
    <row r="462" spans="1:5" ht="12.75" customHeight="1">
      <c r="A462" s="29" t="s">
        <v>46</v>
      </c>
      <c r="E462" s="30" t="s">
        <v>1241</v>
      </c>
    </row>
    <row r="463" spans="1:5" ht="12.75" customHeight="1">
      <c r="A463" s="29" t="s">
        <v>47</v>
      </c>
      <c r="E463" s="31" t="s">
        <v>5</v>
      </c>
    </row>
    <row r="464" spans="5:5" ht="12.75" customHeight="1">
      <c r="E464" s="30" t="s">
        <v>1242</v>
      </c>
    </row>
    <row r="465" spans="1:16" ht="12.75" customHeight="1">
      <c r="A465" t="s">
        <v>40</v>
      </c>
      <c s="6" t="s">
        <v>1160</v>
      </c>
      <c s="6" t="s">
        <v>1161</v>
      </c>
      <c t="s">
        <v>5</v>
      </c>
      <c s="24" t="s">
        <v>1248</v>
      </c>
      <c s="25" t="s">
        <v>1033</v>
      </c>
      <c s="26">
        <v>47</v>
      </c>
      <c s="25">
        <v>0</v>
      </c>
      <c s="25">
        <f>ROUND(G465*H465,6)</f>
      </c>
      <c r="L465" s="27">
        <v>0</v>
      </c>
      <c s="28">
        <f>ROUND(ROUND(L465,2)*ROUND(G465,3),2)</f>
      </c>
      <c s="25" t="s">
        <v>44</v>
      </c>
      <c>
        <f>(M465*21)/100</f>
      </c>
      <c t="s">
        <v>45</v>
      </c>
    </row>
    <row r="466" spans="1:5" ht="12.75" customHeight="1">
      <c r="A466" s="29" t="s">
        <v>46</v>
      </c>
      <c r="E466" s="30" t="s">
        <v>1241</v>
      </c>
    </row>
    <row r="467" spans="1:5" ht="12.75" customHeight="1">
      <c r="A467" s="29" t="s">
        <v>47</v>
      </c>
      <c r="E467" s="31" t="s">
        <v>5</v>
      </c>
    </row>
    <row r="468" spans="5:5" ht="12.75" customHeight="1">
      <c r="E468" s="30" t="s">
        <v>1242</v>
      </c>
    </row>
    <row r="469" spans="1:16" ht="12.75" customHeight="1">
      <c r="A469" t="s">
        <v>40</v>
      </c>
      <c s="6" t="s">
        <v>1163</v>
      </c>
      <c s="6" t="s">
        <v>1164</v>
      </c>
      <c t="s">
        <v>5</v>
      </c>
      <c s="24" t="s">
        <v>1249</v>
      </c>
      <c s="25" t="s">
        <v>1033</v>
      </c>
      <c s="26">
        <v>25</v>
      </c>
      <c s="25">
        <v>0</v>
      </c>
      <c s="25">
        <f>ROUND(G469*H469,6)</f>
      </c>
      <c r="L469" s="27">
        <v>0</v>
      </c>
      <c s="28">
        <f>ROUND(ROUND(L469,2)*ROUND(G469,3),2)</f>
      </c>
      <c s="25" t="s">
        <v>44</v>
      </c>
      <c>
        <f>(M469*21)/100</f>
      </c>
      <c t="s">
        <v>45</v>
      </c>
    </row>
    <row r="470" spans="1:5" ht="12.75" customHeight="1">
      <c r="A470" s="29" t="s">
        <v>46</v>
      </c>
      <c r="E470" s="30" t="s">
        <v>1241</v>
      </c>
    </row>
    <row r="471" spans="1:5" ht="12.75" customHeight="1">
      <c r="A471" s="29" t="s">
        <v>47</v>
      </c>
      <c r="E471" s="31" t="s">
        <v>5</v>
      </c>
    </row>
    <row r="472" spans="5:5" ht="12.75" customHeight="1">
      <c r="E472" s="30" t="s">
        <v>1242</v>
      </c>
    </row>
    <row r="473" spans="1:16" ht="12.75" customHeight="1">
      <c r="A473" t="s">
        <v>40</v>
      </c>
      <c s="6" t="s">
        <v>1166</v>
      </c>
      <c s="6" t="s">
        <v>1167</v>
      </c>
      <c t="s">
        <v>5</v>
      </c>
      <c s="24" t="s">
        <v>1313</v>
      </c>
      <c s="25" t="s">
        <v>43</v>
      </c>
      <c s="26">
        <v>1</v>
      </c>
      <c s="25">
        <v>0</v>
      </c>
      <c s="25">
        <f>ROUND(G473*H473,6)</f>
      </c>
      <c r="L473" s="27">
        <v>0</v>
      </c>
      <c s="28">
        <f>ROUND(ROUND(L473,2)*ROUND(G473,3),2)</f>
      </c>
      <c s="25" t="s">
        <v>44</v>
      </c>
      <c>
        <f>(M473*21)/100</f>
      </c>
      <c t="s">
        <v>45</v>
      </c>
    </row>
    <row r="474" spans="1:5" ht="12.75" customHeight="1">
      <c r="A474" s="29" t="s">
        <v>46</v>
      </c>
      <c r="E474" s="30" t="s">
        <v>1241</v>
      </c>
    </row>
    <row r="475" spans="1:5" ht="12.75" customHeight="1">
      <c r="A475" s="29" t="s">
        <v>47</v>
      </c>
      <c r="E475" s="31" t="s">
        <v>5</v>
      </c>
    </row>
    <row r="476" spans="5:5" ht="12.75" customHeight="1">
      <c r="E476" s="30" t="s">
        <v>1242</v>
      </c>
    </row>
    <row r="477" spans="1:16" ht="12.75" customHeight="1">
      <c r="A477" t="s">
        <v>40</v>
      </c>
      <c s="6" t="s">
        <v>1169</v>
      </c>
      <c s="6" t="s">
        <v>1170</v>
      </c>
      <c t="s">
        <v>5</v>
      </c>
      <c s="24" t="s">
        <v>1274</v>
      </c>
      <c s="25" t="s">
        <v>43</v>
      </c>
      <c s="26">
        <v>2</v>
      </c>
      <c s="25">
        <v>0</v>
      </c>
      <c s="25">
        <f>ROUND(G477*H477,6)</f>
      </c>
      <c r="L477" s="27">
        <v>0</v>
      </c>
      <c s="28">
        <f>ROUND(ROUND(L477,2)*ROUND(G477,3),2)</f>
      </c>
      <c s="25" t="s">
        <v>44</v>
      </c>
      <c>
        <f>(M477*21)/100</f>
      </c>
      <c t="s">
        <v>45</v>
      </c>
    </row>
    <row r="478" spans="1:5" ht="12.75" customHeight="1">
      <c r="A478" s="29" t="s">
        <v>46</v>
      </c>
      <c r="E478" s="30" t="s">
        <v>1241</v>
      </c>
    </row>
    <row r="479" spans="1:5" ht="12.75" customHeight="1">
      <c r="A479" s="29" t="s">
        <v>47</v>
      </c>
      <c r="E479" s="31" t="s">
        <v>5</v>
      </c>
    </row>
    <row r="480" spans="5:5" ht="12.75" customHeight="1">
      <c r="E480" s="30" t="s">
        <v>1242</v>
      </c>
    </row>
    <row r="481" spans="1:16" ht="12.75" customHeight="1">
      <c r="A481" t="s">
        <v>40</v>
      </c>
      <c s="6" t="s">
        <v>1172</v>
      </c>
      <c s="6" t="s">
        <v>1173</v>
      </c>
      <c t="s">
        <v>5</v>
      </c>
      <c s="24" t="s">
        <v>1243</v>
      </c>
      <c s="25" t="s">
        <v>43</v>
      </c>
      <c s="26">
        <v>3</v>
      </c>
      <c s="25">
        <v>0</v>
      </c>
      <c s="25">
        <f>ROUND(G481*H481,6)</f>
      </c>
      <c r="L481" s="27">
        <v>0</v>
      </c>
      <c s="28">
        <f>ROUND(ROUND(L481,2)*ROUND(G481,3),2)</f>
      </c>
      <c s="25" t="s">
        <v>44</v>
      </c>
      <c>
        <f>(M481*21)/100</f>
      </c>
      <c t="s">
        <v>45</v>
      </c>
    </row>
    <row r="482" spans="1:5" ht="12.75" customHeight="1">
      <c r="A482" s="29" t="s">
        <v>46</v>
      </c>
      <c r="E482" s="30" t="s">
        <v>1241</v>
      </c>
    </row>
    <row r="483" spans="1:5" ht="12.75" customHeight="1">
      <c r="A483" s="29" t="s">
        <v>47</v>
      </c>
      <c r="E483" s="31" t="s">
        <v>5</v>
      </c>
    </row>
    <row r="484" spans="5:5" ht="12.75" customHeight="1">
      <c r="E484" s="30" t="s">
        <v>1242</v>
      </c>
    </row>
    <row r="485" spans="1:16" ht="12.75" customHeight="1">
      <c r="A485" t="s">
        <v>40</v>
      </c>
      <c s="6" t="s">
        <v>1177</v>
      </c>
      <c s="6" t="s">
        <v>1178</v>
      </c>
      <c t="s">
        <v>5</v>
      </c>
      <c s="24" t="s">
        <v>1275</v>
      </c>
      <c s="25" t="s">
        <v>43</v>
      </c>
      <c s="26">
        <v>1</v>
      </c>
      <c s="25">
        <v>0</v>
      </c>
      <c s="25">
        <f>ROUND(G485*H485,6)</f>
      </c>
      <c r="L485" s="27">
        <v>0</v>
      </c>
      <c s="28">
        <f>ROUND(ROUND(L485,2)*ROUND(G485,3),2)</f>
      </c>
      <c s="25" t="s">
        <v>44</v>
      </c>
      <c>
        <f>(M485*21)/100</f>
      </c>
      <c t="s">
        <v>45</v>
      </c>
    </row>
    <row r="486" spans="1:5" ht="12.75" customHeight="1">
      <c r="A486" s="29" t="s">
        <v>46</v>
      </c>
      <c r="E486" s="30" t="s">
        <v>1241</v>
      </c>
    </row>
    <row r="487" spans="1:5" ht="12.75" customHeight="1">
      <c r="A487" s="29" t="s">
        <v>47</v>
      </c>
      <c r="E487" s="31" t="s">
        <v>5</v>
      </c>
    </row>
    <row r="488" spans="5:5" ht="12.75" customHeight="1">
      <c r="E488" s="30" t="s">
        <v>1242</v>
      </c>
    </row>
    <row r="489" spans="1:16" ht="12.75" customHeight="1">
      <c r="A489" t="s">
        <v>40</v>
      </c>
      <c s="6" t="s">
        <v>1182</v>
      </c>
      <c s="6" t="s">
        <v>1183</v>
      </c>
      <c t="s">
        <v>5</v>
      </c>
      <c s="24" t="s">
        <v>1244</v>
      </c>
      <c s="25" t="s">
        <v>43</v>
      </c>
      <c s="26">
        <v>11</v>
      </c>
      <c s="25">
        <v>0</v>
      </c>
      <c s="25">
        <f>ROUND(G489*H489,6)</f>
      </c>
      <c r="L489" s="27">
        <v>0</v>
      </c>
      <c s="28">
        <f>ROUND(ROUND(L489,2)*ROUND(G489,3),2)</f>
      </c>
      <c s="25" t="s">
        <v>44</v>
      </c>
      <c>
        <f>(M489*21)/100</f>
      </c>
      <c t="s">
        <v>45</v>
      </c>
    </row>
    <row r="490" spans="1:5" ht="12.75" customHeight="1">
      <c r="A490" s="29" t="s">
        <v>46</v>
      </c>
      <c r="E490" s="30" t="s">
        <v>1241</v>
      </c>
    </row>
    <row r="491" spans="1:5" ht="12.75" customHeight="1">
      <c r="A491" s="29" t="s">
        <v>47</v>
      </c>
      <c r="E491" s="31" t="s">
        <v>5</v>
      </c>
    </row>
    <row r="492" spans="5:5" ht="12.75" customHeight="1">
      <c r="E492" s="30" t="s">
        <v>1242</v>
      </c>
    </row>
    <row r="493" spans="1:16" ht="12.75" customHeight="1">
      <c r="A493" t="s">
        <v>40</v>
      </c>
      <c s="6" t="s">
        <v>1186</v>
      </c>
      <c s="6" t="s">
        <v>1187</v>
      </c>
      <c t="s">
        <v>5</v>
      </c>
      <c s="24" t="s">
        <v>1310</v>
      </c>
      <c s="25" t="s">
        <v>43</v>
      </c>
      <c s="26">
        <v>2</v>
      </c>
      <c s="25">
        <v>0</v>
      </c>
      <c s="25">
        <f>ROUND(G493*H493,6)</f>
      </c>
      <c r="L493" s="27">
        <v>0</v>
      </c>
      <c s="28">
        <f>ROUND(ROUND(L493,2)*ROUND(G493,3),2)</f>
      </c>
      <c s="25" t="s">
        <v>44</v>
      </c>
      <c>
        <f>(M493*21)/100</f>
      </c>
      <c t="s">
        <v>45</v>
      </c>
    </row>
    <row r="494" spans="1:5" ht="12.75" customHeight="1">
      <c r="A494" s="29" t="s">
        <v>46</v>
      </c>
      <c r="E494" s="30" t="s">
        <v>1241</v>
      </c>
    </row>
    <row r="495" spans="1:5" ht="12.75" customHeight="1">
      <c r="A495" s="29" t="s">
        <v>47</v>
      </c>
      <c r="E495" s="31" t="s">
        <v>5</v>
      </c>
    </row>
    <row r="496" spans="5:5" ht="12.75" customHeight="1">
      <c r="E496" s="30" t="s">
        <v>5</v>
      </c>
    </row>
    <row r="497" spans="1:16" ht="12.75" customHeight="1">
      <c r="A497" t="s">
        <v>40</v>
      </c>
      <c s="6" t="s">
        <v>1190</v>
      </c>
      <c s="6" t="s">
        <v>1191</v>
      </c>
      <c t="s">
        <v>5</v>
      </c>
      <c s="24" t="s">
        <v>1246</v>
      </c>
      <c s="25" t="s">
        <v>43</v>
      </c>
      <c s="26">
        <v>3</v>
      </c>
      <c s="25">
        <v>0</v>
      </c>
      <c s="25">
        <f>ROUND(G497*H497,6)</f>
      </c>
      <c r="L497" s="27">
        <v>0</v>
      </c>
      <c s="28">
        <f>ROUND(ROUND(L497,2)*ROUND(G497,3),2)</f>
      </c>
      <c s="25" t="s">
        <v>44</v>
      </c>
      <c>
        <f>(M497*21)/100</f>
      </c>
      <c t="s">
        <v>45</v>
      </c>
    </row>
    <row r="498" spans="1:5" ht="12.75" customHeight="1">
      <c r="A498" s="29" t="s">
        <v>46</v>
      </c>
      <c r="E498" s="30" t="s">
        <v>1241</v>
      </c>
    </row>
    <row r="499" spans="1:5" ht="12.75" customHeight="1">
      <c r="A499" s="29" t="s">
        <v>47</v>
      </c>
      <c r="E499" s="31" t="s">
        <v>5</v>
      </c>
    </row>
    <row r="500" spans="5:5" ht="12.75" customHeight="1">
      <c r="E500" s="30" t="s">
        <v>1242</v>
      </c>
    </row>
    <row r="501" spans="1:16" ht="12.75" customHeight="1">
      <c r="A501" t="s">
        <v>40</v>
      </c>
      <c s="6" t="s">
        <v>1193</v>
      </c>
      <c s="6" t="s">
        <v>1194</v>
      </c>
      <c t="s">
        <v>5</v>
      </c>
      <c s="24" t="s">
        <v>1276</v>
      </c>
      <c s="25" t="s">
        <v>43</v>
      </c>
      <c s="26">
        <v>1</v>
      </c>
      <c s="25">
        <v>0</v>
      </c>
      <c s="25">
        <f>ROUND(G501*H501,6)</f>
      </c>
      <c r="L501" s="27">
        <v>0</v>
      </c>
      <c s="28">
        <f>ROUND(ROUND(L501,2)*ROUND(G501,3),2)</f>
      </c>
      <c s="25" t="s">
        <v>44</v>
      </c>
      <c>
        <f>(M501*21)/100</f>
      </c>
      <c t="s">
        <v>45</v>
      </c>
    </row>
    <row r="502" spans="1:5" ht="12.75" customHeight="1">
      <c r="A502" s="29" t="s">
        <v>46</v>
      </c>
      <c r="E502" s="30" t="s">
        <v>1241</v>
      </c>
    </row>
    <row r="503" spans="1:5" ht="12.75" customHeight="1">
      <c r="A503" s="29" t="s">
        <v>47</v>
      </c>
      <c r="E503" s="31" t="s">
        <v>5</v>
      </c>
    </row>
    <row r="504" spans="5:5" ht="12.75" customHeight="1">
      <c r="E504" s="30" t="s">
        <v>1242</v>
      </c>
    </row>
    <row r="505" spans="1:13" ht="12.75" customHeight="1">
      <c r="A505" t="s">
        <v>37</v>
      </c>
      <c r="C505" s="7" t="s">
        <v>63</v>
      </c>
      <c r="E505" s="32" t="s">
        <v>1314</v>
      </c>
      <c r="J505" s="28">
        <f>0</f>
      </c>
      <c s="28">
        <f>0</f>
      </c>
      <c s="28">
        <f>0+L506+L510+L514+L518+L522+L526+L530</f>
      </c>
      <c s="28">
        <f>0+M506+M510+M514+M518+M522+M526+M530</f>
      </c>
    </row>
    <row r="506" spans="1:16" ht="12.75" customHeight="1">
      <c r="A506" t="s">
        <v>40</v>
      </c>
      <c s="6" t="s">
        <v>1196</v>
      </c>
      <c s="6" t="s">
        <v>1197</v>
      </c>
      <c t="s">
        <v>5</v>
      </c>
      <c s="24" t="s">
        <v>1315</v>
      </c>
      <c s="25" t="s">
        <v>43</v>
      </c>
      <c s="26">
        <v>1</v>
      </c>
      <c s="25">
        <v>0</v>
      </c>
      <c s="25">
        <f>ROUND(G506*H506,6)</f>
      </c>
      <c r="L506" s="27">
        <v>0</v>
      </c>
      <c s="28">
        <f>ROUND(ROUND(L506,2)*ROUND(G506,3),2)</f>
      </c>
      <c s="25" t="s">
        <v>44</v>
      </c>
      <c>
        <f>(M506*21)/100</f>
      </c>
      <c t="s">
        <v>45</v>
      </c>
    </row>
    <row r="507" spans="1:5" ht="12.75" customHeight="1">
      <c r="A507" s="29" t="s">
        <v>46</v>
      </c>
      <c r="E507" s="30" t="s">
        <v>1316</v>
      </c>
    </row>
    <row r="508" spans="1:5" ht="12.75" customHeight="1">
      <c r="A508" s="29" t="s">
        <v>47</v>
      </c>
      <c r="E508" s="31" t="s">
        <v>5</v>
      </c>
    </row>
    <row r="509" spans="5:5" ht="12.75" customHeight="1">
      <c r="E509" s="30" t="s">
        <v>1239</v>
      </c>
    </row>
    <row r="510" spans="1:16" ht="12.75" customHeight="1">
      <c r="A510" t="s">
        <v>40</v>
      </c>
      <c s="6" t="s">
        <v>1199</v>
      </c>
      <c s="6" t="s">
        <v>1200</v>
      </c>
      <c t="s">
        <v>5</v>
      </c>
      <c s="24" t="s">
        <v>1274</v>
      </c>
      <c s="25" t="s">
        <v>43</v>
      </c>
      <c s="26">
        <v>2</v>
      </c>
      <c s="25">
        <v>0</v>
      </c>
      <c s="25">
        <f>ROUND(G510*H510,6)</f>
      </c>
      <c r="L510" s="27">
        <v>0</v>
      </c>
      <c s="28">
        <f>ROUND(ROUND(L510,2)*ROUND(G510,3),2)</f>
      </c>
      <c s="25" t="s">
        <v>44</v>
      </c>
      <c>
        <f>(M510*21)/100</f>
      </c>
      <c t="s">
        <v>45</v>
      </c>
    </row>
    <row r="511" spans="1:5" ht="12.75" customHeight="1">
      <c r="A511" s="29" t="s">
        <v>46</v>
      </c>
      <c r="E511" s="30" t="s">
        <v>1241</v>
      </c>
    </row>
    <row r="512" spans="1:5" ht="12.75" customHeight="1">
      <c r="A512" s="29" t="s">
        <v>47</v>
      </c>
      <c r="E512" s="31" t="s">
        <v>5</v>
      </c>
    </row>
    <row r="513" spans="5:5" ht="12.75" customHeight="1">
      <c r="E513" s="30" t="s">
        <v>1242</v>
      </c>
    </row>
    <row r="514" spans="1:16" ht="12.75" customHeight="1">
      <c r="A514" t="s">
        <v>40</v>
      </c>
      <c s="6" t="s">
        <v>1204</v>
      </c>
      <c s="6" t="s">
        <v>1205</v>
      </c>
      <c t="s">
        <v>5</v>
      </c>
      <c s="24" t="s">
        <v>1275</v>
      </c>
      <c s="25" t="s">
        <v>43</v>
      </c>
      <c s="26">
        <v>1</v>
      </c>
      <c s="25">
        <v>0</v>
      </c>
      <c s="25">
        <f>ROUND(G514*H514,6)</f>
      </c>
      <c r="L514" s="27">
        <v>0</v>
      </c>
      <c s="28">
        <f>ROUND(ROUND(L514,2)*ROUND(G514,3),2)</f>
      </c>
      <c s="25" t="s">
        <v>44</v>
      </c>
      <c>
        <f>(M514*21)/100</f>
      </c>
      <c t="s">
        <v>45</v>
      </c>
    </row>
    <row r="515" spans="1:5" ht="12.75" customHeight="1">
      <c r="A515" s="29" t="s">
        <v>46</v>
      </c>
      <c r="E515" s="30" t="s">
        <v>1241</v>
      </c>
    </row>
    <row r="516" spans="1:5" ht="12.75" customHeight="1">
      <c r="A516" s="29" t="s">
        <v>47</v>
      </c>
      <c r="E516" s="31" t="s">
        <v>5</v>
      </c>
    </row>
    <row r="517" spans="5:5" ht="12.75" customHeight="1">
      <c r="E517" s="30" t="s">
        <v>1242</v>
      </c>
    </row>
    <row r="518" spans="1:16" ht="12.75" customHeight="1">
      <c r="A518" t="s">
        <v>40</v>
      </c>
      <c s="6" t="s">
        <v>1207</v>
      </c>
      <c s="6" t="s">
        <v>1208</v>
      </c>
      <c t="s">
        <v>5</v>
      </c>
      <c s="24" t="s">
        <v>1244</v>
      </c>
      <c s="25" t="s">
        <v>43</v>
      </c>
      <c s="26">
        <v>2</v>
      </c>
      <c s="25">
        <v>0</v>
      </c>
      <c s="25">
        <f>ROUND(G518*H518,6)</f>
      </c>
      <c r="L518" s="27">
        <v>0</v>
      </c>
      <c s="28">
        <f>ROUND(ROUND(L518,2)*ROUND(G518,3),2)</f>
      </c>
      <c s="25" t="s">
        <v>44</v>
      </c>
      <c>
        <f>(M518*21)/100</f>
      </c>
      <c t="s">
        <v>45</v>
      </c>
    </row>
    <row r="519" spans="1:5" ht="12.75" customHeight="1">
      <c r="A519" s="29" t="s">
        <v>46</v>
      </c>
      <c r="E519" s="30" t="s">
        <v>1241</v>
      </c>
    </row>
    <row r="520" spans="1:5" ht="12.75" customHeight="1">
      <c r="A520" s="29" t="s">
        <v>47</v>
      </c>
      <c r="E520" s="31" t="s">
        <v>5</v>
      </c>
    </row>
    <row r="521" spans="5:5" ht="12.75" customHeight="1">
      <c r="E521" s="30" t="s">
        <v>1242</v>
      </c>
    </row>
    <row r="522" spans="1:16" ht="12.75" customHeight="1">
      <c r="A522" t="s">
        <v>40</v>
      </c>
      <c s="6" t="s">
        <v>1317</v>
      </c>
      <c s="6" t="s">
        <v>1232</v>
      </c>
      <c t="s">
        <v>5</v>
      </c>
      <c s="24" t="s">
        <v>1246</v>
      </c>
      <c s="25" t="s">
        <v>43</v>
      </c>
      <c s="26">
        <v>1</v>
      </c>
      <c s="25">
        <v>0</v>
      </c>
      <c s="25">
        <f>ROUND(G522*H522,6)</f>
      </c>
      <c r="L522" s="27">
        <v>0</v>
      </c>
      <c s="28">
        <f>ROUND(ROUND(L522,2)*ROUND(G522,3),2)</f>
      </c>
      <c s="25" t="s">
        <v>44</v>
      </c>
      <c>
        <f>(M522*21)/100</f>
      </c>
      <c t="s">
        <v>45</v>
      </c>
    </row>
    <row r="523" spans="1:5" ht="12.75" customHeight="1">
      <c r="A523" s="29" t="s">
        <v>46</v>
      </c>
      <c r="E523" s="30" t="s">
        <v>1241</v>
      </c>
    </row>
    <row r="524" spans="1:5" ht="12.75" customHeight="1">
      <c r="A524" s="29" t="s">
        <v>47</v>
      </c>
      <c r="E524" s="31" t="s">
        <v>5</v>
      </c>
    </row>
    <row r="525" spans="5:5" ht="12.75" customHeight="1">
      <c r="E525" s="30" t="s">
        <v>1242</v>
      </c>
    </row>
    <row r="526" spans="1:16" ht="12.75" customHeight="1">
      <c r="A526" t="s">
        <v>40</v>
      </c>
      <c s="6" t="s">
        <v>1212</v>
      </c>
      <c s="6" t="s">
        <v>1213</v>
      </c>
      <c t="s">
        <v>5</v>
      </c>
      <c s="24" t="s">
        <v>1276</v>
      </c>
      <c s="25" t="s">
        <v>43</v>
      </c>
      <c s="26">
        <v>1</v>
      </c>
      <c s="25">
        <v>0</v>
      </c>
      <c s="25">
        <f>ROUND(G526*H526,6)</f>
      </c>
      <c r="L526" s="27">
        <v>0</v>
      </c>
      <c s="28">
        <f>ROUND(ROUND(L526,2)*ROUND(G526,3),2)</f>
      </c>
      <c s="25" t="s">
        <v>44</v>
      </c>
      <c>
        <f>(M526*21)/100</f>
      </c>
      <c t="s">
        <v>45</v>
      </c>
    </row>
    <row r="527" spans="1:5" ht="12.75" customHeight="1">
      <c r="A527" s="29" t="s">
        <v>46</v>
      </c>
      <c r="E527" s="30" t="s">
        <v>1241</v>
      </c>
    </row>
    <row r="528" spans="1:5" ht="12.75" customHeight="1">
      <c r="A528" s="29" t="s">
        <v>47</v>
      </c>
      <c r="E528" s="31" t="s">
        <v>5</v>
      </c>
    </row>
    <row r="529" spans="5:5" ht="12.75" customHeight="1">
      <c r="E529" s="30" t="s">
        <v>1242</v>
      </c>
    </row>
    <row r="530" spans="1:16" ht="12.75" customHeight="1">
      <c r="A530" t="s">
        <v>40</v>
      </c>
      <c s="6" t="s">
        <v>1216</v>
      </c>
      <c s="6" t="s">
        <v>1217</v>
      </c>
      <c t="s">
        <v>5</v>
      </c>
      <c s="24" t="s">
        <v>1248</v>
      </c>
      <c s="25" t="s">
        <v>1033</v>
      </c>
      <c s="26">
        <v>10</v>
      </c>
      <c s="25">
        <v>0</v>
      </c>
      <c s="25">
        <f>ROUND(G530*H530,6)</f>
      </c>
      <c r="L530" s="27">
        <v>0</v>
      </c>
      <c s="28">
        <f>ROUND(ROUND(L530,2)*ROUND(G530,3),2)</f>
      </c>
      <c s="25" t="s">
        <v>44</v>
      </c>
      <c>
        <f>(M530*21)/100</f>
      </c>
      <c t="s">
        <v>45</v>
      </c>
    </row>
    <row r="531" spans="1:5" ht="12.75" customHeight="1">
      <c r="A531" s="29" t="s">
        <v>46</v>
      </c>
      <c r="E531" s="30" t="s">
        <v>1241</v>
      </c>
    </row>
    <row r="532" spans="1:5" ht="12.75" customHeight="1">
      <c r="A532" s="29" t="s">
        <v>47</v>
      </c>
      <c r="E532" s="31" t="s">
        <v>5</v>
      </c>
    </row>
    <row r="533" spans="5:5" ht="12.75" customHeight="1">
      <c r="E533" s="30" t="s">
        <v>1242</v>
      </c>
    </row>
    <row r="534" spans="1:13" ht="12.75" customHeight="1">
      <c r="A534" t="s">
        <v>37</v>
      </c>
      <c r="C534" s="7" t="s">
        <v>66</v>
      </c>
      <c r="E534" s="32" t="s">
        <v>1318</v>
      </c>
      <c r="J534" s="28">
        <f>0</f>
      </c>
      <c s="28">
        <f>0</f>
      </c>
      <c s="28">
        <f>0+L535+L539+L543+L547+L551+L555+L559+L563</f>
      </c>
      <c s="28">
        <f>0+M535+M539+M543+M547+M551+M555+M559+M563</f>
      </c>
    </row>
    <row r="535" spans="1:16" ht="12.75" customHeight="1">
      <c r="A535" t="s">
        <v>40</v>
      </c>
      <c s="6" t="s">
        <v>1219</v>
      </c>
      <c s="6" t="s">
        <v>1220</v>
      </c>
      <c t="s">
        <v>5</v>
      </c>
      <c s="24" t="s">
        <v>1237</v>
      </c>
      <c s="25" t="s">
        <v>43</v>
      </c>
      <c s="26">
        <v>2</v>
      </c>
      <c s="25">
        <v>0</v>
      </c>
      <c s="25">
        <f>ROUND(G535*H535,6)</f>
      </c>
      <c r="L535" s="27">
        <v>0</v>
      </c>
      <c s="28">
        <f>ROUND(ROUND(L535,2)*ROUND(G535,3),2)</f>
      </c>
      <c s="25" t="s">
        <v>44</v>
      </c>
      <c>
        <f>(M535*21)/100</f>
      </c>
      <c t="s">
        <v>45</v>
      </c>
    </row>
    <row r="536" spans="1:5" ht="12.75" customHeight="1">
      <c r="A536" s="29" t="s">
        <v>46</v>
      </c>
      <c r="E536" s="30" t="s">
        <v>1238</v>
      </c>
    </row>
    <row r="537" spans="1:5" ht="12.75" customHeight="1">
      <c r="A537" s="29" t="s">
        <v>47</v>
      </c>
      <c r="E537" s="31" t="s">
        <v>5</v>
      </c>
    </row>
    <row r="538" spans="5:5" ht="12.75" customHeight="1">
      <c r="E538" s="30" t="s">
        <v>1239</v>
      </c>
    </row>
    <row r="539" spans="1:16" ht="12.75" customHeight="1">
      <c r="A539" t="s">
        <v>40</v>
      </c>
      <c s="6" t="s">
        <v>1222</v>
      </c>
      <c s="6" t="s">
        <v>1223</v>
      </c>
      <c t="s">
        <v>5</v>
      </c>
      <c s="24" t="s">
        <v>1240</v>
      </c>
      <c s="25" t="s">
        <v>43</v>
      </c>
      <c s="26">
        <v>4</v>
      </c>
      <c s="25">
        <v>0</v>
      </c>
      <c s="25">
        <f>ROUND(G539*H539,6)</f>
      </c>
      <c r="L539" s="27">
        <v>0</v>
      </c>
      <c s="28">
        <f>ROUND(ROUND(L539,2)*ROUND(G539,3),2)</f>
      </c>
      <c s="25" t="s">
        <v>44</v>
      </c>
      <c>
        <f>(M539*21)/100</f>
      </c>
      <c t="s">
        <v>45</v>
      </c>
    </row>
    <row r="540" spans="1:5" ht="12.75" customHeight="1">
      <c r="A540" s="29" t="s">
        <v>46</v>
      </c>
      <c r="E540" s="30" t="s">
        <v>1241</v>
      </c>
    </row>
    <row r="541" spans="1:5" ht="12.75" customHeight="1">
      <c r="A541" s="29" t="s">
        <v>47</v>
      </c>
      <c r="E541" s="31" t="s">
        <v>5</v>
      </c>
    </row>
    <row r="542" spans="5:5" ht="12.75" customHeight="1">
      <c r="E542" s="30" t="s">
        <v>1242</v>
      </c>
    </row>
    <row r="543" spans="1:16" ht="12.75" customHeight="1">
      <c r="A543" t="s">
        <v>40</v>
      </c>
      <c s="6" t="s">
        <v>1225</v>
      </c>
      <c s="6" t="s">
        <v>1226</v>
      </c>
      <c t="s">
        <v>5</v>
      </c>
      <c s="24" t="s">
        <v>1243</v>
      </c>
      <c s="25" t="s">
        <v>43</v>
      </c>
      <c s="26">
        <v>2</v>
      </c>
      <c s="25">
        <v>0</v>
      </c>
      <c s="25">
        <f>ROUND(G543*H543,6)</f>
      </c>
      <c r="L543" s="27">
        <v>0</v>
      </c>
      <c s="28">
        <f>ROUND(ROUND(L543,2)*ROUND(G543,3),2)</f>
      </c>
      <c s="25" t="s">
        <v>44</v>
      </c>
      <c>
        <f>(M543*21)/100</f>
      </c>
      <c t="s">
        <v>45</v>
      </c>
    </row>
    <row r="544" spans="1:5" ht="12.75" customHeight="1">
      <c r="A544" s="29" t="s">
        <v>46</v>
      </c>
      <c r="E544" s="30" t="s">
        <v>1241</v>
      </c>
    </row>
    <row r="545" spans="1:5" ht="12.75" customHeight="1">
      <c r="A545" s="29" t="s">
        <v>47</v>
      </c>
      <c r="E545" s="31" t="s">
        <v>5</v>
      </c>
    </row>
    <row r="546" spans="5:5" ht="12.75" customHeight="1">
      <c r="E546" s="30" t="s">
        <v>1242</v>
      </c>
    </row>
    <row r="547" spans="1:16" ht="12.75" customHeight="1">
      <c r="A547" t="s">
        <v>40</v>
      </c>
      <c s="6" t="s">
        <v>1228</v>
      </c>
      <c s="6" t="s">
        <v>1229</v>
      </c>
      <c t="s">
        <v>5</v>
      </c>
      <c s="24" t="s">
        <v>1262</v>
      </c>
      <c s="25" t="s">
        <v>43</v>
      </c>
      <c s="26">
        <v>2</v>
      </c>
      <c s="25">
        <v>0</v>
      </c>
      <c s="25">
        <f>ROUND(G547*H547,6)</f>
      </c>
      <c r="L547" s="27">
        <v>0</v>
      </c>
      <c s="28">
        <f>ROUND(ROUND(L547,2)*ROUND(G547,3),2)</f>
      </c>
      <c s="25" t="s">
        <v>44</v>
      </c>
      <c>
        <f>(M547*21)/100</f>
      </c>
      <c t="s">
        <v>45</v>
      </c>
    </row>
    <row r="548" spans="1:5" ht="12.75" customHeight="1">
      <c r="A548" s="29" t="s">
        <v>46</v>
      </c>
      <c r="E548" s="30" t="s">
        <v>1241</v>
      </c>
    </row>
    <row r="549" spans="1:5" ht="12.75" customHeight="1">
      <c r="A549" s="29" t="s">
        <v>47</v>
      </c>
      <c r="E549" s="31" t="s">
        <v>5</v>
      </c>
    </row>
    <row r="550" spans="5:5" ht="12.75" customHeight="1">
      <c r="E550" s="30" t="s">
        <v>1242</v>
      </c>
    </row>
    <row r="551" spans="1:16" ht="12.75" customHeight="1">
      <c r="A551" t="s">
        <v>40</v>
      </c>
      <c s="6" t="s">
        <v>1319</v>
      </c>
      <c s="6" t="s">
        <v>1320</v>
      </c>
      <c t="s">
        <v>5</v>
      </c>
      <c s="24" t="s">
        <v>1245</v>
      </c>
      <c s="25" t="s">
        <v>43</v>
      </c>
      <c s="26">
        <v>1</v>
      </c>
      <c s="25">
        <v>0</v>
      </c>
      <c s="25">
        <f>ROUND(G551*H551,6)</f>
      </c>
      <c r="L551" s="27">
        <v>0</v>
      </c>
      <c s="28">
        <f>ROUND(ROUND(L551,2)*ROUND(G551,3),2)</f>
      </c>
      <c s="25" t="s">
        <v>44</v>
      </c>
      <c>
        <f>(M551*21)/100</f>
      </c>
      <c t="s">
        <v>45</v>
      </c>
    </row>
    <row r="552" spans="1:5" ht="12.75" customHeight="1">
      <c r="A552" s="29" t="s">
        <v>46</v>
      </c>
      <c r="E552" s="30" t="s">
        <v>1241</v>
      </c>
    </row>
    <row r="553" spans="1:5" ht="12.75" customHeight="1">
      <c r="A553" s="29" t="s">
        <v>47</v>
      </c>
      <c r="E553" s="31" t="s">
        <v>5</v>
      </c>
    </row>
    <row r="554" spans="5:5" ht="12.75" customHeight="1">
      <c r="E554" s="30" t="s">
        <v>1242</v>
      </c>
    </row>
    <row r="555" spans="1:16" ht="12.75" customHeight="1">
      <c r="A555" t="s">
        <v>40</v>
      </c>
      <c s="6" t="s">
        <v>1321</v>
      </c>
      <c s="6" t="s">
        <v>1322</v>
      </c>
      <c t="s">
        <v>5</v>
      </c>
      <c s="24" t="s">
        <v>1247</v>
      </c>
      <c s="25" t="s">
        <v>43</v>
      </c>
      <c s="26">
        <v>1</v>
      </c>
      <c s="25">
        <v>0</v>
      </c>
      <c s="25">
        <f>ROUND(G555*H555,6)</f>
      </c>
      <c r="L555" s="27">
        <v>0</v>
      </c>
      <c s="28">
        <f>ROUND(ROUND(L555,2)*ROUND(G555,3),2)</f>
      </c>
      <c s="25" t="s">
        <v>44</v>
      </c>
      <c>
        <f>(M555*21)/100</f>
      </c>
      <c t="s">
        <v>45</v>
      </c>
    </row>
    <row r="556" spans="1:5" ht="12.75" customHeight="1">
      <c r="A556" s="29" t="s">
        <v>46</v>
      </c>
      <c r="E556" s="30" t="s">
        <v>1241</v>
      </c>
    </row>
    <row r="557" spans="1:5" ht="12.75" customHeight="1">
      <c r="A557" s="29" t="s">
        <v>47</v>
      </c>
      <c r="E557" s="31" t="s">
        <v>5</v>
      </c>
    </row>
    <row r="558" spans="5:5" ht="12.75" customHeight="1">
      <c r="E558" s="30" t="s">
        <v>1242</v>
      </c>
    </row>
    <row r="559" spans="1:16" ht="12.75" customHeight="1">
      <c r="A559" t="s">
        <v>40</v>
      </c>
      <c s="6" t="s">
        <v>1323</v>
      </c>
      <c s="6" t="s">
        <v>1324</v>
      </c>
      <c t="s">
        <v>5</v>
      </c>
      <c s="24" t="s">
        <v>1248</v>
      </c>
      <c s="25" t="s">
        <v>1033</v>
      </c>
      <c s="26">
        <v>3</v>
      </c>
      <c s="25">
        <v>0</v>
      </c>
      <c s="25">
        <f>ROUND(G559*H559,6)</f>
      </c>
      <c r="L559" s="27">
        <v>0</v>
      </c>
      <c s="28">
        <f>ROUND(ROUND(L559,2)*ROUND(G559,3),2)</f>
      </c>
      <c s="25" t="s">
        <v>44</v>
      </c>
      <c>
        <f>(M559*21)/100</f>
      </c>
      <c t="s">
        <v>45</v>
      </c>
    </row>
    <row r="560" spans="1:5" ht="12.75" customHeight="1">
      <c r="A560" s="29" t="s">
        <v>46</v>
      </c>
      <c r="E560" s="30" t="s">
        <v>1241</v>
      </c>
    </row>
    <row r="561" spans="1:5" ht="12.75" customHeight="1">
      <c r="A561" s="29" t="s">
        <v>47</v>
      </c>
      <c r="E561" s="31" t="s">
        <v>5</v>
      </c>
    </row>
    <row r="562" spans="5:5" ht="12.75" customHeight="1">
      <c r="E562" s="30" t="s">
        <v>1242</v>
      </c>
    </row>
    <row r="563" spans="1:16" ht="12.75" customHeight="1">
      <c r="A563" t="s">
        <v>40</v>
      </c>
      <c s="6" t="s">
        <v>1231</v>
      </c>
      <c s="6" t="s">
        <v>1325</v>
      </c>
      <c t="s">
        <v>5</v>
      </c>
      <c s="24" t="s">
        <v>1249</v>
      </c>
      <c s="25" t="s">
        <v>1033</v>
      </c>
      <c s="26">
        <v>12</v>
      </c>
      <c s="25">
        <v>0</v>
      </c>
      <c s="25">
        <f>ROUND(G563*H563,6)</f>
      </c>
      <c r="L563" s="27">
        <v>0</v>
      </c>
      <c s="28">
        <f>ROUND(ROUND(L563,2)*ROUND(G563,3),2)</f>
      </c>
      <c s="25" t="s">
        <v>44</v>
      </c>
      <c>
        <f>(M563*21)/100</f>
      </c>
      <c t="s">
        <v>45</v>
      </c>
    </row>
    <row r="564" spans="1:5" ht="12.75" customHeight="1">
      <c r="A564" s="29" t="s">
        <v>46</v>
      </c>
      <c r="E564" s="30" t="s">
        <v>1241</v>
      </c>
    </row>
    <row r="565" spans="1:5" ht="12.75" customHeight="1">
      <c r="A565" s="29" t="s">
        <v>47</v>
      </c>
      <c r="E565" s="31" t="s">
        <v>5</v>
      </c>
    </row>
    <row r="566" spans="5:5" ht="12.75" customHeight="1">
      <c r="E566" s="30" t="s">
        <v>1242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1326</v>
      </c>
      <c s="33">
        <f>0+K8+K49+K174+K243+K304+K337+M8+M49+M174+M243+M304+M337</f>
      </c>
      <c s="15" t="s">
        <v>13</v>
      </c>
    </row>
    <row r="4" spans="1:5" ht="15" customHeight="1">
      <c r="A4" s="18" t="s">
        <v>18</v>
      </c>
      <c s="19" t="s">
        <v>21</v>
      </c>
      <c s="20" t="s">
        <v>1326</v>
      </c>
      <c r="E4" s="19" t="s">
        <v>1327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1328</v>
      </c>
      <c r="J8" s="22">
        <f>0</f>
      </c>
      <c s="22">
        <f>0</f>
      </c>
      <c s="22">
        <f>0+L9+L13+L17+L21+L25+L29+L33+L37+L41+L45</f>
      </c>
      <c s="22">
        <f>0+M9+M13+M17+M21+M25+M29+M33+M37+M41+M45</f>
      </c>
    </row>
    <row r="9" spans="1:16" ht="12.75" customHeight="1">
      <c r="A9" t="s">
        <v>40</v>
      </c>
      <c s="6" t="s">
        <v>38</v>
      </c>
      <c s="6" t="s">
        <v>41</v>
      </c>
      <c t="s">
        <v>5</v>
      </c>
      <c s="24" t="s">
        <v>1329</v>
      </c>
      <c s="25" t="s">
        <v>43</v>
      </c>
      <c s="26">
        <v>4</v>
      </c>
      <c s="25">
        <v>0</v>
      </c>
      <c s="25">
        <f>ROUND(G9*H9,6)</f>
      </c>
      <c r="L9" s="27">
        <v>0</v>
      </c>
      <c s="28">
        <f>ROUND(ROUND(L9,2)*ROUND(G9,3),2)</f>
      </c>
      <c s="25" t="s">
        <v>44</v>
      </c>
      <c>
        <f>(M9*21)/100</f>
      </c>
      <c t="s">
        <v>45</v>
      </c>
    </row>
    <row r="10" spans="1:5" ht="12.75" customHeight="1">
      <c r="A10" s="29" t="s">
        <v>46</v>
      </c>
      <c r="E10" s="30" t="s">
        <v>1330</v>
      </c>
    </row>
    <row r="11" spans="1:5" ht="12.75" customHeight="1">
      <c r="A11" s="29" t="s">
        <v>47</v>
      </c>
      <c r="E11" s="31" t="s">
        <v>5</v>
      </c>
    </row>
    <row r="12" spans="5:5" ht="12.75" customHeight="1">
      <c r="E12" s="30" t="s">
        <v>48</v>
      </c>
    </row>
    <row r="13" spans="1:16" ht="12.75" customHeight="1">
      <c r="A13" t="s">
        <v>40</v>
      </c>
      <c s="6" t="s">
        <v>45</v>
      </c>
      <c s="6" t="s">
        <v>49</v>
      </c>
      <c t="s">
        <v>5</v>
      </c>
      <c s="24" t="s">
        <v>1331</v>
      </c>
      <c s="25" t="s">
        <v>43</v>
      </c>
      <c s="26">
        <v>1</v>
      </c>
      <c s="25">
        <v>0</v>
      </c>
      <c s="25">
        <f>ROUND(G13*H13,6)</f>
      </c>
      <c r="L13" s="27">
        <v>0</v>
      </c>
      <c s="28">
        <f>ROUND(ROUND(L13,2)*ROUND(G13,3),2)</f>
      </c>
      <c s="25" t="s">
        <v>44</v>
      </c>
      <c>
        <f>(M13*21)/100</f>
      </c>
      <c t="s">
        <v>45</v>
      </c>
    </row>
    <row r="14" spans="1:5" ht="12.75" customHeight="1">
      <c r="A14" s="29" t="s">
        <v>46</v>
      </c>
      <c r="E14" s="30" t="s">
        <v>1330</v>
      </c>
    </row>
    <row r="15" spans="1:5" ht="12.75" customHeight="1">
      <c r="A15" s="29" t="s">
        <v>47</v>
      </c>
      <c r="E15" s="31" t="s">
        <v>5</v>
      </c>
    </row>
    <row r="16" spans="5:5" ht="12.75" customHeight="1">
      <c r="E16" s="30" t="s">
        <v>48</v>
      </c>
    </row>
    <row r="17" spans="1:16" ht="12.75" customHeight="1">
      <c r="A17" t="s">
        <v>40</v>
      </c>
      <c s="6" t="s">
        <v>51</v>
      </c>
      <c s="6" t="s">
        <v>52</v>
      </c>
      <c t="s">
        <v>5</v>
      </c>
      <c s="24" t="s">
        <v>1332</v>
      </c>
      <c s="25" t="s">
        <v>43</v>
      </c>
      <c s="26">
        <v>8</v>
      </c>
      <c s="25">
        <v>0</v>
      </c>
      <c s="25">
        <f>ROUND(G17*H17,6)</f>
      </c>
      <c r="L17" s="27">
        <v>0</v>
      </c>
      <c s="28">
        <f>ROUND(ROUND(L17,2)*ROUND(G17,3),2)</f>
      </c>
      <c s="25" t="s">
        <v>44</v>
      </c>
      <c>
        <f>(M17*21)/100</f>
      </c>
      <c t="s">
        <v>45</v>
      </c>
    </row>
    <row r="18" spans="1:5" ht="12.75" customHeight="1">
      <c r="A18" s="29" t="s">
        <v>46</v>
      </c>
      <c r="E18" s="30" t="s">
        <v>1330</v>
      </c>
    </row>
    <row r="19" spans="1:5" ht="12.75" customHeight="1">
      <c r="A19" s="29" t="s">
        <v>47</v>
      </c>
      <c r="E19" s="31" t="s">
        <v>5</v>
      </c>
    </row>
    <row r="20" spans="5:5" ht="12.75" customHeight="1">
      <c r="E20" s="30" t="s">
        <v>48</v>
      </c>
    </row>
    <row r="21" spans="1:16" ht="12.75" customHeight="1">
      <c r="A21" t="s">
        <v>40</v>
      </c>
      <c s="6" t="s">
        <v>54</v>
      </c>
      <c s="6" t="s">
        <v>55</v>
      </c>
      <c t="s">
        <v>5</v>
      </c>
      <c s="24" t="s">
        <v>1333</v>
      </c>
      <c s="25" t="s">
        <v>43</v>
      </c>
      <c s="26">
        <v>6</v>
      </c>
      <c s="25">
        <v>0</v>
      </c>
      <c s="25">
        <f>ROUND(G21*H21,6)</f>
      </c>
      <c r="L21" s="27">
        <v>0</v>
      </c>
      <c s="28">
        <f>ROUND(ROUND(L21,2)*ROUND(G21,3),2)</f>
      </c>
      <c s="25" t="s">
        <v>44</v>
      </c>
      <c>
        <f>(M21*21)/100</f>
      </c>
      <c t="s">
        <v>45</v>
      </c>
    </row>
    <row r="22" spans="1:5" ht="12.75" customHeight="1">
      <c r="A22" s="29" t="s">
        <v>46</v>
      </c>
      <c r="E22" s="30" t="s">
        <v>1330</v>
      </c>
    </row>
    <row r="23" spans="1:5" ht="12.75" customHeight="1">
      <c r="A23" s="29" t="s">
        <v>47</v>
      </c>
      <c r="E23" s="31" t="s">
        <v>5</v>
      </c>
    </row>
    <row r="24" spans="5:5" ht="12.75" customHeight="1">
      <c r="E24" s="30" t="s">
        <v>48</v>
      </c>
    </row>
    <row r="25" spans="1:16" ht="12.75" customHeight="1">
      <c r="A25" t="s">
        <v>40</v>
      </c>
      <c s="6" t="s">
        <v>57</v>
      </c>
      <c s="6" t="s">
        <v>58</v>
      </c>
      <c t="s">
        <v>5</v>
      </c>
      <c s="24" t="s">
        <v>1334</v>
      </c>
      <c s="25" t="s">
        <v>43</v>
      </c>
      <c s="26">
        <v>16</v>
      </c>
      <c s="25">
        <v>0</v>
      </c>
      <c s="25">
        <f>ROUND(G25*H25,6)</f>
      </c>
      <c r="L25" s="27">
        <v>0</v>
      </c>
      <c s="28">
        <f>ROUND(ROUND(L25,2)*ROUND(G25,3),2)</f>
      </c>
      <c s="25" t="s">
        <v>44</v>
      </c>
      <c>
        <f>(M25*21)/100</f>
      </c>
      <c t="s">
        <v>45</v>
      </c>
    </row>
    <row r="26" spans="1:5" ht="12.75" customHeight="1">
      <c r="A26" s="29" t="s">
        <v>46</v>
      </c>
      <c r="E26" s="30" t="s">
        <v>1330</v>
      </c>
    </row>
    <row r="27" spans="1:5" ht="12.75" customHeight="1">
      <c r="A27" s="29" t="s">
        <v>47</v>
      </c>
      <c r="E27" s="31" t="s">
        <v>5</v>
      </c>
    </row>
    <row r="28" spans="5:5" ht="12.75" customHeight="1">
      <c r="E28" s="30" t="s">
        <v>48</v>
      </c>
    </row>
    <row r="29" spans="1:16" ht="12.75" customHeight="1">
      <c r="A29" t="s">
        <v>40</v>
      </c>
      <c s="6" t="s">
        <v>60</v>
      </c>
      <c s="6" t="s">
        <v>61</v>
      </c>
      <c t="s">
        <v>5</v>
      </c>
      <c s="24" t="s">
        <v>1335</v>
      </c>
      <c s="25" t="s">
        <v>43</v>
      </c>
      <c s="26">
        <v>12</v>
      </c>
      <c s="25">
        <v>0</v>
      </c>
      <c s="25">
        <f>ROUND(G29*H29,6)</f>
      </c>
      <c r="L29" s="27">
        <v>0</v>
      </c>
      <c s="28">
        <f>ROUND(ROUND(L29,2)*ROUND(G29,3),2)</f>
      </c>
      <c s="25" t="s">
        <v>44</v>
      </c>
      <c>
        <f>(M29*21)/100</f>
      </c>
      <c t="s">
        <v>45</v>
      </c>
    </row>
    <row r="30" spans="1:5" ht="12.75" customHeight="1">
      <c r="A30" s="29" t="s">
        <v>46</v>
      </c>
      <c r="E30" s="30" t="s">
        <v>1330</v>
      </c>
    </row>
    <row r="31" spans="1:5" ht="12.75" customHeight="1">
      <c r="A31" s="29" t="s">
        <v>47</v>
      </c>
      <c r="E31" s="31" t="s">
        <v>5</v>
      </c>
    </row>
    <row r="32" spans="5:5" ht="12.75" customHeight="1">
      <c r="E32" s="30" t="s">
        <v>48</v>
      </c>
    </row>
    <row r="33" spans="1:16" ht="12.75" customHeight="1">
      <c r="A33" t="s">
        <v>40</v>
      </c>
      <c s="6" t="s">
        <v>63</v>
      </c>
      <c s="6" t="s">
        <v>64</v>
      </c>
      <c t="s">
        <v>5</v>
      </c>
      <c s="24" t="s">
        <v>1336</v>
      </c>
      <c s="25" t="s">
        <v>43</v>
      </c>
      <c s="26">
        <v>2</v>
      </c>
      <c s="25">
        <v>0</v>
      </c>
      <c s="25">
        <f>ROUND(G33*H33,6)</f>
      </c>
      <c r="L33" s="27">
        <v>0</v>
      </c>
      <c s="28">
        <f>ROUND(ROUND(L33,2)*ROUND(G33,3),2)</f>
      </c>
      <c s="25" t="s">
        <v>44</v>
      </c>
      <c>
        <f>(M33*21)/100</f>
      </c>
      <c t="s">
        <v>45</v>
      </c>
    </row>
    <row r="34" spans="1:5" ht="12.75" customHeight="1">
      <c r="A34" s="29" t="s">
        <v>46</v>
      </c>
      <c r="E34" s="30" t="s">
        <v>1330</v>
      </c>
    </row>
    <row r="35" spans="1:5" ht="12.75" customHeight="1">
      <c r="A35" s="29" t="s">
        <v>47</v>
      </c>
      <c r="E35" s="31" t="s">
        <v>5</v>
      </c>
    </row>
    <row r="36" spans="5:5" ht="12.75" customHeight="1">
      <c r="E36" s="30" t="s">
        <v>48</v>
      </c>
    </row>
    <row r="37" spans="1:16" ht="12.75" customHeight="1">
      <c r="A37" t="s">
        <v>40</v>
      </c>
      <c s="6" t="s">
        <v>66</v>
      </c>
      <c s="6" t="s">
        <v>67</v>
      </c>
      <c t="s">
        <v>5</v>
      </c>
      <c s="24" t="s">
        <v>1337</v>
      </c>
      <c s="25" t="s">
        <v>43</v>
      </c>
      <c s="26">
        <v>2</v>
      </c>
      <c s="25">
        <v>0</v>
      </c>
      <c s="25">
        <f>ROUND(G37*H37,6)</f>
      </c>
      <c r="L37" s="27">
        <v>0</v>
      </c>
      <c s="28">
        <f>ROUND(ROUND(L37,2)*ROUND(G37,3),2)</f>
      </c>
      <c s="25" t="s">
        <v>44</v>
      </c>
      <c>
        <f>(M37*21)/100</f>
      </c>
      <c t="s">
        <v>45</v>
      </c>
    </row>
    <row r="38" spans="1:5" ht="12.75" customHeight="1">
      <c r="A38" s="29" t="s">
        <v>46</v>
      </c>
      <c r="E38" s="30" t="s">
        <v>1330</v>
      </c>
    </row>
    <row r="39" spans="1:5" ht="12.75" customHeight="1">
      <c r="A39" s="29" t="s">
        <v>47</v>
      </c>
      <c r="E39" s="31" t="s">
        <v>5</v>
      </c>
    </row>
    <row r="40" spans="5:5" ht="12.75" customHeight="1">
      <c r="E40" s="30" t="s">
        <v>48</v>
      </c>
    </row>
    <row r="41" spans="1:16" ht="12.75" customHeight="1">
      <c r="A41" t="s">
        <v>40</v>
      </c>
      <c s="6" t="s">
        <v>70</v>
      </c>
      <c s="6" t="s">
        <v>71</v>
      </c>
      <c t="s">
        <v>5</v>
      </c>
      <c s="24" t="s">
        <v>1338</v>
      </c>
      <c s="25" t="s">
        <v>43</v>
      </c>
      <c s="26">
        <v>8</v>
      </c>
      <c s="25">
        <v>0</v>
      </c>
      <c s="25">
        <f>ROUND(G41*H41,6)</f>
      </c>
      <c r="L41" s="27">
        <v>0</v>
      </c>
      <c s="28">
        <f>ROUND(ROUND(L41,2)*ROUND(G41,3),2)</f>
      </c>
      <c s="25" t="s">
        <v>44</v>
      </c>
      <c>
        <f>(M41*21)/100</f>
      </c>
      <c t="s">
        <v>45</v>
      </c>
    </row>
    <row r="42" spans="1:5" ht="12.75" customHeight="1">
      <c r="A42" s="29" t="s">
        <v>46</v>
      </c>
      <c r="E42" s="30" t="s">
        <v>1330</v>
      </c>
    </row>
    <row r="43" spans="1:5" ht="12.75" customHeight="1">
      <c r="A43" s="29" t="s">
        <v>47</v>
      </c>
      <c r="E43" s="31" t="s">
        <v>5</v>
      </c>
    </row>
    <row r="44" spans="5:5" ht="12.75" customHeight="1">
      <c r="E44" s="30" t="s">
        <v>48</v>
      </c>
    </row>
    <row r="45" spans="1:16" ht="12.75" customHeight="1">
      <c r="A45" t="s">
        <v>40</v>
      </c>
      <c s="6" t="s">
        <v>73</v>
      </c>
      <c s="6" t="s">
        <v>74</v>
      </c>
      <c t="s">
        <v>5</v>
      </c>
      <c s="24" t="s">
        <v>1339</v>
      </c>
      <c s="25" t="s">
        <v>43</v>
      </c>
      <c s="26">
        <v>2</v>
      </c>
      <c s="25">
        <v>0</v>
      </c>
      <c s="25">
        <f>ROUND(G45*H45,6)</f>
      </c>
      <c r="L45" s="27">
        <v>0</v>
      </c>
      <c s="28">
        <f>ROUND(ROUND(L45,2)*ROUND(G45,3),2)</f>
      </c>
      <c s="25" t="s">
        <v>44</v>
      </c>
      <c>
        <f>(M45*21)/100</f>
      </c>
      <c t="s">
        <v>45</v>
      </c>
    </row>
    <row r="46" spans="1:5" ht="12.75" customHeight="1">
      <c r="A46" s="29" t="s">
        <v>46</v>
      </c>
      <c r="E46" s="30" t="s">
        <v>1330</v>
      </c>
    </row>
    <row r="47" spans="1:5" ht="12.75" customHeight="1">
      <c r="A47" s="29" t="s">
        <v>47</v>
      </c>
      <c r="E47" s="31" t="s">
        <v>5</v>
      </c>
    </row>
    <row r="48" spans="5:5" ht="12.75" customHeight="1">
      <c r="E48" s="30" t="s">
        <v>48</v>
      </c>
    </row>
    <row r="49" spans="1:13" ht="12.75" customHeight="1">
      <c r="A49" t="s">
        <v>37</v>
      </c>
      <c r="C49" s="7" t="s">
        <v>45</v>
      </c>
      <c r="E49" s="32" t="s">
        <v>1340</v>
      </c>
      <c r="J49" s="28">
        <f>0</f>
      </c>
      <c s="28">
        <f>0</f>
      </c>
      <c s="28">
        <f>0+L50+L54+L58+L62+L66+L70+L74+L78+L82+L86+L90+L94+L98+L102+L106+L110+L114+L118+L122+L126+L130+L134+L138+L142+L146+L150+L154+L158+L162+L166+L170</f>
      </c>
      <c s="28">
        <f>0+M50+M54+M58+M62+M66+M70+M74+M78+M82+M86+M90+M94+M98+M102+M106+M110+M114+M118+M122+M126+M130+M134+M138+M142+M146+M150+M154+M158+M162+M166+M170</f>
      </c>
    </row>
    <row r="50" spans="1:16" ht="12.75" customHeight="1">
      <c r="A50" t="s">
        <v>40</v>
      </c>
      <c s="6" t="s">
        <v>76</v>
      </c>
      <c s="6" t="s">
        <v>77</v>
      </c>
      <c t="s">
        <v>5</v>
      </c>
      <c s="24" t="s">
        <v>1341</v>
      </c>
      <c s="25" t="s">
        <v>43</v>
      </c>
      <c s="26">
        <v>5</v>
      </c>
      <c s="25">
        <v>0</v>
      </c>
      <c s="25">
        <f>ROUND(G50*H50,6)</f>
      </c>
      <c r="L50" s="27">
        <v>0</v>
      </c>
      <c s="28">
        <f>ROUND(ROUND(L50,2)*ROUND(G50,3),2)</f>
      </c>
      <c s="25" t="s">
        <v>44</v>
      </c>
      <c>
        <f>(M50*21)/100</f>
      </c>
      <c t="s">
        <v>45</v>
      </c>
    </row>
    <row r="51" spans="1:5" ht="12.75" customHeight="1">
      <c r="A51" s="29" t="s">
        <v>46</v>
      </c>
      <c r="E51" s="30" t="s">
        <v>1330</v>
      </c>
    </row>
    <row r="52" spans="1:5" ht="12.75" customHeight="1">
      <c r="A52" s="29" t="s">
        <v>47</v>
      </c>
      <c r="E52" s="31" t="s">
        <v>5</v>
      </c>
    </row>
    <row r="53" spans="5:5" ht="12.75" customHeight="1">
      <c r="E53" s="30" t="s">
        <v>48</v>
      </c>
    </row>
    <row r="54" spans="1:16" ht="12.75" customHeight="1">
      <c r="A54" t="s">
        <v>40</v>
      </c>
      <c s="6" t="s">
        <v>79</v>
      </c>
      <c s="6" t="s">
        <v>80</v>
      </c>
      <c t="s">
        <v>5</v>
      </c>
      <c s="24" t="s">
        <v>1342</v>
      </c>
      <c s="25" t="s">
        <v>1019</v>
      </c>
      <c s="26">
        <v>56</v>
      </c>
      <c s="25">
        <v>0</v>
      </c>
      <c s="25">
        <f>ROUND(G54*H54,6)</f>
      </c>
      <c r="L54" s="27">
        <v>0</v>
      </c>
      <c s="28">
        <f>ROUND(ROUND(L54,2)*ROUND(G54,3),2)</f>
      </c>
      <c s="25" t="s">
        <v>44</v>
      </c>
      <c>
        <f>(M54*21)/100</f>
      </c>
      <c t="s">
        <v>45</v>
      </c>
    </row>
    <row r="55" spans="1:5" ht="12.75" customHeight="1">
      <c r="A55" s="29" t="s">
        <v>46</v>
      </c>
      <c r="E55" s="30" t="s">
        <v>1330</v>
      </c>
    </row>
    <row r="56" spans="1:5" ht="12.75" customHeight="1">
      <c r="A56" s="29" t="s">
        <v>47</v>
      </c>
      <c r="E56" s="31" t="s">
        <v>5</v>
      </c>
    </row>
    <row r="57" spans="5:5" ht="12.75" customHeight="1">
      <c r="E57" s="30" t="s">
        <v>48</v>
      </c>
    </row>
    <row r="58" spans="1:16" ht="12.75" customHeight="1">
      <c r="A58" t="s">
        <v>40</v>
      </c>
      <c s="6" t="s">
        <v>82</v>
      </c>
      <c s="6" t="s">
        <v>83</v>
      </c>
      <c t="s">
        <v>5</v>
      </c>
      <c s="24" t="s">
        <v>1343</v>
      </c>
      <c s="25" t="s">
        <v>1033</v>
      </c>
      <c s="26">
        <v>8</v>
      </c>
      <c s="25">
        <v>0</v>
      </c>
      <c s="25">
        <f>ROUND(G58*H58,6)</f>
      </c>
      <c r="L58" s="27">
        <v>0</v>
      </c>
      <c s="28">
        <f>ROUND(ROUND(L58,2)*ROUND(G58,3),2)</f>
      </c>
      <c s="25" t="s">
        <v>44</v>
      </c>
      <c>
        <f>(M58*21)/100</f>
      </c>
      <c t="s">
        <v>45</v>
      </c>
    </row>
    <row r="59" spans="1:5" ht="12.75" customHeight="1">
      <c r="A59" s="29" t="s">
        <v>46</v>
      </c>
      <c r="E59" s="30" t="s">
        <v>1330</v>
      </c>
    </row>
    <row r="60" spans="1:5" ht="12.75" customHeight="1">
      <c r="A60" s="29" t="s">
        <v>47</v>
      </c>
      <c r="E60" s="31" t="s">
        <v>5</v>
      </c>
    </row>
    <row r="61" spans="5:5" ht="12.75" customHeight="1">
      <c r="E61" s="30" t="s">
        <v>48</v>
      </c>
    </row>
    <row r="62" spans="1:16" ht="12.75" customHeight="1">
      <c r="A62" t="s">
        <v>40</v>
      </c>
      <c s="6" t="s">
        <v>85</v>
      </c>
      <c s="6" t="s">
        <v>86</v>
      </c>
      <c t="s">
        <v>5</v>
      </c>
      <c s="24" t="s">
        <v>1344</v>
      </c>
      <c s="25" t="s">
        <v>43</v>
      </c>
      <c s="26">
        <v>10</v>
      </c>
      <c s="25">
        <v>0</v>
      </c>
      <c s="25">
        <f>ROUND(G62*H62,6)</f>
      </c>
      <c r="L62" s="27">
        <v>0</v>
      </c>
      <c s="28">
        <f>ROUND(ROUND(L62,2)*ROUND(G62,3),2)</f>
      </c>
      <c s="25" t="s">
        <v>44</v>
      </c>
      <c>
        <f>(M62*21)/100</f>
      </c>
      <c t="s">
        <v>45</v>
      </c>
    </row>
    <row r="63" spans="1:5" ht="12.75" customHeight="1">
      <c r="A63" s="29" t="s">
        <v>46</v>
      </c>
      <c r="E63" s="30" t="s">
        <v>1330</v>
      </c>
    </row>
    <row r="64" spans="1:5" ht="12.75" customHeight="1">
      <c r="A64" s="29" t="s">
        <v>47</v>
      </c>
      <c r="E64" s="31" t="s">
        <v>5</v>
      </c>
    </row>
    <row r="65" spans="5:5" ht="12.75" customHeight="1">
      <c r="E65" s="30" t="s">
        <v>48</v>
      </c>
    </row>
    <row r="66" spans="1:16" ht="12.75" customHeight="1">
      <c r="A66" t="s">
        <v>40</v>
      </c>
      <c s="6" t="s">
        <v>88</v>
      </c>
      <c s="6" t="s">
        <v>89</v>
      </c>
      <c t="s">
        <v>5</v>
      </c>
      <c s="24" t="s">
        <v>1345</v>
      </c>
      <c s="25" t="s">
        <v>43</v>
      </c>
      <c s="26">
        <v>50</v>
      </c>
      <c s="25">
        <v>0</v>
      </c>
      <c s="25">
        <f>ROUND(G66*H66,6)</f>
      </c>
      <c r="L66" s="27">
        <v>0</v>
      </c>
      <c s="28">
        <f>ROUND(ROUND(L66,2)*ROUND(G66,3),2)</f>
      </c>
      <c s="25" t="s">
        <v>44</v>
      </c>
      <c>
        <f>(M66*21)/100</f>
      </c>
      <c t="s">
        <v>45</v>
      </c>
    </row>
    <row r="67" spans="1:5" ht="12.75" customHeight="1">
      <c r="A67" s="29" t="s">
        <v>46</v>
      </c>
      <c r="E67" s="30" t="s">
        <v>1330</v>
      </c>
    </row>
    <row r="68" spans="1:5" ht="12.75" customHeight="1">
      <c r="A68" s="29" t="s">
        <v>47</v>
      </c>
      <c r="E68" s="31" t="s">
        <v>5</v>
      </c>
    </row>
    <row r="69" spans="5:5" ht="12.75" customHeight="1">
      <c r="E69" s="30" t="s">
        <v>48</v>
      </c>
    </row>
    <row r="70" spans="1:16" ht="12.75" customHeight="1">
      <c r="A70" t="s">
        <v>40</v>
      </c>
      <c s="6" t="s">
        <v>91</v>
      </c>
      <c s="6" t="s">
        <v>92</v>
      </c>
      <c t="s">
        <v>5</v>
      </c>
      <c s="24" t="s">
        <v>1346</v>
      </c>
      <c s="25" t="s">
        <v>43</v>
      </c>
      <c s="26">
        <v>5</v>
      </c>
      <c s="25">
        <v>0</v>
      </c>
      <c s="25">
        <f>ROUND(G70*H70,6)</f>
      </c>
      <c r="L70" s="27">
        <v>0</v>
      </c>
      <c s="28">
        <f>ROUND(ROUND(L70,2)*ROUND(G70,3),2)</f>
      </c>
      <c s="25" t="s">
        <v>44</v>
      </c>
      <c>
        <f>(M70*21)/100</f>
      </c>
      <c t="s">
        <v>45</v>
      </c>
    </row>
    <row r="71" spans="1:5" ht="12.75" customHeight="1">
      <c r="A71" s="29" t="s">
        <v>46</v>
      </c>
      <c r="E71" s="30" t="s">
        <v>1330</v>
      </c>
    </row>
    <row r="72" spans="1:5" ht="12.75" customHeight="1">
      <c r="A72" s="29" t="s">
        <v>47</v>
      </c>
      <c r="E72" s="31" t="s">
        <v>5</v>
      </c>
    </row>
    <row r="73" spans="5:5" ht="12.75" customHeight="1">
      <c r="E73" s="30" t="s">
        <v>48</v>
      </c>
    </row>
    <row r="74" spans="1:16" ht="12.75" customHeight="1">
      <c r="A74" t="s">
        <v>40</v>
      </c>
      <c s="6" t="s">
        <v>94</v>
      </c>
      <c s="6" t="s">
        <v>95</v>
      </c>
      <c t="s">
        <v>5</v>
      </c>
      <c s="24" t="s">
        <v>1347</v>
      </c>
      <c s="25" t="s">
        <v>43</v>
      </c>
      <c s="26">
        <v>5</v>
      </c>
      <c s="25">
        <v>0</v>
      </c>
      <c s="25">
        <f>ROUND(G74*H74,6)</f>
      </c>
      <c r="L74" s="27">
        <v>0</v>
      </c>
      <c s="28">
        <f>ROUND(ROUND(L74,2)*ROUND(G74,3),2)</f>
      </c>
      <c s="25" t="s">
        <v>44</v>
      </c>
      <c>
        <f>(M74*21)/100</f>
      </c>
      <c t="s">
        <v>45</v>
      </c>
    </row>
    <row r="75" spans="1:5" ht="12.75" customHeight="1">
      <c r="A75" s="29" t="s">
        <v>46</v>
      </c>
      <c r="E75" s="30" t="s">
        <v>1330</v>
      </c>
    </row>
    <row r="76" spans="1:5" ht="12.75" customHeight="1">
      <c r="A76" s="29" t="s">
        <v>47</v>
      </c>
      <c r="E76" s="31" t="s">
        <v>5</v>
      </c>
    </row>
    <row r="77" spans="5:5" ht="12.75" customHeight="1">
      <c r="E77" s="30" t="s">
        <v>48</v>
      </c>
    </row>
    <row r="78" spans="1:16" ht="12.75" customHeight="1">
      <c r="A78" t="s">
        <v>40</v>
      </c>
      <c s="6" t="s">
        <v>97</v>
      </c>
      <c s="6" t="s">
        <v>98</v>
      </c>
      <c t="s">
        <v>5</v>
      </c>
      <c s="24" t="s">
        <v>1348</v>
      </c>
      <c s="25" t="s">
        <v>69</v>
      </c>
      <c s="26">
        <v>6</v>
      </c>
      <c s="25">
        <v>0</v>
      </c>
      <c s="25">
        <f>ROUND(G78*H78,6)</f>
      </c>
      <c r="L78" s="27">
        <v>0</v>
      </c>
      <c s="28">
        <f>ROUND(ROUND(L78,2)*ROUND(G78,3),2)</f>
      </c>
      <c s="25" t="s">
        <v>44</v>
      </c>
      <c>
        <f>(M78*21)/100</f>
      </c>
      <c t="s">
        <v>45</v>
      </c>
    </row>
    <row r="79" spans="1:5" ht="12.75" customHeight="1">
      <c r="A79" s="29" t="s">
        <v>46</v>
      </c>
      <c r="E79" s="30" t="s">
        <v>1330</v>
      </c>
    </row>
    <row r="80" spans="1:5" ht="12.75" customHeight="1">
      <c r="A80" s="29" t="s">
        <v>47</v>
      </c>
      <c r="E80" s="31" t="s">
        <v>5</v>
      </c>
    </row>
    <row r="81" spans="5:5" ht="12.75" customHeight="1">
      <c r="E81" s="30" t="s">
        <v>48</v>
      </c>
    </row>
    <row r="82" spans="1:16" ht="12.75" customHeight="1">
      <c r="A82" t="s">
        <v>40</v>
      </c>
      <c s="6" t="s">
        <v>100</v>
      </c>
      <c s="6" t="s">
        <v>101</v>
      </c>
      <c t="s">
        <v>5</v>
      </c>
      <c s="24" t="s">
        <v>1349</v>
      </c>
      <c s="25" t="s">
        <v>43</v>
      </c>
      <c s="26">
        <v>5</v>
      </c>
      <c s="25">
        <v>0</v>
      </c>
      <c s="25">
        <f>ROUND(G82*H82,6)</f>
      </c>
      <c r="L82" s="27">
        <v>0</v>
      </c>
      <c s="28">
        <f>ROUND(ROUND(L82,2)*ROUND(G82,3),2)</f>
      </c>
      <c s="25" t="s">
        <v>44</v>
      </c>
      <c>
        <f>(M82*21)/100</f>
      </c>
      <c t="s">
        <v>45</v>
      </c>
    </row>
    <row r="83" spans="1:5" ht="12.75" customHeight="1">
      <c r="A83" s="29" t="s">
        <v>46</v>
      </c>
      <c r="E83" s="30" t="s">
        <v>1350</v>
      </c>
    </row>
    <row r="84" spans="1:5" ht="12.75" customHeight="1">
      <c r="A84" s="29" t="s">
        <v>47</v>
      </c>
      <c r="E84" s="31" t="s">
        <v>5</v>
      </c>
    </row>
    <row r="85" spans="5:5" ht="12.75" customHeight="1">
      <c r="E85" s="30" t="s">
        <v>48</v>
      </c>
    </row>
    <row r="86" spans="1:16" ht="12.75" customHeight="1">
      <c r="A86" t="s">
        <v>40</v>
      </c>
      <c s="6" t="s">
        <v>104</v>
      </c>
      <c s="6" t="s">
        <v>105</v>
      </c>
      <c t="s">
        <v>5</v>
      </c>
      <c s="24" t="s">
        <v>1351</v>
      </c>
      <c s="25" t="s">
        <v>43</v>
      </c>
      <c s="26">
        <v>5</v>
      </c>
      <c s="25">
        <v>0</v>
      </c>
      <c s="25">
        <f>ROUND(G86*H86,6)</f>
      </c>
      <c r="L86" s="27">
        <v>0</v>
      </c>
      <c s="28">
        <f>ROUND(ROUND(L86,2)*ROUND(G86,3),2)</f>
      </c>
      <c s="25" t="s">
        <v>44</v>
      </c>
      <c>
        <f>(M86*21)/100</f>
      </c>
      <c t="s">
        <v>45</v>
      </c>
    </row>
    <row r="87" spans="1:5" ht="12.75" customHeight="1">
      <c r="A87" s="29" t="s">
        <v>46</v>
      </c>
      <c r="E87" s="30" t="s">
        <v>1330</v>
      </c>
    </row>
    <row r="88" spans="1:5" ht="12.75" customHeight="1">
      <c r="A88" s="29" t="s">
        <v>47</v>
      </c>
      <c r="E88" s="31" t="s">
        <v>5</v>
      </c>
    </row>
    <row r="89" spans="5:5" ht="12.75" customHeight="1">
      <c r="E89" s="30" t="s">
        <v>48</v>
      </c>
    </row>
    <row r="90" spans="1:16" ht="12.75" customHeight="1">
      <c r="A90" t="s">
        <v>40</v>
      </c>
      <c s="6" t="s">
        <v>108</v>
      </c>
      <c s="6" t="s">
        <v>109</v>
      </c>
      <c t="s">
        <v>5</v>
      </c>
      <c s="24" t="s">
        <v>1352</v>
      </c>
      <c s="25" t="s">
        <v>43</v>
      </c>
      <c s="26">
        <v>8</v>
      </c>
      <c s="25">
        <v>0</v>
      </c>
      <c s="25">
        <f>ROUND(G90*H90,6)</f>
      </c>
      <c r="L90" s="27">
        <v>0</v>
      </c>
      <c s="28">
        <f>ROUND(ROUND(L90,2)*ROUND(G90,3),2)</f>
      </c>
      <c s="25" t="s">
        <v>44</v>
      </c>
      <c>
        <f>(M90*21)/100</f>
      </c>
      <c t="s">
        <v>45</v>
      </c>
    </row>
    <row r="91" spans="1:5" ht="12.75" customHeight="1">
      <c r="A91" s="29" t="s">
        <v>46</v>
      </c>
      <c r="E91" s="30" t="s">
        <v>1330</v>
      </c>
    </row>
    <row r="92" spans="1:5" ht="12.75" customHeight="1">
      <c r="A92" s="29" t="s">
        <v>47</v>
      </c>
      <c r="E92" s="31" t="s">
        <v>5</v>
      </c>
    </row>
    <row r="93" spans="5:5" ht="12.75" customHeight="1">
      <c r="E93" s="30" t="s">
        <v>48</v>
      </c>
    </row>
    <row r="94" spans="1:16" ht="12.75" customHeight="1">
      <c r="A94" t="s">
        <v>40</v>
      </c>
      <c s="6" t="s">
        <v>111</v>
      </c>
      <c s="6" t="s">
        <v>112</v>
      </c>
      <c t="s">
        <v>5</v>
      </c>
      <c s="24" t="s">
        <v>1353</v>
      </c>
      <c s="25" t="s">
        <v>43</v>
      </c>
      <c s="26">
        <v>2</v>
      </c>
      <c s="25">
        <v>0</v>
      </c>
      <c s="25">
        <f>ROUND(G94*H94,6)</f>
      </c>
      <c r="L94" s="27">
        <v>0</v>
      </c>
      <c s="28">
        <f>ROUND(ROUND(L94,2)*ROUND(G94,3),2)</f>
      </c>
      <c s="25" t="s">
        <v>44</v>
      </c>
      <c>
        <f>(M94*21)/100</f>
      </c>
      <c t="s">
        <v>45</v>
      </c>
    </row>
    <row r="95" spans="1:5" ht="12.75" customHeight="1">
      <c r="A95" s="29" t="s">
        <v>46</v>
      </c>
      <c r="E95" s="30" t="s">
        <v>1330</v>
      </c>
    </row>
    <row r="96" spans="1:5" ht="12.75" customHeight="1">
      <c r="A96" s="29" t="s">
        <v>47</v>
      </c>
      <c r="E96" s="31" t="s">
        <v>5</v>
      </c>
    </row>
    <row r="97" spans="5:5" ht="12.75" customHeight="1">
      <c r="E97" s="30" t="s">
        <v>48</v>
      </c>
    </row>
    <row r="98" spans="1:16" ht="12.75" customHeight="1">
      <c r="A98" t="s">
        <v>40</v>
      </c>
      <c s="6" t="s">
        <v>115</v>
      </c>
      <c s="6" t="s">
        <v>116</v>
      </c>
      <c t="s">
        <v>5</v>
      </c>
      <c s="24" t="s">
        <v>1354</v>
      </c>
      <c s="25" t="s">
        <v>43</v>
      </c>
      <c s="26">
        <v>5</v>
      </c>
      <c s="25">
        <v>0</v>
      </c>
      <c s="25">
        <f>ROUND(G98*H98,6)</f>
      </c>
      <c r="L98" s="27">
        <v>0</v>
      </c>
      <c s="28">
        <f>ROUND(ROUND(L98,2)*ROUND(G98,3),2)</f>
      </c>
      <c s="25" t="s">
        <v>44</v>
      </c>
      <c>
        <f>(M98*21)/100</f>
      </c>
      <c t="s">
        <v>45</v>
      </c>
    </row>
    <row r="99" spans="1:5" ht="12.75" customHeight="1">
      <c r="A99" s="29" t="s">
        <v>46</v>
      </c>
      <c r="E99" s="30" t="s">
        <v>1330</v>
      </c>
    </row>
    <row r="100" spans="1:5" ht="12.75" customHeight="1">
      <c r="A100" s="29" t="s">
        <v>47</v>
      </c>
      <c r="E100" s="31" t="s">
        <v>5</v>
      </c>
    </row>
    <row r="101" spans="5:5" ht="12.75" customHeight="1">
      <c r="E101" s="30" t="s">
        <v>48</v>
      </c>
    </row>
    <row r="102" spans="1:16" ht="12.75" customHeight="1">
      <c r="A102" t="s">
        <v>40</v>
      </c>
      <c s="6" t="s">
        <v>119</v>
      </c>
      <c s="6" t="s">
        <v>120</v>
      </c>
      <c t="s">
        <v>5</v>
      </c>
      <c s="24" t="s">
        <v>1355</v>
      </c>
      <c s="25" t="s">
        <v>43</v>
      </c>
      <c s="26">
        <v>18</v>
      </c>
      <c s="25">
        <v>0</v>
      </c>
      <c s="25">
        <f>ROUND(G102*H102,6)</f>
      </c>
      <c r="L102" s="27">
        <v>0</v>
      </c>
      <c s="28">
        <f>ROUND(ROUND(L102,2)*ROUND(G102,3),2)</f>
      </c>
      <c s="25" t="s">
        <v>44</v>
      </c>
      <c>
        <f>(M102*21)/100</f>
      </c>
      <c t="s">
        <v>45</v>
      </c>
    </row>
    <row r="103" spans="1:5" ht="12.75" customHeight="1">
      <c r="A103" s="29" t="s">
        <v>46</v>
      </c>
      <c r="E103" s="30" t="s">
        <v>1330</v>
      </c>
    </row>
    <row r="104" spans="1:5" ht="12.75" customHeight="1">
      <c r="A104" s="29" t="s">
        <v>47</v>
      </c>
      <c r="E104" s="31" t="s">
        <v>5</v>
      </c>
    </row>
    <row r="105" spans="5:5" ht="12.75" customHeight="1">
      <c r="E105" s="30" t="s">
        <v>48</v>
      </c>
    </row>
    <row r="106" spans="1:16" ht="12.75" customHeight="1">
      <c r="A106" t="s">
        <v>40</v>
      </c>
      <c s="6" t="s">
        <v>122</v>
      </c>
      <c s="6" t="s">
        <v>123</v>
      </c>
      <c t="s">
        <v>5</v>
      </c>
      <c s="24" t="s">
        <v>1356</v>
      </c>
      <c s="25" t="s">
        <v>43</v>
      </c>
      <c s="26">
        <v>1</v>
      </c>
      <c s="25">
        <v>0</v>
      </c>
      <c s="25">
        <f>ROUND(G106*H106,6)</f>
      </c>
      <c r="L106" s="27">
        <v>0</v>
      </c>
      <c s="28">
        <f>ROUND(ROUND(L106,2)*ROUND(G106,3),2)</f>
      </c>
      <c s="25" t="s">
        <v>44</v>
      </c>
      <c>
        <f>(M106*21)/100</f>
      </c>
      <c t="s">
        <v>45</v>
      </c>
    </row>
    <row r="107" spans="1:5" ht="12.75" customHeight="1">
      <c r="A107" s="29" t="s">
        <v>46</v>
      </c>
      <c r="E107" s="30" t="s">
        <v>1330</v>
      </c>
    </row>
    <row r="108" spans="1:5" ht="12.75" customHeight="1">
      <c r="A108" s="29" t="s">
        <v>47</v>
      </c>
      <c r="E108" s="31" t="s">
        <v>5</v>
      </c>
    </row>
    <row r="109" spans="5:5" ht="12.75" customHeight="1">
      <c r="E109" s="30" t="s">
        <v>48</v>
      </c>
    </row>
    <row r="110" spans="1:16" ht="12.75" customHeight="1">
      <c r="A110" t="s">
        <v>40</v>
      </c>
      <c s="6" t="s">
        <v>125</v>
      </c>
      <c s="6" t="s">
        <v>126</v>
      </c>
      <c t="s">
        <v>5</v>
      </c>
      <c s="24" t="s">
        <v>1357</v>
      </c>
      <c s="25" t="s">
        <v>43</v>
      </c>
      <c s="26">
        <v>4</v>
      </c>
      <c s="25">
        <v>0</v>
      </c>
      <c s="25">
        <f>ROUND(G110*H110,6)</f>
      </c>
      <c r="L110" s="27">
        <v>0</v>
      </c>
      <c s="28">
        <f>ROUND(ROUND(L110,2)*ROUND(G110,3),2)</f>
      </c>
      <c s="25" t="s">
        <v>44</v>
      </c>
      <c>
        <f>(M110*21)/100</f>
      </c>
      <c t="s">
        <v>45</v>
      </c>
    </row>
    <row r="111" spans="1:5" ht="12.75" customHeight="1">
      <c r="A111" s="29" t="s">
        <v>46</v>
      </c>
      <c r="E111" s="30" t="s">
        <v>1330</v>
      </c>
    </row>
    <row r="112" spans="1:5" ht="12.75" customHeight="1">
      <c r="A112" s="29" t="s">
        <v>47</v>
      </c>
      <c r="E112" s="31" t="s">
        <v>5</v>
      </c>
    </row>
    <row r="113" spans="5:5" ht="12.75" customHeight="1">
      <c r="E113" s="30" t="s">
        <v>48</v>
      </c>
    </row>
    <row r="114" spans="1:16" ht="12.75" customHeight="1">
      <c r="A114" t="s">
        <v>40</v>
      </c>
      <c s="6" t="s">
        <v>128</v>
      </c>
      <c s="6" t="s">
        <v>129</v>
      </c>
      <c t="s">
        <v>5</v>
      </c>
      <c s="24" t="s">
        <v>1358</v>
      </c>
      <c s="25" t="s">
        <v>43</v>
      </c>
      <c s="26">
        <v>1</v>
      </c>
      <c s="25">
        <v>0</v>
      </c>
      <c s="25">
        <f>ROUND(G114*H114,6)</f>
      </c>
      <c r="L114" s="27">
        <v>0</v>
      </c>
      <c s="28">
        <f>ROUND(ROUND(L114,2)*ROUND(G114,3),2)</f>
      </c>
      <c s="25" t="s">
        <v>44</v>
      </c>
      <c>
        <f>(M114*21)/100</f>
      </c>
      <c t="s">
        <v>45</v>
      </c>
    </row>
    <row r="115" spans="1:5" ht="12.75" customHeight="1">
      <c r="A115" s="29" t="s">
        <v>46</v>
      </c>
      <c r="E115" s="30" t="s">
        <v>1330</v>
      </c>
    </row>
    <row r="116" spans="1:5" ht="12.75" customHeight="1">
      <c r="A116" s="29" t="s">
        <v>47</v>
      </c>
      <c r="E116" s="31" t="s">
        <v>5</v>
      </c>
    </row>
    <row r="117" spans="5:5" ht="12.75" customHeight="1">
      <c r="E117" s="30" t="s">
        <v>48</v>
      </c>
    </row>
    <row r="118" spans="1:16" ht="12.75" customHeight="1">
      <c r="A118" t="s">
        <v>40</v>
      </c>
      <c s="6" t="s">
        <v>131</v>
      </c>
      <c s="6" t="s">
        <v>132</v>
      </c>
      <c t="s">
        <v>5</v>
      </c>
      <c s="24" t="s">
        <v>1359</v>
      </c>
      <c s="25" t="s">
        <v>43</v>
      </c>
      <c s="26">
        <v>15</v>
      </c>
      <c s="25">
        <v>0</v>
      </c>
      <c s="25">
        <f>ROUND(G118*H118,6)</f>
      </c>
      <c r="L118" s="27">
        <v>0</v>
      </c>
      <c s="28">
        <f>ROUND(ROUND(L118,2)*ROUND(G118,3),2)</f>
      </c>
      <c s="25" t="s">
        <v>44</v>
      </c>
      <c>
        <f>(M118*21)/100</f>
      </c>
      <c t="s">
        <v>45</v>
      </c>
    </row>
    <row r="119" spans="1:5" ht="12.75" customHeight="1">
      <c r="A119" s="29" t="s">
        <v>46</v>
      </c>
      <c r="E119" s="30" t="s">
        <v>1330</v>
      </c>
    </row>
    <row r="120" spans="1:5" ht="12.75" customHeight="1">
      <c r="A120" s="29" t="s">
        <v>47</v>
      </c>
      <c r="E120" s="31" t="s">
        <v>5</v>
      </c>
    </row>
    <row r="121" spans="5:5" ht="12.75" customHeight="1">
      <c r="E121" s="30" t="s">
        <v>48</v>
      </c>
    </row>
    <row r="122" spans="1:16" ht="12.75" customHeight="1">
      <c r="A122" t="s">
        <v>40</v>
      </c>
      <c s="6" t="s">
        <v>134</v>
      </c>
      <c s="6" t="s">
        <v>135</v>
      </c>
      <c t="s">
        <v>5</v>
      </c>
      <c s="24" t="s">
        <v>1360</v>
      </c>
      <c s="25" t="s">
        <v>43</v>
      </c>
      <c s="26">
        <v>5</v>
      </c>
      <c s="25">
        <v>0</v>
      </c>
      <c s="25">
        <f>ROUND(G122*H122,6)</f>
      </c>
      <c r="L122" s="27">
        <v>0</v>
      </c>
      <c s="28">
        <f>ROUND(ROUND(L122,2)*ROUND(G122,3),2)</f>
      </c>
      <c s="25" t="s">
        <v>44</v>
      </c>
      <c>
        <f>(M122*21)/100</f>
      </c>
      <c t="s">
        <v>45</v>
      </c>
    </row>
    <row r="123" spans="1:5" ht="12.75" customHeight="1">
      <c r="A123" s="29" t="s">
        <v>46</v>
      </c>
      <c r="E123" s="30" t="s">
        <v>1330</v>
      </c>
    </row>
    <row r="124" spans="1:5" ht="12.75" customHeight="1">
      <c r="A124" s="29" t="s">
        <v>47</v>
      </c>
      <c r="E124" s="31" t="s">
        <v>5</v>
      </c>
    </row>
    <row r="125" spans="5:5" ht="12.75" customHeight="1">
      <c r="E125" s="30" t="s">
        <v>48</v>
      </c>
    </row>
    <row r="126" spans="1:16" ht="12.75" customHeight="1">
      <c r="A126" t="s">
        <v>40</v>
      </c>
      <c s="6" t="s">
        <v>137</v>
      </c>
      <c s="6" t="s">
        <v>138</v>
      </c>
      <c t="s">
        <v>5</v>
      </c>
      <c s="24" t="s">
        <v>1361</v>
      </c>
      <c s="25" t="s">
        <v>43</v>
      </c>
      <c s="26">
        <v>4</v>
      </c>
      <c s="25">
        <v>0</v>
      </c>
      <c s="25">
        <f>ROUND(G126*H126,6)</f>
      </c>
      <c r="L126" s="27">
        <v>0</v>
      </c>
      <c s="28">
        <f>ROUND(ROUND(L126,2)*ROUND(G126,3),2)</f>
      </c>
      <c s="25" t="s">
        <v>44</v>
      </c>
      <c>
        <f>(M126*21)/100</f>
      </c>
      <c t="s">
        <v>45</v>
      </c>
    </row>
    <row r="127" spans="1:5" ht="12.75" customHeight="1">
      <c r="A127" s="29" t="s">
        <v>46</v>
      </c>
      <c r="E127" s="30" t="s">
        <v>1330</v>
      </c>
    </row>
    <row r="128" spans="1:5" ht="12.75" customHeight="1">
      <c r="A128" s="29" t="s">
        <v>47</v>
      </c>
      <c r="E128" s="31" t="s">
        <v>5</v>
      </c>
    </row>
    <row r="129" spans="5:5" ht="12.75" customHeight="1">
      <c r="E129" s="30" t="s">
        <v>48</v>
      </c>
    </row>
    <row r="130" spans="1:16" ht="12.75" customHeight="1">
      <c r="A130" t="s">
        <v>40</v>
      </c>
      <c s="6" t="s">
        <v>140</v>
      </c>
      <c s="6" t="s">
        <v>141</v>
      </c>
      <c t="s">
        <v>5</v>
      </c>
      <c s="24" t="s">
        <v>1362</v>
      </c>
      <c s="25" t="s">
        <v>43</v>
      </c>
      <c s="26">
        <v>4</v>
      </c>
      <c s="25">
        <v>0</v>
      </c>
      <c s="25">
        <f>ROUND(G130*H130,6)</f>
      </c>
      <c r="L130" s="27">
        <v>0</v>
      </c>
      <c s="28">
        <f>ROUND(ROUND(L130,2)*ROUND(G130,3),2)</f>
      </c>
      <c s="25" t="s">
        <v>44</v>
      </c>
      <c>
        <f>(M130*21)/100</f>
      </c>
      <c t="s">
        <v>45</v>
      </c>
    </row>
    <row r="131" spans="1:5" ht="12.75" customHeight="1">
      <c r="A131" s="29" t="s">
        <v>46</v>
      </c>
      <c r="E131" s="30" t="s">
        <v>1330</v>
      </c>
    </row>
    <row r="132" spans="1:5" ht="12.75" customHeight="1">
      <c r="A132" s="29" t="s">
        <v>47</v>
      </c>
      <c r="E132" s="31" t="s">
        <v>5</v>
      </c>
    </row>
    <row r="133" spans="5:5" ht="12.75" customHeight="1">
      <c r="E133" s="30" t="s">
        <v>48</v>
      </c>
    </row>
    <row r="134" spans="1:16" ht="12.75" customHeight="1">
      <c r="A134" t="s">
        <v>40</v>
      </c>
      <c s="6" t="s">
        <v>143</v>
      </c>
      <c s="6" t="s">
        <v>144</v>
      </c>
      <c t="s">
        <v>5</v>
      </c>
      <c s="24" t="s">
        <v>1363</v>
      </c>
      <c s="25" t="s">
        <v>43</v>
      </c>
      <c s="26">
        <v>4</v>
      </c>
      <c s="25">
        <v>0</v>
      </c>
      <c s="25">
        <f>ROUND(G134*H134,6)</f>
      </c>
      <c r="L134" s="27">
        <v>0</v>
      </c>
      <c s="28">
        <f>ROUND(ROUND(L134,2)*ROUND(G134,3),2)</f>
      </c>
      <c s="25" t="s">
        <v>44</v>
      </c>
      <c>
        <f>(M134*21)/100</f>
      </c>
      <c t="s">
        <v>45</v>
      </c>
    </row>
    <row r="135" spans="1:5" ht="12.75" customHeight="1">
      <c r="A135" s="29" t="s">
        <v>46</v>
      </c>
      <c r="E135" s="30" t="s">
        <v>1330</v>
      </c>
    </row>
    <row r="136" spans="1:5" ht="12.75" customHeight="1">
      <c r="A136" s="29" t="s">
        <v>47</v>
      </c>
      <c r="E136" s="31" t="s">
        <v>5</v>
      </c>
    </row>
    <row r="137" spans="5:5" ht="12.75" customHeight="1">
      <c r="E137" s="30" t="s">
        <v>48</v>
      </c>
    </row>
    <row r="138" spans="1:16" ht="12.75" customHeight="1">
      <c r="A138" t="s">
        <v>40</v>
      </c>
      <c s="6" t="s">
        <v>146</v>
      </c>
      <c s="6" t="s">
        <v>147</v>
      </c>
      <c t="s">
        <v>5</v>
      </c>
      <c s="24" t="s">
        <v>1364</v>
      </c>
      <c s="25" t="s">
        <v>43</v>
      </c>
      <c s="26">
        <v>1</v>
      </c>
      <c s="25">
        <v>0</v>
      </c>
      <c s="25">
        <f>ROUND(G138*H138,6)</f>
      </c>
      <c r="L138" s="27">
        <v>0</v>
      </c>
      <c s="28">
        <f>ROUND(ROUND(L138,2)*ROUND(G138,3),2)</f>
      </c>
      <c s="25" t="s">
        <v>44</v>
      </c>
      <c>
        <f>(M138*21)/100</f>
      </c>
      <c t="s">
        <v>45</v>
      </c>
    </row>
    <row r="139" spans="1:5" ht="12.75" customHeight="1">
      <c r="A139" s="29" t="s">
        <v>46</v>
      </c>
      <c r="E139" s="30" t="s">
        <v>1330</v>
      </c>
    </row>
    <row r="140" spans="1:5" ht="12.75" customHeight="1">
      <c r="A140" s="29" t="s">
        <v>47</v>
      </c>
      <c r="E140" s="31" t="s">
        <v>5</v>
      </c>
    </row>
    <row r="141" spans="5:5" ht="12.75" customHeight="1">
      <c r="E141" s="30" t="s">
        <v>5</v>
      </c>
    </row>
    <row r="142" spans="1:16" ht="12.75" customHeight="1">
      <c r="A142" t="s">
        <v>40</v>
      </c>
      <c s="6" t="s">
        <v>149</v>
      </c>
      <c s="6" t="s">
        <v>150</v>
      </c>
      <c t="s">
        <v>5</v>
      </c>
      <c s="24" t="s">
        <v>1365</v>
      </c>
      <c s="25" t="s">
        <v>43</v>
      </c>
      <c s="26">
        <v>1</v>
      </c>
      <c s="25">
        <v>0</v>
      </c>
      <c s="25">
        <f>ROUND(G142*H142,6)</f>
      </c>
      <c r="L142" s="27">
        <v>0</v>
      </c>
      <c s="28">
        <f>ROUND(ROUND(L142,2)*ROUND(G142,3),2)</f>
      </c>
      <c s="25" t="s">
        <v>44</v>
      </c>
      <c>
        <f>(M142*21)/100</f>
      </c>
      <c t="s">
        <v>45</v>
      </c>
    </row>
    <row r="143" spans="1:5" ht="12.75" customHeight="1">
      <c r="A143" s="29" t="s">
        <v>46</v>
      </c>
      <c r="E143" s="30" t="s">
        <v>1330</v>
      </c>
    </row>
    <row r="144" spans="1:5" ht="12.75" customHeight="1">
      <c r="A144" s="29" t="s">
        <v>47</v>
      </c>
      <c r="E144" s="31" t="s">
        <v>5</v>
      </c>
    </row>
    <row r="145" spans="5:5" ht="12.75" customHeight="1">
      <c r="E145" s="30" t="s">
        <v>48</v>
      </c>
    </row>
    <row r="146" spans="1:16" ht="12.75" customHeight="1">
      <c r="A146" t="s">
        <v>40</v>
      </c>
      <c s="6" t="s">
        <v>152</v>
      </c>
      <c s="6" t="s">
        <v>153</v>
      </c>
      <c t="s">
        <v>5</v>
      </c>
      <c s="24" t="s">
        <v>1366</v>
      </c>
      <c s="25" t="s">
        <v>43</v>
      </c>
      <c s="26">
        <v>1</v>
      </c>
      <c s="25">
        <v>0</v>
      </c>
      <c s="25">
        <f>ROUND(G146*H146,6)</f>
      </c>
      <c r="L146" s="27">
        <v>0</v>
      </c>
      <c s="28">
        <f>ROUND(ROUND(L146,2)*ROUND(G146,3),2)</f>
      </c>
      <c s="25" t="s">
        <v>44</v>
      </c>
      <c>
        <f>(M146*21)/100</f>
      </c>
      <c t="s">
        <v>45</v>
      </c>
    </row>
    <row r="147" spans="1:5" ht="12.75" customHeight="1">
      <c r="A147" s="29" t="s">
        <v>46</v>
      </c>
      <c r="E147" s="30" t="s">
        <v>1367</v>
      </c>
    </row>
    <row r="148" spans="1:5" ht="12.75" customHeight="1">
      <c r="A148" s="29" t="s">
        <v>47</v>
      </c>
      <c r="E148" s="31" t="s">
        <v>5</v>
      </c>
    </row>
    <row r="149" spans="5:5" ht="12.75" customHeight="1">
      <c r="E149" s="30" t="s">
        <v>48</v>
      </c>
    </row>
    <row r="150" spans="1:16" ht="12.75" customHeight="1">
      <c r="A150" t="s">
        <v>40</v>
      </c>
      <c s="6" t="s">
        <v>155</v>
      </c>
      <c s="6" t="s">
        <v>156</v>
      </c>
      <c t="s">
        <v>5</v>
      </c>
      <c s="24" t="s">
        <v>1368</v>
      </c>
      <c s="25" t="s">
        <v>43</v>
      </c>
      <c s="26">
        <v>1</v>
      </c>
      <c s="25">
        <v>0</v>
      </c>
      <c s="25">
        <f>ROUND(G150*H150,6)</f>
      </c>
      <c r="L150" s="27">
        <v>0</v>
      </c>
      <c s="28">
        <f>ROUND(ROUND(L150,2)*ROUND(G150,3),2)</f>
      </c>
      <c s="25" t="s">
        <v>44</v>
      </c>
      <c>
        <f>(M150*21)/100</f>
      </c>
      <c t="s">
        <v>45</v>
      </c>
    </row>
    <row r="151" spans="1:5" ht="12.75" customHeight="1">
      <c r="A151" s="29" t="s">
        <v>46</v>
      </c>
      <c r="E151" s="30" t="s">
        <v>1330</v>
      </c>
    </row>
    <row r="152" spans="1:5" ht="12.75" customHeight="1">
      <c r="A152" s="29" t="s">
        <v>47</v>
      </c>
      <c r="E152" s="31" t="s">
        <v>5</v>
      </c>
    </row>
    <row r="153" spans="5:5" ht="12.75" customHeight="1">
      <c r="E153" s="30" t="s">
        <v>48</v>
      </c>
    </row>
    <row r="154" spans="1:16" ht="12.75" customHeight="1">
      <c r="A154" t="s">
        <v>40</v>
      </c>
      <c s="6" t="s">
        <v>158</v>
      </c>
      <c s="6" t="s">
        <v>159</v>
      </c>
      <c t="s">
        <v>5</v>
      </c>
      <c s="24" t="s">
        <v>1369</v>
      </c>
      <c s="25" t="s">
        <v>43</v>
      </c>
      <c s="26">
        <v>1</v>
      </c>
      <c s="25">
        <v>0</v>
      </c>
      <c s="25">
        <f>ROUND(G154*H154,6)</f>
      </c>
      <c r="L154" s="27">
        <v>0</v>
      </c>
      <c s="28">
        <f>ROUND(ROUND(L154,2)*ROUND(G154,3),2)</f>
      </c>
      <c s="25" t="s">
        <v>44</v>
      </c>
      <c>
        <f>(M154*21)/100</f>
      </c>
      <c t="s">
        <v>45</v>
      </c>
    </row>
    <row r="155" spans="1:5" ht="12.75" customHeight="1">
      <c r="A155" s="29" t="s">
        <v>46</v>
      </c>
      <c r="E155" s="30" t="s">
        <v>1330</v>
      </c>
    </row>
    <row r="156" spans="1:5" ht="12.75" customHeight="1">
      <c r="A156" s="29" t="s">
        <v>47</v>
      </c>
      <c r="E156" s="31" t="s">
        <v>5</v>
      </c>
    </row>
    <row r="157" spans="5:5" ht="12.75" customHeight="1">
      <c r="E157" s="30" t="s">
        <v>48</v>
      </c>
    </row>
    <row r="158" spans="1:16" ht="12.75" customHeight="1">
      <c r="A158" t="s">
        <v>40</v>
      </c>
      <c s="6" t="s">
        <v>161</v>
      </c>
      <c s="6" t="s">
        <v>162</v>
      </c>
      <c t="s">
        <v>5</v>
      </c>
      <c s="24" t="s">
        <v>1370</v>
      </c>
      <c s="25" t="s">
        <v>43</v>
      </c>
      <c s="26">
        <v>5</v>
      </c>
      <c s="25">
        <v>0</v>
      </c>
      <c s="25">
        <f>ROUND(G158*H158,6)</f>
      </c>
      <c r="L158" s="27">
        <v>0</v>
      </c>
      <c s="28">
        <f>ROUND(ROUND(L158,2)*ROUND(G158,3),2)</f>
      </c>
      <c s="25" t="s">
        <v>44</v>
      </c>
      <c>
        <f>(M158*21)/100</f>
      </c>
      <c t="s">
        <v>45</v>
      </c>
    </row>
    <row r="159" spans="1:5" ht="12.75" customHeight="1">
      <c r="A159" s="29" t="s">
        <v>46</v>
      </c>
      <c r="E159" s="30" t="s">
        <v>1330</v>
      </c>
    </row>
    <row r="160" spans="1:5" ht="12.75" customHeight="1">
      <c r="A160" s="29" t="s">
        <v>47</v>
      </c>
      <c r="E160" s="31" t="s">
        <v>5</v>
      </c>
    </row>
    <row r="161" spans="5:5" ht="12.75" customHeight="1">
      <c r="E161" s="30" t="s">
        <v>48</v>
      </c>
    </row>
    <row r="162" spans="1:16" ht="12.75" customHeight="1">
      <c r="A162" t="s">
        <v>40</v>
      </c>
      <c s="6" t="s">
        <v>164</v>
      </c>
      <c s="6" t="s">
        <v>165</v>
      </c>
      <c t="s">
        <v>5</v>
      </c>
      <c s="24" t="s">
        <v>1371</v>
      </c>
      <c s="25" t="s">
        <v>43</v>
      </c>
      <c s="26">
        <v>360</v>
      </c>
      <c s="25">
        <v>0</v>
      </c>
      <c s="25">
        <f>ROUND(G162*H162,6)</f>
      </c>
      <c r="L162" s="27">
        <v>0</v>
      </c>
      <c s="28">
        <f>ROUND(ROUND(L162,2)*ROUND(G162,3),2)</f>
      </c>
      <c s="25" t="s">
        <v>44</v>
      </c>
      <c>
        <f>(M162*21)/100</f>
      </c>
      <c t="s">
        <v>45</v>
      </c>
    </row>
    <row r="163" spans="1:5" ht="12.75" customHeight="1">
      <c r="A163" s="29" t="s">
        <v>46</v>
      </c>
      <c r="E163" s="30" t="s">
        <v>1330</v>
      </c>
    </row>
    <row r="164" spans="1:5" ht="12.75" customHeight="1">
      <c r="A164" s="29" t="s">
        <v>47</v>
      </c>
      <c r="E164" s="31" t="s">
        <v>5</v>
      </c>
    </row>
    <row r="165" spans="5:5" ht="12.75" customHeight="1">
      <c r="E165" s="30" t="s">
        <v>48</v>
      </c>
    </row>
    <row r="166" spans="1:16" ht="12.75" customHeight="1">
      <c r="A166" t="s">
        <v>40</v>
      </c>
      <c s="6" t="s">
        <v>167</v>
      </c>
      <c s="6" t="s">
        <v>168</v>
      </c>
      <c t="s">
        <v>5</v>
      </c>
      <c s="24" t="s">
        <v>1372</v>
      </c>
      <c s="25" t="s">
        <v>43</v>
      </c>
      <c s="26">
        <v>10</v>
      </c>
      <c s="25">
        <v>0</v>
      </c>
      <c s="25">
        <f>ROUND(G166*H166,6)</f>
      </c>
      <c r="L166" s="27">
        <v>0</v>
      </c>
      <c s="28">
        <f>ROUND(ROUND(L166,2)*ROUND(G166,3),2)</f>
      </c>
      <c s="25" t="s">
        <v>44</v>
      </c>
      <c>
        <f>(M166*21)/100</f>
      </c>
      <c t="s">
        <v>45</v>
      </c>
    </row>
    <row r="167" spans="1:5" ht="12.75" customHeight="1">
      <c r="A167" s="29" t="s">
        <v>46</v>
      </c>
      <c r="E167" s="30" t="s">
        <v>1330</v>
      </c>
    </row>
    <row r="168" spans="1:5" ht="12.75" customHeight="1">
      <c r="A168" s="29" t="s">
        <v>47</v>
      </c>
      <c r="E168" s="31" t="s">
        <v>5</v>
      </c>
    </row>
    <row r="169" spans="5:5" ht="12.75" customHeight="1">
      <c r="E169" s="30" t="s">
        <v>48</v>
      </c>
    </row>
    <row r="170" spans="1:16" ht="12.75" customHeight="1">
      <c r="A170" t="s">
        <v>40</v>
      </c>
      <c s="6" t="s">
        <v>170</v>
      </c>
      <c s="6" t="s">
        <v>171</v>
      </c>
      <c t="s">
        <v>5</v>
      </c>
      <c s="24" t="s">
        <v>1373</v>
      </c>
      <c s="25" t="s">
        <v>43</v>
      </c>
      <c s="26">
        <v>150</v>
      </c>
      <c s="25">
        <v>0</v>
      </c>
      <c s="25">
        <f>ROUND(G170*H170,6)</f>
      </c>
      <c r="L170" s="27">
        <v>0</v>
      </c>
      <c s="28">
        <f>ROUND(ROUND(L170,2)*ROUND(G170,3),2)</f>
      </c>
      <c s="25" t="s">
        <v>44</v>
      </c>
      <c>
        <f>(M170*21)/100</f>
      </c>
      <c t="s">
        <v>45</v>
      </c>
    </row>
    <row r="171" spans="1:5" ht="12.75" customHeight="1">
      <c r="A171" s="29" t="s">
        <v>46</v>
      </c>
      <c r="E171" s="30" t="s">
        <v>1330</v>
      </c>
    </row>
    <row r="172" spans="1:5" ht="12.75" customHeight="1">
      <c r="A172" s="29" t="s">
        <v>47</v>
      </c>
      <c r="E172" s="31" t="s">
        <v>5</v>
      </c>
    </row>
    <row r="173" spans="5:5" ht="12.75" customHeight="1">
      <c r="E173" s="30" t="s">
        <v>48</v>
      </c>
    </row>
    <row r="174" spans="1:13" ht="12.75" customHeight="1">
      <c r="A174" t="s">
        <v>37</v>
      </c>
      <c r="C174" s="7" t="s">
        <v>51</v>
      </c>
      <c r="E174" s="32" t="s">
        <v>1374</v>
      </c>
      <c r="J174" s="28">
        <f>0</f>
      </c>
      <c s="28">
        <f>0</f>
      </c>
      <c s="28">
        <f>0+L175+L179+L183+L187+L191+L195+L199+L203+L207+L211+L215+L219+L223+L227+L231+L235+L239</f>
      </c>
      <c s="28">
        <f>0+M175+M179+M183+M187+M191+M195+M199+M203+M207+M211+M215+M219+M223+M227+M231+M235+M239</f>
      </c>
    </row>
    <row r="175" spans="1:16" ht="12.75" customHeight="1">
      <c r="A175" t="s">
        <v>40</v>
      </c>
      <c s="6" t="s">
        <v>173</v>
      </c>
      <c s="6" t="s">
        <v>174</v>
      </c>
      <c t="s">
        <v>5</v>
      </c>
      <c s="24" t="s">
        <v>1375</v>
      </c>
      <c s="25" t="s">
        <v>43</v>
      </c>
      <c s="26">
        <v>386</v>
      </c>
      <c s="25">
        <v>0</v>
      </c>
      <c s="25">
        <f>ROUND(G175*H175,6)</f>
      </c>
      <c r="L175" s="27">
        <v>0</v>
      </c>
      <c s="28">
        <f>ROUND(ROUND(L175,2)*ROUND(G175,3),2)</f>
      </c>
      <c s="25" t="s">
        <v>44</v>
      </c>
      <c>
        <f>(M175*21)/100</f>
      </c>
      <c t="s">
        <v>45</v>
      </c>
    </row>
    <row r="176" spans="1:5" ht="12.75" customHeight="1">
      <c r="A176" s="29" t="s">
        <v>46</v>
      </c>
      <c r="E176" s="30" t="s">
        <v>1330</v>
      </c>
    </row>
    <row r="177" spans="1:5" ht="12.75" customHeight="1">
      <c r="A177" s="29" t="s">
        <v>47</v>
      </c>
      <c r="E177" s="31" t="s">
        <v>5</v>
      </c>
    </row>
    <row r="178" spans="5:5" ht="12.75" customHeight="1">
      <c r="E178" s="30" t="s">
        <v>107</v>
      </c>
    </row>
    <row r="179" spans="1:16" ht="12.75" customHeight="1">
      <c r="A179" t="s">
        <v>40</v>
      </c>
      <c s="6" t="s">
        <v>176</v>
      </c>
      <c s="6" t="s">
        <v>177</v>
      </c>
      <c t="s">
        <v>5</v>
      </c>
      <c s="24" t="s">
        <v>1376</v>
      </c>
      <c s="25" t="s">
        <v>69</v>
      </c>
      <c s="26">
        <v>329</v>
      </c>
      <c s="25">
        <v>0</v>
      </c>
      <c s="25">
        <f>ROUND(G179*H179,6)</f>
      </c>
      <c r="L179" s="27">
        <v>0</v>
      </c>
      <c s="28">
        <f>ROUND(ROUND(L179,2)*ROUND(G179,3),2)</f>
      </c>
      <c s="25" t="s">
        <v>44</v>
      </c>
      <c>
        <f>(M179*21)/100</f>
      </c>
      <c t="s">
        <v>45</v>
      </c>
    </row>
    <row r="180" spans="1:5" ht="12.75" customHeight="1">
      <c r="A180" s="29" t="s">
        <v>46</v>
      </c>
      <c r="E180" s="30" t="s">
        <v>1330</v>
      </c>
    </row>
    <row r="181" spans="1:5" ht="12.75" customHeight="1">
      <c r="A181" s="29" t="s">
        <v>47</v>
      </c>
      <c r="E181" s="31" t="s">
        <v>5</v>
      </c>
    </row>
    <row r="182" spans="5:5" ht="12.75" customHeight="1">
      <c r="E182" s="30" t="s">
        <v>107</v>
      </c>
    </row>
    <row r="183" spans="1:16" ht="12.75" customHeight="1">
      <c r="A183" t="s">
        <v>40</v>
      </c>
      <c s="6" t="s">
        <v>180</v>
      </c>
      <c s="6" t="s">
        <v>181</v>
      </c>
      <c t="s">
        <v>5</v>
      </c>
      <c s="24" t="s">
        <v>1377</v>
      </c>
      <c s="25" t="s">
        <v>69</v>
      </c>
      <c s="26">
        <v>250</v>
      </c>
      <c s="25">
        <v>0</v>
      </c>
      <c s="25">
        <f>ROUND(G183*H183,6)</f>
      </c>
      <c r="L183" s="27">
        <v>0</v>
      </c>
      <c s="28">
        <f>ROUND(ROUND(L183,2)*ROUND(G183,3),2)</f>
      </c>
      <c s="25" t="s">
        <v>44</v>
      </c>
      <c>
        <f>(M183*21)/100</f>
      </c>
      <c t="s">
        <v>45</v>
      </c>
    </row>
    <row r="184" spans="1:5" ht="12.75" customHeight="1">
      <c r="A184" s="29" t="s">
        <v>46</v>
      </c>
      <c r="E184" s="30" t="s">
        <v>1330</v>
      </c>
    </row>
    <row r="185" spans="1:5" ht="12.75" customHeight="1">
      <c r="A185" s="29" t="s">
        <v>47</v>
      </c>
      <c r="E185" s="31" t="s">
        <v>5</v>
      </c>
    </row>
    <row r="186" spans="5:5" ht="12.75" customHeight="1">
      <c r="E186" s="30" t="s">
        <v>107</v>
      </c>
    </row>
    <row r="187" spans="1:16" ht="12.75" customHeight="1">
      <c r="A187" t="s">
        <v>40</v>
      </c>
      <c s="6" t="s">
        <v>185</v>
      </c>
      <c s="6" t="s">
        <v>186</v>
      </c>
      <c t="s">
        <v>5</v>
      </c>
      <c s="24" t="s">
        <v>1378</v>
      </c>
      <c s="25" t="s">
        <v>69</v>
      </c>
      <c s="26">
        <v>112</v>
      </c>
      <c s="25">
        <v>0</v>
      </c>
      <c s="25">
        <f>ROUND(G187*H187,6)</f>
      </c>
      <c r="L187" s="27">
        <v>0</v>
      </c>
      <c s="28">
        <f>ROUND(ROUND(L187,2)*ROUND(G187,3),2)</f>
      </c>
      <c s="25" t="s">
        <v>44</v>
      </c>
      <c>
        <f>(M187*21)/100</f>
      </c>
      <c t="s">
        <v>45</v>
      </c>
    </row>
    <row r="188" spans="1:5" ht="12.75" customHeight="1">
      <c r="A188" s="29" t="s">
        <v>46</v>
      </c>
      <c r="E188" s="30" t="s">
        <v>1330</v>
      </c>
    </row>
    <row r="189" spans="1:5" ht="12.75" customHeight="1">
      <c r="A189" s="29" t="s">
        <v>47</v>
      </c>
      <c r="E189" s="31" t="s">
        <v>5</v>
      </c>
    </row>
    <row r="190" spans="5:5" ht="12.75" customHeight="1">
      <c r="E190" s="30" t="s">
        <v>107</v>
      </c>
    </row>
    <row r="191" spans="1:16" ht="12.75" customHeight="1">
      <c r="A191" t="s">
        <v>40</v>
      </c>
      <c s="6" t="s">
        <v>189</v>
      </c>
      <c s="6" t="s">
        <v>190</v>
      </c>
      <c t="s">
        <v>5</v>
      </c>
      <c s="24" t="s">
        <v>1379</v>
      </c>
      <c s="25" t="s">
        <v>69</v>
      </c>
      <c s="26">
        <v>86</v>
      </c>
      <c s="25">
        <v>0</v>
      </c>
      <c s="25">
        <f>ROUND(G191*H191,6)</f>
      </c>
      <c r="L191" s="27">
        <v>0</v>
      </c>
      <c s="28">
        <f>ROUND(ROUND(L191,2)*ROUND(G191,3),2)</f>
      </c>
      <c s="25" t="s">
        <v>44</v>
      </c>
      <c>
        <f>(M191*21)/100</f>
      </c>
      <c t="s">
        <v>45</v>
      </c>
    </row>
    <row r="192" spans="1:5" ht="12.75" customHeight="1">
      <c r="A192" s="29" t="s">
        <v>46</v>
      </c>
      <c r="E192" s="30" t="s">
        <v>1330</v>
      </c>
    </row>
    <row r="193" spans="1:5" ht="12.75" customHeight="1">
      <c r="A193" s="29" t="s">
        <v>47</v>
      </c>
      <c r="E193" s="31" t="s">
        <v>5</v>
      </c>
    </row>
    <row r="194" spans="5:5" ht="12.75" customHeight="1">
      <c r="E194" s="30" t="s">
        <v>107</v>
      </c>
    </row>
    <row r="195" spans="1:16" ht="12.75" customHeight="1">
      <c r="A195" t="s">
        <v>40</v>
      </c>
      <c s="6" t="s">
        <v>193</v>
      </c>
      <c s="6" t="s">
        <v>194</v>
      </c>
      <c t="s">
        <v>5</v>
      </c>
      <c s="24" t="s">
        <v>1380</v>
      </c>
      <c s="25" t="s">
        <v>43</v>
      </c>
      <c s="26">
        <v>3</v>
      </c>
      <c s="25">
        <v>0</v>
      </c>
      <c s="25">
        <f>ROUND(G195*H195,6)</f>
      </c>
      <c r="L195" s="27">
        <v>0</v>
      </c>
      <c s="28">
        <f>ROUND(ROUND(L195,2)*ROUND(G195,3),2)</f>
      </c>
      <c s="25" t="s">
        <v>44</v>
      </c>
      <c>
        <f>(M195*21)/100</f>
      </c>
      <c t="s">
        <v>45</v>
      </c>
    </row>
    <row r="196" spans="1:5" ht="12.75" customHeight="1">
      <c r="A196" s="29" t="s">
        <v>46</v>
      </c>
      <c r="E196" s="30" t="s">
        <v>1330</v>
      </c>
    </row>
    <row r="197" spans="1:5" ht="12.75" customHeight="1">
      <c r="A197" s="29" t="s">
        <v>47</v>
      </c>
      <c r="E197" s="31" t="s">
        <v>5</v>
      </c>
    </row>
    <row r="198" spans="5:5" ht="12.75" customHeight="1">
      <c r="E198" s="30" t="s">
        <v>107</v>
      </c>
    </row>
    <row r="199" spans="1:16" ht="12.75" customHeight="1">
      <c r="A199" t="s">
        <v>40</v>
      </c>
      <c s="6" t="s">
        <v>197</v>
      </c>
      <c s="6" t="s">
        <v>198</v>
      </c>
      <c t="s">
        <v>5</v>
      </c>
      <c s="24" t="s">
        <v>1381</v>
      </c>
      <c s="25" t="s">
        <v>43</v>
      </c>
      <c s="26">
        <v>3</v>
      </c>
      <c s="25">
        <v>0</v>
      </c>
      <c s="25">
        <f>ROUND(G199*H199,6)</f>
      </c>
      <c r="L199" s="27">
        <v>0</v>
      </c>
      <c s="28">
        <f>ROUND(ROUND(L199,2)*ROUND(G199,3),2)</f>
      </c>
      <c s="25" t="s">
        <v>44</v>
      </c>
      <c>
        <f>(M199*21)/100</f>
      </c>
      <c t="s">
        <v>45</v>
      </c>
    </row>
    <row r="200" spans="1:5" ht="12.75" customHeight="1">
      <c r="A200" s="29" t="s">
        <v>46</v>
      </c>
      <c r="E200" s="30" t="s">
        <v>1330</v>
      </c>
    </row>
    <row r="201" spans="1:5" ht="12.75" customHeight="1">
      <c r="A201" s="29" t="s">
        <v>47</v>
      </c>
      <c r="E201" s="31" t="s">
        <v>5</v>
      </c>
    </row>
    <row r="202" spans="5:5" ht="12.75" customHeight="1">
      <c r="E202" s="30" t="s">
        <v>107</v>
      </c>
    </row>
    <row r="203" spans="1:16" ht="12.75" customHeight="1">
      <c r="A203" t="s">
        <v>40</v>
      </c>
      <c s="6" t="s">
        <v>201</v>
      </c>
      <c s="6" t="s">
        <v>202</v>
      </c>
      <c t="s">
        <v>5</v>
      </c>
      <c s="24" t="s">
        <v>1382</v>
      </c>
      <c s="25" t="s">
        <v>69</v>
      </c>
      <c s="26">
        <v>3</v>
      </c>
      <c s="25">
        <v>0</v>
      </c>
      <c s="25">
        <f>ROUND(G203*H203,6)</f>
      </c>
      <c r="L203" s="27">
        <v>0</v>
      </c>
      <c s="28">
        <f>ROUND(ROUND(L203,2)*ROUND(G203,3),2)</f>
      </c>
      <c s="25" t="s">
        <v>44</v>
      </c>
      <c>
        <f>(M203*21)/100</f>
      </c>
      <c t="s">
        <v>45</v>
      </c>
    </row>
    <row r="204" spans="1:5" ht="12.75" customHeight="1">
      <c r="A204" s="29" t="s">
        <v>46</v>
      </c>
      <c r="E204" s="30" t="s">
        <v>1330</v>
      </c>
    </row>
    <row r="205" spans="1:5" ht="12.75" customHeight="1">
      <c r="A205" s="29" t="s">
        <v>47</v>
      </c>
      <c r="E205" s="31" t="s">
        <v>5</v>
      </c>
    </row>
    <row r="206" spans="5:5" ht="12.75" customHeight="1">
      <c r="E206" s="30" t="s">
        <v>107</v>
      </c>
    </row>
    <row r="207" spans="1:16" ht="12.75" customHeight="1">
      <c r="A207" t="s">
        <v>40</v>
      </c>
      <c s="6" t="s">
        <v>205</v>
      </c>
      <c s="6" t="s">
        <v>206</v>
      </c>
      <c t="s">
        <v>5</v>
      </c>
      <c s="24" t="s">
        <v>1383</v>
      </c>
      <c s="25" t="s">
        <v>69</v>
      </c>
      <c s="26">
        <v>420</v>
      </c>
      <c s="25">
        <v>0</v>
      </c>
      <c s="25">
        <f>ROUND(G207*H207,6)</f>
      </c>
      <c r="L207" s="27">
        <v>0</v>
      </c>
      <c s="28">
        <f>ROUND(ROUND(L207,2)*ROUND(G207,3),2)</f>
      </c>
      <c s="25" t="s">
        <v>44</v>
      </c>
      <c>
        <f>(M207*21)/100</f>
      </c>
      <c t="s">
        <v>45</v>
      </c>
    </row>
    <row r="208" spans="1:5" ht="12.75" customHeight="1">
      <c r="A208" s="29" t="s">
        <v>46</v>
      </c>
      <c r="E208" s="30" t="s">
        <v>1330</v>
      </c>
    </row>
    <row r="209" spans="1:5" ht="12.75" customHeight="1">
      <c r="A209" s="29" t="s">
        <v>47</v>
      </c>
      <c r="E209" s="31" t="s">
        <v>5</v>
      </c>
    </row>
    <row r="210" spans="5:5" ht="12.75" customHeight="1">
      <c r="E210" s="30" t="s">
        <v>107</v>
      </c>
    </row>
    <row r="211" spans="1:16" ht="12.75" customHeight="1">
      <c r="A211" t="s">
        <v>40</v>
      </c>
      <c s="6" t="s">
        <v>209</v>
      </c>
      <c s="6" t="s">
        <v>210</v>
      </c>
      <c t="s">
        <v>5</v>
      </c>
      <c s="24" t="s">
        <v>1384</v>
      </c>
      <c s="25" t="s">
        <v>69</v>
      </c>
      <c s="26">
        <v>1411</v>
      </c>
      <c s="25">
        <v>0</v>
      </c>
      <c s="25">
        <f>ROUND(G211*H211,6)</f>
      </c>
      <c r="L211" s="27">
        <v>0</v>
      </c>
      <c s="28">
        <f>ROUND(ROUND(L211,2)*ROUND(G211,3),2)</f>
      </c>
      <c s="25" t="s">
        <v>44</v>
      </c>
      <c>
        <f>(M211*21)/100</f>
      </c>
      <c t="s">
        <v>45</v>
      </c>
    </row>
    <row r="212" spans="1:5" ht="12.75" customHeight="1">
      <c r="A212" s="29" t="s">
        <v>46</v>
      </c>
      <c r="E212" s="30" t="s">
        <v>1330</v>
      </c>
    </row>
    <row r="213" spans="1:5" ht="12.75" customHeight="1">
      <c r="A213" s="29" t="s">
        <v>47</v>
      </c>
      <c r="E213" s="31" t="s">
        <v>5</v>
      </c>
    </row>
    <row r="214" spans="5:5" ht="12.75" customHeight="1">
      <c r="E214" s="30" t="s">
        <v>107</v>
      </c>
    </row>
    <row r="215" spans="1:16" ht="12.75" customHeight="1">
      <c r="A215" t="s">
        <v>40</v>
      </c>
      <c s="6" t="s">
        <v>213</v>
      </c>
      <c s="6" t="s">
        <v>214</v>
      </c>
      <c t="s">
        <v>5</v>
      </c>
      <c s="24" t="s">
        <v>1385</v>
      </c>
      <c s="25" t="s">
        <v>69</v>
      </c>
      <c s="26">
        <v>70</v>
      </c>
      <c s="25">
        <v>0</v>
      </c>
      <c s="25">
        <f>ROUND(G215*H215,6)</f>
      </c>
      <c r="L215" s="27">
        <v>0</v>
      </c>
      <c s="28">
        <f>ROUND(ROUND(L215,2)*ROUND(G215,3),2)</f>
      </c>
      <c s="25" t="s">
        <v>44</v>
      </c>
      <c>
        <f>(M215*21)/100</f>
      </c>
      <c t="s">
        <v>45</v>
      </c>
    </row>
    <row r="216" spans="1:5" ht="12.75" customHeight="1">
      <c r="A216" s="29" t="s">
        <v>46</v>
      </c>
      <c r="E216" s="30" t="s">
        <v>1330</v>
      </c>
    </row>
    <row r="217" spans="1:5" ht="12.75" customHeight="1">
      <c r="A217" s="29" t="s">
        <v>47</v>
      </c>
      <c r="E217" s="31" t="s">
        <v>5</v>
      </c>
    </row>
    <row r="218" spans="5:5" ht="12.75" customHeight="1">
      <c r="E218" s="30" t="s">
        <v>107</v>
      </c>
    </row>
    <row r="219" spans="1:16" ht="12.75" customHeight="1">
      <c r="A219" t="s">
        <v>40</v>
      </c>
      <c s="6" t="s">
        <v>216</v>
      </c>
      <c s="6" t="s">
        <v>217</v>
      </c>
      <c t="s">
        <v>5</v>
      </c>
      <c s="24" t="s">
        <v>1377</v>
      </c>
      <c s="25" t="s">
        <v>69</v>
      </c>
      <c s="26">
        <v>200</v>
      </c>
      <c s="25">
        <v>0</v>
      </c>
      <c s="25">
        <f>ROUND(G219*H219,6)</f>
      </c>
      <c r="L219" s="27">
        <v>0</v>
      </c>
      <c s="28">
        <f>ROUND(ROUND(L219,2)*ROUND(G219,3),2)</f>
      </c>
      <c s="25" t="s">
        <v>44</v>
      </c>
      <c>
        <f>(M219*21)/100</f>
      </c>
      <c t="s">
        <v>45</v>
      </c>
    </row>
    <row r="220" spans="1:5" ht="12.75" customHeight="1">
      <c r="A220" s="29" t="s">
        <v>46</v>
      </c>
      <c r="E220" s="30" t="s">
        <v>1330</v>
      </c>
    </row>
    <row r="221" spans="1:5" ht="12.75" customHeight="1">
      <c r="A221" s="29" t="s">
        <v>47</v>
      </c>
      <c r="E221" s="31" t="s">
        <v>5</v>
      </c>
    </row>
    <row r="222" spans="5:5" ht="12.75" customHeight="1">
      <c r="E222" s="30" t="s">
        <v>107</v>
      </c>
    </row>
    <row r="223" spans="1:16" ht="12.75" customHeight="1">
      <c r="A223" t="s">
        <v>40</v>
      </c>
      <c s="6" t="s">
        <v>220</v>
      </c>
      <c s="6" t="s">
        <v>221</v>
      </c>
      <c t="s">
        <v>5</v>
      </c>
      <c s="24" t="s">
        <v>1386</v>
      </c>
      <c s="25" t="s">
        <v>69</v>
      </c>
      <c s="26">
        <v>72</v>
      </c>
      <c s="25">
        <v>0</v>
      </c>
      <c s="25">
        <f>ROUND(G223*H223,6)</f>
      </c>
      <c r="L223" s="27">
        <v>0</v>
      </c>
      <c s="28">
        <f>ROUND(ROUND(L223,2)*ROUND(G223,3),2)</f>
      </c>
      <c s="25" t="s">
        <v>44</v>
      </c>
      <c>
        <f>(M223*21)/100</f>
      </c>
      <c t="s">
        <v>45</v>
      </c>
    </row>
    <row r="224" spans="1:5" ht="12.75" customHeight="1">
      <c r="A224" s="29" t="s">
        <v>46</v>
      </c>
      <c r="E224" s="30" t="s">
        <v>1330</v>
      </c>
    </row>
    <row r="225" spans="1:5" ht="12.75" customHeight="1">
      <c r="A225" s="29" t="s">
        <v>47</v>
      </c>
      <c r="E225" s="31" t="s">
        <v>5</v>
      </c>
    </row>
    <row r="226" spans="5:5" ht="12.75" customHeight="1">
      <c r="E226" s="30" t="s">
        <v>107</v>
      </c>
    </row>
    <row r="227" spans="1:16" ht="12.75" customHeight="1">
      <c r="A227" t="s">
        <v>40</v>
      </c>
      <c s="6" t="s">
        <v>224</v>
      </c>
      <c s="6" t="s">
        <v>225</v>
      </c>
      <c t="s">
        <v>5</v>
      </c>
      <c s="24" t="s">
        <v>1387</v>
      </c>
      <c s="25" t="s">
        <v>69</v>
      </c>
      <c s="26">
        <v>59</v>
      </c>
      <c s="25">
        <v>0</v>
      </c>
      <c s="25">
        <f>ROUND(G227*H227,6)</f>
      </c>
      <c r="L227" s="27">
        <v>0</v>
      </c>
      <c s="28">
        <f>ROUND(ROUND(L227,2)*ROUND(G227,3),2)</f>
      </c>
      <c s="25" t="s">
        <v>44</v>
      </c>
      <c>
        <f>(M227*21)/100</f>
      </c>
      <c t="s">
        <v>45</v>
      </c>
    </row>
    <row r="228" spans="1:5" ht="12.75" customHeight="1">
      <c r="A228" s="29" t="s">
        <v>46</v>
      </c>
      <c r="E228" s="30" t="s">
        <v>1330</v>
      </c>
    </row>
    <row r="229" spans="1:5" ht="12.75" customHeight="1">
      <c r="A229" s="29" t="s">
        <v>47</v>
      </c>
      <c r="E229" s="31" t="s">
        <v>5</v>
      </c>
    </row>
    <row r="230" spans="5:5" ht="12.75" customHeight="1">
      <c r="E230" s="30" t="s">
        <v>107</v>
      </c>
    </row>
    <row r="231" spans="1:16" ht="12.75" customHeight="1">
      <c r="A231" t="s">
        <v>40</v>
      </c>
      <c s="6" t="s">
        <v>228</v>
      </c>
      <c s="6" t="s">
        <v>229</v>
      </c>
      <c t="s">
        <v>5</v>
      </c>
      <c s="24" t="s">
        <v>1388</v>
      </c>
      <c s="25" t="s">
        <v>69</v>
      </c>
      <c s="26">
        <v>120</v>
      </c>
      <c s="25">
        <v>0</v>
      </c>
      <c s="25">
        <f>ROUND(G231*H231,6)</f>
      </c>
      <c r="L231" s="27">
        <v>0</v>
      </c>
      <c s="28">
        <f>ROUND(ROUND(L231,2)*ROUND(G231,3),2)</f>
      </c>
      <c s="25" t="s">
        <v>44</v>
      </c>
      <c>
        <f>(M231*21)/100</f>
      </c>
      <c t="s">
        <v>45</v>
      </c>
    </row>
    <row r="232" spans="1:5" ht="12.75" customHeight="1">
      <c r="A232" s="29" t="s">
        <v>46</v>
      </c>
      <c r="E232" s="30" t="s">
        <v>1330</v>
      </c>
    </row>
    <row r="233" spans="1:5" ht="12.75" customHeight="1">
      <c r="A233" s="29" t="s">
        <v>47</v>
      </c>
      <c r="E233" s="31" t="s">
        <v>5</v>
      </c>
    </row>
    <row r="234" spans="5:5" ht="12.75" customHeight="1">
      <c r="E234" s="30" t="s">
        <v>107</v>
      </c>
    </row>
    <row r="235" spans="1:16" ht="12.75" customHeight="1">
      <c r="A235" t="s">
        <v>40</v>
      </c>
      <c s="6" t="s">
        <v>232</v>
      </c>
      <c s="6" t="s">
        <v>233</v>
      </c>
      <c t="s">
        <v>5</v>
      </c>
      <c s="24" t="s">
        <v>1389</v>
      </c>
      <c s="25" t="s">
        <v>69</v>
      </c>
      <c s="26">
        <v>60</v>
      </c>
      <c s="25">
        <v>0</v>
      </c>
      <c s="25">
        <f>ROUND(G235*H235,6)</f>
      </c>
      <c r="L235" s="27">
        <v>0</v>
      </c>
      <c s="28">
        <f>ROUND(ROUND(L235,2)*ROUND(G235,3),2)</f>
      </c>
      <c s="25" t="s">
        <v>44</v>
      </c>
      <c>
        <f>(M235*21)/100</f>
      </c>
      <c t="s">
        <v>45</v>
      </c>
    </row>
    <row r="236" spans="1:5" ht="12.75" customHeight="1">
      <c r="A236" s="29" t="s">
        <v>46</v>
      </c>
      <c r="E236" s="30" t="s">
        <v>1330</v>
      </c>
    </row>
    <row r="237" spans="1:5" ht="12.75" customHeight="1">
      <c r="A237" s="29" t="s">
        <v>47</v>
      </c>
      <c r="E237" s="31" t="s">
        <v>5</v>
      </c>
    </row>
    <row r="238" spans="5:5" ht="12.75" customHeight="1">
      <c r="E238" s="30" t="s">
        <v>5</v>
      </c>
    </row>
    <row r="239" spans="1:16" ht="12.75" customHeight="1">
      <c r="A239" t="s">
        <v>40</v>
      </c>
      <c s="6" t="s">
        <v>296</v>
      </c>
      <c s="6" t="s">
        <v>297</v>
      </c>
      <c t="s">
        <v>5</v>
      </c>
      <c s="24" t="s">
        <v>1390</v>
      </c>
      <c s="25" t="s">
        <v>69</v>
      </c>
      <c s="26">
        <v>240</v>
      </c>
      <c s="25">
        <v>0</v>
      </c>
      <c s="25">
        <f>ROUND(G239*H239,6)</f>
      </c>
      <c r="L239" s="27">
        <v>0</v>
      </c>
      <c s="28">
        <f>ROUND(ROUND(L239,2)*ROUND(G239,3),2)</f>
      </c>
      <c s="25" t="s">
        <v>44</v>
      </c>
      <c>
        <f>(M239*21)/100</f>
      </c>
      <c t="s">
        <v>45</v>
      </c>
    </row>
    <row r="240" spans="1:5" ht="12.75" customHeight="1">
      <c r="A240" s="29" t="s">
        <v>46</v>
      </c>
      <c r="E240" s="30" t="s">
        <v>1330</v>
      </c>
    </row>
    <row r="241" spans="1:5" ht="12.75" customHeight="1">
      <c r="A241" s="29" t="s">
        <v>47</v>
      </c>
      <c r="E241" s="31" t="s">
        <v>5</v>
      </c>
    </row>
    <row r="242" spans="5:5" ht="12.75" customHeight="1">
      <c r="E242" s="30" t="s">
        <v>107</v>
      </c>
    </row>
    <row r="243" spans="1:13" ht="12.75" customHeight="1">
      <c r="A243" t="s">
        <v>37</v>
      </c>
      <c r="C243" s="7" t="s">
        <v>54</v>
      </c>
      <c r="E243" s="32" t="s">
        <v>1391</v>
      </c>
      <c r="J243" s="28">
        <f>0</f>
      </c>
      <c s="28">
        <f>0</f>
      </c>
      <c s="28">
        <f>0+L244+L248+L252+L256+L260+L264+L268+L272+L276+L280+L284+L288+L292+L296+L300</f>
      </c>
      <c s="28">
        <f>0+M244+M248+M252+M256+M260+M264+M268+M272+M276+M280+M284+M288+M292+M296+M300</f>
      </c>
    </row>
    <row r="244" spans="1:16" ht="12.75" customHeight="1">
      <c r="A244" t="s">
        <v>40</v>
      </c>
      <c s="6" t="s">
        <v>300</v>
      </c>
      <c s="6" t="s">
        <v>301</v>
      </c>
      <c t="s">
        <v>5</v>
      </c>
      <c s="24" t="s">
        <v>1392</v>
      </c>
      <c s="25" t="s">
        <v>69</v>
      </c>
      <c s="26">
        <v>240</v>
      </c>
      <c s="25">
        <v>0</v>
      </c>
      <c s="25">
        <f>ROUND(G244*H244,6)</f>
      </c>
      <c r="L244" s="27">
        <v>0</v>
      </c>
      <c s="28">
        <f>ROUND(ROUND(L244,2)*ROUND(G244,3),2)</f>
      </c>
      <c s="25" t="s">
        <v>44</v>
      </c>
      <c>
        <f>(M244*21)/100</f>
      </c>
      <c t="s">
        <v>45</v>
      </c>
    </row>
    <row r="245" spans="1:5" ht="12.75" customHeight="1">
      <c r="A245" s="29" t="s">
        <v>46</v>
      </c>
      <c r="E245" s="30" t="s">
        <v>1330</v>
      </c>
    </row>
    <row r="246" spans="1:5" ht="12.75" customHeight="1">
      <c r="A246" s="29" t="s">
        <v>47</v>
      </c>
      <c r="E246" s="31" t="s">
        <v>5</v>
      </c>
    </row>
    <row r="247" spans="5:5" ht="12.75" customHeight="1">
      <c r="E247" s="30" t="s">
        <v>118</v>
      </c>
    </row>
    <row r="248" spans="1:16" ht="12.75" customHeight="1">
      <c r="A248" t="s">
        <v>40</v>
      </c>
      <c s="6" t="s">
        <v>303</v>
      </c>
      <c s="6" t="s">
        <v>304</v>
      </c>
      <c t="s">
        <v>5</v>
      </c>
      <c s="24" t="s">
        <v>1393</v>
      </c>
      <c s="25" t="s">
        <v>69</v>
      </c>
      <c s="26">
        <v>72</v>
      </c>
      <c s="25">
        <v>0</v>
      </c>
      <c s="25">
        <f>ROUND(G248*H248,6)</f>
      </c>
      <c r="L248" s="27">
        <v>0</v>
      </c>
      <c s="28">
        <f>ROUND(ROUND(L248,2)*ROUND(G248,3),2)</f>
      </c>
      <c s="25" t="s">
        <v>44</v>
      </c>
      <c>
        <f>(M248*21)/100</f>
      </c>
      <c t="s">
        <v>45</v>
      </c>
    </row>
    <row r="249" spans="1:5" ht="12.75" customHeight="1">
      <c r="A249" s="29" t="s">
        <v>46</v>
      </c>
      <c r="E249" s="30" t="s">
        <v>1330</v>
      </c>
    </row>
    <row r="250" spans="1:5" ht="12.75" customHeight="1">
      <c r="A250" s="29" t="s">
        <v>47</v>
      </c>
      <c r="E250" s="31" t="s">
        <v>5</v>
      </c>
    </row>
    <row r="251" spans="5:5" ht="12.75" customHeight="1">
      <c r="E251" s="30" t="s">
        <v>118</v>
      </c>
    </row>
    <row r="252" spans="1:16" ht="12.75" customHeight="1">
      <c r="A252" t="s">
        <v>40</v>
      </c>
      <c s="6" t="s">
        <v>305</v>
      </c>
      <c s="6" t="s">
        <v>306</v>
      </c>
      <c t="s">
        <v>5</v>
      </c>
      <c s="24" t="s">
        <v>1394</v>
      </c>
      <c s="25" t="s">
        <v>69</v>
      </c>
      <c s="26">
        <v>60</v>
      </c>
      <c s="25">
        <v>0</v>
      </c>
      <c s="25">
        <f>ROUND(G252*H252,6)</f>
      </c>
      <c r="L252" s="27">
        <v>0</v>
      </c>
      <c s="28">
        <f>ROUND(ROUND(L252,2)*ROUND(G252,3),2)</f>
      </c>
      <c s="25" t="s">
        <v>44</v>
      </c>
      <c>
        <f>(M252*21)/100</f>
      </c>
      <c t="s">
        <v>45</v>
      </c>
    </row>
    <row r="253" spans="1:5" ht="12.75" customHeight="1">
      <c r="A253" s="29" t="s">
        <v>46</v>
      </c>
      <c r="E253" s="30" t="s">
        <v>1330</v>
      </c>
    </row>
    <row r="254" spans="1:5" ht="12.75" customHeight="1">
      <c r="A254" s="29" t="s">
        <v>47</v>
      </c>
      <c r="E254" s="31" t="s">
        <v>5</v>
      </c>
    </row>
    <row r="255" spans="5:5" ht="12.75" customHeight="1">
      <c r="E255" s="30" t="s">
        <v>118</v>
      </c>
    </row>
    <row r="256" spans="1:16" ht="12.75" customHeight="1">
      <c r="A256" t="s">
        <v>40</v>
      </c>
      <c s="6" t="s">
        <v>462</v>
      </c>
      <c s="6" t="s">
        <v>463</v>
      </c>
      <c t="s">
        <v>5</v>
      </c>
      <c s="24" t="s">
        <v>1395</v>
      </c>
      <c s="25" t="s">
        <v>43</v>
      </c>
      <c s="26">
        <v>5</v>
      </c>
      <c s="25">
        <v>0</v>
      </c>
      <c s="25">
        <f>ROUND(G256*H256,6)</f>
      </c>
      <c r="L256" s="27">
        <v>0</v>
      </c>
      <c s="28">
        <f>ROUND(ROUND(L256,2)*ROUND(G256,3),2)</f>
      </c>
      <c s="25" t="s">
        <v>44</v>
      </c>
      <c>
        <f>(M256*21)/100</f>
      </c>
      <c t="s">
        <v>45</v>
      </c>
    </row>
    <row r="257" spans="1:5" ht="12.75" customHeight="1">
      <c r="A257" s="29" t="s">
        <v>46</v>
      </c>
      <c r="E257" s="30" t="s">
        <v>1330</v>
      </c>
    </row>
    <row r="258" spans="1:5" ht="12.75" customHeight="1">
      <c r="A258" s="29" t="s">
        <v>47</v>
      </c>
      <c r="E258" s="31" t="s">
        <v>5</v>
      </c>
    </row>
    <row r="259" spans="5:5" ht="12.75" customHeight="1">
      <c r="E259" s="30" t="s">
        <v>118</v>
      </c>
    </row>
    <row r="260" spans="1:16" ht="12.75" customHeight="1">
      <c r="A260" t="s">
        <v>40</v>
      </c>
      <c s="6" t="s">
        <v>465</v>
      </c>
      <c s="6" t="s">
        <v>466</v>
      </c>
      <c t="s">
        <v>5</v>
      </c>
      <c s="24" t="s">
        <v>1396</v>
      </c>
      <c s="25" t="s">
        <v>69</v>
      </c>
      <c s="26">
        <v>200</v>
      </c>
      <c s="25">
        <v>0</v>
      </c>
      <c s="25">
        <f>ROUND(G260*H260,6)</f>
      </c>
      <c r="L260" s="27">
        <v>0</v>
      </c>
      <c s="28">
        <f>ROUND(ROUND(L260,2)*ROUND(G260,3),2)</f>
      </c>
      <c s="25" t="s">
        <v>44</v>
      </c>
      <c>
        <f>(M260*21)/100</f>
      </c>
      <c t="s">
        <v>45</v>
      </c>
    </row>
    <row r="261" spans="1:5" ht="12.75" customHeight="1">
      <c r="A261" s="29" t="s">
        <v>46</v>
      </c>
      <c r="E261" s="30" t="s">
        <v>1330</v>
      </c>
    </row>
    <row r="262" spans="1:5" ht="12.75" customHeight="1">
      <c r="A262" s="29" t="s">
        <v>47</v>
      </c>
      <c r="E262" s="31" t="s">
        <v>5</v>
      </c>
    </row>
    <row r="263" spans="5:5" ht="12.75" customHeight="1">
      <c r="E263" s="30" t="s">
        <v>118</v>
      </c>
    </row>
    <row r="264" spans="1:16" ht="12.75" customHeight="1">
      <c r="A264" t="s">
        <v>40</v>
      </c>
      <c s="6" t="s">
        <v>468</v>
      </c>
      <c s="6" t="s">
        <v>469</v>
      </c>
      <c t="s">
        <v>5</v>
      </c>
      <c s="24" t="s">
        <v>1397</v>
      </c>
      <c s="25" t="s">
        <v>69</v>
      </c>
      <c s="26">
        <v>112</v>
      </c>
      <c s="25">
        <v>0</v>
      </c>
      <c s="25">
        <f>ROUND(G264*H264,6)</f>
      </c>
      <c r="L264" s="27">
        <v>0</v>
      </c>
      <c s="28">
        <f>ROUND(ROUND(L264,2)*ROUND(G264,3),2)</f>
      </c>
      <c s="25" t="s">
        <v>44</v>
      </c>
      <c>
        <f>(M264*21)/100</f>
      </c>
      <c t="s">
        <v>45</v>
      </c>
    </row>
    <row r="265" spans="1:5" ht="12.75" customHeight="1">
      <c r="A265" s="29" t="s">
        <v>46</v>
      </c>
      <c r="E265" s="30" t="s">
        <v>1330</v>
      </c>
    </row>
    <row r="266" spans="1:5" ht="12.75" customHeight="1">
      <c r="A266" s="29" t="s">
        <v>47</v>
      </c>
      <c r="E266" s="31" t="s">
        <v>5</v>
      </c>
    </row>
    <row r="267" spans="5:5" ht="12.75" customHeight="1">
      <c r="E267" s="30" t="s">
        <v>118</v>
      </c>
    </row>
    <row r="268" spans="1:16" ht="12.75" customHeight="1">
      <c r="A268" t="s">
        <v>40</v>
      </c>
      <c s="6" t="s">
        <v>470</v>
      </c>
      <c s="6" t="s">
        <v>471</v>
      </c>
      <c t="s">
        <v>5</v>
      </c>
      <c s="24" t="s">
        <v>1398</v>
      </c>
      <c s="25" t="s">
        <v>69</v>
      </c>
      <c s="26">
        <v>86</v>
      </c>
      <c s="25">
        <v>0</v>
      </c>
      <c s="25">
        <f>ROUND(G268*H268,6)</f>
      </c>
      <c r="L268" s="27">
        <v>0</v>
      </c>
      <c s="28">
        <f>ROUND(ROUND(L268,2)*ROUND(G268,3),2)</f>
      </c>
      <c s="25" t="s">
        <v>44</v>
      </c>
      <c>
        <f>(M268*21)/100</f>
      </c>
      <c t="s">
        <v>45</v>
      </c>
    </row>
    <row r="269" spans="1:5" ht="12.75" customHeight="1">
      <c r="A269" s="29" t="s">
        <v>46</v>
      </c>
      <c r="E269" s="30" t="s">
        <v>1330</v>
      </c>
    </row>
    <row r="270" spans="1:5" ht="12.75" customHeight="1">
      <c r="A270" s="29" t="s">
        <v>47</v>
      </c>
      <c r="E270" s="31" t="s">
        <v>5</v>
      </c>
    </row>
    <row r="271" spans="5:5" ht="12.75" customHeight="1">
      <c r="E271" s="30" t="s">
        <v>118</v>
      </c>
    </row>
    <row r="272" spans="1:16" ht="12.75" customHeight="1">
      <c r="A272" t="s">
        <v>40</v>
      </c>
      <c s="6" t="s">
        <v>473</v>
      </c>
      <c s="6" t="s">
        <v>474</v>
      </c>
      <c t="s">
        <v>5</v>
      </c>
      <c s="24" t="s">
        <v>1399</v>
      </c>
      <c s="25" t="s">
        <v>69</v>
      </c>
      <c s="26">
        <v>70</v>
      </c>
      <c s="25">
        <v>0</v>
      </c>
      <c s="25">
        <f>ROUND(G272*H272,6)</f>
      </c>
      <c r="L272" s="27">
        <v>0</v>
      </c>
      <c s="28">
        <f>ROUND(ROUND(L272,2)*ROUND(G272,3),2)</f>
      </c>
      <c s="25" t="s">
        <v>44</v>
      </c>
      <c>
        <f>(M272*21)/100</f>
      </c>
      <c t="s">
        <v>45</v>
      </c>
    </row>
    <row r="273" spans="1:5" ht="12.75" customHeight="1">
      <c r="A273" s="29" t="s">
        <v>46</v>
      </c>
      <c r="E273" s="30" t="s">
        <v>1330</v>
      </c>
    </row>
    <row r="274" spans="1:5" ht="12.75" customHeight="1">
      <c r="A274" s="29" t="s">
        <v>47</v>
      </c>
      <c r="E274" s="31" t="s">
        <v>5</v>
      </c>
    </row>
    <row r="275" spans="5:5" ht="12.75" customHeight="1">
      <c r="E275" s="30" t="s">
        <v>118</v>
      </c>
    </row>
    <row r="276" spans="1:16" ht="12.75" customHeight="1">
      <c r="A276" t="s">
        <v>40</v>
      </c>
      <c s="6" t="s">
        <v>476</v>
      </c>
      <c s="6" t="s">
        <v>477</v>
      </c>
      <c t="s">
        <v>5</v>
      </c>
      <c s="24" t="s">
        <v>1400</v>
      </c>
      <c s="25" t="s">
        <v>69</v>
      </c>
      <c s="26">
        <v>59</v>
      </c>
      <c s="25">
        <v>0</v>
      </c>
      <c s="25">
        <f>ROUND(G276*H276,6)</f>
      </c>
      <c r="L276" s="27">
        <v>0</v>
      </c>
      <c s="28">
        <f>ROUND(ROUND(L276,2)*ROUND(G276,3),2)</f>
      </c>
      <c s="25" t="s">
        <v>44</v>
      </c>
      <c>
        <f>(M276*21)/100</f>
      </c>
      <c t="s">
        <v>45</v>
      </c>
    </row>
    <row r="277" spans="1:5" ht="12.75" customHeight="1">
      <c r="A277" s="29" t="s">
        <v>46</v>
      </c>
      <c r="E277" s="30" t="s">
        <v>1330</v>
      </c>
    </row>
    <row r="278" spans="1:5" ht="12.75" customHeight="1">
      <c r="A278" s="29" t="s">
        <v>47</v>
      </c>
      <c r="E278" s="31" t="s">
        <v>5</v>
      </c>
    </row>
    <row r="279" spans="5:5" ht="12.75" customHeight="1">
      <c r="E279" s="30" t="s">
        <v>118</v>
      </c>
    </row>
    <row r="280" spans="1:16" ht="12.75" customHeight="1">
      <c r="A280" t="s">
        <v>40</v>
      </c>
      <c s="6" t="s">
        <v>478</v>
      </c>
      <c s="6" t="s">
        <v>479</v>
      </c>
      <c t="s">
        <v>5</v>
      </c>
      <c s="24" t="s">
        <v>1401</v>
      </c>
      <c s="25" t="s">
        <v>43</v>
      </c>
      <c s="26">
        <v>118</v>
      </c>
      <c s="25">
        <v>0</v>
      </c>
      <c s="25">
        <f>ROUND(G280*H280,6)</f>
      </c>
      <c r="L280" s="27">
        <v>0</v>
      </c>
      <c s="28">
        <f>ROUND(ROUND(L280,2)*ROUND(G280,3),2)</f>
      </c>
      <c s="25" t="s">
        <v>44</v>
      </c>
      <c>
        <f>(M280*21)/100</f>
      </c>
      <c t="s">
        <v>45</v>
      </c>
    </row>
    <row r="281" spans="1:5" ht="12.75" customHeight="1">
      <c r="A281" s="29" t="s">
        <v>46</v>
      </c>
      <c r="E281" s="30" t="s">
        <v>1330</v>
      </c>
    </row>
    <row r="282" spans="1:5" ht="12.75" customHeight="1">
      <c r="A282" s="29" t="s">
        <v>47</v>
      </c>
      <c r="E282" s="31" t="s">
        <v>5</v>
      </c>
    </row>
    <row r="283" spans="5:5" ht="12.75" customHeight="1">
      <c r="E283" s="30" t="s">
        <v>118</v>
      </c>
    </row>
    <row r="284" spans="1:16" ht="12.75" customHeight="1">
      <c r="A284" t="s">
        <v>40</v>
      </c>
      <c s="6" t="s">
        <v>481</v>
      </c>
      <c s="6" t="s">
        <v>482</v>
      </c>
      <c t="s">
        <v>5</v>
      </c>
      <c s="24" t="s">
        <v>1402</v>
      </c>
      <c s="25" t="s">
        <v>43</v>
      </c>
      <c s="26">
        <v>278</v>
      </c>
      <c s="25">
        <v>0</v>
      </c>
      <c s="25">
        <f>ROUND(G284*H284,6)</f>
      </c>
      <c r="L284" s="27">
        <v>0</v>
      </c>
      <c s="28">
        <f>ROUND(ROUND(L284,2)*ROUND(G284,3),2)</f>
      </c>
      <c s="25" t="s">
        <v>44</v>
      </c>
      <c>
        <f>(M284*21)/100</f>
      </c>
      <c t="s">
        <v>45</v>
      </c>
    </row>
    <row r="285" spans="1:5" ht="12.75" customHeight="1">
      <c r="A285" s="29" t="s">
        <v>46</v>
      </c>
      <c r="E285" s="30" t="s">
        <v>1330</v>
      </c>
    </row>
    <row r="286" spans="1:5" ht="12.75" customHeight="1">
      <c r="A286" s="29" t="s">
        <v>47</v>
      </c>
      <c r="E286" s="31" t="s">
        <v>5</v>
      </c>
    </row>
    <row r="287" spans="5:5" ht="12.75" customHeight="1">
      <c r="E287" s="30" t="s">
        <v>118</v>
      </c>
    </row>
    <row r="288" spans="1:16" ht="12.75" customHeight="1">
      <c r="A288" t="s">
        <v>40</v>
      </c>
      <c s="6" t="s">
        <v>484</v>
      </c>
      <c s="6" t="s">
        <v>485</v>
      </c>
      <c t="s">
        <v>5</v>
      </c>
      <c s="24" t="s">
        <v>1403</v>
      </c>
      <c s="25" t="s">
        <v>69</v>
      </c>
      <c s="26">
        <v>329</v>
      </c>
      <c s="25">
        <v>0</v>
      </c>
      <c s="25">
        <f>ROUND(G288*H288,6)</f>
      </c>
      <c r="L288" s="27">
        <v>0</v>
      </c>
      <c s="28">
        <f>ROUND(ROUND(L288,2)*ROUND(G288,3),2)</f>
      </c>
      <c s="25" t="s">
        <v>44</v>
      </c>
      <c>
        <f>(M288*21)/100</f>
      </c>
      <c t="s">
        <v>45</v>
      </c>
    </row>
    <row r="289" spans="1:5" ht="12.75" customHeight="1">
      <c r="A289" s="29" t="s">
        <v>46</v>
      </c>
      <c r="E289" s="30" t="s">
        <v>1330</v>
      </c>
    </row>
    <row r="290" spans="1:5" ht="12.75" customHeight="1">
      <c r="A290" s="29" t="s">
        <v>47</v>
      </c>
      <c r="E290" s="31" t="s">
        <v>5</v>
      </c>
    </row>
    <row r="291" spans="5:5" ht="12.75" customHeight="1">
      <c r="E291" s="30" t="s">
        <v>118</v>
      </c>
    </row>
    <row r="292" spans="1:16" ht="12.75" customHeight="1">
      <c r="A292" t="s">
        <v>40</v>
      </c>
      <c s="6" t="s">
        <v>487</v>
      </c>
      <c s="6" t="s">
        <v>488</v>
      </c>
      <c t="s">
        <v>5</v>
      </c>
      <c s="24" t="s">
        <v>1404</v>
      </c>
      <c s="25" t="s">
        <v>69</v>
      </c>
      <c s="26">
        <v>1411</v>
      </c>
      <c s="25">
        <v>0</v>
      </c>
      <c s="25">
        <f>ROUND(G292*H292,6)</f>
      </c>
      <c r="L292" s="27">
        <v>0</v>
      </c>
      <c s="28">
        <f>ROUND(ROUND(L292,2)*ROUND(G292,3),2)</f>
      </c>
      <c s="25" t="s">
        <v>44</v>
      </c>
      <c>
        <f>(M292*21)/100</f>
      </c>
      <c t="s">
        <v>45</v>
      </c>
    </row>
    <row r="293" spans="1:5" ht="12.75" customHeight="1">
      <c r="A293" s="29" t="s">
        <v>46</v>
      </c>
      <c r="E293" s="30" t="s">
        <v>1330</v>
      </c>
    </row>
    <row r="294" spans="1:5" ht="12.75" customHeight="1">
      <c r="A294" s="29" t="s">
        <v>47</v>
      </c>
      <c r="E294" s="31" t="s">
        <v>5</v>
      </c>
    </row>
    <row r="295" spans="5:5" ht="12.75" customHeight="1">
      <c r="E295" s="30" t="s">
        <v>118</v>
      </c>
    </row>
    <row r="296" spans="1:16" ht="12.75" customHeight="1">
      <c r="A296" t="s">
        <v>40</v>
      </c>
      <c s="6" t="s">
        <v>489</v>
      </c>
      <c s="6" t="s">
        <v>490</v>
      </c>
      <c t="s">
        <v>5</v>
      </c>
      <c s="24" t="s">
        <v>1405</v>
      </c>
      <c s="25" t="s">
        <v>43</v>
      </c>
      <c s="26">
        <v>166</v>
      </c>
      <c s="25">
        <v>0</v>
      </c>
      <c s="25">
        <f>ROUND(G296*H296,6)</f>
      </c>
      <c r="L296" s="27">
        <v>0</v>
      </c>
      <c s="28">
        <f>ROUND(ROUND(L296,2)*ROUND(G296,3),2)</f>
      </c>
      <c s="25" t="s">
        <v>44</v>
      </c>
      <c>
        <f>(M296*21)/100</f>
      </c>
      <c t="s">
        <v>45</v>
      </c>
    </row>
    <row r="297" spans="1:5" ht="12.75" customHeight="1">
      <c r="A297" s="29" t="s">
        <v>46</v>
      </c>
      <c r="E297" s="30" t="s">
        <v>1330</v>
      </c>
    </row>
    <row r="298" spans="1:5" ht="12.75" customHeight="1">
      <c r="A298" s="29" t="s">
        <v>47</v>
      </c>
      <c r="E298" s="31" t="s">
        <v>5</v>
      </c>
    </row>
    <row r="299" spans="5:5" ht="12.75" customHeight="1">
      <c r="E299" s="30" t="s">
        <v>118</v>
      </c>
    </row>
    <row r="300" spans="1:16" ht="12.75" customHeight="1">
      <c r="A300" t="s">
        <v>40</v>
      </c>
      <c s="6" t="s">
        <v>491</v>
      </c>
      <c s="6" t="s">
        <v>492</v>
      </c>
      <c t="s">
        <v>5</v>
      </c>
      <c s="24" t="s">
        <v>1406</v>
      </c>
      <c s="25" t="s">
        <v>69</v>
      </c>
      <c s="26">
        <v>120</v>
      </c>
      <c s="25">
        <v>0</v>
      </c>
      <c s="25">
        <f>ROUND(G300*H300,6)</f>
      </c>
      <c r="L300" s="27">
        <v>0</v>
      </c>
      <c s="28">
        <f>ROUND(ROUND(L300,2)*ROUND(G300,3),2)</f>
      </c>
      <c s="25" t="s">
        <v>44</v>
      </c>
      <c>
        <f>(M300*21)/100</f>
      </c>
      <c t="s">
        <v>45</v>
      </c>
    </row>
    <row r="301" spans="1:5" ht="12.75" customHeight="1">
      <c r="A301" s="29" t="s">
        <v>46</v>
      </c>
      <c r="E301" s="30" t="s">
        <v>1330</v>
      </c>
    </row>
    <row r="302" spans="1:5" ht="12.75" customHeight="1">
      <c r="A302" s="29" t="s">
        <v>47</v>
      </c>
      <c r="E302" s="31" t="s">
        <v>5</v>
      </c>
    </row>
    <row r="303" spans="5:5" ht="12.75" customHeight="1">
      <c r="E303" s="30" t="s">
        <v>118</v>
      </c>
    </row>
    <row r="304" spans="1:13" ht="12.75" customHeight="1">
      <c r="A304" t="s">
        <v>37</v>
      </c>
      <c r="C304" s="7" t="s">
        <v>57</v>
      </c>
      <c r="E304" s="32" t="s">
        <v>1407</v>
      </c>
      <c r="J304" s="28">
        <f>0</f>
      </c>
      <c s="28">
        <f>0</f>
      </c>
      <c s="28">
        <f>0+L305+L309+L313+L317+L321+L325+L329+L333</f>
      </c>
      <c s="28">
        <f>0+M305+M309+M313+M317+M321+M325+M329+M333</f>
      </c>
    </row>
    <row r="305" spans="1:16" ht="12.75" customHeight="1">
      <c r="A305" t="s">
        <v>40</v>
      </c>
      <c s="6" t="s">
        <v>493</v>
      </c>
      <c s="6" t="s">
        <v>494</v>
      </c>
      <c t="s">
        <v>5</v>
      </c>
      <c s="24" t="s">
        <v>1408</v>
      </c>
      <c s="25" t="s">
        <v>43</v>
      </c>
      <c s="26">
        <v>110</v>
      </c>
      <c s="25">
        <v>0</v>
      </c>
      <c s="25">
        <f>ROUND(G305*H305,6)</f>
      </c>
      <c r="L305" s="27">
        <v>0</v>
      </c>
      <c s="28">
        <f>ROUND(ROUND(L305,2)*ROUND(G305,3),2)</f>
      </c>
      <c s="25" t="s">
        <v>44</v>
      </c>
      <c>
        <f>(M305*21)/100</f>
      </c>
      <c t="s">
        <v>45</v>
      </c>
    </row>
    <row r="306" spans="1:5" ht="12.75" customHeight="1">
      <c r="A306" s="29" t="s">
        <v>46</v>
      </c>
      <c r="E306" s="30" t="s">
        <v>1330</v>
      </c>
    </row>
    <row r="307" spans="1:5" ht="12.75" customHeight="1">
      <c r="A307" s="29" t="s">
        <v>47</v>
      </c>
      <c r="E307" s="31" t="s">
        <v>5</v>
      </c>
    </row>
    <row r="308" spans="5:5" ht="12.75" customHeight="1">
      <c r="E308" s="30" t="s">
        <v>118</v>
      </c>
    </row>
    <row r="309" spans="1:16" ht="12.75" customHeight="1">
      <c r="A309" t="s">
        <v>40</v>
      </c>
      <c s="6" t="s">
        <v>495</v>
      </c>
      <c s="6" t="s">
        <v>496</v>
      </c>
      <c t="s">
        <v>5</v>
      </c>
      <c s="24" t="s">
        <v>1409</v>
      </c>
      <c s="25" t="s">
        <v>43</v>
      </c>
      <c s="26">
        <v>620</v>
      </c>
      <c s="25">
        <v>0</v>
      </c>
      <c s="25">
        <f>ROUND(G309*H309,6)</f>
      </c>
      <c r="L309" s="27">
        <v>0</v>
      </c>
      <c s="28">
        <f>ROUND(ROUND(L309,2)*ROUND(G309,3),2)</f>
      </c>
      <c s="25" t="s">
        <v>44</v>
      </c>
      <c>
        <f>(M309*21)/100</f>
      </c>
      <c t="s">
        <v>45</v>
      </c>
    </row>
    <row r="310" spans="1:5" ht="12.75" customHeight="1">
      <c r="A310" s="29" t="s">
        <v>46</v>
      </c>
      <c r="E310" s="30" t="s">
        <v>1330</v>
      </c>
    </row>
    <row r="311" spans="1:5" ht="12.75" customHeight="1">
      <c r="A311" s="29" t="s">
        <v>47</v>
      </c>
      <c r="E311" s="31" t="s">
        <v>5</v>
      </c>
    </row>
    <row r="312" spans="5:5" ht="12.75" customHeight="1">
      <c r="E312" s="30" t="s">
        <v>118</v>
      </c>
    </row>
    <row r="313" spans="1:16" ht="12.75" customHeight="1">
      <c r="A313" t="s">
        <v>40</v>
      </c>
      <c s="6" t="s">
        <v>497</v>
      </c>
      <c s="6" t="s">
        <v>498</v>
      </c>
      <c t="s">
        <v>5</v>
      </c>
      <c s="24" t="s">
        <v>1410</v>
      </c>
      <c s="25" t="s">
        <v>43</v>
      </c>
      <c s="26">
        <v>620</v>
      </c>
      <c s="25">
        <v>0</v>
      </c>
      <c s="25">
        <f>ROUND(G313*H313,6)</f>
      </c>
      <c r="L313" s="27">
        <v>0</v>
      </c>
      <c s="28">
        <f>ROUND(ROUND(L313,2)*ROUND(G313,3),2)</f>
      </c>
      <c s="25" t="s">
        <v>44</v>
      </c>
      <c>
        <f>(M313*21)/100</f>
      </c>
      <c t="s">
        <v>45</v>
      </c>
    </row>
    <row r="314" spans="1:5" ht="12.75" customHeight="1">
      <c r="A314" s="29" t="s">
        <v>46</v>
      </c>
      <c r="E314" s="30" t="s">
        <v>1330</v>
      </c>
    </row>
    <row r="315" spans="1:5" ht="12.75" customHeight="1">
      <c r="A315" s="29" t="s">
        <v>47</v>
      </c>
      <c r="E315" s="31" t="s">
        <v>5</v>
      </c>
    </row>
    <row r="316" spans="5:5" ht="12.75" customHeight="1">
      <c r="E316" s="30" t="s">
        <v>118</v>
      </c>
    </row>
    <row r="317" spans="1:16" ht="12.75" customHeight="1">
      <c r="A317" t="s">
        <v>40</v>
      </c>
      <c s="6" t="s">
        <v>499</v>
      </c>
      <c s="6" t="s">
        <v>500</v>
      </c>
      <c t="s">
        <v>5</v>
      </c>
      <c s="24" t="s">
        <v>1411</v>
      </c>
      <c s="25" t="s">
        <v>43</v>
      </c>
      <c s="26">
        <v>5</v>
      </c>
      <c s="25">
        <v>0</v>
      </c>
      <c s="25">
        <f>ROUND(G317*H317,6)</f>
      </c>
      <c r="L317" s="27">
        <v>0</v>
      </c>
      <c s="28">
        <f>ROUND(ROUND(L317,2)*ROUND(G317,3),2)</f>
      </c>
      <c s="25" t="s">
        <v>44</v>
      </c>
      <c>
        <f>(M317*21)/100</f>
      </c>
      <c t="s">
        <v>45</v>
      </c>
    </row>
    <row r="318" spans="1:5" ht="12.75" customHeight="1">
      <c r="A318" s="29" t="s">
        <v>46</v>
      </c>
      <c r="E318" s="30" t="s">
        <v>1330</v>
      </c>
    </row>
    <row r="319" spans="1:5" ht="12.75" customHeight="1">
      <c r="A319" s="29" t="s">
        <v>47</v>
      </c>
      <c r="E319" s="31" t="s">
        <v>5</v>
      </c>
    </row>
    <row r="320" spans="5:5" ht="12.75" customHeight="1">
      <c r="E320" s="30" t="s">
        <v>118</v>
      </c>
    </row>
    <row r="321" spans="1:16" ht="12.75" customHeight="1">
      <c r="A321" t="s">
        <v>40</v>
      </c>
      <c s="6" t="s">
        <v>501</v>
      </c>
      <c s="6" t="s">
        <v>502</v>
      </c>
      <c t="s">
        <v>5</v>
      </c>
      <c s="24" t="s">
        <v>1412</v>
      </c>
      <c s="25" t="s">
        <v>43</v>
      </c>
      <c s="26">
        <v>16</v>
      </c>
      <c s="25">
        <v>0</v>
      </c>
      <c s="25">
        <f>ROUND(G321*H321,6)</f>
      </c>
      <c r="L321" s="27">
        <v>0</v>
      </c>
      <c s="28">
        <f>ROUND(ROUND(L321,2)*ROUND(G321,3),2)</f>
      </c>
      <c s="25" t="s">
        <v>44</v>
      </c>
      <c>
        <f>(M321*21)/100</f>
      </c>
      <c t="s">
        <v>45</v>
      </c>
    </row>
    <row r="322" spans="1:5" ht="12.75" customHeight="1">
      <c r="A322" s="29" t="s">
        <v>46</v>
      </c>
      <c r="E322" s="30" t="s">
        <v>1330</v>
      </c>
    </row>
    <row r="323" spans="1:5" ht="12.75" customHeight="1">
      <c r="A323" s="29" t="s">
        <v>47</v>
      </c>
      <c r="E323" s="31" t="s">
        <v>5</v>
      </c>
    </row>
    <row r="324" spans="5:5" ht="12.75" customHeight="1">
      <c r="E324" s="30" t="s">
        <v>118</v>
      </c>
    </row>
    <row r="325" spans="1:16" ht="12.75" customHeight="1">
      <c r="A325" t="s">
        <v>40</v>
      </c>
      <c s="6" t="s">
        <v>794</v>
      </c>
      <c s="6" t="s">
        <v>1110</v>
      </c>
      <c t="s">
        <v>5</v>
      </c>
      <c s="24" t="s">
        <v>1413</v>
      </c>
      <c s="25" t="s">
        <v>43</v>
      </c>
      <c s="26">
        <v>22</v>
      </c>
      <c s="25">
        <v>0</v>
      </c>
      <c s="25">
        <f>ROUND(G325*H325,6)</f>
      </c>
      <c r="L325" s="27">
        <v>0</v>
      </c>
      <c s="28">
        <f>ROUND(ROUND(L325,2)*ROUND(G325,3),2)</f>
      </c>
      <c s="25" t="s">
        <v>44</v>
      </c>
      <c>
        <f>(M325*21)/100</f>
      </c>
      <c t="s">
        <v>45</v>
      </c>
    </row>
    <row r="326" spans="1:5" ht="12.75" customHeight="1">
      <c r="A326" s="29" t="s">
        <v>46</v>
      </c>
      <c r="E326" s="30" t="s">
        <v>1330</v>
      </c>
    </row>
    <row r="327" spans="1:5" ht="12.75" customHeight="1">
      <c r="A327" s="29" t="s">
        <v>47</v>
      </c>
      <c r="E327" s="31" t="s">
        <v>5</v>
      </c>
    </row>
    <row r="328" spans="5:5" ht="12.75" customHeight="1">
      <c r="E328" s="30" t="s">
        <v>118</v>
      </c>
    </row>
    <row r="329" spans="1:16" ht="12.75" customHeight="1">
      <c r="A329" t="s">
        <v>40</v>
      </c>
      <c s="6" t="s">
        <v>800</v>
      </c>
      <c s="6" t="s">
        <v>1111</v>
      </c>
      <c t="s">
        <v>5</v>
      </c>
      <c s="24" t="s">
        <v>1414</v>
      </c>
      <c s="25" t="s">
        <v>43</v>
      </c>
      <c s="26">
        <v>1</v>
      </c>
      <c s="25">
        <v>0</v>
      </c>
      <c s="25">
        <f>ROUND(G329*H329,6)</f>
      </c>
      <c r="L329" s="27">
        <v>0</v>
      </c>
      <c s="28">
        <f>ROUND(ROUND(L329,2)*ROUND(G329,3),2)</f>
      </c>
      <c s="25" t="s">
        <v>44</v>
      </c>
      <c>
        <f>(M329*21)/100</f>
      </c>
      <c t="s">
        <v>45</v>
      </c>
    </row>
    <row r="330" spans="1:5" ht="12.75" customHeight="1">
      <c r="A330" s="29" t="s">
        <v>46</v>
      </c>
      <c r="E330" s="30" t="s">
        <v>1330</v>
      </c>
    </row>
    <row r="331" spans="1:5" ht="12.75" customHeight="1">
      <c r="A331" s="29" t="s">
        <v>47</v>
      </c>
      <c r="E331" s="31" t="s">
        <v>5</v>
      </c>
    </row>
    <row r="332" spans="5:5" ht="12.75" customHeight="1">
      <c r="E332" s="30" t="s">
        <v>118</v>
      </c>
    </row>
    <row r="333" spans="1:16" ht="12.75" customHeight="1">
      <c r="A333" t="s">
        <v>40</v>
      </c>
      <c s="6" t="s">
        <v>805</v>
      </c>
      <c s="6" t="s">
        <v>1112</v>
      </c>
      <c t="s">
        <v>5</v>
      </c>
      <c s="24" t="s">
        <v>1415</v>
      </c>
      <c s="25" t="s">
        <v>43</v>
      </c>
      <c s="26">
        <v>14</v>
      </c>
      <c s="25">
        <v>0</v>
      </c>
      <c s="25">
        <f>ROUND(G333*H333,6)</f>
      </c>
      <c r="L333" s="27">
        <v>0</v>
      </c>
      <c s="28">
        <f>ROUND(ROUND(L333,2)*ROUND(G333,3),2)</f>
      </c>
      <c s="25" t="s">
        <v>44</v>
      </c>
      <c>
        <f>(M333*21)/100</f>
      </c>
      <c t="s">
        <v>45</v>
      </c>
    </row>
    <row r="334" spans="1:5" ht="12.75" customHeight="1">
      <c r="A334" s="29" t="s">
        <v>46</v>
      </c>
      <c r="E334" s="30" t="s">
        <v>1330</v>
      </c>
    </row>
    <row r="335" spans="1:5" ht="12.75" customHeight="1">
      <c r="A335" s="29" t="s">
        <v>47</v>
      </c>
      <c r="E335" s="31" t="s">
        <v>5</v>
      </c>
    </row>
    <row r="336" spans="5:5" ht="12.75" customHeight="1">
      <c r="E336" s="30" t="s">
        <v>118</v>
      </c>
    </row>
    <row r="337" spans="1:13" ht="12.75" customHeight="1">
      <c r="A337" t="s">
        <v>37</v>
      </c>
      <c r="C337" s="7" t="s">
        <v>60</v>
      </c>
      <c r="E337" s="32" t="s">
        <v>1416</v>
      </c>
      <c r="J337" s="28">
        <f>0</f>
      </c>
      <c s="28">
        <f>0</f>
      </c>
      <c s="28">
        <f>0+L338+L342+L346</f>
      </c>
      <c s="28">
        <f>0+M338+M342+M346</f>
      </c>
    </row>
    <row r="338" spans="1:16" ht="12.75" customHeight="1">
      <c r="A338" t="s">
        <v>40</v>
      </c>
      <c s="6" t="s">
        <v>809</v>
      </c>
      <c s="6" t="s">
        <v>1113</v>
      </c>
      <c t="s">
        <v>5</v>
      </c>
      <c s="24" t="s">
        <v>1417</v>
      </c>
      <c s="25" t="s">
        <v>43</v>
      </c>
      <c s="26">
        <v>2</v>
      </c>
      <c s="25">
        <v>0</v>
      </c>
      <c s="25">
        <f>ROUND(G338*H338,6)</f>
      </c>
      <c r="L338" s="27">
        <v>0</v>
      </c>
      <c s="28">
        <f>ROUND(ROUND(L338,2)*ROUND(G338,3),2)</f>
      </c>
      <c s="25" t="s">
        <v>44</v>
      </c>
      <c>
        <f>(M338*21)/100</f>
      </c>
      <c t="s">
        <v>45</v>
      </c>
    </row>
    <row r="339" spans="1:5" ht="12.75" customHeight="1">
      <c r="A339" s="29" t="s">
        <v>46</v>
      </c>
      <c r="E339" s="30" t="s">
        <v>294</v>
      </c>
    </row>
    <row r="340" spans="1:5" ht="12.75" customHeight="1">
      <c r="A340" s="29" t="s">
        <v>47</v>
      </c>
      <c r="E340" s="31" t="s">
        <v>5</v>
      </c>
    </row>
    <row r="341" spans="5:5" ht="12.75" customHeight="1">
      <c r="E341" s="30" t="s">
        <v>184</v>
      </c>
    </row>
    <row r="342" spans="1:16" ht="12.75" customHeight="1">
      <c r="A342" t="s">
        <v>40</v>
      </c>
      <c s="6" t="s">
        <v>813</v>
      </c>
      <c s="6" t="s">
        <v>1114</v>
      </c>
      <c t="s">
        <v>5</v>
      </c>
      <c s="24" t="s">
        <v>1418</v>
      </c>
      <c s="25" t="s">
        <v>43</v>
      </c>
      <c s="26">
        <v>4</v>
      </c>
      <c s="25">
        <v>0</v>
      </c>
      <c s="25">
        <f>ROUND(G342*H342,6)</f>
      </c>
      <c r="L342" s="27">
        <v>0</v>
      </c>
      <c s="28">
        <f>ROUND(ROUND(L342,2)*ROUND(G342,3),2)</f>
      </c>
      <c s="25" t="s">
        <v>44</v>
      </c>
      <c>
        <f>(M342*21)/100</f>
      </c>
      <c t="s">
        <v>45</v>
      </c>
    </row>
    <row r="343" spans="1:5" ht="12.75" customHeight="1">
      <c r="A343" s="29" t="s">
        <v>46</v>
      </c>
      <c r="E343" s="30" t="s">
        <v>294</v>
      </c>
    </row>
    <row r="344" spans="1:5" ht="12.75" customHeight="1">
      <c r="A344" s="29" t="s">
        <v>47</v>
      </c>
      <c r="E344" s="31" t="s">
        <v>5</v>
      </c>
    </row>
    <row r="345" spans="5:5" ht="12.75" customHeight="1">
      <c r="E345" s="30" t="s">
        <v>184</v>
      </c>
    </row>
    <row r="346" spans="1:16" ht="12.75" customHeight="1">
      <c r="A346" t="s">
        <v>40</v>
      </c>
      <c s="6" t="s">
        <v>818</v>
      </c>
      <c s="6" t="s">
        <v>1115</v>
      </c>
      <c t="s">
        <v>5</v>
      </c>
      <c s="24" t="s">
        <v>1419</v>
      </c>
      <c s="25" t="s">
        <v>43</v>
      </c>
      <c s="26">
        <v>3</v>
      </c>
      <c s="25">
        <v>0</v>
      </c>
      <c s="25">
        <f>ROUND(G346*H346,6)</f>
      </c>
      <c r="L346" s="27">
        <v>0</v>
      </c>
      <c s="28">
        <f>ROUND(ROUND(L346,2)*ROUND(G346,3),2)</f>
      </c>
      <c s="25" t="s">
        <v>44</v>
      </c>
      <c>
        <f>(M346*21)/100</f>
      </c>
      <c t="s">
        <v>45</v>
      </c>
    </row>
    <row r="347" spans="1:5" ht="12.75" customHeight="1">
      <c r="A347" s="29" t="s">
        <v>46</v>
      </c>
      <c r="E347" s="30" t="s">
        <v>5</v>
      </c>
    </row>
    <row r="348" spans="1:5" ht="12.75" customHeight="1">
      <c r="A348" s="29" t="s">
        <v>47</v>
      </c>
      <c r="E348" s="31" t="s">
        <v>5</v>
      </c>
    </row>
    <row r="349" spans="5:5" ht="12.75" customHeight="1">
      <c r="E349" s="30" t="s">
        <v>1420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1421</v>
      </c>
      <c s="33">
        <f>0+K8+K113+K362+K375+K388+K625+K630+K655+M8+M113+M362+M375+M388+M625+M630+M655</f>
      </c>
      <c s="15" t="s">
        <v>13</v>
      </c>
    </row>
    <row r="4" spans="1:5" ht="15" customHeight="1">
      <c r="A4" s="18" t="s">
        <v>18</v>
      </c>
      <c s="19" t="s">
        <v>21</v>
      </c>
      <c s="20" t="s">
        <v>1421</v>
      </c>
      <c r="E4" s="19" t="s">
        <v>1422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1423</v>
      </c>
      <c r="J8" s="22">
        <f>0</f>
      </c>
      <c s="22">
        <f>0</f>
      </c>
      <c s="22">
        <f>0+L9+L13+L17+L21+L25+L29+L33+L37+L41+L45+L49+L53+L57+L61+L65+L69+L73+L77+L81+L85+L89+L93+L97+L101+L105+L109</f>
      </c>
      <c s="22">
        <f>0+M9+M13+M17+M21+M25+M29+M33+M37+M41+M45+M49+M53+M57+M61+M65+M69+M73+M77+M81+M85+M89+M93+M97+M101+M105+M109</f>
      </c>
    </row>
    <row r="9" spans="1:16" ht="12.75" customHeight="1">
      <c r="A9" t="s">
        <v>40</v>
      </c>
      <c s="6" t="s">
        <v>38</v>
      </c>
      <c s="6" t="s">
        <v>41</v>
      </c>
      <c t="s">
        <v>5</v>
      </c>
      <c s="24" t="s">
        <v>1424</v>
      </c>
      <c s="25" t="s">
        <v>43</v>
      </c>
      <c s="26">
        <v>1</v>
      </c>
      <c s="25">
        <v>0</v>
      </c>
      <c s="25">
        <f>ROUND(G9*H9,6)</f>
      </c>
      <c r="L9" s="27">
        <v>0</v>
      </c>
      <c s="28">
        <f>ROUND(ROUND(L9,2)*ROUND(G9,3),2)</f>
      </c>
      <c s="25" t="s">
        <v>44</v>
      </c>
      <c>
        <f>(M9*21)/100</f>
      </c>
      <c t="s">
        <v>45</v>
      </c>
    </row>
    <row r="10" spans="1:5" ht="12.75" customHeight="1">
      <c r="A10" s="29" t="s">
        <v>46</v>
      </c>
      <c r="E10" s="30" t="s">
        <v>1425</v>
      </c>
    </row>
    <row r="11" spans="1:5" ht="12.75" customHeight="1">
      <c r="A11" s="29" t="s">
        <v>47</v>
      </c>
      <c r="E11" s="31" t="s">
        <v>5</v>
      </c>
    </row>
    <row r="12" spans="5:5" ht="12.75" customHeight="1">
      <c r="E12" s="30" t="s">
        <v>118</v>
      </c>
    </row>
    <row r="13" spans="1:16" ht="12.75" customHeight="1">
      <c r="A13" t="s">
        <v>40</v>
      </c>
      <c s="6" t="s">
        <v>45</v>
      </c>
      <c s="6" t="s">
        <v>49</v>
      </c>
      <c t="s">
        <v>5</v>
      </c>
      <c s="24" t="s">
        <v>1426</v>
      </c>
      <c s="25" t="s">
        <v>43</v>
      </c>
      <c s="26">
        <v>1</v>
      </c>
      <c s="25">
        <v>0</v>
      </c>
      <c s="25">
        <f>ROUND(G13*H13,6)</f>
      </c>
      <c r="L13" s="27">
        <v>0</v>
      </c>
      <c s="28">
        <f>ROUND(ROUND(L13,2)*ROUND(G13,3),2)</f>
      </c>
      <c s="25" t="s">
        <v>44</v>
      </c>
      <c>
        <f>(M13*21)/100</f>
      </c>
      <c t="s">
        <v>45</v>
      </c>
    </row>
    <row r="14" spans="1:5" ht="12.75" customHeight="1">
      <c r="A14" s="29" t="s">
        <v>46</v>
      </c>
      <c r="E14" s="30" t="s">
        <v>1425</v>
      </c>
    </row>
    <row r="15" spans="1:5" ht="12.75" customHeight="1">
      <c r="A15" s="29" t="s">
        <v>47</v>
      </c>
      <c r="E15" s="31" t="s">
        <v>5</v>
      </c>
    </row>
    <row r="16" spans="5:5" ht="12.75" customHeight="1">
      <c r="E16" s="30" t="s">
        <v>118</v>
      </c>
    </row>
    <row r="17" spans="1:16" ht="12.75" customHeight="1">
      <c r="A17" t="s">
        <v>40</v>
      </c>
      <c s="6" t="s">
        <v>51</v>
      </c>
      <c s="6" t="s">
        <v>52</v>
      </c>
      <c t="s">
        <v>5</v>
      </c>
      <c s="24" t="s">
        <v>1427</v>
      </c>
      <c s="25" t="s">
        <v>43</v>
      </c>
      <c s="26">
        <v>1</v>
      </c>
      <c s="25">
        <v>0</v>
      </c>
      <c s="25">
        <f>ROUND(G17*H17,6)</f>
      </c>
      <c r="L17" s="27">
        <v>0</v>
      </c>
      <c s="28">
        <f>ROUND(ROUND(L17,2)*ROUND(G17,3),2)</f>
      </c>
      <c s="25" t="s">
        <v>44</v>
      </c>
      <c>
        <f>(M17*21)/100</f>
      </c>
      <c t="s">
        <v>45</v>
      </c>
    </row>
    <row r="18" spans="1:5" ht="12.75" customHeight="1">
      <c r="A18" s="29" t="s">
        <v>46</v>
      </c>
      <c r="E18" s="30" t="s">
        <v>1425</v>
      </c>
    </row>
    <row r="19" spans="1:5" ht="12.75" customHeight="1">
      <c r="A19" s="29" t="s">
        <v>47</v>
      </c>
      <c r="E19" s="31" t="s">
        <v>5</v>
      </c>
    </row>
    <row r="20" spans="5:5" ht="12.75" customHeight="1">
      <c r="E20" s="30" t="s">
        <v>118</v>
      </c>
    </row>
    <row r="21" spans="1:16" ht="12.75" customHeight="1">
      <c r="A21" t="s">
        <v>40</v>
      </c>
      <c s="6" t="s">
        <v>54</v>
      </c>
      <c s="6" t="s">
        <v>55</v>
      </c>
      <c t="s">
        <v>5</v>
      </c>
      <c s="24" t="s">
        <v>1428</v>
      </c>
      <c s="25" t="s">
        <v>43</v>
      </c>
      <c s="26">
        <v>1</v>
      </c>
      <c s="25">
        <v>0</v>
      </c>
      <c s="25">
        <f>ROUND(G21*H21,6)</f>
      </c>
      <c r="L21" s="27">
        <v>0</v>
      </c>
      <c s="28">
        <f>ROUND(ROUND(L21,2)*ROUND(G21,3),2)</f>
      </c>
      <c s="25" t="s">
        <v>44</v>
      </c>
      <c>
        <f>(M21*21)/100</f>
      </c>
      <c t="s">
        <v>45</v>
      </c>
    </row>
    <row r="22" spans="1:5" ht="12.75" customHeight="1">
      <c r="A22" s="29" t="s">
        <v>46</v>
      </c>
      <c r="E22" s="30" t="s">
        <v>1425</v>
      </c>
    </row>
    <row r="23" spans="1:5" ht="12.75" customHeight="1">
      <c r="A23" s="29" t="s">
        <v>47</v>
      </c>
      <c r="E23" s="31" t="s">
        <v>5</v>
      </c>
    </row>
    <row r="24" spans="5:5" ht="12.75" customHeight="1">
      <c r="E24" s="30" t="s">
        <v>118</v>
      </c>
    </row>
    <row r="25" spans="1:16" ht="12.75" customHeight="1">
      <c r="A25" t="s">
        <v>40</v>
      </c>
      <c s="6" t="s">
        <v>57</v>
      </c>
      <c s="6" t="s">
        <v>58</v>
      </c>
      <c t="s">
        <v>5</v>
      </c>
      <c s="24" t="s">
        <v>1429</v>
      </c>
      <c s="25" t="s">
        <v>43</v>
      </c>
      <c s="26">
        <v>1</v>
      </c>
      <c s="25">
        <v>0</v>
      </c>
      <c s="25">
        <f>ROUND(G25*H25,6)</f>
      </c>
      <c r="L25" s="27">
        <v>0</v>
      </c>
      <c s="28">
        <f>ROUND(ROUND(L25,2)*ROUND(G25,3),2)</f>
      </c>
      <c s="25" t="s">
        <v>44</v>
      </c>
      <c>
        <f>(M25*21)/100</f>
      </c>
      <c t="s">
        <v>45</v>
      </c>
    </row>
    <row r="26" spans="1:5" ht="12.75" customHeight="1">
      <c r="A26" s="29" t="s">
        <v>46</v>
      </c>
      <c r="E26" s="30" t="s">
        <v>1425</v>
      </c>
    </row>
    <row r="27" spans="1:5" ht="12.75" customHeight="1">
      <c r="A27" s="29" t="s">
        <v>47</v>
      </c>
      <c r="E27" s="31" t="s">
        <v>5</v>
      </c>
    </row>
    <row r="28" spans="5:5" ht="12.75" customHeight="1">
      <c r="E28" s="30" t="s">
        <v>118</v>
      </c>
    </row>
    <row r="29" spans="1:16" ht="12.75" customHeight="1">
      <c r="A29" t="s">
        <v>40</v>
      </c>
      <c s="6" t="s">
        <v>60</v>
      </c>
      <c s="6" t="s">
        <v>61</v>
      </c>
      <c t="s">
        <v>5</v>
      </c>
      <c s="24" t="s">
        <v>1430</v>
      </c>
      <c s="25" t="s">
        <v>43</v>
      </c>
      <c s="26">
        <v>1</v>
      </c>
      <c s="25">
        <v>0</v>
      </c>
      <c s="25">
        <f>ROUND(G29*H29,6)</f>
      </c>
      <c r="L29" s="27">
        <v>0</v>
      </c>
      <c s="28">
        <f>ROUND(ROUND(L29,2)*ROUND(G29,3),2)</f>
      </c>
      <c s="25" t="s">
        <v>44</v>
      </c>
      <c>
        <f>(M29*21)/100</f>
      </c>
      <c t="s">
        <v>45</v>
      </c>
    </row>
    <row r="30" spans="1:5" ht="12.75" customHeight="1">
      <c r="A30" s="29" t="s">
        <v>46</v>
      </c>
      <c r="E30" s="30" t="s">
        <v>1425</v>
      </c>
    </row>
    <row r="31" spans="1:5" ht="12.75" customHeight="1">
      <c r="A31" s="29" t="s">
        <v>47</v>
      </c>
      <c r="E31" s="31" t="s">
        <v>5</v>
      </c>
    </row>
    <row r="32" spans="5:5" ht="12.75" customHeight="1">
      <c r="E32" s="30" t="s">
        <v>118</v>
      </c>
    </row>
    <row r="33" spans="1:16" ht="12.75" customHeight="1">
      <c r="A33" t="s">
        <v>40</v>
      </c>
      <c s="6" t="s">
        <v>63</v>
      </c>
      <c s="6" t="s">
        <v>64</v>
      </c>
      <c t="s">
        <v>5</v>
      </c>
      <c s="24" t="s">
        <v>1431</v>
      </c>
      <c s="25" t="s">
        <v>43</v>
      </c>
      <c s="26">
        <v>1</v>
      </c>
      <c s="25">
        <v>0</v>
      </c>
      <c s="25">
        <f>ROUND(G33*H33,6)</f>
      </c>
      <c r="L33" s="27">
        <v>0</v>
      </c>
      <c s="28">
        <f>ROUND(ROUND(L33,2)*ROUND(G33,3),2)</f>
      </c>
      <c s="25" t="s">
        <v>44</v>
      </c>
      <c>
        <f>(M33*21)/100</f>
      </c>
      <c t="s">
        <v>45</v>
      </c>
    </row>
    <row r="34" spans="1:5" ht="12.75" customHeight="1">
      <c r="A34" s="29" t="s">
        <v>46</v>
      </c>
      <c r="E34" s="30" t="s">
        <v>1425</v>
      </c>
    </row>
    <row r="35" spans="1:5" ht="12.75" customHeight="1">
      <c r="A35" s="29" t="s">
        <v>47</v>
      </c>
      <c r="E35" s="31" t="s">
        <v>5</v>
      </c>
    </row>
    <row r="36" spans="5:5" ht="12.75" customHeight="1">
      <c r="E36" s="30" t="s">
        <v>118</v>
      </c>
    </row>
    <row r="37" spans="1:16" ht="12.75" customHeight="1">
      <c r="A37" t="s">
        <v>40</v>
      </c>
      <c s="6" t="s">
        <v>66</v>
      </c>
      <c s="6" t="s">
        <v>67</v>
      </c>
      <c t="s">
        <v>5</v>
      </c>
      <c s="24" t="s">
        <v>1432</v>
      </c>
      <c s="25" t="s">
        <v>43</v>
      </c>
      <c s="26">
        <v>1</v>
      </c>
      <c s="25">
        <v>0</v>
      </c>
      <c s="25">
        <f>ROUND(G37*H37,6)</f>
      </c>
      <c r="L37" s="27">
        <v>0</v>
      </c>
      <c s="28">
        <f>ROUND(ROUND(L37,2)*ROUND(G37,3),2)</f>
      </c>
      <c s="25" t="s">
        <v>44</v>
      </c>
      <c>
        <f>(M37*21)/100</f>
      </c>
      <c t="s">
        <v>45</v>
      </c>
    </row>
    <row r="38" spans="1:5" ht="12.75" customHeight="1">
      <c r="A38" s="29" t="s">
        <v>46</v>
      </c>
      <c r="E38" s="30" t="s">
        <v>1425</v>
      </c>
    </row>
    <row r="39" spans="1:5" ht="12.75" customHeight="1">
      <c r="A39" s="29" t="s">
        <v>47</v>
      </c>
      <c r="E39" s="31" t="s">
        <v>5</v>
      </c>
    </row>
    <row r="40" spans="5:5" ht="12.75" customHeight="1">
      <c r="E40" s="30" t="s">
        <v>118</v>
      </c>
    </row>
    <row r="41" spans="1:16" ht="12.75" customHeight="1">
      <c r="A41" t="s">
        <v>40</v>
      </c>
      <c s="6" t="s">
        <v>70</v>
      </c>
      <c s="6" t="s">
        <v>71</v>
      </c>
      <c t="s">
        <v>5</v>
      </c>
      <c s="24" t="s">
        <v>1433</v>
      </c>
      <c s="25" t="s">
        <v>43</v>
      </c>
      <c s="26">
        <v>1</v>
      </c>
      <c s="25">
        <v>0</v>
      </c>
      <c s="25">
        <f>ROUND(G41*H41,6)</f>
      </c>
      <c r="L41" s="27">
        <v>0</v>
      </c>
      <c s="28">
        <f>ROUND(ROUND(L41,2)*ROUND(G41,3),2)</f>
      </c>
      <c s="25" t="s">
        <v>44</v>
      </c>
      <c>
        <f>(M41*21)/100</f>
      </c>
      <c t="s">
        <v>45</v>
      </c>
    </row>
    <row r="42" spans="1:5" ht="12.75" customHeight="1">
      <c r="A42" s="29" t="s">
        <v>46</v>
      </c>
      <c r="E42" s="30" t="s">
        <v>1425</v>
      </c>
    </row>
    <row r="43" spans="1:5" ht="12.75" customHeight="1">
      <c r="A43" s="29" t="s">
        <v>47</v>
      </c>
      <c r="E43" s="31" t="s">
        <v>5</v>
      </c>
    </row>
    <row r="44" spans="5:5" ht="12.75" customHeight="1">
      <c r="E44" s="30" t="s">
        <v>118</v>
      </c>
    </row>
    <row r="45" spans="1:16" ht="12.75" customHeight="1">
      <c r="A45" t="s">
        <v>40</v>
      </c>
      <c s="6" t="s">
        <v>73</v>
      </c>
      <c s="6" t="s">
        <v>74</v>
      </c>
      <c t="s">
        <v>5</v>
      </c>
      <c s="24" t="s">
        <v>1434</v>
      </c>
      <c s="25" t="s">
        <v>43</v>
      </c>
      <c s="26">
        <v>1</v>
      </c>
      <c s="25">
        <v>0</v>
      </c>
      <c s="25">
        <f>ROUND(G45*H45,6)</f>
      </c>
      <c r="L45" s="27">
        <v>0</v>
      </c>
      <c s="28">
        <f>ROUND(ROUND(L45,2)*ROUND(G45,3),2)</f>
      </c>
      <c s="25" t="s">
        <v>44</v>
      </c>
      <c>
        <f>(M45*21)/100</f>
      </c>
      <c t="s">
        <v>45</v>
      </c>
    </row>
    <row r="46" spans="1:5" ht="12.75" customHeight="1">
      <c r="A46" s="29" t="s">
        <v>46</v>
      </c>
      <c r="E46" s="30" t="s">
        <v>1425</v>
      </c>
    </row>
    <row r="47" spans="1:5" ht="12.75" customHeight="1">
      <c r="A47" s="29" t="s">
        <v>47</v>
      </c>
      <c r="E47" s="31" t="s">
        <v>5</v>
      </c>
    </row>
    <row r="48" spans="5:5" ht="12.75" customHeight="1">
      <c r="E48" s="30" t="s">
        <v>118</v>
      </c>
    </row>
    <row r="49" spans="1:16" ht="12.75" customHeight="1">
      <c r="A49" t="s">
        <v>40</v>
      </c>
      <c s="6" t="s">
        <v>76</v>
      </c>
      <c s="6" t="s">
        <v>77</v>
      </c>
      <c t="s">
        <v>5</v>
      </c>
      <c s="24" t="s">
        <v>1435</v>
      </c>
      <c s="25" t="s">
        <v>43</v>
      </c>
      <c s="26">
        <v>1</v>
      </c>
      <c s="25">
        <v>0</v>
      </c>
      <c s="25">
        <f>ROUND(G49*H49,6)</f>
      </c>
      <c r="L49" s="27">
        <v>0</v>
      </c>
      <c s="28">
        <f>ROUND(ROUND(L49,2)*ROUND(G49,3),2)</f>
      </c>
      <c s="25" t="s">
        <v>44</v>
      </c>
      <c>
        <f>(M49*21)/100</f>
      </c>
      <c t="s">
        <v>45</v>
      </c>
    </row>
    <row r="50" spans="1:5" ht="12.75" customHeight="1">
      <c r="A50" s="29" t="s">
        <v>46</v>
      </c>
      <c r="E50" s="30" t="s">
        <v>1425</v>
      </c>
    </row>
    <row r="51" spans="1:5" ht="12.75" customHeight="1">
      <c r="A51" s="29" t="s">
        <v>47</v>
      </c>
      <c r="E51" s="31" t="s">
        <v>5</v>
      </c>
    </row>
    <row r="52" spans="5:5" ht="12.75" customHeight="1">
      <c r="E52" s="30" t="s">
        <v>118</v>
      </c>
    </row>
    <row r="53" spans="1:16" ht="12.75" customHeight="1">
      <c r="A53" t="s">
        <v>40</v>
      </c>
      <c s="6" t="s">
        <v>79</v>
      </c>
      <c s="6" t="s">
        <v>80</v>
      </c>
      <c t="s">
        <v>5</v>
      </c>
      <c s="24" t="s">
        <v>1436</v>
      </c>
      <c s="25" t="s">
        <v>43</v>
      </c>
      <c s="26">
        <v>1</v>
      </c>
      <c s="25">
        <v>0</v>
      </c>
      <c s="25">
        <f>ROUND(G53*H53,6)</f>
      </c>
      <c r="L53" s="27">
        <v>0</v>
      </c>
      <c s="28">
        <f>ROUND(ROUND(L53,2)*ROUND(G53,3),2)</f>
      </c>
      <c s="25" t="s">
        <v>44</v>
      </c>
      <c>
        <f>(M53*21)/100</f>
      </c>
      <c t="s">
        <v>45</v>
      </c>
    </row>
    <row r="54" spans="1:5" ht="12.75" customHeight="1">
      <c r="A54" s="29" t="s">
        <v>46</v>
      </c>
      <c r="E54" s="30" t="s">
        <v>1425</v>
      </c>
    </row>
    <row r="55" spans="1:5" ht="12.75" customHeight="1">
      <c r="A55" s="29" t="s">
        <v>47</v>
      </c>
      <c r="E55" s="31" t="s">
        <v>5</v>
      </c>
    </row>
    <row r="56" spans="5:5" ht="12.75" customHeight="1">
      <c r="E56" s="30" t="s">
        <v>118</v>
      </c>
    </row>
    <row r="57" spans="1:16" ht="12.75" customHeight="1">
      <c r="A57" t="s">
        <v>40</v>
      </c>
      <c s="6" t="s">
        <v>82</v>
      </c>
      <c s="6" t="s">
        <v>83</v>
      </c>
      <c t="s">
        <v>5</v>
      </c>
      <c s="24" t="s">
        <v>1437</v>
      </c>
      <c s="25" t="s">
        <v>43</v>
      </c>
      <c s="26">
        <v>1</v>
      </c>
      <c s="25">
        <v>0</v>
      </c>
      <c s="25">
        <f>ROUND(G57*H57,6)</f>
      </c>
      <c r="L57" s="27">
        <v>0</v>
      </c>
      <c s="28">
        <f>ROUND(ROUND(L57,2)*ROUND(G57,3),2)</f>
      </c>
      <c s="25" t="s">
        <v>44</v>
      </c>
      <c>
        <f>(M57*21)/100</f>
      </c>
      <c t="s">
        <v>45</v>
      </c>
    </row>
    <row r="58" spans="1:5" ht="12.75" customHeight="1">
      <c r="A58" s="29" t="s">
        <v>46</v>
      </c>
      <c r="E58" s="30" t="s">
        <v>1425</v>
      </c>
    </row>
    <row r="59" spans="1:5" ht="12.75" customHeight="1">
      <c r="A59" s="29" t="s">
        <v>47</v>
      </c>
      <c r="E59" s="31" t="s">
        <v>5</v>
      </c>
    </row>
    <row r="60" spans="5:5" ht="12.75" customHeight="1">
      <c r="E60" s="30" t="s">
        <v>118</v>
      </c>
    </row>
    <row r="61" spans="1:16" ht="12.75" customHeight="1">
      <c r="A61" t="s">
        <v>40</v>
      </c>
      <c s="6" t="s">
        <v>85</v>
      </c>
      <c s="6" t="s">
        <v>86</v>
      </c>
      <c t="s">
        <v>5</v>
      </c>
      <c s="24" t="s">
        <v>1438</v>
      </c>
      <c s="25" t="s">
        <v>43</v>
      </c>
      <c s="26">
        <v>1</v>
      </c>
      <c s="25">
        <v>0</v>
      </c>
      <c s="25">
        <f>ROUND(G61*H61,6)</f>
      </c>
      <c r="L61" s="27">
        <v>0</v>
      </c>
      <c s="28">
        <f>ROUND(ROUND(L61,2)*ROUND(G61,3),2)</f>
      </c>
      <c s="25" t="s">
        <v>44</v>
      </c>
      <c>
        <f>(M61*21)/100</f>
      </c>
      <c t="s">
        <v>45</v>
      </c>
    </row>
    <row r="62" spans="1:5" ht="12.75" customHeight="1">
      <c r="A62" s="29" t="s">
        <v>46</v>
      </c>
      <c r="E62" s="30" t="s">
        <v>1425</v>
      </c>
    </row>
    <row r="63" spans="1:5" ht="12.75" customHeight="1">
      <c r="A63" s="29" t="s">
        <v>47</v>
      </c>
      <c r="E63" s="31" t="s">
        <v>5</v>
      </c>
    </row>
    <row r="64" spans="5:5" ht="12.75" customHeight="1">
      <c r="E64" s="30" t="s">
        <v>118</v>
      </c>
    </row>
    <row r="65" spans="1:16" ht="12.75" customHeight="1">
      <c r="A65" t="s">
        <v>40</v>
      </c>
      <c s="6" t="s">
        <v>88</v>
      </c>
      <c s="6" t="s">
        <v>89</v>
      </c>
      <c t="s">
        <v>5</v>
      </c>
      <c s="24" t="s">
        <v>1439</v>
      </c>
      <c s="25" t="s">
        <v>43</v>
      </c>
      <c s="26">
        <v>67</v>
      </c>
      <c s="25">
        <v>0</v>
      </c>
      <c s="25">
        <f>ROUND(G65*H65,6)</f>
      </c>
      <c r="L65" s="27">
        <v>0</v>
      </c>
      <c s="28">
        <f>ROUND(ROUND(L65,2)*ROUND(G65,3),2)</f>
      </c>
      <c s="25" t="s">
        <v>44</v>
      </c>
      <c>
        <f>(M65*21)/100</f>
      </c>
      <c t="s">
        <v>45</v>
      </c>
    </row>
    <row r="66" spans="1:5" ht="12.75" customHeight="1">
      <c r="A66" s="29" t="s">
        <v>46</v>
      </c>
      <c r="E66" s="30" t="s">
        <v>1425</v>
      </c>
    </row>
    <row r="67" spans="1:5" ht="12.75" customHeight="1">
      <c r="A67" s="29" t="s">
        <v>47</v>
      </c>
      <c r="E67" s="31" t="s">
        <v>5</v>
      </c>
    </row>
    <row r="68" spans="5:5" ht="12.75" customHeight="1">
      <c r="E68" s="30" t="s">
        <v>118</v>
      </c>
    </row>
    <row r="69" spans="1:16" ht="12.75" customHeight="1">
      <c r="A69" t="s">
        <v>40</v>
      </c>
      <c s="6" t="s">
        <v>91</v>
      </c>
      <c s="6" t="s">
        <v>92</v>
      </c>
      <c t="s">
        <v>5</v>
      </c>
      <c s="24" t="s">
        <v>1440</v>
      </c>
      <c s="25" t="s">
        <v>43</v>
      </c>
      <c s="26">
        <v>7</v>
      </c>
      <c s="25">
        <v>0</v>
      </c>
      <c s="25">
        <f>ROUND(G69*H69,6)</f>
      </c>
      <c r="L69" s="27">
        <v>0</v>
      </c>
      <c s="28">
        <f>ROUND(ROUND(L69,2)*ROUND(G69,3),2)</f>
      </c>
      <c s="25" t="s">
        <v>44</v>
      </c>
      <c>
        <f>(M69*21)/100</f>
      </c>
      <c t="s">
        <v>45</v>
      </c>
    </row>
    <row r="70" spans="1:5" ht="12.75" customHeight="1">
      <c r="A70" s="29" t="s">
        <v>46</v>
      </c>
      <c r="E70" s="30" t="s">
        <v>1425</v>
      </c>
    </row>
    <row r="71" spans="1:5" ht="12.75" customHeight="1">
      <c r="A71" s="29" t="s">
        <v>47</v>
      </c>
      <c r="E71" s="31" t="s">
        <v>5</v>
      </c>
    </row>
    <row r="72" spans="5:5" ht="12.75" customHeight="1">
      <c r="E72" s="30" t="s">
        <v>118</v>
      </c>
    </row>
    <row r="73" spans="1:16" ht="12.75" customHeight="1">
      <c r="A73" t="s">
        <v>40</v>
      </c>
      <c s="6" t="s">
        <v>94</v>
      </c>
      <c s="6" t="s">
        <v>95</v>
      </c>
      <c t="s">
        <v>5</v>
      </c>
      <c s="24" t="s">
        <v>1441</v>
      </c>
      <c s="25" t="s">
        <v>43</v>
      </c>
      <c s="26">
        <v>5</v>
      </c>
      <c s="25">
        <v>0</v>
      </c>
      <c s="25">
        <f>ROUND(G73*H73,6)</f>
      </c>
      <c r="L73" s="27">
        <v>0</v>
      </c>
      <c s="28">
        <f>ROUND(ROUND(L73,2)*ROUND(G73,3),2)</f>
      </c>
      <c s="25" t="s">
        <v>44</v>
      </c>
      <c>
        <f>(M73*21)/100</f>
      </c>
      <c t="s">
        <v>45</v>
      </c>
    </row>
    <row r="74" spans="1:5" ht="12.75" customHeight="1">
      <c r="A74" s="29" t="s">
        <v>46</v>
      </c>
      <c r="E74" s="30" t="s">
        <v>1425</v>
      </c>
    </row>
    <row r="75" spans="1:5" ht="12.75" customHeight="1">
      <c r="A75" s="29" t="s">
        <v>47</v>
      </c>
      <c r="E75" s="31" t="s">
        <v>5</v>
      </c>
    </row>
    <row r="76" spans="5:5" ht="12.75" customHeight="1">
      <c r="E76" s="30" t="s">
        <v>118</v>
      </c>
    </row>
    <row r="77" spans="1:16" ht="12.75" customHeight="1">
      <c r="A77" t="s">
        <v>40</v>
      </c>
      <c s="6" t="s">
        <v>97</v>
      </c>
      <c s="6" t="s">
        <v>98</v>
      </c>
      <c t="s">
        <v>5</v>
      </c>
      <c s="24" t="s">
        <v>1442</v>
      </c>
      <c s="25" t="s">
        <v>43</v>
      </c>
      <c s="26">
        <v>4</v>
      </c>
      <c s="25">
        <v>0</v>
      </c>
      <c s="25">
        <f>ROUND(G77*H77,6)</f>
      </c>
      <c r="L77" s="27">
        <v>0</v>
      </c>
      <c s="28">
        <f>ROUND(ROUND(L77,2)*ROUND(G77,3),2)</f>
      </c>
      <c s="25" t="s">
        <v>44</v>
      </c>
      <c>
        <f>(M77*21)/100</f>
      </c>
      <c t="s">
        <v>45</v>
      </c>
    </row>
    <row r="78" spans="1:5" ht="12.75" customHeight="1">
      <c r="A78" s="29" t="s">
        <v>46</v>
      </c>
      <c r="E78" s="30" t="s">
        <v>1425</v>
      </c>
    </row>
    <row r="79" spans="1:5" ht="12.75" customHeight="1">
      <c r="A79" s="29" t="s">
        <v>47</v>
      </c>
      <c r="E79" s="31" t="s">
        <v>5</v>
      </c>
    </row>
    <row r="80" spans="5:5" ht="12.75" customHeight="1">
      <c r="E80" s="30" t="s">
        <v>118</v>
      </c>
    </row>
    <row r="81" spans="1:16" ht="12.75" customHeight="1">
      <c r="A81" t="s">
        <v>40</v>
      </c>
      <c s="6" t="s">
        <v>100</v>
      </c>
      <c s="6" t="s">
        <v>101</v>
      </c>
      <c t="s">
        <v>5</v>
      </c>
      <c s="24" t="s">
        <v>1443</v>
      </c>
      <c s="25" t="s">
        <v>43</v>
      </c>
      <c s="26">
        <v>7</v>
      </c>
      <c s="25">
        <v>0</v>
      </c>
      <c s="25">
        <f>ROUND(G81*H81,6)</f>
      </c>
      <c r="L81" s="27">
        <v>0</v>
      </c>
      <c s="28">
        <f>ROUND(ROUND(L81,2)*ROUND(G81,3),2)</f>
      </c>
      <c s="25" t="s">
        <v>44</v>
      </c>
      <c>
        <f>(M81*21)/100</f>
      </c>
      <c t="s">
        <v>45</v>
      </c>
    </row>
    <row r="82" spans="1:5" ht="12.75" customHeight="1">
      <c r="A82" s="29" t="s">
        <v>46</v>
      </c>
      <c r="E82" s="30" t="s">
        <v>1425</v>
      </c>
    </row>
    <row r="83" spans="1:5" ht="12.75" customHeight="1">
      <c r="A83" s="29" t="s">
        <v>47</v>
      </c>
      <c r="E83" s="31" t="s">
        <v>5</v>
      </c>
    </row>
    <row r="84" spans="5:5" ht="12.75" customHeight="1">
      <c r="E84" s="30" t="s">
        <v>118</v>
      </c>
    </row>
    <row r="85" spans="1:16" ht="12.75" customHeight="1">
      <c r="A85" t="s">
        <v>40</v>
      </c>
      <c s="6" t="s">
        <v>104</v>
      </c>
      <c s="6" t="s">
        <v>105</v>
      </c>
      <c t="s">
        <v>5</v>
      </c>
      <c s="24" t="s">
        <v>1444</v>
      </c>
      <c s="25" t="s">
        <v>43</v>
      </c>
      <c s="26">
        <v>20</v>
      </c>
      <c s="25">
        <v>0</v>
      </c>
      <c s="25">
        <f>ROUND(G85*H85,6)</f>
      </c>
      <c r="L85" s="27">
        <v>0</v>
      </c>
      <c s="28">
        <f>ROUND(ROUND(L85,2)*ROUND(G85,3),2)</f>
      </c>
      <c s="25" t="s">
        <v>44</v>
      </c>
      <c>
        <f>(M85*21)/100</f>
      </c>
      <c t="s">
        <v>45</v>
      </c>
    </row>
    <row r="86" spans="1:5" ht="12.75" customHeight="1">
      <c r="A86" s="29" t="s">
        <v>46</v>
      </c>
      <c r="E86" s="30" t="s">
        <v>1425</v>
      </c>
    </row>
    <row r="87" spans="1:5" ht="12.75" customHeight="1">
      <c r="A87" s="29" t="s">
        <v>47</v>
      </c>
      <c r="E87" s="31" t="s">
        <v>5</v>
      </c>
    </row>
    <row r="88" spans="5:5" ht="12.75" customHeight="1">
      <c r="E88" s="30" t="s">
        <v>118</v>
      </c>
    </row>
    <row r="89" spans="1:16" ht="12.75" customHeight="1">
      <c r="A89" t="s">
        <v>40</v>
      </c>
      <c s="6" t="s">
        <v>108</v>
      </c>
      <c s="6" t="s">
        <v>109</v>
      </c>
      <c t="s">
        <v>5</v>
      </c>
      <c s="24" t="s">
        <v>1445</v>
      </c>
      <c s="25" t="s">
        <v>43</v>
      </c>
      <c s="26">
        <v>95</v>
      </c>
      <c s="25">
        <v>0</v>
      </c>
      <c s="25">
        <f>ROUND(G89*H89,6)</f>
      </c>
      <c r="L89" s="27">
        <v>0</v>
      </c>
      <c s="28">
        <f>ROUND(ROUND(L89,2)*ROUND(G89,3),2)</f>
      </c>
      <c s="25" t="s">
        <v>44</v>
      </c>
      <c>
        <f>(M89*21)/100</f>
      </c>
      <c t="s">
        <v>45</v>
      </c>
    </row>
    <row r="90" spans="1:5" ht="12.75" customHeight="1">
      <c r="A90" s="29" t="s">
        <v>46</v>
      </c>
      <c r="E90" s="30" t="s">
        <v>1425</v>
      </c>
    </row>
    <row r="91" spans="1:5" ht="12.75" customHeight="1">
      <c r="A91" s="29" t="s">
        <v>47</v>
      </c>
      <c r="E91" s="31" t="s">
        <v>5</v>
      </c>
    </row>
    <row r="92" spans="5:5" ht="12.75" customHeight="1">
      <c r="E92" s="30" t="s">
        <v>118</v>
      </c>
    </row>
    <row r="93" spans="1:16" ht="12.75" customHeight="1">
      <c r="A93" t="s">
        <v>40</v>
      </c>
      <c s="6" t="s">
        <v>111</v>
      </c>
      <c s="6" t="s">
        <v>112</v>
      </c>
      <c t="s">
        <v>5</v>
      </c>
      <c s="24" t="s">
        <v>1446</v>
      </c>
      <c s="25" t="s">
        <v>43</v>
      </c>
      <c s="26">
        <v>115</v>
      </c>
      <c s="25">
        <v>0</v>
      </c>
      <c s="25">
        <f>ROUND(G93*H93,6)</f>
      </c>
      <c r="L93" s="27">
        <v>0</v>
      </c>
      <c s="28">
        <f>ROUND(ROUND(L93,2)*ROUND(G93,3),2)</f>
      </c>
      <c s="25" t="s">
        <v>44</v>
      </c>
      <c>
        <f>(M93*21)/100</f>
      </c>
      <c t="s">
        <v>45</v>
      </c>
    </row>
    <row r="94" spans="1:5" ht="12.75" customHeight="1">
      <c r="A94" s="29" t="s">
        <v>46</v>
      </c>
      <c r="E94" s="30" t="s">
        <v>1425</v>
      </c>
    </row>
    <row r="95" spans="1:5" ht="12.75" customHeight="1">
      <c r="A95" s="29" t="s">
        <v>47</v>
      </c>
      <c r="E95" s="31" t="s">
        <v>5</v>
      </c>
    </row>
    <row r="96" spans="5:5" ht="12.75" customHeight="1">
      <c r="E96" s="30" t="s">
        <v>118</v>
      </c>
    </row>
    <row r="97" spans="1:16" ht="12.75" customHeight="1">
      <c r="A97" t="s">
        <v>40</v>
      </c>
      <c s="6" t="s">
        <v>115</v>
      </c>
      <c s="6" t="s">
        <v>116</v>
      </c>
      <c t="s">
        <v>5</v>
      </c>
      <c s="24" t="s">
        <v>1447</v>
      </c>
      <c s="25" t="s">
        <v>43</v>
      </c>
      <c s="26">
        <v>17</v>
      </c>
      <c s="25">
        <v>0</v>
      </c>
      <c s="25">
        <f>ROUND(G97*H97,6)</f>
      </c>
      <c r="L97" s="27">
        <v>0</v>
      </c>
      <c s="28">
        <f>ROUND(ROUND(L97,2)*ROUND(G97,3),2)</f>
      </c>
      <c s="25" t="s">
        <v>44</v>
      </c>
      <c>
        <f>(M97*21)/100</f>
      </c>
      <c t="s">
        <v>45</v>
      </c>
    </row>
    <row r="98" spans="1:5" ht="12.75" customHeight="1">
      <c r="A98" s="29" t="s">
        <v>46</v>
      </c>
      <c r="E98" s="30" t="s">
        <v>1425</v>
      </c>
    </row>
    <row r="99" spans="1:5" ht="12.75" customHeight="1">
      <c r="A99" s="29" t="s">
        <v>47</v>
      </c>
      <c r="E99" s="31" t="s">
        <v>5</v>
      </c>
    </row>
    <row r="100" spans="5:5" ht="12.75" customHeight="1">
      <c r="E100" s="30" t="s">
        <v>118</v>
      </c>
    </row>
    <row r="101" spans="1:16" ht="12.75" customHeight="1">
      <c r="A101" t="s">
        <v>40</v>
      </c>
      <c s="6" t="s">
        <v>119</v>
      </c>
      <c s="6" t="s">
        <v>120</v>
      </c>
      <c t="s">
        <v>5</v>
      </c>
      <c s="24" t="s">
        <v>1448</v>
      </c>
      <c s="25" t="s">
        <v>43</v>
      </c>
      <c s="26">
        <v>7</v>
      </c>
      <c s="25">
        <v>0</v>
      </c>
      <c s="25">
        <f>ROUND(G101*H101,6)</f>
      </c>
      <c r="L101" s="27">
        <v>0</v>
      </c>
      <c s="28">
        <f>ROUND(ROUND(L101,2)*ROUND(G101,3),2)</f>
      </c>
      <c s="25" t="s">
        <v>44</v>
      </c>
      <c>
        <f>(M101*21)/100</f>
      </c>
      <c t="s">
        <v>45</v>
      </c>
    </row>
    <row r="102" spans="1:5" ht="12.75" customHeight="1">
      <c r="A102" s="29" t="s">
        <v>46</v>
      </c>
      <c r="E102" s="30" t="s">
        <v>1425</v>
      </c>
    </row>
    <row r="103" spans="1:5" ht="12.75" customHeight="1">
      <c r="A103" s="29" t="s">
        <v>47</v>
      </c>
      <c r="E103" s="31" t="s">
        <v>5</v>
      </c>
    </row>
    <row r="104" spans="5:5" ht="12.75" customHeight="1">
      <c r="E104" s="30" t="s">
        <v>118</v>
      </c>
    </row>
    <row r="105" spans="1:16" ht="12.75" customHeight="1">
      <c r="A105" t="s">
        <v>40</v>
      </c>
      <c s="6" t="s">
        <v>122</v>
      </c>
      <c s="6" t="s">
        <v>123</v>
      </c>
      <c t="s">
        <v>5</v>
      </c>
      <c s="24" t="s">
        <v>1449</v>
      </c>
      <c s="25" t="s">
        <v>43</v>
      </c>
      <c s="26">
        <v>1</v>
      </c>
      <c s="25">
        <v>0</v>
      </c>
      <c s="25">
        <f>ROUND(G105*H105,6)</f>
      </c>
      <c r="L105" s="27">
        <v>0</v>
      </c>
      <c s="28">
        <f>ROUND(ROUND(L105,2)*ROUND(G105,3),2)</f>
      </c>
      <c s="25" t="s">
        <v>44</v>
      </c>
      <c>
        <f>(M105*21)/100</f>
      </c>
      <c t="s">
        <v>45</v>
      </c>
    </row>
    <row r="106" spans="1:5" ht="12.75" customHeight="1">
      <c r="A106" s="29" t="s">
        <v>46</v>
      </c>
      <c r="E106" s="30" t="s">
        <v>1425</v>
      </c>
    </row>
    <row r="107" spans="1:5" ht="12.75" customHeight="1">
      <c r="A107" s="29" t="s">
        <v>47</v>
      </c>
      <c r="E107" s="31" t="s">
        <v>5</v>
      </c>
    </row>
    <row r="108" spans="5:5" ht="12.75" customHeight="1">
      <c r="E108" s="30" t="s">
        <v>118</v>
      </c>
    </row>
    <row r="109" spans="1:16" ht="12.75" customHeight="1">
      <c r="A109" t="s">
        <v>40</v>
      </c>
      <c s="6" t="s">
        <v>125</v>
      </c>
      <c s="6" t="s">
        <v>126</v>
      </c>
      <c t="s">
        <v>5</v>
      </c>
      <c s="24" t="s">
        <v>1450</v>
      </c>
      <c s="25" t="s">
        <v>43</v>
      </c>
      <c s="26">
        <v>39</v>
      </c>
      <c s="25">
        <v>0</v>
      </c>
      <c s="25">
        <f>ROUND(G109*H109,6)</f>
      </c>
      <c r="L109" s="27">
        <v>0</v>
      </c>
      <c s="28">
        <f>ROUND(ROUND(L109,2)*ROUND(G109,3),2)</f>
      </c>
      <c s="25" t="s">
        <v>44</v>
      </c>
      <c>
        <f>(M109*21)/100</f>
      </c>
      <c t="s">
        <v>45</v>
      </c>
    </row>
    <row r="110" spans="1:5" ht="12.75" customHeight="1">
      <c r="A110" s="29" t="s">
        <v>46</v>
      </c>
      <c r="E110" s="30" t="s">
        <v>1425</v>
      </c>
    </row>
    <row r="111" spans="1:5" ht="12.75" customHeight="1">
      <c r="A111" s="29" t="s">
        <v>47</v>
      </c>
      <c r="E111" s="31" t="s">
        <v>5</v>
      </c>
    </row>
    <row r="112" spans="5:5" ht="12.75" customHeight="1">
      <c r="E112" s="30" t="s">
        <v>118</v>
      </c>
    </row>
    <row r="113" spans="1:13" ht="12.75" customHeight="1">
      <c r="A113" t="s">
        <v>37</v>
      </c>
      <c r="C113" s="7" t="s">
        <v>45</v>
      </c>
      <c r="E113" s="32" t="s">
        <v>1451</v>
      </c>
      <c r="J113" s="28">
        <f>0</f>
      </c>
      <c s="28">
        <f>0</f>
      </c>
      <c s="28">
        <f>0+L114+L118+L122+L126+L130+L134+L138+L142+L146+L150+L154+L158+L162+L166+L170+L174+L178+L182+L186+L190+L194+L198+L202+L206+L210+L214+L218+L222+L226+L230+L234+L238+L242+L246+L250+L254+L258+L262+L266+L270+L274+L278+L282+L286+L290+L294+L298+L302+L306+L310+L314+L318+L322+L326+L330+L334+L338+L342+L346+L350+L354+L358</f>
      </c>
      <c s="28">
        <f>0+M114+M118+M122+M126+M130+M134+M138+M142+M146+M150+M154+M158+M162+M166+M170+M174+M178+M182+M186+M190+M194+M198+M202+M206+M210+M214+M218+M222+M226+M230+M234+M238+M242+M246+M250+M254+M258+M262+M266+M270+M274+M278+M282+M286+M290+M294+M298+M302+M306+M310+M314+M318+M322+M326+M330+M334+M338+M342+M346+M350+M354+M358</f>
      </c>
    </row>
    <row r="114" spans="1:16" ht="12.75" customHeight="1">
      <c r="A114" t="s">
        <v>40</v>
      </c>
      <c s="6" t="s">
        <v>128</v>
      </c>
      <c s="6" t="s">
        <v>129</v>
      </c>
      <c t="s">
        <v>5</v>
      </c>
      <c s="24" t="s">
        <v>1452</v>
      </c>
      <c s="25" t="s">
        <v>69</v>
      </c>
      <c s="26">
        <v>703</v>
      </c>
      <c s="25">
        <v>0</v>
      </c>
      <c s="25">
        <f>ROUND(G114*H114,6)</f>
      </c>
      <c r="L114" s="27">
        <v>0</v>
      </c>
      <c s="28">
        <f>ROUND(ROUND(L114,2)*ROUND(G114,3),2)</f>
      </c>
      <c s="25" t="s">
        <v>44</v>
      </c>
      <c>
        <f>(M114*21)/100</f>
      </c>
      <c t="s">
        <v>45</v>
      </c>
    </row>
    <row r="115" spans="1:5" ht="12.75" customHeight="1">
      <c r="A115" s="29" t="s">
        <v>46</v>
      </c>
      <c r="E115" s="30" t="s">
        <v>1425</v>
      </c>
    </row>
    <row r="116" spans="1:5" ht="12.75" customHeight="1">
      <c r="A116" s="29" t="s">
        <v>47</v>
      </c>
      <c r="E116" s="31" t="s">
        <v>5</v>
      </c>
    </row>
    <row r="117" spans="5:5" ht="12.75" customHeight="1">
      <c r="E117" s="30" t="s">
        <v>118</v>
      </c>
    </row>
    <row r="118" spans="1:16" ht="12.75" customHeight="1">
      <c r="A118" t="s">
        <v>40</v>
      </c>
      <c s="6" t="s">
        <v>131</v>
      </c>
      <c s="6" t="s">
        <v>132</v>
      </c>
      <c t="s">
        <v>5</v>
      </c>
      <c s="24" t="s">
        <v>1452</v>
      </c>
      <c s="25" t="s">
        <v>69</v>
      </c>
      <c s="26">
        <v>1253</v>
      </c>
      <c s="25">
        <v>0</v>
      </c>
      <c s="25">
        <f>ROUND(G118*H118,6)</f>
      </c>
      <c r="L118" s="27">
        <v>0</v>
      </c>
      <c s="28">
        <f>ROUND(ROUND(L118,2)*ROUND(G118,3),2)</f>
      </c>
      <c s="25" t="s">
        <v>44</v>
      </c>
      <c>
        <f>(M118*21)/100</f>
      </c>
      <c t="s">
        <v>45</v>
      </c>
    </row>
    <row r="119" spans="1:5" ht="12.75" customHeight="1">
      <c r="A119" s="29" t="s">
        <v>46</v>
      </c>
      <c r="E119" s="30" t="s">
        <v>1425</v>
      </c>
    </row>
    <row r="120" spans="1:5" ht="12.75" customHeight="1">
      <c r="A120" s="29" t="s">
        <v>47</v>
      </c>
      <c r="E120" s="31" t="s">
        <v>5</v>
      </c>
    </row>
    <row r="121" spans="5:5" ht="12.75" customHeight="1">
      <c r="E121" s="30" t="s">
        <v>118</v>
      </c>
    </row>
    <row r="122" spans="1:16" ht="12.75" customHeight="1">
      <c r="A122" t="s">
        <v>40</v>
      </c>
      <c s="6" t="s">
        <v>134</v>
      </c>
      <c s="6" t="s">
        <v>135</v>
      </c>
      <c t="s">
        <v>5</v>
      </c>
      <c s="24" t="s">
        <v>1453</v>
      </c>
      <c s="25" t="s">
        <v>69</v>
      </c>
      <c s="26">
        <v>1480</v>
      </c>
      <c s="25">
        <v>0</v>
      </c>
      <c s="25">
        <f>ROUND(G122*H122,6)</f>
      </c>
      <c r="L122" s="27">
        <v>0</v>
      </c>
      <c s="28">
        <f>ROUND(ROUND(L122,2)*ROUND(G122,3),2)</f>
      </c>
      <c s="25" t="s">
        <v>44</v>
      </c>
      <c>
        <f>(M122*21)/100</f>
      </c>
      <c t="s">
        <v>45</v>
      </c>
    </row>
    <row r="123" spans="1:5" ht="12.75" customHeight="1">
      <c r="A123" s="29" t="s">
        <v>46</v>
      </c>
      <c r="E123" s="30" t="s">
        <v>1425</v>
      </c>
    </row>
    <row r="124" spans="1:5" ht="12.75" customHeight="1">
      <c r="A124" s="29" t="s">
        <v>47</v>
      </c>
      <c r="E124" s="31" t="s">
        <v>5</v>
      </c>
    </row>
    <row r="125" spans="5:5" ht="12.75" customHeight="1">
      <c r="E125" s="30" t="s">
        <v>118</v>
      </c>
    </row>
    <row r="126" spans="1:16" ht="12.75" customHeight="1">
      <c r="A126" t="s">
        <v>40</v>
      </c>
      <c s="6" t="s">
        <v>137</v>
      </c>
      <c s="6" t="s">
        <v>138</v>
      </c>
      <c t="s">
        <v>5</v>
      </c>
      <c s="24" t="s">
        <v>1453</v>
      </c>
      <c s="25" t="s">
        <v>69</v>
      </c>
      <c s="26">
        <v>394</v>
      </c>
      <c s="25">
        <v>0</v>
      </c>
      <c s="25">
        <f>ROUND(G126*H126,6)</f>
      </c>
      <c r="L126" s="27">
        <v>0</v>
      </c>
      <c s="28">
        <f>ROUND(ROUND(L126,2)*ROUND(G126,3),2)</f>
      </c>
      <c s="25" t="s">
        <v>44</v>
      </c>
      <c>
        <f>(M126*21)/100</f>
      </c>
      <c t="s">
        <v>45</v>
      </c>
    </row>
    <row r="127" spans="1:5" ht="12.75" customHeight="1">
      <c r="A127" s="29" t="s">
        <v>46</v>
      </c>
      <c r="E127" s="30" t="s">
        <v>1425</v>
      </c>
    </row>
    <row r="128" spans="1:5" ht="12.75" customHeight="1">
      <c r="A128" s="29" t="s">
        <v>47</v>
      </c>
      <c r="E128" s="31" t="s">
        <v>5</v>
      </c>
    </row>
    <row r="129" spans="5:5" ht="12.75" customHeight="1">
      <c r="E129" s="30" t="s">
        <v>118</v>
      </c>
    </row>
    <row r="130" spans="1:16" ht="12.75" customHeight="1">
      <c r="A130" t="s">
        <v>40</v>
      </c>
      <c s="6" t="s">
        <v>140</v>
      </c>
      <c s="6" t="s">
        <v>141</v>
      </c>
      <c t="s">
        <v>5</v>
      </c>
      <c s="24" t="s">
        <v>1454</v>
      </c>
      <c s="25" t="s">
        <v>69</v>
      </c>
      <c s="26">
        <v>37</v>
      </c>
      <c s="25">
        <v>0</v>
      </c>
      <c s="25">
        <f>ROUND(G130*H130,6)</f>
      </c>
      <c r="L130" s="27">
        <v>0</v>
      </c>
      <c s="28">
        <f>ROUND(ROUND(L130,2)*ROUND(G130,3),2)</f>
      </c>
      <c s="25" t="s">
        <v>44</v>
      </c>
      <c>
        <f>(M130*21)/100</f>
      </c>
      <c t="s">
        <v>45</v>
      </c>
    </row>
    <row r="131" spans="1:5" ht="12.75" customHeight="1">
      <c r="A131" s="29" t="s">
        <v>46</v>
      </c>
      <c r="E131" s="30" t="s">
        <v>1425</v>
      </c>
    </row>
    <row r="132" spans="1:5" ht="12.75" customHeight="1">
      <c r="A132" s="29" t="s">
        <v>47</v>
      </c>
      <c r="E132" s="31" t="s">
        <v>5</v>
      </c>
    </row>
    <row r="133" spans="5:5" ht="12.75" customHeight="1">
      <c r="E133" s="30" t="s">
        <v>118</v>
      </c>
    </row>
    <row r="134" spans="1:16" ht="12.75" customHeight="1">
      <c r="A134" t="s">
        <v>40</v>
      </c>
      <c s="6" t="s">
        <v>143</v>
      </c>
      <c s="6" t="s">
        <v>144</v>
      </c>
      <c t="s">
        <v>5</v>
      </c>
      <c s="24" t="s">
        <v>1455</v>
      </c>
      <c s="25" t="s">
        <v>69</v>
      </c>
      <c s="26">
        <v>70</v>
      </c>
      <c s="25">
        <v>0</v>
      </c>
      <c s="25">
        <f>ROUND(G134*H134,6)</f>
      </c>
      <c r="L134" s="27">
        <v>0</v>
      </c>
      <c s="28">
        <f>ROUND(ROUND(L134,2)*ROUND(G134,3),2)</f>
      </c>
      <c s="25" t="s">
        <v>44</v>
      </c>
      <c>
        <f>(M134*21)/100</f>
      </c>
      <c t="s">
        <v>45</v>
      </c>
    </row>
    <row r="135" spans="1:5" ht="12.75" customHeight="1">
      <c r="A135" s="29" t="s">
        <v>46</v>
      </c>
      <c r="E135" s="30" t="s">
        <v>1425</v>
      </c>
    </row>
    <row r="136" spans="1:5" ht="12.75" customHeight="1">
      <c r="A136" s="29" t="s">
        <v>47</v>
      </c>
      <c r="E136" s="31" t="s">
        <v>5</v>
      </c>
    </row>
    <row r="137" spans="5:5" ht="12.75" customHeight="1">
      <c r="E137" s="30" t="s">
        <v>118</v>
      </c>
    </row>
    <row r="138" spans="1:16" ht="12.75" customHeight="1">
      <c r="A138" t="s">
        <v>40</v>
      </c>
      <c s="6" t="s">
        <v>146</v>
      </c>
      <c s="6" t="s">
        <v>147</v>
      </c>
      <c t="s">
        <v>5</v>
      </c>
      <c s="24" t="s">
        <v>1456</v>
      </c>
      <c s="25" t="s">
        <v>69</v>
      </c>
      <c s="26">
        <v>45</v>
      </c>
      <c s="25">
        <v>0</v>
      </c>
      <c s="25">
        <f>ROUND(G138*H138,6)</f>
      </c>
      <c r="L138" s="27">
        <v>0</v>
      </c>
      <c s="28">
        <f>ROUND(ROUND(L138,2)*ROUND(G138,3),2)</f>
      </c>
      <c s="25" t="s">
        <v>44</v>
      </c>
      <c>
        <f>(M138*21)/100</f>
      </c>
      <c t="s">
        <v>45</v>
      </c>
    </row>
    <row r="139" spans="1:5" ht="12.75" customHeight="1">
      <c r="A139" s="29" t="s">
        <v>46</v>
      </c>
      <c r="E139" s="30" t="s">
        <v>1425</v>
      </c>
    </row>
    <row r="140" spans="1:5" ht="12.75" customHeight="1">
      <c r="A140" s="29" t="s">
        <v>47</v>
      </c>
      <c r="E140" s="31" t="s">
        <v>5</v>
      </c>
    </row>
    <row r="141" spans="5:5" ht="12.75" customHeight="1">
      <c r="E141" s="30" t="s">
        <v>118</v>
      </c>
    </row>
    <row r="142" spans="1:16" ht="12.75" customHeight="1">
      <c r="A142" t="s">
        <v>40</v>
      </c>
      <c s="6" t="s">
        <v>149</v>
      </c>
      <c s="6" t="s">
        <v>150</v>
      </c>
      <c t="s">
        <v>5</v>
      </c>
      <c s="24" t="s">
        <v>1457</v>
      </c>
      <c s="25" t="s">
        <v>69</v>
      </c>
      <c s="26">
        <v>144</v>
      </c>
      <c s="25">
        <v>0</v>
      </c>
      <c s="25">
        <f>ROUND(G142*H142,6)</f>
      </c>
      <c r="L142" s="27">
        <v>0</v>
      </c>
      <c s="28">
        <f>ROUND(ROUND(L142,2)*ROUND(G142,3),2)</f>
      </c>
      <c s="25" t="s">
        <v>44</v>
      </c>
      <c>
        <f>(M142*21)/100</f>
      </c>
      <c t="s">
        <v>45</v>
      </c>
    </row>
    <row r="143" spans="1:5" ht="12.75" customHeight="1">
      <c r="A143" s="29" t="s">
        <v>46</v>
      </c>
      <c r="E143" s="30" t="s">
        <v>1425</v>
      </c>
    </row>
    <row r="144" spans="1:5" ht="12.75" customHeight="1">
      <c r="A144" s="29" t="s">
        <v>47</v>
      </c>
      <c r="E144" s="31" t="s">
        <v>5</v>
      </c>
    </row>
    <row r="145" spans="5:5" ht="12.75" customHeight="1">
      <c r="E145" s="30" t="s">
        <v>118</v>
      </c>
    </row>
    <row r="146" spans="1:16" ht="12.75" customHeight="1">
      <c r="A146" t="s">
        <v>40</v>
      </c>
      <c s="6" t="s">
        <v>152</v>
      </c>
      <c s="6" t="s">
        <v>153</v>
      </c>
      <c t="s">
        <v>5</v>
      </c>
      <c s="24" t="s">
        <v>1458</v>
      </c>
      <c s="25" t="s">
        <v>69</v>
      </c>
      <c s="26">
        <v>90</v>
      </c>
      <c s="25">
        <v>0</v>
      </c>
      <c s="25">
        <f>ROUND(G146*H146,6)</f>
      </c>
      <c r="L146" s="27">
        <v>0</v>
      </c>
      <c s="28">
        <f>ROUND(ROUND(L146,2)*ROUND(G146,3),2)</f>
      </c>
      <c s="25" t="s">
        <v>44</v>
      </c>
      <c>
        <f>(M146*21)/100</f>
      </c>
      <c t="s">
        <v>45</v>
      </c>
    </row>
    <row r="147" spans="1:5" ht="12.75" customHeight="1">
      <c r="A147" s="29" t="s">
        <v>46</v>
      </c>
      <c r="E147" s="30" t="s">
        <v>1425</v>
      </c>
    </row>
    <row r="148" spans="1:5" ht="12.75" customHeight="1">
      <c r="A148" s="29" t="s">
        <v>47</v>
      </c>
      <c r="E148" s="31" t="s">
        <v>5</v>
      </c>
    </row>
    <row r="149" spans="5:5" ht="12.75" customHeight="1">
      <c r="E149" s="30" t="s">
        <v>118</v>
      </c>
    </row>
    <row r="150" spans="1:16" ht="12.75" customHeight="1">
      <c r="A150" t="s">
        <v>40</v>
      </c>
      <c s="6" t="s">
        <v>155</v>
      </c>
      <c s="6" t="s">
        <v>156</v>
      </c>
      <c t="s">
        <v>5</v>
      </c>
      <c s="24" t="s">
        <v>1459</v>
      </c>
      <c s="25" t="s">
        <v>69</v>
      </c>
      <c s="26">
        <v>288</v>
      </c>
      <c s="25">
        <v>0</v>
      </c>
      <c s="25">
        <f>ROUND(G150*H150,6)</f>
      </c>
      <c r="L150" s="27">
        <v>0</v>
      </c>
      <c s="28">
        <f>ROUND(ROUND(L150,2)*ROUND(G150,3),2)</f>
      </c>
      <c s="25" t="s">
        <v>44</v>
      </c>
      <c>
        <f>(M150*21)/100</f>
      </c>
      <c t="s">
        <v>45</v>
      </c>
    </row>
    <row r="151" spans="1:5" ht="12.75" customHeight="1">
      <c r="A151" s="29" t="s">
        <v>46</v>
      </c>
      <c r="E151" s="30" t="s">
        <v>1425</v>
      </c>
    </row>
    <row r="152" spans="1:5" ht="12.75" customHeight="1">
      <c r="A152" s="29" t="s">
        <v>47</v>
      </c>
      <c r="E152" s="31" t="s">
        <v>5</v>
      </c>
    </row>
    <row r="153" spans="5:5" ht="12.75" customHeight="1">
      <c r="E153" s="30" t="s">
        <v>118</v>
      </c>
    </row>
    <row r="154" spans="1:16" ht="12.75" customHeight="1">
      <c r="A154" t="s">
        <v>40</v>
      </c>
      <c s="6" t="s">
        <v>158</v>
      </c>
      <c s="6" t="s">
        <v>159</v>
      </c>
      <c t="s">
        <v>5</v>
      </c>
      <c s="24" t="s">
        <v>1460</v>
      </c>
      <c s="25" t="s">
        <v>69</v>
      </c>
      <c s="26">
        <v>5</v>
      </c>
      <c s="25">
        <v>0</v>
      </c>
      <c s="25">
        <f>ROUND(G154*H154,6)</f>
      </c>
      <c r="L154" s="27">
        <v>0</v>
      </c>
      <c s="28">
        <f>ROUND(ROUND(L154,2)*ROUND(G154,3),2)</f>
      </c>
      <c s="25" t="s">
        <v>44</v>
      </c>
      <c>
        <f>(M154*21)/100</f>
      </c>
      <c t="s">
        <v>45</v>
      </c>
    </row>
    <row r="155" spans="1:5" ht="12.75" customHeight="1">
      <c r="A155" s="29" t="s">
        <v>46</v>
      </c>
      <c r="E155" s="30" t="s">
        <v>1425</v>
      </c>
    </row>
    <row r="156" spans="1:5" ht="12.75" customHeight="1">
      <c r="A156" s="29" t="s">
        <v>47</v>
      </c>
      <c r="E156" s="31" t="s">
        <v>5</v>
      </c>
    </row>
    <row r="157" spans="5:5" ht="12.75" customHeight="1">
      <c r="E157" s="30" t="s">
        <v>118</v>
      </c>
    </row>
    <row r="158" spans="1:16" ht="12.75" customHeight="1">
      <c r="A158" t="s">
        <v>40</v>
      </c>
      <c s="6" t="s">
        <v>161</v>
      </c>
      <c s="6" t="s">
        <v>162</v>
      </c>
      <c t="s">
        <v>5</v>
      </c>
      <c s="24" t="s">
        <v>1461</v>
      </c>
      <c s="25" t="s">
        <v>69</v>
      </c>
      <c s="26">
        <v>20</v>
      </c>
      <c s="25">
        <v>0</v>
      </c>
      <c s="25">
        <f>ROUND(G158*H158,6)</f>
      </c>
      <c r="L158" s="27">
        <v>0</v>
      </c>
      <c s="28">
        <f>ROUND(ROUND(L158,2)*ROUND(G158,3),2)</f>
      </c>
      <c s="25" t="s">
        <v>44</v>
      </c>
      <c>
        <f>(M158*21)/100</f>
      </c>
      <c t="s">
        <v>45</v>
      </c>
    </row>
    <row r="159" spans="1:5" ht="12.75" customHeight="1">
      <c r="A159" s="29" t="s">
        <v>46</v>
      </c>
      <c r="E159" s="30" t="s">
        <v>1425</v>
      </c>
    </row>
    <row r="160" spans="1:5" ht="12.75" customHeight="1">
      <c r="A160" s="29" t="s">
        <v>47</v>
      </c>
      <c r="E160" s="31" t="s">
        <v>5</v>
      </c>
    </row>
    <row r="161" spans="5:5" ht="12.75" customHeight="1">
      <c r="E161" s="30" t="s">
        <v>118</v>
      </c>
    </row>
    <row r="162" spans="1:16" ht="12.75" customHeight="1">
      <c r="A162" t="s">
        <v>40</v>
      </c>
      <c s="6" t="s">
        <v>164</v>
      </c>
      <c s="6" t="s">
        <v>165</v>
      </c>
      <c t="s">
        <v>5</v>
      </c>
      <c s="24" t="s">
        <v>1462</v>
      </c>
      <c s="25" t="s">
        <v>69</v>
      </c>
      <c s="26">
        <v>184</v>
      </c>
      <c s="25">
        <v>0</v>
      </c>
      <c s="25">
        <f>ROUND(G162*H162,6)</f>
      </c>
      <c r="L162" s="27">
        <v>0</v>
      </c>
      <c s="28">
        <f>ROUND(ROUND(L162,2)*ROUND(G162,3),2)</f>
      </c>
      <c s="25" t="s">
        <v>44</v>
      </c>
      <c>
        <f>(M162*21)/100</f>
      </c>
      <c t="s">
        <v>45</v>
      </c>
    </row>
    <row r="163" spans="1:5" ht="12.75" customHeight="1">
      <c r="A163" s="29" t="s">
        <v>46</v>
      </c>
      <c r="E163" s="30" t="s">
        <v>1425</v>
      </c>
    </row>
    <row r="164" spans="1:5" ht="12.75" customHeight="1">
      <c r="A164" s="29" t="s">
        <v>47</v>
      </c>
      <c r="E164" s="31" t="s">
        <v>5</v>
      </c>
    </row>
    <row r="165" spans="5:5" ht="12.75" customHeight="1">
      <c r="E165" s="30" t="s">
        <v>118</v>
      </c>
    </row>
    <row r="166" spans="1:16" ht="12.75" customHeight="1">
      <c r="A166" t="s">
        <v>40</v>
      </c>
      <c s="6" t="s">
        <v>167</v>
      </c>
      <c s="6" t="s">
        <v>168</v>
      </c>
      <c t="s">
        <v>5</v>
      </c>
      <c s="24" t="s">
        <v>1463</v>
      </c>
      <c s="25" t="s">
        <v>43</v>
      </c>
      <c s="26">
        <v>1</v>
      </c>
      <c s="25">
        <v>0</v>
      </c>
      <c s="25">
        <f>ROUND(G166*H166,6)</f>
      </c>
      <c r="L166" s="27">
        <v>0</v>
      </c>
      <c s="28">
        <f>ROUND(ROUND(L166,2)*ROUND(G166,3),2)</f>
      </c>
      <c s="25" t="s">
        <v>44</v>
      </c>
      <c>
        <f>(M166*21)/100</f>
      </c>
      <c t="s">
        <v>45</v>
      </c>
    </row>
    <row r="167" spans="1:5" ht="12.75" customHeight="1">
      <c r="A167" s="29" t="s">
        <v>46</v>
      </c>
      <c r="E167" s="30" t="s">
        <v>1425</v>
      </c>
    </row>
    <row r="168" spans="1:5" ht="12.75" customHeight="1">
      <c r="A168" s="29" t="s">
        <v>47</v>
      </c>
      <c r="E168" s="31" t="s">
        <v>5</v>
      </c>
    </row>
    <row r="169" spans="5:5" ht="12.75" customHeight="1">
      <c r="E169" s="30" t="s">
        <v>118</v>
      </c>
    </row>
    <row r="170" spans="1:16" ht="12.75" customHeight="1">
      <c r="A170" t="s">
        <v>40</v>
      </c>
      <c s="6" t="s">
        <v>170</v>
      </c>
      <c s="6" t="s">
        <v>171</v>
      </c>
      <c t="s">
        <v>5</v>
      </c>
      <c s="24" t="s">
        <v>1464</v>
      </c>
      <c s="25" t="s">
        <v>599</v>
      </c>
      <c s="26">
        <v>20</v>
      </c>
      <c s="25">
        <v>0</v>
      </c>
      <c s="25">
        <f>ROUND(G170*H170,6)</f>
      </c>
      <c r="L170" s="27">
        <v>0</v>
      </c>
      <c s="28">
        <f>ROUND(ROUND(L170,2)*ROUND(G170,3),2)</f>
      </c>
      <c s="25" t="s">
        <v>44</v>
      </c>
      <c>
        <f>(M170*21)/100</f>
      </c>
      <c t="s">
        <v>45</v>
      </c>
    </row>
    <row r="171" spans="1:5" ht="12.75" customHeight="1">
      <c r="A171" s="29" t="s">
        <v>46</v>
      </c>
      <c r="E171" s="30" t="s">
        <v>1425</v>
      </c>
    </row>
    <row r="172" spans="1:5" ht="12.75" customHeight="1">
      <c r="A172" s="29" t="s">
        <v>47</v>
      </c>
      <c r="E172" s="31" t="s">
        <v>5</v>
      </c>
    </row>
    <row r="173" spans="5:5" ht="12.75" customHeight="1">
      <c r="E173" s="30" t="s">
        <v>118</v>
      </c>
    </row>
    <row r="174" spans="1:16" ht="12.75" customHeight="1">
      <c r="A174" t="s">
        <v>40</v>
      </c>
      <c s="6" t="s">
        <v>173</v>
      </c>
      <c s="6" t="s">
        <v>174</v>
      </c>
      <c t="s">
        <v>5</v>
      </c>
      <c s="24" t="s">
        <v>1465</v>
      </c>
      <c s="25" t="s">
        <v>69</v>
      </c>
      <c s="26">
        <v>240</v>
      </c>
      <c s="25">
        <v>0</v>
      </c>
      <c s="25">
        <f>ROUND(G174*H174,6)</f>
      </c>
      <c r="L174" s="27">
        <v>0</v>
      </c>
      <c s="28">
        <f>ROUND(ROUND(L174,2)*ROUND(G174,3),2)</f>
      </c>
      <c s="25" t="s">
        <v>44</v>
      </c>
      <c>
        <f>(M174*21)/100</f>
      </c>
      <c t="s">
        <v>45</v>
      </c>
    </row>
    <row r="175" spans="1:5" ht="12.75" customHeight="1">
      <c r="A175" s="29" t="s">
        <v>46</v>
      </c>
      <c r="E175" s="30" t="s">
        <v>1425</v>
      </c>
    </row>
    <row r="176" spans="1:5" ht="12.75" customHeight="1">
      <c r="A176" s="29" t="s">
        <v>47</v>
      </c>
      <c r="E176" s="31" t="s">
        <v>5</v>
      </c>
    </row>
    <row r="177" spans="5:5" ht="12.75" customHeight="1">
      <c r="E177" s="30" t="s">
        <v>118</v>
      </c>
    </row>
    <row r="178" spans="1:16" ht="12.75" customHeight="1">
      <c r="A178" t="s">
        <v>40</v>
      </c>
      <c s="6" t="s">
        <v>176</v>
      </c>
      <c s="6" t="s">
        <v>177</v>
      </c>
      <c t="s">
        <v>5</v>
      </c>
      <c s="24" t="s">
        <v>1466</v>
      </c>
      <c s="25" t="s">
        <v>69</v>
      </c>
      <c s="26">
        <v>143</v>
      </c>
      <c s="25">
        <v>0</v>
      </c>
      <c s="25">
        <f>ROUND(G178*H178,6)</f>
      </c>
      <c r="L178" s="27">
        <v>0</v>
      </c>
      <c s="28">
        <f>ROUND(ROUND(L178,2)*ROUND(G178,3),2)</f>
      </c>
      <c s="25" t="s">
        <v>44</v>
      </c>
      <c>
        <f>(M178*21)/100</f>
      </c>
      <c t="s">
        <v>45</v>
      </c>
    </row>
    <row r="179" spans="1:5" ht="12.75" customHeight="1">
      <c r="A179" s="29" t="s">
        <v>46</v>
      </c>
      <c r="E179" s="30" t="s">
        <v>1425</v>
      </c>
    </row>
    <row r="180" spans="1:5" ht="12.75" customHeight="1">
      <c r="A180" s="29" t="s">
        <v>47</v>
      </c>
      <c r="E180" s="31" t="s">
        <v>5</v>
      </c>
    </row>
    <row r="181" spans="5:5" ht="12.75" customHeight="1">
      <c r="E181" s="30" t="s">
        <v>118</v>
      </c>
    </row>
    <row r="182" spans="1:16" ht="12.75" customHeight="1">
      <c r="A182" t="s">
        <v>40</v>
      </c>
      <c s="6" t="s">
        <v>180</v>
      </c>
      <c s="6" t="s">
        <v>181</v>
      </c>
      <c t="s">
        <v>5</v>
      </c>
      <c s="24" t="s">
        <v>1467</v>
      </c>
      <c s="25" t="s">
        <v>43</v>
      </c>
      <c s="26">
        <v>3</v>
      </c>
      <c s="25">
        <v>0</v>
      </c>
      <c s="25">
        <f>ROUND(G182*H182,6)</f>
      </c>
      <c r="L182" s="27">
        <v>0</v>
      </c>
      <c s="28">
        <f>ROUND(ROUND(L182,2)*ROUND(G182,3),2)</f>
      </c>
      <c s="25" t="s">
        <v>44</v>
      </c>
      <c>
        <f>(M182*21)/100</f>
      </c>
      <c t="s">
        <v>45</v>
      </c>
    </row>
    <row r="183" spans="1:5" ht="12.75" customHeight="1">
      <c r="A183" s="29" t="s">
        <v>46</v>
      </c>
      <c r="E183" s="30" t="s">
        <v>1425</v>
      </c>
    </row>
    <row r="184" spans="1:5" ht="12.75" customHeight="1">
      <c r="A184" s="29" t="s">
        <v>47</v>
      </c>
      <c r="E184" s="31" t="s">
        <v>5</v>
      </c>
    </row>
    <row r="185" spans="5:5" ht="12.75" customHeight="1">
      <c r="E185" s="30" t="s">
        <v>118</v>
      </c>
    </row>
    <row r="186" spans="1:16" ht="12.75" customHeight="1">
      <c r="A186" t="s">
        <v>40</v>
      </c>
      <c s="6" t="s">
        <v>185</v>
      </c>
      <c s="6" t="s">
        <v>186</v>
      </c>
      <c t="s">
        <v>5</v>
      </c>
      <c s="24" t="s">
        <v>1468</v>
      </c>
      <c s="25" t="s">
        <v>43</v>
      </c>
      <c s="26">
        <v>3</v>
      </c>
      <c s="25">
        <v>0</v>
      </c>
      <c s="25">
        <f>ROUND(G186*H186,6)</f>
      </c>
      <c r="L186" s="27">
        <v>0</v>
      </c>
      <c s="28">
        <f>ROUND(ROUND(L186,2)*ROUND(G186,3),2)</f>
      </c>
      <c s="25" t="s">
        <v>44</v>
      </c>
      <c>
        <f>(M186*21)/100</f>
      </c>
      <c t="s">
        <v>45</v>
      </c>
    </row>
    <row r="187" spans="1:5" ht="12.75" customHeight="1">
      <c r="A187" s="29" t="s">
        <v>46</v>
      </c>
      <c r="E187" s="30" t="s">
        <v>1425</v>
      </c>
    </row>
    <row r="188" spans="1:5" ht="12.75" customHeight="1">
      <c r="A188" s="29" t="s">
        <v>47</v>
      </c>
      <c r="E188" s="31" t="s">
        <v>5</v>
      </c>
    </row>
    <row r="189" spans="5:5" ht="12.75" customHeight="1">
      <c r="E189" s="30" t="s">
        <v>118</v>
      </c>
    </row>
    <row r="190" spans="1:16" ht="12.75" customHeight="1">
      <c r="A190" t="s">
        <v>40</v>
      </c>
      <c s="6" t="s">
        <v>189</v>
      </c>
      <c s="6" t="s">
        <v>190</v>
      </c>
      <c t="s">
        <v>5</v>
      </c>
      <c s="24" t="s">
        <v>1469</v>
      </c>
      <c s="25" t="s">
        <v>43</v>
      </c>
      <c s="26">
        <v>300</v>
      </c>
      <c s="25">
        <v>0</v>
      </c>
      <c s="25">
        <f>ROUND(G190*H190,6)</f>
      </c>
      <c r="L190" s="27">
        <v>0</v>
      </c>
      <c s="28">
        <f>ROUND(ROUND(L190,2)*ROUND(G190,3),2)</f>
      </c>
      <c s="25" t="s">
        <v>44</v>
      </c>
      <c>
        <f>(M190*21)/100</f>
      </c>
      <c t="s">
        <v>45</v>
      </c>
    </row>
    <row r="191" spans="1:5" ht="12.75" customHeight="1">
      <c r="A191" s="29" t="s">
        <v>46</v>
      </c>
      <c r="E191" s="30" t="s">
        <v>1425</v>
      </c>
    </row>
    <row r="192" spans="1:5" ht="12.75" customHeight="1">
      <c r="A192" s="29" t="s">
        <v>47</v>
      </c>
      <c r="E192" s="31" t="s">
        <v>5</v>
      </c>
    </row>
    <row r="193" spans="5:5" ht="12.75" customHeight="1">
      <c r="E193" s="30" t="s">
        <v>118</v>
      </c>
    </row>
    <row r="194" spans="1:16" ht="12.75" customHeight="1">
      <c r="A194" t="s">
        <v>40</v>
      </c>
      <c s="6" t="s">
        <v>193</v>
      </c>
      <c s="6" t="s">
        <v>194</v>
      </c>
      <c t="s">
        <v>5</v>
      </c>
      <c s="24" t="s">
        <v>1470</v>
      </c>
      <c s="25" t="s">
        <v>43</v>
      </c>
      <c s="26">
        <v>70</v>
      </c>
      <c s="25">
        <v>0</v>
      </c>
      <c s="25">
        <f>ROUND(G194*H194,6)</f>
      </c>
      <c r="L194" s="27">
        <v>0</v>
      </c>
      <c s="28">
        <f>ROUND(ROUND(L194,2)*ROUND(G194,3),2)</f>
      </c>
      <c s="25" t="s">
        <v>44</v>
      </c>
      <c>
        <f>(M194*21)/100</f>
      </c>
      <c t="s">
        <v>45</v>
      </c>
    </row>
    <row r="195" spans="1:5" ht="12.75" customHeight="1">
      <c r="A195" s="29" t="s">
        <v>46</v>
      </c>
      <c r="E195" s="30" t="s">
        <v>1425</v>
      </c>
    </row>
    <row r="196" spans="1:5" ht="12.75" customHeight="1">
      <c r="A196" s="29" t="s">
        <v>47</v>
      </c>
      <c r="E196" s="31" t="s">
        <v>5</v>
      </c>
    </row>
    <row r="197" spans="5:5" ht="12.75" customHeight="1">
      <c r="E197" s="30" t="s">
        <v>118</v>
      </c>
    </row>
    <row r="198" spans="1:16" ht="12.75" customHeight="1">
      <c r="A198" t="s">
        <v>40</v>
      </c>
      <c s="6" t="s">
        <v>197</v>
      </c>
      <c s="6" t="s">
        <v>198</v>
      </c>
      <c t="s">
        <v>5</v>
      </c>
      <c s="24" t="s">
        <v>1471</v>
      </c>
      <c s="25" t="s">
        <v>43</v>
      </c>
      <c s="26">
        <v>22</v>
      </c>
      <c s="25">
        <v>0</v>
      </c>
      <c s="25">
        <f>ROUND(G198*H198,6)</f>
      </c>
      <c r="L198" s="27">
        <v>0</v>
      </c>
      <c s="28">
        <f>ROUND(ROUND(L198,2)*ROUND(G198,3),2)</f>
      </c>
      <c s="25" t="s">
        <v>44</v>
      </c>
      <c>
        <f>(M198*21)/100</f>
      </c>
      <c t="s">
        <v>45</v>
      </c>
    </row>
    <row r="199" spans="1:5" ht="12.75" customHeight="1">
      <c r="A199" s="29" t="s">
        <v>46</v>
      </c>
      <c r="E199" s="30" t="s">
        <v>1425</v>
      </c>
    </row>
    <row r="200" spans="1:5" ht="12.75" customHeight="1">
      <c r="A200" s="29" t="s">
        <v>47</v>
      </c>
      <c r="E200" s="31" t="s">
        <v>5</v>
      </c>
    </row>
    <row r="201" spans="5:5" ht="12.75" customHeight="1">
      <c r="E201" s="30" t="s">
        <v>118</v>
      </c>
    </row>
    <row r="202" spans="1:16" ht="12.75" customHeight="1">
      <c r="A202" t="s">
        <v>40</v>
      </c>
      <c s="6" t="s">
        <v>201</v>
      </c>
      <c s="6" t="s">
        <v>202</v>
      </c>
      <c t="s">
        <v>5</v>
      </c>
      <c s="24" t="s">
        <v>1472</v>
      </c>
      <c s="25" t="s">
        <v>69</v>
      </c>
      <c s="26">
        <v>300</v>
      </c>
      <c s="25">
        <v>0</v>
      </c>
      <c s="25">
        <f>ROUND(G202*H202,6)</f>
      </c>
      <c r="L202" s="27">
        <v>0</v>
      </c>
      <c s="28">
        <f>ROUND(ROUND(L202,2)*ROUND(G202,3),2)</f>
      </c>
      <c s="25" t="s">
        <v>44</v>
      </c>
      <c>
        <f>(M202*21)/100</f>
      </c>
      <c t="s">
        <v>45</v>
      </c>
    </row>
    <row r="203" spans="1:5" ht="12.75" customHeight="1">
      <c r="A203" s="29" t="s">
        <v>46</v>
      </c>
      <c r="E203" s="30" t="s">
        <v>1425</v>
      </c>
    </row>
    <row r="204" spans="1:5" ht="12.75" customHeight="1">
      <c r="A204" s="29" t="s">
        <v>47</v>
      </c>
      <c r="E204" s="31" t="s">
        <v>5</v>
      </c>
    </row>
    <row r="205" spans="5:5" ht="12.75" customHeight="1">
      <c r="E205" s="30" t="s">
        <v>118</v>
      </c>
    </row>
    <row r="206" spans="1:16" ht="12.75" customHeight="1">
      <c r="A206" t="s">
        <v>40</v>
      </c>
      <c s="6" t="s">
        <v>205</v>
      </c>
      <c s="6" t="s">
        <v>206</v>
      </c>
      <c t="s">
        <v>5</v>
      </c>
      <c s="24" t="s">
        <v>1473</v>
      </c>
      <c s="25" t="s">
        <v>43</v>
      </c>
      <c s="26">
        <v>3</v>
      </c>
      <c s="25">
        <v>0</v>
      </c>
      <c s="25">
        <f>ROUND(G206*H206,6)</f>
      </c>
      <c r="L206" s="27">
        <v>0</v>
      </c>
      <c s="28">
        <f>ROUND(ROUND(L206,2)*ROUND(G206,3),2)</f>
      </c>
      <c s="25" t="s">
        <v>44</v>
      </c>
      <c>
        <f>(M206*21)/100</f>
      </c>
      <c t="s">
        <v>45</v>
      </c>
    </row>
    <row r="207" spans="1:5" ht="12.75" customHeight="1">
      <c r="A207" s="29" t="s">
        <v>46</v>
      </c>
      <c r="E207" s="30" t="s">
        <v>1425</v>
      </c>
    </row>
    <row r="208" spans="1:5" ht="12.75" customHeight="1">
      <c r="A208" s="29" t="s">
        <v>47</v>
      </c>
      <c r="E208" s="31" t="s">
        <v>5</v>
      </c>
    </row>
    <row r="209" spans="5:5" ht="12.75" customHeight="1">
      <c r="E209" s="30" t="s">
        <v>118</v>
      </c>
    </row>
    <row r="210" spans="1:16" ht="12.75" customHeight="1">
      <c r="A210" t="s">
        <v>40</v>
      </c>
      <c s="6" t="s">
        <v>209</v>
      </c>
      <c s="6" t="s">
        <v>210</v>
      </c>
      <c t="s">
        <v>5</v>
      </c>
      <c s="24" t="s">
        <v>1474</v>
      </c>
      <c s="25" t="s">
        <v>43</v>
      </c>
      <c s="26">
        <v>50</v>
      </c>
      <c s="25">
        <v>0</v>
      </c>
      <c s="25">
        <f>ROUND(G210*H210,6)</f>
      </c>
      <c r="L210" s="27">
        <v>0</v>
      </c>
      <c s="28">
        <f>ROUND(ROUND(L210,2)*ROUND(G210,3),2)</f>
      </c>
      <c s="25" t="s">
        <v>44</v>
      </c>
      <c>
        <f>(M210*21)/100</f>
      </c>
      <c t="s">
        <v>45</v>
      </c>
    </row>
    <row r="211" spans="1:5" ht="12.75" customHeight="1">
      <c r="A211" s="29" t="s">
        <v>46</v>
      </c>
      <c r="E211" s="30" t="s">
        <v>1425</v>
      </c>
    </row>
    <row r="212" spans="1:5" ht="12.75" customHeight="1">
      <c r="A212" s="29" t="s">
        <v>47</v>
      </c>
      <c r="E212" s="31" t="s">
        <v>5</v>
      </c>
    </row>
    <row r="213" spans="5:5" ht="12.75" customHeight="1">
      <c r="E213" s="30" t="s">
        <v>118</v>
      </c>
    </row>
    <row r="214" spans="1:16" ht="12.75" customHeight="1">
      <c r="A214" t="s">
        <v>40</v>
      </c>
      <c s="6" t="s">
        <v>213</v>
      </c>
      <c s="6" t="s">
        <v>214</v>
      </c>
      <c t="s">
        <v>5</v>
      </c>
      <c s="24" t="s">
        <v>1475</v>
      </c>
      <c s="25" t="s">
        <v>43</v>
      </c>
      <c s="26">
        <v>3</v>
      </c>
      <c s="25">
        <v>0</v>
      </c>
      <c s="25">
        <f>ROUND(G214*H214,6)</f>
      </c>
      <c r="L214" s="27">
        <v>0</v>
      </c>
      <c s="28">
        <f>ROUND(ROUND(L214,2)*ROUND(G214,3),2)</f>
      </c>
      <c s="25" t="s">
        <v>44</v>
      </c>
      <c>
        <f>(M214*21)/100</f>
      </c>
      <c t="s">
        <v>45</v>
      </c>
    </row>
    <row r="215" spans="1:5" ht="12.75" customHeight="1">
      <c r="A215" s="29" t="s">
        <v>46</v>
      </c>
      <c r="E215" s="30" t="s">
        <v>1425</v>
      </c>
    </row>
    <row r="216" spans="1:5" ht="12.75" customHeight="1">
      <c r="A216" s="29" t="s">
        <v>47</v>
      </c>
      <c r="E216" s="31" t="s">
        <v>5</v>
      </c>
    </row>
    <row r="217" spans="5:5" ht="12.75" customHeight="1">
      <c r="E217" s="30" t="s">
        <v>118</v>
      </c>
    </row>
    <row r="218" spans="1:16" ht="12.75" customHeight="1">
      <c r="A218" t="s">
        <v>40</v>
      </c>
      <c s="6" t="s">
        <v>216</v>
      </c>
      <c s="6" t="s">
        <v>217</v>
      </c>
      <c t="s">
        <v>5</v>
      </c>
      <c s="24" t="s">
        <v>1476</v>
      </c>
      <c s="25" t="s">
        <v>43</v>
      </c>
      <c s="26">
        <v>3</v>
      </c>
      <c s="25">
        <v>0</v>
      </c>
      <c s="25">
        <f>ROUND(G218*H218,6)</f>
      </c>
      <c r="L218" s="27">
        <v>0</v>
      </c>
      <c s="28">
        <f>ROUND(ROUND(L218,2)*ROUND(G218,3),2)</f>
      </c>
      <c s="25" t="s">
        <v>44</v>
      </c>
      <c>
        <f>(M218*21)/100</f>
      </c>
      <c t="s">
        <v>45</v>
      </c>
    </row>
    <row r="219" spans="1:5" ht="12.75" customHeight="1">
      <c r="A219" s="29" t="s">
        <v>46</v>
      </c>
      <c r="E219" s="30" t="s">
        <v>1425</v>
      </c>
    </row>
    <row r="220" spans="1:5" ht="12.75" customHeight="1">
      <c r="A220" s="29" t="s">
        <v>47</v>
      </c>
      <c r="E220" s="31" t="s">
        <v>5</v>
      </c>
    </row>
    <row r="221" spans="5:5" ht="12.75" customHeight="1">
      <c r="E221" s="30" t="s">
        <v>118</v>
      </c>
    </row>
    <row r="222" spans="1:16" ht="12.75" customHeight="1">
      <c r="A222" t="s">
        <v>40</v>
      </c>
      <c s="6" t="s">
        <v>220</v>
      </c>
      <c s="6" t="s">
        <v>221</v>
      </c>
      <c t="s">
        <v>5</v>
      </c>
      <c s="24" t="s">
        <v>1477</v>
      </c>
      <c s="25" t="s">
        <v>43</v>
      </c>
      <c s="26">
        <v>3</v>
      </c>
      <c s="25">
        <v>0</v>
      </c>
      <c s="25">
        <f>ROUND(G222*H222,6)</f>
      </c>
      <c r="L222" s="27">
        <v>0</v>
      </c>
      <c s="28">
        <f>ROUND(ROUND(L222,2)*ROUND(G222,3),2)</f>
      </c>
      <c s="25" t="s">
        <v>44</v>
      </c>
      <c>
        <f>(M222*21)/100</f>
      </c>
      <c t="s">
        <v>45</v>
      </c>
    </row>
    <row r="223" spans="1:5" ht="12.75" customHeight="1">
      <c r="A223" s="29" t="s">
        <v>46</v>
      </c>
      <c r="E223" s="30" t="s">
        <v>1425</v>
      </c>
    </row>
    <row r="224" spans="1:5" ht="12.75" customHeight="1">
      <c r="A224" s="29" t="s">
        <v>47</v>
      </c>
      <c r="E224" s="31" t="s">
        <v>5</v>
      </c>
    </row>
    <row r="225" spans="5:5" ht="12.75" customHeight="1">
      <c r="E225" s="30" t="s">
        <v>118</v>
      </c>
    </row>
    <row r="226" spans="1:16" ht="12.75" customHeight="1">
      <c r="A226" t="s">
        <v>40</v>
      </c>
      <c s="6" t="s">
        <v>224</v>
      </c>
      <c s="6" t="s">
        <v>225</v>
      </c>
      <c t="s">
        <v>5</v>
      </c>
      <c s="24" t="s">
        <v>1478</v>
      </c>
      <c s="25" t="s">
        <v>43</v>
      </c>
      <c s="26">
        <v>127</v>
      </c>
      <c s="25">
        <v>0</v>
      </c>
      <c s="25">
        <f>ROUND(G226*H226,6)</f>
      </c>
      <c r="L226" s="27">
        <v>0</v>
      </c>
      <c s="28">
        <f>ROUND(ROUND(L226,2)*ROUND(G226,3),2)</f>
      </c>
      <c s="25" t="s">
        <v>44</v>
      </c>
      <c>
        <f>(M226*21)/100</f>
      </c>
      <c t="s">
        <v>45</v>
      </c>
    </row>
    <row r="227" spans="1:5" ht="12.75" customHeight="1">
      <c r="A227" s="29" t="s">
        <v>46</v>
      </c>
      <c r="E227" s="30" t="s">
        <v>1425</v>
      </c>
    </row>
    <row r="228" spans="1:5" ht="12.75" customHeight="1">
      <c r="A228" s="29" t="s">
        <v>47</v>
      </c>
      <c r="E228" s="31" t="s">
        <v>5</v>
      </c>
    </row>
    <row r="229" spans="5:5" ht="12.75" customHeight="1">
      <c r="E229" s="30" t="s">
        <v>118</v>
      </c>
    </row>
    <row r="230" spans="1:16" ht="12.75" customHeight="1">
      <c r="A230" t="s">
        <v>40</v>
      </c>
      <c s="6" t="s">
        <v>228</v>
      </c>
      <c s="6" t="s">
        <v>229</v>
      </c>
      <c t="s">
        <v>5</v>
      </c>
      <c s="24" t="s">
        <v>1479</v>
      </c>
      <c s="25" t="s">
        <v>69</v>
      </c>
      <c s="26">
        <v>480</v>
      </c>
      <c s="25">
        <v>0</v>
      </c>
      <c s="25">
        <f>ROUND(G230*H230,6)</f>
      </c>
      <c r="L230" s="27">
        <v>0</v>
      </c>
      <c s="28">
        <f>ROUND(ROUND(L230,2)*ROUND(G230,3),2)</f>
      </c>
      <c s="25" t="s">
        <v>44</v>
      </c>
      <c>
        <f>(M230*21)/100</f>
      </c>
      <c t="s">
        <v>45</v>
      </c>
    </row>
    <row r="231" spans="1:5" ht="12.75" customHeight="1">
      <c r="A231" s="29" t="s">
        <v>46</v>
      </c>
      <c r="E231" s="30" t="s">
        <v>1425</v>
      </c>
    </row>
    <row r="232" spans="1:5" ht="12.75" customHeight="1">
      <c r="A232" s="29" t="s">
        <v>47</v>
      </c>
      <c r="E232" s="31" t="s">
        <v>5</v>
      </c>
    </row>
    <row r="233" spans="5:5" ht="12.75" customHeight="1">
      <c r="E233" s="30" t="s">
        <v>118</v>
      </c>
    </row>
    <row r="234" spans="1:16" ht="12.75" customHeight="1">
      <c r="A234" t="s">
        <v>40</v>
      </c>
      <c s="6" t="s">
        <v>232</v>
      </c>
      <c s="6" t="s">
        <v>233</v>
      </c>
      <c t="s">
        <v>5</v>
      </c>
      <c s="24" t="s">
        <v>1480</v>
      </c>
      <c s="25" t="s">
        <v>69</v>
      </c>
      <c s="26">
        <v>110</v>
      </c>
      <c s="25">
        <v>0</v>
      </c>
      <c s="25">
        <f>ROUND(G234*H234,6)</f>
      </c>
      <c r="L234" s="27">
        <v>0</v>
      </c>
      <c s="28">
        <f>ROUND(ROUND(L234,2)*ROUND(G234,3),2)</f>
      </c>
      <c s="25" t="s">
        <v>44</v>
      </c>
      <c>
        <f>(M234*21)/100</f>
      </c>
      <c t="s">
        <v>45</v>
      </c>
    </row>
    <row r="235" spans="1:5" ht="12.75" customHeight="1">
      <c r="A235" s="29" t="s">
        <v>46</v>
      </c>
      <c r="E235" s="30" t="s">
        <v>1425</v>
      </c>
    </row>
    <row r="236" spans="1:5" ht="12.75" customHeight="1">
      <c r="A236" s="29" t="s">
        <v>47</v>
      </c>
      <c r="E236" s="31" t="s">
        <v>5</v>
      </c>
    </row>
    <row r="237" spans="5:5" ht="12.75" customHeight="1">
      <c r="E237" s="30" t="s">
        <v>118</v>
      </c>
    </row>
    <row r="238" spans="1:16" ht="12.75" customHeight="1">
      <c r="A238" t="s">
        <v>40</v>
      </c>
      <c s="6" t="s">
        <v>296</v>
      </c>
      <c s="6" t="s">
        <v>297</v>
      </c>
      <c t="s">
        <v>5</v>
      </c>
      <c s="24" t="s">
        <v>1481</v>
      </c>
      <c s="25" t="s">
        <v>520</v>
      </c>
      <c s="26">
        <v>1</v>
      </c>
      <c s="25">
        <v>0</v>
      </c>
      <c s="25">
        <f>ROUND(G238*H238,6)</f>
      </c>
      <c r="L238" s="27">
        <v>0</v>
      </c>
      <c s="28">
        <f>ROUND(ROUND(L238,2)*ROUND(G238,3),2)</f>
      </c>
      <c s="25" t="s">
        <v>44</v>
      </c>
      <c>
        <f>(M238*21)/100</f>
      </c>
      <c t="s">
        <v>45</v>
      </c>
    </row>
    <row r="239" spans="1:5" ht="12.75" customHeight="1">
      <c r="A239" s="29" t="s">
        <v>46</v>
      </c>
      <c r="E239" s="30" t="s">
        <v>1425</v>
      </c>
    </row>
    <row r="240" spans="1:5" ht="12.75" customHeight="1">
      <c r="A240" s="29" t="s">
        <v>47</v>
      </c>
      <c r="E240" s="31" t="s">
        <v>5</v>
      </c>
    </row>
    <row r="241" spans="5:5" ht="12.75" customHeight="1">
      <c r="E241" s="30" t="s">
        <v>118</v>
      </c>
    </row>
    <row r="242" spans="1:16" ht="12.75" customHeight="1">
      <c r="A242" t="s">
        <v>40</v>
      </c>
      <c s="6" t="s">
        <v>300</v>
      </c>
      <c s="6" t="s">
        <v>301</v>
      </c>
      <c t="s">
        <v>5</v>
      </c>
      <c s="24" t="s">
        <v>1482</v>
      </c>
      <c s="25" t="s">
        <v>43</v>
      </c>
      <c s="26">
        <v>46</v>
      </c>
      <c s="25">
        <v>0</v>
      </c>
      <c s="25">
        <f>ROUND(G242*H242,6)</f>
      </c>
      <c r="L242" s="27">
        <v>0</v>
      </c>
      <c s="28">
        <f>ROUND(ROUND(L242,2)*ROUND(G242,3),2)</f>
      </c>
      <c s="25" t="s">
        <v>44</v>
      </c>
      <c>
        <f>(M242*21)/100</f>
      </c>
      <c t="s">
        <v>45</v>
      </c>
    </row>
    <row r="243" spans="1:5" ht="12.75" customHeight="1">
      <c r="A243" s="29" t="s">
        <v>46</v>
      </c>
      <c r="E243" s="30" t="s">
        <v>1425</v>
      </c>
    </row>
    <row r="244" spans="1:5" ht="12.75" customHeight="1">
      <c r="A244" s="29" t="s">
        <v>47</v>
      </c>
      <c r="E244" s="31" t="s">
        <v>5</v>
      </c>
    </row>
    <row r="245" spans="5:5" ht="12.75" customHeight="1">
      <c r="E245" s="30" t="s">
        <v>118</v>
      </c>
    </row>
    <row r="246" spans="1:16" ht="12.75" customHeight="1">
      <c r="A246" t="s">
        <v>40</v>
      </c>
      <c s="6" t="s">
        <v>303</v>
      </c>
      <c s="6" t="s">
        <v>304</v>
      </c>
      <c t="s">
        <v>5</v>
      </c>
      <c s="24" t="s">
        <v>1482</v>
      </c>
      <c s="25" t="s">
        <v>43</v>
      </c>
      <c s="26">
        <v>2</v>
      </c>
      <c s="25">
        <v>0</v>
      </c>
      <c s="25">
        <f>ROUND(G246*H246,6)</f>
      </c>
      <c r="L246" s="27">
        <v>0</v>
      </c>
      <c s="28">
        <f>ROUND(ROUND(L246,2)*ROUND(G246,3),2)</f>
      </c>
      <c s="25" t="s">
        <v>44</v>
      </c>
      <c>
        <f>(M246*21)/100</f>
      </c>
      <c t="s">
        <v>45</v>
      </c>
    </row>
    <row r="247" spans="1:5" ht="12.75" customHeight="1">
      <c r="A247" s="29" t="s">
        <v>46</v>
      </c>
      <c r="E247" s="30" t="s">
        <v>1425</v>
      </c>
    </row>
    <row r="248" spans="1:5" ht="12.75" customHeight="1">
      <c r="A248" s="29" t="s">
        <v>47</v>
      </c>
      <c r="E248" s="31" t="s">
        <v>5</v>
      </c>
    </row>
    <row r="249" spans="5:5" ht="12.75" customHeight="1">
      <c r="E249" s="30" t="s">
        <v>5</v>
      </c>
    </row>
    <row r="250" spans="1:16" ht="12.75" customHeight="1">
      <c r="A250" t="s">
        <v>40</v>
      </c>
      <c s="6" t="s">
        <v>305</v>
      </c>
      <c s="6" t="s">
        <v>306</v>
      </c>
      <c t="s">
        <v>5</v>
      </c>
      <c s="24" t="s">
        <v>1482</v>
      </c>
      <c s="25" t="s">
        <v>43</v>
      </c>
      <c s="26">
        <v>8</v>
      </c>
      <c s="25">
        <v>0</v>
      </c>
      <c s="25">
        <f>ROUND(G250*H250,6)</f>
      </c>
      <c r="L250" s="27">
        <v>0</v>
      </c>
      <c s="28">
        <f>ROUND(ROUND(L250,2)*ROUND(G250,3),2)</f>
      </c>
      <c s="25" t="s">
        <v>44</v>
      </c>
      <c>
        <f>(M250*21)/100</f>
      </c>
      <c t="s">
        <v>45</v>
      </c>
    </row>
    <row r="251" spans="1:5" ht="12.75" customHeight="1">
      <c r="A251" s="29" t="s">
        <v>46</v>
      </c>
      <c r="E251" s="30" t="s">
        <v>1425</v>
      </c>
    </row>
    <row r="252" spans="1:5" ht="12.75" customHeight="1">
      <c r="A252" s="29" t="s">
        <v>47</v>
      </c>
      <c r="E252" s="31" t="s">
        <v>5</v>
      </c>
    </row>
    <row r="253" spans="5:5" ht="12.75" customHeight="1">
      <c r="E253" s="30" t="s">
        <v>118</v>
      </c>
    </row>
    <row r="254" spans="1:16" ht="12.75" customHeight="1">
      <c r="A254" t="s">
        <v>40</v>
      </c>
      <c s="6" t="s">
        <v>462</v>
      </c>
      <c s="6" t="s">
        <v>463</v>
      </c>
      <c t="s">
        <v>5</v>
      </c>
      <c s="24" t="s">
        <v>1483</v>
      </c>
      <c s="25" t="s">
        <v>43</v>
      </c>
      <c s="26">
        <v>20</v>
      </c>
      <c s="25">
        <v>0</v>
      </c>
      <c s="25">
        <f>ROUND(G254*H254,6)</f>
      </c>
      <c r="L254" s="27">
        <v>0</v>
      </c>
      <c s="28">
        <f>ROUND(ROUND(L254,2)*ROUND(G254,3),2)</f>
      </c>
      <c s="25" t="s">
        <v>44</v>
      </c>
      <c>
        <f>(M254*21)/100</f>
      </c>
      <c t="s">
        <v>45</v>
      </c>
    </row>
    <row r="255" spans="1:5" ht="12.75" customHeight="1">
      <c r="A255" s="29" t="s">
        <v>46</v>
      </c>
      <c r="E255" s="30" t="s">
        <v>1425</v>
      </c>
    </row>
    <row r="256" spans="1:5" ht="12.75" customHeight="1">
      <c r="A256" s="29" t="s">
        <v>47</v>
      </c>
      <c r="E256" s="31" t="s">
        <v>5</v>
      </c>
    </row>
    <row r="257" spans="5:5" ht="12.75" customHeight="1">
      <c r="E257" s="30" t="s">
        <v>118</v>
      </c>
    </row>
    <row r="258" spans="1:16" ht="12.75" customHeight="1">
      <c r="A258" t="s">
        <v>40</v>
      </c>
      <c s="6" t="s">
        <v>465</v>
      </c>
      <c s="6" t="s">
        <v>466</v>
      </c>
      <c t="s">
        <v>5</v>
      </c>
      <c s="24" t="s">
        <v>1484</v>
      </c>
      <c s="25" t="s">
        <v>43</v>
      </c>
      <c s="26">
        <v>1</v>
      </c>
      <c s="25">
        <v>0</v>
      </c>
      <c s="25">
        <f>ROUND(G258*H258,6)</f>
      </c>
      <c r="L258" s="27">
        <v>0</v>
      </c>
      <c s="28">
        <f>ROUND(ROUND(L258,2)*ROUND(G258,3),2)</f>
      </c>
      <c s="25" t="s">
        <v>44</v>
      </c>
      <c>
        <f>(M258*21)/100</f>
      </c>
      <c t="s">
        <v>45</v>
      </c>
    </row>
    <row r="259" spans="1:5" ht="12.75" customHeight="1">
      <c r="A259" s="29" t="s">
        <v>46</v>
      </c>
      <c r="E259" s="30" t="s">
        <v>1425</v>
      </c>
    </row>
    <row r="260" spans="1:5" ht="12.75" customHeight="1">
      <c r="A260" s="29" t="s">
        <v>47</v>
      </c>
      <c r="E260" s="31" t="s">
        <v>5</v>
      </c>
    </row>
    <row r="261" spans="5:5" ht="12.75" customHeight="1">
      <c r="E261" s="30" t="s">
        <v>118</v>
      </c>
    </row>
    <row r="262" spans="1:16" ht="12.75" customHeight="1">
      <c r="A262" t="s">
        <v>40</v>
      </c>
      <c s="6" t="s">
        <v>468</v>
      </c>
      <c s="6" t="s">
        <v>469</v>
      </c>
      <c t="s">
        <v>5</v>
      </c>
      <c s="24" t="s">
        <v>1485</v>
      </c>
      <c s="25" t="s">
        <v>43</v>
      </c>
      <c s="26">
        <v>45</v>
      </c>
      <c s="25">
        <v>0</v>
      </c>
      <c s="25">
        <f>ROUND(G262*H262,6)</f>
      </c>
      <c r="L262" s="27">
        <v>0</v>
      </c>
      <c s="28">
        <f>ROUND(ROUND(L262,2)*ROUND(G262,3),2)</f>
      </c>
      <c s="25" t="s">
        <v>44</v>
      </c>
      <c>
        <f>(M262*21)/100</f>
      </c>
      <c t="s">
        <v>45</v>
      </c>
    </row>
    <row r="263" spans="1:5" ht="12.75" customHeight="1">
      <c r="A263" s="29" t="s">
        <v>46</v>
      </c>
      <c r="E263" s="30" t="s">
        <v>1425</v>
      </c>
    </row>
    <row r="264" spans="1:5" ht="12.75" customHeight="1">
      <c r="A264" s="29" t="s">
        <v>47</v>
      </c>
      <c r="E264" s="31" t="s">
        <v>5</v>
      </c>
    </row>
    <row r="265" spans="5:5" ht="12.75" customHeight="1">
      <c r="E265" s="30" t="s">
        <v>118</v>
      </c>
    </row>
    <row r="266" spans="1:16" ht="12.75" customHeight="1">
      <c r="A266" t="s">
        <v>40</v>
      </c>
      <c s="6" t="s">
        <v>470</v>
      </c>
      <c s="6" t="s">
        <v>471</v>
      </c>
      <c t="s">
        <v>5</v>
      </c>
      <c s="24" t="s">
        <v>1486</v>
      </c>
      <c s="25" t="s">
        <v>43</v>
      </c>
      <c s="26">
        <v>3</v>
      </c>
      <c s="25">
        <v>0</v>
      </c>
      <c s="25">
        <f>ROUND(G266*H266,6)</f>
      </c>
      <c r="L266" s="27">
        <v>0</v>
      </c>
      <c s="28">
        <f>ROUND(ROUND(L266,2)*ROUND(G266,3),2)</f>
      </c>
      <c s="25" t="s">
        <v>44</v>
      </c>
      <c>
        <f>(M266*21)/100</f>
      </c>
      <c t="s">
        <v>45</v>
      </c>
    </row>
    <row r="267" spans="1:5" ht="12.75" customHeight="1">
      <c r="A267" s="29" t="s">
        <v>46</v>
      </c>
      <c r="E267" s="30" t="s">
        <v>1425</v>
      </c>
    </row>
    <row r="268" spans="1:5" ht="12.75" customHeight="1">
      <c r="A268" s="29" t="s">
        <v>47</v>
      </c>
      <c r="E268" s="31" t="s">
        <v>5</v>
      </c>
    </row>
    <row r="269" spans="5:5" ht="12.75" customHeight="1">
      <c r="E269" s="30" t="s">
        <v>118</v>
      </c>
    </row>
    <row r="270" spans="1:16" ht="12.75" customHeight="1">
      <c r="A270" t="s">
        <v>40</v>
      </c>
      <c s="6" t="s">
        <v>473</v>
      </c>
      <c s="6" t="s">
        <v>474</v>
      </c>
      <c t="s">
        <v>5</v>
      </c>
      <c s="24" t="s">
        <v>1487</v>
      </c>
      <c s="25" t="s">
        <v>43</v>
      </c>
      <c s="26">
        <v>1</v>
      </c>
      <c s="25">
        <v>0</v>
      </c>
      <c s="25">
        <f>ROUND(G270*H270,6)</f>
      </c>
      <c r="L270" s="27">
        <v>0</v>
      </c>
      <c s="28">
        <f>ROUND(ROUND(L270,2)*ROUND(G270,3),2)</f>
      </c>
      <c s="25" t="s">
        <v>44</v>
      </c>
      <c>
        <f>(M270*21)/100</f>
      </c>
      <c t="s">
        <v>45</v>
      </c>
    </row>
    <row r="271" spans="1:5" ht="12.75" customHeight="1">
      <c r="A271" s="29" t="s">
        <v>46</v>
      </c>
      <c r="E271" s="30" t="s">
        <v>1425</v>
      </c>
    </row>
    <row r="272" spans="1:5" ht="12.75" customHeight="1">
      <c r="A272" s="29" t="s">
        <v>47</v>
      </c>
      <c r="E272" s="31" t="s">
        <v>5</v>
      </c>
    </row>
    <row r="273" spans="5:5" ht="12.75" customHeight="1">
      <c r="E273" s="30" t="s">
        <v>118</v>
      </c>
    </row>
    <row r="274" spans="1:16" ht="12.75" customHeight="1">
      <c r="A274" t="s">
        <v>40</v>
      </c>
      <c s="6" t="s">
        <v>476</v>
      </c>
      <c s="6" t="s">
        <v>477</v>
      </c>
      <c t="s">
        <v>5</v>
      </c>
      <c s="24" t="s">
        <v>1488</v>
      </c>
      <c s="25" t="s">
        <v>43</v>
      </c>
      <c s="26">
        <v>7</v>
      </c>
      <c s="25">
        <v>0</v>
      </c>
      <c s="25">
        <f>ROUND(G274*H274,6)</f>
      </c>
      <c r="L274" s="27">
        <v>0</v>
      </c>
      <c s="28">
        <f>ROUND(ROUND(L274,2)*ROUND(G274,3),2)</f>
      </c>
      <c s="25" t="s">
        <v>44</v>
      </c>
      <c>
        <f>(M274*21)/100</f>
      </c>
      <c t="s">
        <v>45</v>
      </c>
    </row>
    <row r="275" spans="1:5" ht="12.75" customHeight="1">
      <c r="A275" s="29" t="s">
        <v>46</v>
      </c>
      <c r="E275" s="30" t="s">
        <v>1425</v>
      </c>
    </row>
    <row r="276" spans="1:5" ht="12.75" customHeight="1">
      <c r="A276" s="29" t="s">
        <v>47</v>
      </c>
      <c r="E276" s="31" t="s">
        <v>5</v>
      </c>
    </row>
    <row r="277" spans="5:5" ht="12.75" customHeight="1">
      <c r="E277" s="30" t="s">
        <v>118</v>
      </c>
    </row>
    <row r="278" spans="1:16" ht="12.75" customHeight="1">
      <c r="A278" t="s">
        <v>40</v>
      </c>
      <c s="6" t="s">
        <v>478</v>
      </c>
      <c s="6" t="s">
        <v>479</v>
      </c>
      <c t="s">
        <v>5</v>
      </c>
      <c s="24" t="s">
        <v>1489</v>
      </c>
      <c s="25" t="s">
        <v>43</v>
      </c>
      <c s="26">
        <v>5</v>
      </c>
      <c s="25">
        <v>0</v>
      </c>
      <c s="25">
        <f>ROUND(G278*H278,6)</f>
      </c>
      <c r="L278" s="27">
        <v>0</v>
      </c>
      <c s="28">
        <f>ROUND(ROUND(L278,2)*ROUND(G278,3),2)</f>
      </c>
      <c s="25" t="s">
        <v>44</v>
      </c>
      <c>
        <f>(M278*21)/100</f>
      </c>
      <c t="s">
        <v>45</v>
      </c>
    </row>
    <row r="279" spans="1:5" ht="12.75" customHeight="1">
      <c r="A279" s="29" t="s">
        <v>46</v>
      </c>
      <c r="E279" s="30" t="s">
        <v>1425</v>
      </c>
    </row>
    <row r="280" spans="1:5" ht="12.75" customHeight="1">
      <c r="A280" s="29" t="s">
        <v>47</v>
      </c>
      <c r="E280" s="31" t="s">
        <v>5</v>
      </c>
    </row>
    <row r="281" spans="5:5" ht="12.75" customHeight="1">
      <c r="E281" s="30" t="s">
        <v>118</v>
      </c>
    </row>
    <row r="282" spans="1:16" ht="12.75" customHeight="1">
      <c r="A282" t="s">
        <v>40</v>
      </c>
      <c s="6" t="s">
        <v>481</v>
      </c>
      <c s="6" t="s">
        <v>482</v>
      </c>
      <c t="s">
        <v>5</v>
      </c>
      <c s="24" t="s">
        <v>1490</v>
      </c>
      <c s="25" t="s">
        <v>43</v>
      </c>
      <c s="26">
        <v>136</v>
      </c>
      <c s="25">
        <v>0</v>
      </c>
      <c s="25">
        <f>ROUND(G282*H282,6)</f>
      </c>
      <c r="L282" s="27">
        <v>0</v>
      </c>
      <c s="28">
        <f>ROUND(ROUND(L282,2)*ROUND(G282,3),2)</f>
      </c>
      <c s="25" t="s">
        <v>44</v>
      </c>
      <c>
        <f>(M282*21)/100</f>
      </c>
      <c t="s">
        <v>45</v>
      </c>
    </row>
    <row r="283" spans="1:5" ht="12.75" customHeight="1">
      <c r="A283" s="29" t="s">
        <v>46</v>
      </c>
      <c r="E283" s="30" t="s">
        <v>1425</v>
      </c>
    </row>
    <row r="284" spans="1:5" ht="12.75" customHeight="1">
      <c r="A284" s="29" t="s">
        <v>47</v>
      </c>
      <c r="E284" s="31" t="s">
        <v>5</v>
      </c>
    </row>
    <row r="285" spans="5:5" ht="12.75" customHeight="1">
      <c r="E285" s="30" t="s">
        <v>118</v>
      </c>
    </row>
    <row r="286" spans="1:16" ht="12.75" customHeight="1">
      <c r="A286" t="s">
        <v>40</v>
      </c>
      <c s="6" t="s">
        <v>484</v>
      </c>
      <c s="6" t="s">
        <v>485</v>
      </c>
      <c t="s">
        <v>5</v>
      </c>
      <c s="24" t="s">
        <v>1491</v>
      </c>
      <c s="25" t="s">
        <v>43</v>
      </c>
      <c s="26">
        <v>46</v>
      </c>
      <c s="25">
        <v>0</v>
      </c>
      <c s="25">
        <f>ROUND(G286*H286,6)</f>
      </c>
      <c r="L286" s="27">
        <v>0</v>
      </c>
      <c s="28">
        <f>ROUND(ROUND(L286,2)*ROUND(G286,3),2)</f>
      </c>
      <c s="25" t="s">
        <v>44</v>
      </c>
      <c>
        <f>(M286*21)/100</f>
      </c>
      <c t="s">
        <v>45</v>
      </c>
    </row>
    <row r="287" spans="1:5" ht="25.5" customHeight="1">
      <c r="A287" s="29" t="s">
        <v>46</v>
      </c>
      <c r="E287" s="30" t="s">
        <v>1492</v>
      </c>
    </row>
    <row r="288" spans="1:5" ht="12.75" customHeight="1">
      <c r="A288" s="29" t="s">
        <v>47</v>
      </c>
      <c r="E288" s="31" t="s">
        <v>5</v>
      </c>
    </row>
    <row r="289" spans="5:5" ht="12.75" customHeight="1">
      <c r="E289" s="30" t="s">
        <v>118</v>
      </c>
    </row>
    <row r="290" spans="1:16" ht="12.75" customHeight="1">
      <c r="A290" t="s">
        <v>40</v>
      </c>
      <c s="6" t="s">
        <v>487</v>
      </c>
      <c s="6" t="s">
        <v>488</v>
      </c>
      <c t="s">
        <v>5</v>
      </c>
      <c s="24" t="s">
        <v>1493</v>
      </c>
      <c s="25" t="s">
        <v>43</v>
      </c>
      <c s="26">
        <v>20</v>
      </c>
      <c s="25">
        <v>0</v>
      </c>
      <c s="25">
        <f>ROUND(G290*H290,6)</f>
      </c>
      <c r="L290" s="27">
        <v>0</v>
      </c>
      <c s="28">
        <f>ROUND(ROUND(L290,2)*ROUND(G290,3),2)</f>
      </c>
      <c s="25" t="s">
        <v>44</v>
      </c>
      <c>
        <f>(M290*21)/100</f>
      </c>
      <c t="s">
        <v>45</v>
      </c>
    </row>
    <row r="291" spans="1:5" ht="25.5" customHeight="1">
      <c r="A291" s="29" t="s">
        <v>46</v>
      </c>
      <c r="E291" s="30" t="s">
        <v>1494</v>
      </c>
    </row>
    <row r="292" spans="1:5" ht="12.75" customHeight="1">
      <c r="A292" s="29" t="s">
        <v>47</v>
      </c>
      <c r="E292" s="31" t="s">
        <v>5</v>
      </c>
    </row>
    <row r="293" spans="5:5" ht="12.75" customHeight="1">
      <c r="E293" s="30" t="s">
        <v>118</v>
      </c>
    </row>
    <row r="294" spans="1:16" ht="12.75" customHeight="1">
      <c r="A294" t="s">
        <v>40</v>
      </c>
      <c s="6" t="s">
        <v>489</v>
      </c>
      <c s="6" t="s">
        <v>490</v>
      </c>
      <c t="s">
        <v>5</v>
      </c>
      <c s="24" t="s">
        <v>1493</v>
      </c>
      <c s="25" t="s">
        <v>43</v>
      </c>
      <c s="26">
        <v>8</v>
      </c>
      <c s="25">
        <v>0</v>
      </c>
      <c s="25">
        <f>ROUND(G294*H294,6)</f>
      </c>
      <c r="L294" s="27">
        <v>0</v>
      </c>
      <c s="28">
        <f>ROUND(ROUND(L294,2)*ROUND(G294,3),2)</f>
      </c>
      <c s="25" t="s">
        <v>44</v>
      </c>
      <c>
        <f>(M294*21)/100</f>
      </c>
      <c t="s">
        <v>45</v>
      </c>
    </row>
    <row r="295" spans="1:5" ht="12.75" customHeight="1">
      <c r="A295" s="29" t="s">
        <v>46</v>
      </c>
      <c r="E295" s="30" t="s">
        <v>1425</v>
      </c>
    </row>
    <row r="296" spans="1:5" ht="12.75" customHeight="1">
      <c r="A296" s="29" t="s">
        <v>47</v>
      </c>
      <c r="E296" s="31" t="s">
        <v>5</v>
      </c>
    </row>
    <row r="297" spans="5:5" ht="12.75" customHeight="1">
      <c r="E297" s="30" t="s">
        <v>118</v>
      </c>
    </row>
    <row r="298" spans="1:16" ht="12.75" customHeight="1">
      <c r="A298" t="s">
        <v>40</v>
      </c>
      <c s="6" t="s">
        <v>491</v>
      </c>
      <c s="6" t="s">
        <v>492</v>
      </c>
      <c t="s">
        <v>5</v>
      </c>
      <c s="24" t="s">
        <v>1495</v>
      </c>
      <c s="25" t="s">
        <v>43</v>
      </c>
      <c s="26">
        <v>1</v>
      </c>
      <c s="25">
        <v>0</v>
      </c>
      <c s="25">
        <f>ROUND(G298*H298,6)</f>
      </c>
      <c r="L298" s="27">
        <v>0</v>
      </c>
      <c s="28">
        <f>ROUND(ROUND(L298,2)*ROUND(G298,3),2)</f>
      </c>
      <c s="25" t="s">
        <v>44</v>
      </c>
      <c>
        <f>(M298*21)/100</f>
      </c>
      <c t="s">
        <v>45</v>
      </c>
    </row>
    <row r="299" spans="1:5" ht="12.75" customHeight="1">
      <c r="A299" s="29" t="s">
        <v>46</v>
      </c>
      <c r="E299" s="30" t="s">
        <v>1425</v>
      </c>
    </row>
    <row r="300" spans="1:5" ht="12.75" customHeight="1">
      <c r="A300" s="29" t="s">
        <v>47</v>
      </c>
      <c r="E300" s="31" t="s">
        <v>5</v>
      </c>
    </row>
    <row r="301" spans="5:5" ht="12.75" customHeight="1">
      <c r="E301" s="30" t="s">
        <v>118</v>
      </c>
    </row>
    <row r="302" spans="1:16" ht="12.75" customHeight="1">
      <c r="A302" t="s">
        <v>40</v>
      </c>
      <c s="6" t="s">
        <v>493</v>
      </c>
      <c s="6" t="s">
        <v>494</v>
      </c>
      <c t="s">
        <v>5</v>
      </c>
      <c s="24" t="s">
        <v>1495</v>
      </c>
      <c s="25" t="s">
        <v>43</v>
      </c>
      <c s="26">
        <v>1</v>
      </c>
      <c s="25">
        <v>0</v>
      </c>
      <c s="25">
        <f>ROUND(G302*H302,6)</f>
      </c>
      <c r="L302" s="27">
        <v>0</v>
      </c>
      <c s="28">
        <f>ROUND(ROUND(L302,2)*ROUND(G302,3),2)</f>
      </c>
      <c s="25" t="s">
        <v>44</v>
      </c>
      <c>
        <f>(M302*21)/100</f>
      </c>
      <c t="s">
        <v>45</v>
      </c>
    </row>
    <row r="303" spans="1:5" ht="12.75" customHeight="1">
      <c r="A303" s="29" t="s">
        <v>46</v>
      </c>
      <c r="E303" s="30" t="s">
        <v>1425</v>
      </c>
    </row>
    <row r="304" spans="1:5" ht="12.75" customHeight="1">
      <c r="A304" s="29" t="s">
        <v>47</v>
      </c>
      <c r="E304" s="31" t="s">
        <v>5</v>
      </c>
    </row>
    <row r="305" spans="5:5" ht="12.75" customHeight="1">
      <c r="E305" s="30" t="s">
        <v>118</v>
      </c>
    </row>
    <row r="306" spans="1:16" ht="12.75" customHeight="1">
      <c r="A306" t="s">
        <v>40</v>
      </c>
      <c s="6" t="s">
        <v>495</v>
      </c>
      <c s="6" t="s">
        <v>496</v>
      </c>
      <c t="s">
        <v>5</v>
      </c>
      <c s="24" t="s">
        <v>1495</v>
      </c>
      <c s="25" t="s">
        <v>43</v>
      </c>
      <c s="26">
        <v>45</v>
      </c>
      <c s="25">
        <v>0</v>
      </c>
      <c s="25">
        <f>ROUND(G306*H306,6)</f>
      </c>
      <c r="L306" s="27">
        <v>0</v>
      </c>
      <c s="28">
        <f>ROUND(ROUND(L306,2)*ROUND(G306,3),2)</f>
      </c>
      <c s="25" t="s">
        <v>44</v>
      </c>
      <c>
        <f>(M306*21)/100</f>
      </c>
      <c t="s">
        <v>45</v>
      </c>
    </row>
    <row r="307" spans="1:5" ht="12.75" customHeight="1">
      <c r="A307" s="29" t="s">
        <v>46</v>
      </c>
      <c r="E307" s="30" t="s">
        <v>1425</v>
      </c>
    </row>
    <row r="308" spans="1:5" ht="12.75" customHeight="1">
      <c r="A308" s="29" t="s">
        <v>47</v>
      </c>
      <c r="E308" s="31" t="s">
        <v>5</v>
      </c>
    </row>
    <row r="309" spans="5:5" ht="12.75" customHeight="1">
      <c r="E309" s="30" t="s">
        <v>118</v>
      </c>
    </row>
    <row r="310" spans="1:16" ht="12.75" customHeight="1">
      <c r="A310" t="s">
        <v>40</v>
      </c>
      <c s="6" t="s">
        <v>497</v>
      </c>
      <c s="6" t="s">
        <v>498</v>
      </c>
      <c t="s">
        <v>5</v>
      </c>
      <c s="24" t="s">
        <v>1495</v>
      </c>
      <c s="25" t="s">
        <v>43</v>
      </c>
      <c s="26">
        <v>7</v>
      </c>
      <c s="25">
        <v>0</v>
      </c>
      <c s="25">
        <f>ROUND(G310*H310,6)</f>
      </c>
      <c r="L310" s="27">
        <v>0</v>
      </c>
      <c s="28">
        <f>ROUND(ROUND(L310,2)*ROUND(G310,3),2)</f>
      </c>
      <c s="25" t="s">
        <v>44</v>
      </c>
      <c>
        <f>(M310*21)/100</f>
      </c>
      <c t="s">
        <v>45</v>
      </c>
    </row>
    <row r="311" spans="1:5" ht="12.75" customHeight="1">
      <c r="A311" s="29" t="s">
        <v>46</v>
      </c>
      <c r="E311" s="30" t="s">
        <v>1425</v>
      </c>
    </row>
    <row r="312" spans="1:5" ht="12.75" customHeight="1">
      <c r="A312" s="29" t="s">
        <v>47</v>
      </c>
      <c r="E312" s="31" t="s">
        <v>5</v>
      </c>
    </row>
    <row r="313" spans="5:5" ht="12.75" customHeight="1">
      <c r="E313" s="30" t="s">
        <v>118</v>
      </c>
    </row>
    <row r="314" spans="1:16" ht="12.75" customHeight="1">
      <c r="A314" t="s">
        <v>40</v>
      </c>
      <c s="6" t="s">
        <v>499</v>
      </c>
      <c s="6" t="s">
        <v>500</v>
      </c>
      <c t="s">
        <v>5</v>
      </c>
      <c s="24" t="s">
        <v>1496</v>
      </c>
      <c s="25" t="s">
        <v>43</v>
      </c>
      <c s="26">
        <v>136</v>
      </c>
      <c s="25">
        <v>0</v>
      </c>
      <c s="25">
        <f>ROUND(G314*H314,6)</f>
      </c>
      <c r="L314" s="27">
        <v>0</v>
      </c>
      <c s="28">
        <f>ROUND(ROUND(L314,2)*ROUND(G314,3),2)</f>
      </c>
      <c s="25" t="s">
        <v>44</v>
      </c>
      <c>
        <f>(M314*21)/100</f>
      </c>
      <c t="s">
        <v>45</v>
      </c>
    </row>
    <row r="315" spans="1:5" ht="12.75" customHeight="1">
      <c r="A315" s="29" t="s">
        <v>46</v>
      </c>
      <c r="E315" s="30" t="s">
        <v>1425</v>
      </c>
    </row>
    <row r="316" spans="1:5" ht="12.75" customHeight="1">
      <c r="A316" s="29" t="s">
        <v>47</v>
      </c>
      <c r="E316" s="31" t="s">
        <v>5</v>
      </c>
    </row>
    <row r="317" spans="5:5" ht="12.75" customHeight="1">
      <c r="E317" s="30" t="s">
        <v>118</v>
      </c>
    </row>
    <row r="318" spans="1:16" ht="12.75" customHeight="1">
      <c r="A318" t="s">
        <v>40</v>
      </c>
      <c s="6" t="s">
        <v>501</v>
      </c>
      <c s="6" t="s">
        <v>502</v>
      </c>
      <c t="s">
        <v>5</v>
      </c>
      <c s="24" t="s">
        <v>1497</v>
      </c>
      <c s="25" t="s">
        <v>43</v>
      </c>
      <c s="26">
        <v>46</v>
      </c>
      <c s="25">
        <v>0</v>
      </c>
      <c s="25">
        <f>ROUND(G318*H318,6)</f>
      </c>
      <c r="L318" s="27">
        <v>0</v>
      </c>
      <c s="28">
        <f>ROUND(ROUND(L318,2)*ROUND(G318,3),2)</f>
      </c>
      <c s="25" t="s">
        <v>44</v>
      </c>
      <c>
        <f>(M318*21)/100</f>
      </c>
      <c t="s">
        <v>45</v>
      </c>
    </row>
    <row r="319" spans="1:5" ht="12.75" customHeight="1">
      <c r="A319" s="29" t="s">
        <v>46</v>
      </c>
      <c r="E319" s="30" t="s">
        <v>1425</v>
      </c>
    </row>
    <row r="320" spans="1:5" ht="12.75" customHeight="1">
      <c r="A320" s="29" t="s">
        <v>47</v>
      </c>
      <c r="E320" s="31" t="s">
        <v>5</v>
      </c>
    </row>
    <row r="321" spans="5:5" ht="12.75" customHeight="1">
      <c r="E321" s="30" t="s">
        <v>118</v>
      </c>
    </row>
    <row r="322" spans="1:16" ht="12.75" customHeight="1">
      <c r="A322" t="s">
        <v>40</v>
      </c>
      <c s="6" t="s">
        <v>794</v>
      </c>
      <c s="6" t="s">
        <v>1110</v>
      </c>
      <c t="s">
        <v>5</v>
      </c>
      <c s="24" t="s">
        <v>1498</v>
      </c>
      <c s="25" t="s">
        <v>43</v>
      </c>
      <c s="26">
        <v>20</v>
      </c>
      <c s="25">
        <v>0</v>
      </c>
      <c s="25">
        <f>ROUND(G322*H322,6)</f>
      </c>
      <c r="L322" s="27">
        <v>0</v>
      </c>
      <c s="28">
        <f>ROUND(ROUND(L322,2)*ROUND(G322,3),2)</f>
      </c>
      <c s="25" t="s">
        <v>44</v>
      </c>
      <c>
        <f>(M322*21)/100</f>
      </c>
      <c t="s">
        <v>45</v>
      </c>
    </row>
    <row r="323" spans="1:5" ht="25.5" customHeight="1">
      <c r="A323" s="29" t="s">
        <v>46</v>
      </c>
      <c r="E323" s="30" t="s">
        <v>1499</v>
      </c>
    </row>
    <row r="324" spans="1:5" ht="12.75" customHeight="1">
      <c r="A324" s="29" t="s">
        <v>47</v>
      </c>
      <c r="E324" s="31" t="s">
        <v>5</v>
      </c>
    </row>
    <row r="325" spans="5:5" ht="12.75" customHeight="1">
      <c r="E325" s="30" t="s">
        <v>118</v>
      </c>
    </row>
    <row r="326" spans="1:16" ht="12.75" customHeight="1">
      <c r="A326" t="s">
        <v>40</v>
      </c>
      <c s="6" t="s">
        <v>800</v>
      </c>
      <c s="6" t="s">
        <v>1111</v>
      </c>
      <c t="s">
        <v>5</v>
      </c>
      <c s="24" t="s">
        <v>1497</v>
      </c>
      <c s="25" t="s">
        <v>43</v>
      </c>
      <c s="26">
        <v>8</v>
      </c>
      <c s="25">
        <v>0</v>
      </c>
      <c s="25">
        <f>ROUND(G326*H326,6)</f>
      </c>
      <c r="L326" s="27">
        <v>0</v>
      </c>
      <c s="28">
        <f>ROUND(ROUND(L326,2)*ROUND(G326,3),2)</f>
      </c>
      <c s="25" t="s">
        <v>44</v>
      </c>
      <c>
        <f>(M326*21)/100</f>
      </c>
      <c t="s">
        <v>45</v>
      </c>
    </row>
    <row r="327" spans="1:5" ht="12.75" customHeight="1">
      <c r="A327" s="29" t="s">
        <v>46</v>
      </c>
      <c r="E327" s="30" t="s">
        <v>1425</v>
      </c>
    </row>
    <row r="328" spans="1:5" ht="12.75" customHeight="1">
      <c r="A328" s="29" t="s">
        <v>47</v>
      </c>
      <c r="E328" s="31" t="s">
        <v>5</v>
      </c>
    </row>
    <row r="329" spans="5:5" ht="12.75" customHeight="1">
      <c r="E329" s="30" t="s">
        <v>118</v>
      </c>
    </row>
    <row r="330" spans="1:16" ht="12.75" customHeight="1">
      <c r="A330" t="s">
        <v>40</v>
      </c>
      <c s="6" t="s">
        <v>805</v>
      </c>
      <c s="6" t="s">
        <v>1112</v>
      </c>
      <c t="s">
        <v>5</v>
      </c>
      <c s="24" t="s">
        <v>1500</v>
      </c>
      <c s="25" t="s">
        <v>43</v>
      </c>
      <c s="26">
        <v>1</v>
      </c>
      <c s="25">
        <v>0</v>
      </c>
      <c s="25">
        <f>ROUND(G330*H330,6)</f>
      </c>
      <c r="L330" s="27">
        <v>0</v>
      </c>
      <c s="28">
        <f>ROUND(ROUND(L330,2)*ROUND(G330,3),2)</f>
      </c>
      <c s="25" t="s">
        <v>44</v>
      </c>
      <c>
        <f>(M330*21)/100</f>
      </c>
      <c t="s">
        <v>45</v>
      </c>
    </row>
    <row r="331" spans="1:5" ht="12.75" customHeight="1">
      <c r="A331" s="29" t="s">
        <v>46</v>
      </c>
      <c r="E331" s="30" t="s">
        <v>1425</v>
      </c>
    </row>
    <row r="332" spans="1:5" ht="12.75" customHeight="1">
      <c r="A332" s="29" t="s">
        <v>47</v>
      </c>
      <c r="E332" s="31" t="s">
        <v>5</v>
      </c>
    </row>
    <row r="333" spans="5:5" ht="12.75" customHeight="1">
      <c r="E333" s="30" t="s">
        <v>118</v>
      </c>
    </row>
    <row r="334" spans="1:16" ht="12.75" customHeight="1">
      <c r="A334" t="s">
        <v>40</v>
      </c>
      <c s="6" t="s">
        <v>809</v>
      </c>
      <c s="6" t="s">
        <v>1113</v>
      </c>
      <c t="s">
        <v>5</v>
      </c>
      <c s="24" t="s">
        <v>1500</v>
      </c>
      <c s="25" t="s">
        <v>43</v>
      </c>
      <c s="26">
        <v>1</v>
      </c>
      <c s="25">
        <v>0</v>
      </c>
      <c s="25">
        <f>ROUND(G334*H334,6)</f>
      </c>
      <c r="L334" s="27">
        <v>0</v>
      </c>
      <c s="28">
        <f>ROUND(ROUND(L334,2)*ROUND(G334,3),2)</f>
      </c>
      <c s="25" t="s">
        <v>44</v>
      </c>
      <c>
        <f>(M334*21)/100</f>
      </c>
      <c t="s">
        <v>45</v>
      </c>
    </row>
    <row r="335" spans="1:5" ht="12.75" customHeight="1">
      <c r="A335" s="29" t="s">
        <v>46</v>
      </c>
      <c r="E335" s="30" t="s">
        <v>1425</v>
      </c>
    </row>
    <row r="336" spans="1:5" ht="12.75" customHeight="1">
      <c r="A336" s="29" t="s">
        <v>47</v>
      </c>
      <c r="E336" s="31" t="s">
        <v>5</v>
      </c>
    </row>
    <row r="337" spans="5:5" ht="12.75" customHeight="1">
      <c r="E337" s="30" t="s">
        <v>118</v>
      </c>
    </row>
    <row r="338" spans="1:16" ht="12.75" customHeight="1">
      <c r="A338" t="s">
        <v>40</v>
      </c>
      <c s="6" t="s">
        <v>813</v>
      </c>
      <c s="6" t="s">
        <v>1114</v>
      </c>
      <c t="s">
        <v>5</v>
      </c>
      <c s="24" t="s">
        <v>1500</v>
      </c>
      <c s="25" t="s">
        <v>43</v>
      </c>
      <c s="26">
        <v>45</v>
      </c>
      <c s="25">
        <v>0</v>
      </c>
      <c s="25">
        <f>ROUND(G338*H338,6)</f>
      </c>
      <c r="L338" s="27">
        <v>0</v>
      </c>
      <c s="28">
        <f>ROUND(ROUND(L338,2)*ROUND(G338,3),2)</f>
      </c>
      <c s="25" t="s">
        <v>44</v>
      </c>
      <c>
        <f>(M338*21)/100</f>
      </c>
      <c t="s">
        <v>45</v>
      </c>
    </row>
    <row r="339" spans="1:5" ht="12.75" customHeight="1">
      <c r="A339" s="29" t="s">
        <v>46</v>
      </c>
      <c r="E339" s="30" t="s">
        <v>1425</v>
      </c>
    </row>
    <row r="340" spans="1:5" ht="12.75" customHeight="1">
      <c r="A340" s="29" t="s">
        <v>47</v>
      </c>
      <c r="E340" s="31" t="s">
        <v>5</v>
      </c>
    </row>
    <row r="341" spans="5:5" ht="12.75" customHeight="1">
      <c r="E341" s="30" t="s">
        <v>118</v>
      </c>
    </row>
    <row r="342" spans="1:16" ht="12.75" customHeight="1">
      <c r="A342" t="s">
        <v>40</v>
      </c>
      <c s="6" t="s">
        <v>818</v>
      </c>
      <c s="6" t="s">
        <v>1115</v>
      </c>
      <c t="s">
        <v>5</v>
      </c>
      <c s="24" t="s">
        <v>1500</v>
      </c>
      <c s="25" t="s">
        <v>43</v>
      </c>
      <c s="26">
        <v>7</v>
      </c>
      <c s="25">
        <v>0</v>
      </c>
      <c s="25">
        <f>ROUND(G342*H342,6)</f>
      </c>
      <c r="L342" s="27">
        <v>0</v>
      </c>
      <c s="28">
        <f>ROUND(ROUND(L342,2)*ROUND(G342,3),2)</f>
      </c>
      <c s="25" t="s">
        <v>44</v>
      </c>
      <c>
        <f>(M342*21)/100</f>
      </c>
      <c t="s">
        <v>45</v>
      </c>
    </row>
    <row r="343" spans="1:5" ht="12.75" customHeight="1">
      <c r="A343" s="29" t="s">
        <v>46</v>
      </c>
      <c r="E343" s="30" t="s">
        <v>1425</v>
      </c>
    </row>
    <row r="344" spans="1:5" ht="12.75" customHeight="1">
      <c r="A344" s="29" t="s">
        <v>47</v>
      </c>
      <c r="E344" s="31" t="s">
        <v>5</v>
      </c>
    </row>
    <row r="345" spans="5:5" ht="12.75" customHeight="1">
      <c r="E345" s="30" t="s">
        <v>118</v>
      </c>
    </row>
    <row r="346" spans="1:16" ht="12.75" customHeight="1">
      <c r="A346" t="s">
        <v>40</v>
      </c>
      <c s="6" t="s">
        <v>823</v>
      </c>
      <c s="6" t="s">
        <v>1116</v>
      </c>
      <c t="s">
        <v>5</v>
      </c>
      <c s="24" t="s">
        <v>1501</v>
      </c>
      <c s="25" t="s">
        <v>43</v>
      </c>
      <c s="26">
        <v>136</v>
      </c>
      <c s="25">
        <v>0</v>
      </c>
      <c s="25">
        <f>ROUND(G346*H346,6)</f>
      </c>
      <c r="L346" s="27">
        <v>0</v>
      </c>
      <c s="28">
        <f>ROUND(ROUND(L346,2)*ROUND(G346,3),2)</f>
      </c>
      <c s="25" t="s">
        <v>44</v>
      </c>
      <c>
        <f>(M346*21)/100</f>
      </c>
      <c t="s">
        <v>45</v>
      </c>
    </row>
    <row r="347" spans="1:5" ht="12.75" customHeight="1">
      <c r="A347" s="29" t="s">
        <v>46</v>
      </c>
      <c r="E347" s="30" t="s">
        <v>1425</v>
      </c>
    </row>
    <row r="348" spans="1:5" ht="12.75" customHeight="1">
      <c r="A348" s="29" t="s">
        <v>47</v>
      </c>
      <c r="E348" s="31" t="s">
        <v>5</v>
      </c>
    </row>
    <row r="349" spans="5:5" ht="12.75" customHeight="1">
      <c r="E349" s="30" t="s">
        <v>118</v>
      </c>
    </row>
    <row r="350" spans="1:16" ht="12.75" customHeight="1">
      <c r="A350" t="s">
        <v>40</v>
      </c>
      <c s="6" t="s">
        <v>829</v>
      </c>
      <c s="6" t="s">
        <v>1117</v>
      </c>
      <c t="s">
        <v>5</v>
      </c>
      <c s="24" t="s">
        <v>1502</v>
      </c>
      <c s="25" t="s">
        <v>43</v>
      </c>
      <c s="26">
        <v>134</v>
      </c>
      <c s="25">
        <v>0</v>
      </c>
      <c s="25">
        <f>ROUND(G350*H350,6)</f>
      </c>
      <c r="L350" s="27">
        <v>0</v>
      </c>
      <c s="28">
        <f>ROUND(ROUND(L350,2)*ROUND(G350,3),2)</f>
      </c>
      <c s="25" t="s">
        <v>44</v>
      </c>
      <c>
        <f>(M350*21)/100</f>
      </c>
      <c t="s">
        <v>45</v>
      </c>
    </row>
    <row r="351" spans="1:5" ht="12.75" customHeight="1">
      <c r="A351" s="29" t="s">
        <v>46</v>
      </c>
      <c r="E351" s="30" t="s">
        <v>1425</v>
      </c>
    </row>
    <row r="352" spans="1:5" ht="12.75" customHeight="1">
      <c r="A352" s="29" t="s">
        <v>47</v>
      </c>
      <c r="E352" s="31" t="s">
        <v>5</v>
      </c>
    </row>
    <row r="353" spans="5:5" ht="12.75" customHeight="1">
      <c r="E353" s="30" t="s">
        <v>118</v>
      </c>
    </row>
    <row r="354" spans="1:16" ht="12.75" customHeight="1">
      <c r="A354" t="s">
        <v>40</v>
      </c>
      <c s="6" t="s">
        <v>834</v>
      </c>
      <c s="6" t="s">
        <v>1118</v>
      </c>
      <c t="s">
        <v>5</v>
      </c>
      <c s="24" t="s">
        <v>1503</v>
      </c>
      <c s="25" t="s">
        <v>43</v>
      </c>
      <c s="26">
        <v>7</v>
      </c>
      <c s="25">
        <v>0</v>
      </c>
      <c s="25">
        <f>ROUND(G354*H354,6)</f>
      </c>
      <c r="L354" s="27">
        <v>0</v>
      </c>
      <c s="28">
        <f>ROUND(ROUND(L354,2)*ROUND(G354,3),2)</f>
      </c>
      <c s="25" t="s">
        <v>44</v>
      </c>
      <c>
        <f>(M354*21)/100</f>
      </c>
      <c t="s">
        <v>45</v>
      </c>
    </row>
    <row r="355" spans="1:5" ht="12.75" customHeight="1">
      <c r="A355" s="29" t="s">
        <v>46</v>
      </c>
      <c r="E355" s="30" t="s">
        <v>1425</v>
      </c>
    </row>
    <row r="356" spans="1:5" ht="12.75" customHeight="1">
      <c r="A356" s="29" t="s">
        <v>47</v>
      </c>
      <c r="E356" s="31" t="s">
        <v>5</v>
      </c>
    </row>
    <row r="357" spans="5:5" ht="12.75" customHeight="1">
      <c r="E357" s="30" t="s">
        <v>118</v>
      </c>
    </row>
    <row r="358" spans="1:16" ht="12.75" customHeight="1">
      <c r="A358" t="s">
        <v>40</v>
      </c>
      <c s="6" t="s">
        <v>839</v>
      </c>
      <c s="6" t="s">
        <v>1119</v>
      </c>
      <c t="s">
        <v>5</v>
      </c>
      <c s="24" t="s">
        <v>1504</v>
      </c>
      <c s="25" t="s">
        <v>520</v>
      </c>
      <c s="26">
        <v>1</v>
      </c>
      <c s="25">
        <v>0</v>
      </c>
      <c s="25">
        <f>ROUND(G358*H358,6)</f>
      </c>
      <c r="L358" s="27">
        <v>0</v>
      </c>
      <c s="28">
        <f>ROUND(ROUND(L358,2)*ROUND(G358,3),2)</f>
      </c>
      <c s="25" t="s">
        <v>44</v>
      </c>
      <c>
        <f>(M358*21)/100</f>
      </c>
      <c t="s">
        <v>45</v>
      </c>
    </row>
    <row r="359" spans="1:5" ht="12.75" customHeight="1">
      <c r="A359" s="29" t="s">
        <v>46</v>
      </c>
      <c r="E359" s="30" t="s">
        <v>1425</v>
      </c>
    </row>
    <row r="360" spans="1:5" ht="12.75" customHeight="1">
      <c r="A360" s="29" t="s">
        <v>47</v>
      </c>
      <c r="E360" s="31" t="s">
        <v>5</v>
      </c>
    </row>
    <row r="361" spans="5:5" ht="12.75" customHeight="1">
      <c r="E361" s="30" t="s">
        <v>118</v>
      </c>
    </row>
    <row r="362" spans="1:13" ht="12.75" customHeight="1">
      <c r="A362" t="s">
        <v>37</v>
      </c>
      <c r="C362" s="7" t="s">
        <v>51</v>
      </c>
      <c r="E362" s="32" t="s">
        <v>1505</v>
      </c>
      <c r="J362" s="28">
        <f>0</f>
      </c>
      <c s="28">
        <f>0</f>
      </c>
      <c s="28">
        <f>0+L363+L367+L371</f>
      </c>
      <c s="28">
        <f>0+M363+M367+M371</f>
      </c>
    </row>
    <row r="363" spans="1:16" ht="12.75" customHeight="1">
      <c r="A363" t="s">
        <v>40</v>
      </c>
      <c s="6" t="s">
        <v>843</v>
      </c>
      <c s="6" t="s">
        <v>1120</v>
      </c>
      <c t="s">
        <v>5</v>
      </c>
      <c s="24" t="s">
        <v>1506</v>
      </c>
      <c s="25" t="s">
        <v>599</v>
      </c>
      <c s="26">
        <v>0.06</v>
      </c>
      <c s="25">
        <v>0</v>
      </c>
      <c s="25">
        <f>ROUND(G363*H363,6)</f>
      </c>
      <c r="L363" s="27">
        <v>0</v>
      </c>
      <c s="28">
        <f>ROUND(ROUND(L363,2)*ROUND(G363,3),2)</f>
      </c>
      <c s="25" t="s">
        <v>44</v>
      </c>
      <c>
        <f>(M363*21)/100</f>
      </c>
      <c t="s">
        <v>45</v>
      </c>
    </row>
    <row r="364" spans="1:5" ht="12.75" customHeight="1">
      <c r="A364" s="29" t="s">
        <v>46</v>
      </c>
      <c r="E364" s="30" t="s">
        <v>1425</v>
      </c>
    </row>
    <row r="365" spans="1:5" ht="12.75" customHeight="1">
      <c r="A365" s="29" t="s">
        <v>47</v>
      </c>
      <c r="E365" s="31" t="s">
        <v>5</v>
      </c>
    </row>
    <row r="366" spans="5:5" ht="12.75" customHeight="1">
      <c r="E366" s="30" t="s">
        <v>118</v>
      </c>
    </row>
    <row r="367" spans="1:16" ht="12.75" customHeight="1">
      <c r="A367" t="s">
        <v>40</v>
      </c>
      <c s="6" t="s">
        <v>847</v>
      </c>
      <c s="6" t="s">
        <v>1122</v>
      </c>
      <c t="s">
        <v>5</v>
      </c>
      <c s="24" t="s">
        <v>1507</v>
      </c>
      <c s="25" t="s">
        <v>599</v>
      </c>
      <c s="26">
        <v>0.11</v>
      </c>
      <c s="25">
        <v>0</v>
      </c>
      <c s="25">
        <f>ROUND(G367*H367,6)</f>
      </c>
      <c r="L367" s="27">
        <v>0</v>
      </c>
      <c s="28">
        <f>ROUND(ROUND(L367,2)*ROUND(G367,3),2)</f>
      </c>
      <c s="25" t="s">
        <v>44</v>
      </c>
      <c>
        <f>(M367*21)/100</f>
      </c>
      <c t="s">
        <v>45</v>
      </c>
    </row>
    <row r="368" spans="1:5" ht="12.75" customHeight="1">
      <c r="A368" s="29" t="s">
        <v>46</v>
      </c>
      <c r="E368" s="30" t="s">
        <v>1425</v>
      </c>
    </row>
    <row r="369" spans="1:5" ht="12.75" customHeight="1">
      <c r="A369" s="29" t="s">
        <v>47</v>
      </c>
      <c r="E369" s="31" t="s">
        <v>5</v>
      </c>
    </row>
    <row r="370" spans="5:5" ht="12.75" customHeight="1">
      <c r="E370" s="30" t="s">
        <v>118</v>
      </c>
    </row>
    <row r="371" spans="1:16" ht="12.75" customHeight="1">
      <c r="A371" t="s">
        <v>40</v>
      </c>
      <c s="6" t="s">
        <v>852</v>
      </c>
      <c s="6" t="s">
        <v>1124</v>
      </c>
      <c t="s">
        <v>5</v>
      </c>
      <c s="24" t="s">
        <v>1508</v>
      </c>
      <c s="25" t="s">
        <v>599</v>
      </c>
      <c s="26">
        <v>0.03</v>
      </c>
      <c s="25">
        <v>0</v>
      </c>
      <c s="25">
        <f>ROUND(G371*H371,6)</f>
      </c>
      <c r="L371" s="27">
        <v>0</v>
      </c>
      <c s="28">
        <f>ROUND(ROUND(L371,2)*ROUND(G371,3),2)</f>
      </c>
      <c s="25" t="s">
        <v>44</v>
      </c>
      <c>
        <f>(M371*21)/100</f>
      </c>
      <c t="s">
        <v>45</v>
      </c>
    </row>
    <row r="372" spans="1:5" ht="12.75" customHeight="1">
      <c r="A372" s="29" t="s">
        <v>46</v>
      </c>
      <c r="E372" s="30" t="s">
        <v>1425</v>
      </c>
    </row>
    <row r="373" spans="1:5" ht="12.75" customHeight="1">
      <c r="A373" s="29" t="s">
        <v>47</v>
      </c>
      <c r="E373" s="31" t="s">
        <v>5</v>
      </c>
    </row>
    <row r="374" spans="5:5" ht="12.75" customHeight="1">
      <c r="E374" s="30" t="s">
        <v>118</v>
      </c>
    </row>
    <row r="375" spans="1:13" ht="12.75" customHeight="1">
      <c r="A375" t="s">
        <v>37</v>
      </c>
      <c r="C375" s="7" t="s">
        <v>54</v>
      </c>
      <c r="E375" s="32" t="s">
        <v>1509</v>
      </c>
      <c r="J375" s="28">
        <f>0</f>
      </c>
      <c s="28">
        <f>0</f>
      </c>
      <c s="28">
        <f>0+L376+L380+L384</f>
      </c>
      <c s="28">
        <f>0+M376+M380+M384</f>
      </c>
    </row>
    <row r="376" spans="1:16" ht="12.75" customHeight="1">
      <c r="A376" t="s">
        <v>40</v>
      </c>
      <c s="6" t="s">
        <v>855</v>
      </c>
      <c s="6" t="s">
        <v>1126</v>
      </c>
      <c t="s">
        <v>5</v>
      </c>
      <c s="24" t="s">
        <v>1510</v>
      </c>
      <c s="25" t="s">
        <v>69</v>
      </c>
      <c s="26">
        <v>45</v>
      </c>
      <c s="25">
        <v>0</v>
      </c>
      <c s="25">
        <f>ROUND(G376*H376,6)</f>
      </c>
      <c r="L376" s="27">
        <v>0</v>
      </c>
      <c s="28">
        <f>ROUND(ROUND(L376,2)*ROUND(G376,3),2)</f>
      </c>
      <c s="25" t="s">
        <v>44</v>
      </c>
      <c>
        <f>(M376*21)/100</f>
      </c>
      <c t="s">
        <v>45</v>
      </c>
    </row>
    <row r="377" spans="1:5" ht="12.75" customHeight="1">
      <c r="A377" s="29" t="s">
        <v>46</v>
      </c>
      <c r="E377" s="30" t="s">
        <v>1425</v>
      </c>
    </row>
    <row r="378" spans="1:5" ht="12.75" customHeight="1">
      <c r="A378" s="29" t="s">
        <v>47</v>
      </c>
      <c r="E378" s="31" t="s">
        <v>5</v>
      </c>
    </row>
    <row r="379" spans="5:5" ht="12.75" customHeight="1">
      <c r="E379" s="30" t="s">
        <v>118</v>
      </c>
    </row>
    <row r="380" spans="1:16" ht="12.75" customHeight="1">
      <c r="A380" t="s">
        <v>40</v>
      </c>
      <c s="6" t="s">
        <v>861</v>
      </c>
      <c s="6" t="s">
        <v>1128</v>
      </c>
      <c t="s">
        <v>5</v>
      </c>
      <c s="24" t="s">
        <v>1511</v>
      </c>
      <c s="25" t="s">
        <v>283</v>
      </c>
      <c s="26">
        <v>0.1</v>
      </c>
      <c s="25">
        <v>0</v>
      </c>
      <c s="25">
        <f>ROUND(G380*H380,6)</f>
      </c>
      <c r="L380" s="27">
        <v>0</v>
      </c>
      <c s="28">
        <f>ROUND(ROUND(L380,2)*ROUND(G380,3),2)</f>
      </c>
      <c s="25" t="s">
        <v>44</v>
      </c>
      <c>
        <f>(M380*21)/100</f>
      </c>
      <c t="s">
        <v>45</v>
      </c>
    </row>
    <row r="381" spans="1:5" ht="12.75" customHeight="1">
      <c r="A381" s="29" t="s">
        <v>46</v>
      </c>
      <c r="E381" s="30" t="s">
        <v>1425</v>
      </c>
    </row>
    <row r="382" spans="1:5" ht="12.75" customHeight="1">
      <c r="A382" s="29" t="s">
        <v>47</v>
      </c>
      <c r="E382" s="31" t="s">
        <v>5</v>
      </c>
    </row>
    <row r="383" spans="5:5" ht="12.75" customHeight="1">
      <c r="E383" s="30" t="s">
        <v>118</v>
      </c>
    </row>
    <row r="384" spans="1:16" ht="12.75" customHeight="1">
      <c r="A384" t="s">
        <v>40</v>
      </c>
      <c s="6" t="s">
        <v>867</v>
      </c>
      <c s="6" t="s">
        <v>1129</v>
      </c>
      <c t="s">
        <v>5</v>
      </c>
      <c s="24" t="s">
        <v>1512</v>
      </c>
      <c s="25" t="s">
        <v>43</v>
      </c>
      <c s="26">
        <v>6</v>
      </c>
      <c s="25">
        <v>0</v>
      </c>
      <c s="25">
        <f>ROUND(G384*H384,6)</f>
      </c>
      <c r="L384" s="27">
        <v>0</v>
      </c>
      <c s="28">
        <f>ROUND(ROUND(L384,2)*ROUND(G384,3),2)</f>
      </c>
      <c s="25" t="s">
        <v>44</v>
      </c>
      <c>
        <f>(M384*21)/100</f>
      </c>
      <c t="s">
        <v>45</v>
      </c>
    </row>
    <row r="385" spans="1:5" ht="12.75" customHeight="1">
      <c r="A385" s="29" t="s">
        <v>46</v>
      </c>
      <c r="E385" s="30" t="s">
        <v>1425</v>
      </c>
    </row>
    <row r="386" spans="1:5" ht="12.75" customHeight="1">
      <c r="A386" s="29" t="s">
        <v>47</v>
      </c>
      <c r="E386" s="31" t="s">
        <v>5</v>
      </c>
    </row>
    <row r="387" spans="5:5" ht="12.75" customHeight="1">
      <c r="E387" s="30" t="s">
        <v>118</v>
      </c>
    </row>
    <row r="388" spans="1:13" ht="12.75" customHeight="1">
      <c r="A388" t="s">
        <v>37</v>
      </c>
      <c r="C388" s="7" t="s">
        <v>57</v>
      </c>
      <c r="E388" s="32" t="s">
        <v>1513</v>
      </c>
      <c r="J388" s="28">
        <f>0</f>
      </c>
      <c s="28">
        <f>0</f>
      </c>
      <c s="28">
        <f>0+L389+L393+L397+L401+L405+L409+L413+L417+L421+L425+L429+L433+L437+L441+L445+L449+L453+L457+L461+L465+L469+L473+L477+L481+L485+L489+L493+L497+L501+L505+L509+L513+L517+L521+L525+L529+L533+L537+L541+L545+L549+L553+L557+L561+L565+L569+L573+L577+L581+L585+L589+L593+L597+L601+L605+L609+L613+L617+L621</f>
      </c>
      <c s="28">
        <f>0+M389+M393+M397+M401+M405+M409+M413+M417+M421+M425+M429+M433+M437+M441+M445+M449+M453+M457+M461+M465+M469+M473+M477+M481+M485+M489+M493+M497+M501+M505+M509+M513+M517+M521+M525+M529+M533+M537+M541+M545+M549+M553+M557+M561+M565+M569+M573+M577+M581+M585+M589+M593+M597+M601+M605+M609+M613+M617+M621</f>
      </c>
    </row>
    <row r="389" spans="1:16" ht="12.75" customHeight="1">
      <c r="A389" t="s">
        <v>40</v>
      </c>
      <c s="6" t="s">
        <v>870</v>
      </c>
      <c s="6" t="s">
        <v>1131</v>
      </c>
      <c t="s">
        <v>5</v>
      </c>
      <c s="24" t="s">
        <v>1514</v>
      </c>
      <c s="25" t="s">
        <v>43</v>
      </c>
      <c s="26">
        <v>127</v>
      </c>
      <c s="25">
        <v>0</v>
      </c>
      <c s="25">
        <f>ROUND(G389*H389,6)</f>
      </c>
      <c r="L389" s="27">
        <v>0</v>
      </c>
      <c s="28">
        <f>ROUND(ROUND(L389,2)*ROUND(G389,3),2)</f>
      </c>
      <c s="25" t="s">
        <v>44</v>
      </c>
      <c>
        <f>(M389*21)/100</f>
      </c>
      <c t="s">
        <v>45</v>
      </c>
    </row>
    <row r="390" spans="1:5" ht="12.75" customHeight="1">
      <c r="A390" s="29" t="s">
        <v>46</v>
      </c>
      <c r="E390" s="30" t="s">
        <v>1425</v>
      </c>
    </row>
    <row r="391" spans="1:5" ht="12.75" customHeight="1">
      <c r="A391" s="29" t="s">
        <v>47</v>
      </c>
      <c r="E391" s="31" t="s">
        <v>5</v>
      </c>
    </row>
    <row r="392" spans="5:5" ht="12.75" customHeight="1">
      <c r="E392" s="30" t="s">
        <v>118</v>
      </c>
    </row>
    <row r="393" spans="1:16" ht="12.75" customHeight="1">
      <c r="A393" t="s">
        <v>40</v>
      </c>
      <c s="6" t="s">
        <v>875</v>
      </c>
      <c s="6" t="s">
        <v>1132</v>
      </c>
      <c t="s">
        <v>5</v>
      </c>
      <c s="24" t="s">
        <v>1515</v>
      </c>
      <c s="25" t="s">
        <v>69</v>
      </c>
      <c s="26">
        <v>480</v>
      </c>
      <c s="25">
        <v>0</v>
      </c>
      <c s="25">
        <f>ROUND(G393*H393,6)</f>
      </c>
      <c r="L393" s="27">
        <v>0</v>
      </c>
      <c s="28">
        <f>ROUND(ROUND(L393,2)*ROUND(G393,3),2)</f>
      </c>
      <c s="25" t="s">
        <v>44</v>
      </c>
      <c>
        <f>(M393*21)/100</f>
      </c>
      <c t="s">
        <v>45</v>
      </c>
    </row>
    <row r="394" spans="1:5" ht="12.75" customHeight="1">
      <c r="A394" s="29" t="s">
        <v>46</v>
      </c>
      <c r="E394" s="30" t="s">
        <v>1425</v>
      </c>
    </row>
    <row r="395" spans="1:5" ht="12.75" customHeight="1">
      <c r="A395" s="29" t="s">
        <v>47</v>
      </c>
      <c r="E395" s="31" t="s">
        <v>5</v>
      </c>
    </row>
    <row r="396" spans="5:5" ht="12.75" customHeight="1">
      <c r="E396" s="30" t="s">
        <v>118</v>
      </c>
    </row>
    <row r="397" spans="1:16" ht="12.75" customHeight="1">
      <c r="A397" t="s">
        <v>40</v>
      </c>
      <c s="6" t="s">
        <v>879</v>
      </c>
      <c s="6" t="s">
        <v>1134</v>
      </c>
      <c t="s">
        <v>5</v>
      </c>
      <c s="24" t="s">
        <v>1516</v>
      </c>
      <c s="25" t="s">
        <v>69</v>
      </c>
      <c s="26">
        <v>110</v>
      </c>
      <c s="25">
        <v>0</v>
      </c>
      <c s="25">
        <f>ROUND(G397*H397,6)</f>
      </c>
      <c r="L397" s="27">
        <v>0</v>
      </c>
      <c s="28">
        <f>ROUND(ROUND(L397,2)*ROUND(G397,3),2)</f>
      </c>
      <c s="25" t="s">
        <v>44</v>
      </c>
      <c>
        <f>(M397*21)/100</f>
      </c>
      <c t="s">
        <v>45</v>
      </c>
    </row>
    <row r="398" spans="1:5" ht="12.75" customHeight="1">
      <c r="A398" s="29" t="s">
        <v>46</v>
      </c>
      <c r="E398" s="30" t="s">
        <v>1425</v>
      </c>
    </row>
    <row r="399" spans="1:5" ht="12.75" customHeight="1">
      <c r="A399" s="29" t="s">
        <v>47</v>
      </c>
      <c r="E399" s="31" t="s">
        <v>5</v>
      </c>
    </row>
    <row r="400" spans="5:5" ht="12.75" customHeight="1">
      <c r="E400" s="30" t="s">
        <v>118</v>
      </c>
    </row>
    <row r="401" spans="1:16" ht="12.75" customHeight="1">
      <c r="A401" t="s">
        <v>40</v>
      </c>
      <c s="6" t="s">
        <v>885</v>
      </c>
      <c s="6" t="s">
        <v>1136</v>
      </c>
      <c t="s">
        <v>5</v>
      </c>
      <c s="24" t="s">
        <v>1517</v>
      </c>
      <c s="25" t="s">
        <v>43</v>
      </c>
      <c s="26">
        <v>570</v>
      </c>
      <c s="25">
        <v>0</v>
      </c>
      <c s="25">
        <f>ROUND(G401*H401,6)</f>
      </c>
      <c r="L401" s="27">
        <v>0</v>
      </c>
      <c s="28">
        <f>ROUND(ROUND(L401,2)*ROUND(G401,3),2)</f>
      </c>
      <c s="25" t="s">
        <v>44</v>
      </c>
      <c>
        <f>(M401*21)/100</f>
      </c>
      <c t="s">
        <v>45</v>
      </c>
    </row>
    <row r="402" spans="1:5" ht="12.75" customHeight="1">
      <c r="A402" s="29" t="s">
        <v>46</v>
      </c>
      <c r="E402" s="30" t="s">
        <v>1425</v>
      </c>
    </row>
    <row r="403" spans="1:5" ht="12.75" customHeight="1">
      <c r="A403" s="29" t="s">
        <v>47</v>
      </c>
      <c r="E403" s="31" t="s">
        <v>5</v>
      </c>
    </row>
    <row r="404" spans="5:5" ht="12.75" customHeight="1">
      <c r="E404" s="30" t="s">
        <v>118</v>
      </c>
    </row>
    <row r="405" spans="1:16" ht="12.75" customHeight="1">
      <c r="A405" t="s">
        <v>40</v>
      </c>
      <c s="6" t="s">
        <v>889</v>
      </c>
      <c s="6" t="s">
        <v>1138</v>
      </c>
      <c t="s">
        <v>5</v>
      </c>
      <c s="24" t="s">
        <v>1518</v>
      </c>
      <c s="25" t="s">
        <v>43</v>
      </c>
      <c s="26">
        <v>64</v>
      </c>
      <c s="25">
        <v>0</v>
      </c>
      <c s="25">
        <f>ROUND(G405*H405,6)</f>
      </c>
      <c r="L405" s="27">
        <v>0</v>
      </c>
      <c s="28">
        <f>ROUND(ROUND(L405,2)*ROUND(G405,3),2)</f>
      </c>
      <c s="25" t="s">
        <v>44</v>
      </c>
      <c>
        <f>(M405*21)/100</f>
      </c>
      <c t="s">
        <v>45</v>
      </c>
    </row>
    <row r="406" spans="1:5" ht="12.75" customHeight="1">
      <c r="A406" s="29" t="s">
        <v>46</v>
      </c>
      <c r="E406" s="30" t="s">
        <v>1425</v>
      </c>
    </row>
    <row r="407" spans="1:5" ht="12.75" customHeight="1">
      <c r="A407" s="29" t="s">
        <v>47</v>
      </c>
      <c r="E407" s="31" t="s">
        <v>5</v>
      </c>
    </row>
    <row r="408" spans="5:5" ht="12.75" customHeight="1">
      <c r="E408" s="30" t="s">
        <v>118</v>
      </c>
    </row>
    <row r="409" spans="1:16" ht="12.75" customHeight="1">
      <c r="A409" t="s">
        <v>40</v>
      </c>
      <c s="6" t="s">
        <v>894</v>
      </c>
      <c s="6" t="s">
        <v>1140</v>
      </c>
      <c t="s">
        <v>5</v>
      </c>
      <c s="24" t="s">
        <v>1519</v>
      </c>
      <c s="25" t="s">
        <v>43</v>
      </c>
      <c s="26">
        <v>8</v>
      </c>
      <c s="25">
        <v>0</v>
      </c>
      <c s="25">
        <f>ROUND(G409*H409,6)</f>
      </c>
      <c r="L409" s="27">
        <v>0</v>
      </c>
      <c s="28">
        <f>ROUND(ROUND(L409,2)*ROUND(G409,3),2)</f>
      </c>
      <c s="25" t="s">
        <v>44</v>
      </c>
      <c>
        <f>(M409*21)/100</f>
      </c>
      <c t="s">
        <v>45</v>
      </c>
    </row>
    <row r="410" spans="1:5" ht="12.75" customHeight="1">
      <c r="A410" s="29" t="s">
        <v>46</v>
      </c>
      <c r="E410" s="30" t="s">
        <v>1425</v>
      </c>
    </row>
    <row r="411" spans="1:5" ht="12.75" customHeight="1">
      <c r="A411" s="29" t="s">
        <v>47</v>
      </c>
      <c r="E411" s="31" t="s">
        <v>5</v>
      </c>
    </row>
    <row r="412" spans="5:5" ht="12.75" customHeight="1">
      <c r="E412" s="30" t="s">
        <v>118</v>
      </c>
    </row>
    <row r="413" spans="1:16" ht="12.75" customHeight="1">
      <c r="A413" t="s">
        <v>40</v>
      </c>
      <c s="6" t="s">
        <v>898</v>
      </c>
      <c s="6" t="s">
        <v>1141</v>
      </c>
      <c t="s">
        <v>5</v>
      </c>
      <c s="24" t="s">
        <v>1520</v>
      </c>
      <c s="25" t="s">
        <v>43</v>
      </c>
      <c s="26">
        <v>8</v>
      </c>
      <c s="25">
        <v>0</v>
      </c>
      <c s="25">
        <f>ROUND(G413*H413,6)</f>
      </c>
      <c r="L413" s="27">
        <v>0</v>
      </c>
      <c s="28">
        <f>ROUND(ROUND(L413,2)*ROUND(G413,3),2)</f>
      </c>
      <c s="25" t="s">
        <v>44</v>
      </c>
      <c>
        <f>(M413*21)/100</f>
      </c>
      <c t="s">
        <v>45</v>
      </c>
    </row>
    <row r="414" spans="1:5" ht="12.75" customHeight="1">
      <c r="A414" s="29" t="s">
        <v>46</v>
      </c>
      <c r="E414" s="30" t="s">
        <v>1425</v>
      </c>
    </row>
    <row r="415" spans="1:5" ht="12.75" customHeight="1">
      <c r="A415" s="29" t="s">
        <v>47</v>
      </c>
      <c r="E415" s="31" t="s">
        <v>5</v>
      </c>
    </row>
    <row r="416" spans="5:5" ht="12.75" customHeight="1">
      <c r="E416" s="30" t="s">
        <v>118</v>
      </c>
    </row>
    <row r="417" spans="1:16" ht="12.75" customHeight="1">
      <c r="A417" t="s">
        <v>40</v>
      </c>
      <c s="6" t="s">
        <v>902</v>
      </c>
      <c s="6" t="s">
        <v>1143</v>
      </c>
      <c t="s">
        <v>5</v>
      </c>
      <c s="24" t="s">
        <v>1521</v>
      </c>
      <c s="25" t="s">
        <v>43</v>
      </c>
      <c s="26">
        <v>8</v>
      </c>
      <c s="25">
        <v>0</v>
      </c>
      <c s="25">
        <f>ROUND(G417*H417,6)</f>
      </c>
      <c r="L417" s="27">
        <v>0</v>
      </c>
      <c s="28">
        <f>ROUND(ROUND(L417,2)*ROUND(G417,3),2)</f>
      </c>
      <c s="25" t="s">
        <v>44</v>
      </c>
      <c>
        <f>(M417*21)/100</f>
      </c>
      <c t="s">
        <v>45</v>
      </c>
    </row>
    <row r="418" spans="1:5" ht="12.75" customHeight="1">
      <c r="A418" s="29" t="s">
        <v>46</v>
      </c>
      <c r="E418" s="30" t="s">
        <v>1425</v>
      </c>
    </row>
    <row r="419" spans="1:5" ht="12.75" customHeight="1">
      <c r="A419" s="29" t="s">
        <v>47</v>
      </c>
      <c r="E419" s="31" t="s">
        <v>5</v>
      </c>
    </row>
    <row r="420" spans="5:5" ht="12.75" customHeight="1">
      <c r="E420" s="30" t="s">
        <v>118</v>
      </c>
    </row>
    <row r="421" spans="1:16" ht="12.75" customHeight="1">
      <c r="A421" t="s">
        <v>40</v>
      </c>
      <c s="6" t="s">
        <v>906</v>
      </c>
      <c s="6" t="s">
        <v>1145</v>
      </c>
      <c t="s">
        <v>5</v>
      </c>
      <c s="24" t="s">
        <v>1522</v>
      </c>
      <c s="25" t="s">
        <v>43</v>
      </c>
      <c s="26">
        <v>1462</v>
      </c>
      <c s="25">
        <v>0</v>
      </c>
      <c s="25">
        <f>ROUND(G421*H421,6)</f>
      </c>
      <c r="L421" s="27">
        <v>0</v>
      </c>
      <c s="28">
        <f>ROUND(ROUND(L421,2)*ROUND(G421,3),2)</f>
      </c>
      <c s="25" t="s">
        <v>44</v>
      </c>
      <c>
        <f>(M421*21)/100</f>
      </c>
      <c t="s">
        <v>45</v>
      </c>
    </row>
    <row r="422" spans="1:5" ht="12.75" customHeight="1">
      <c r="A422" s="29" t="s">
        <v>46</v>
      </c>
      <c r="E422" s="30" t="s">
        <v>1425</v>
      </c>
    </row>
    <row r="423" spans="1:5" ht="12.75" customHeight="1">
      <c r="A423" s="29" t="s">
        <v>47</v>
      </c>
      <c r="E423" s="31" t="s">
        <v>5</v>
      </c>
    </row>
    <row r="424" spans="5:5" ht="12.75" customHeight="1">
      <c r="E424" s="30" t="s">
        <v>118</v>
      </c>
    </row>
    <row r="425" spans="1:16" ht="12.75" customHeight="1">
      <c r="A425" t="s">
        <v>40</v>
      </c>
      <c s="6" t="s">
        <v>911</v>
      </c>
      <c s="6" t="s">
        <v>1147</v>
      </c>
      <c t="s">
        <v>5</v>
      </c>
      <c s="24" t="s">
        <v>1523</v>
      </c>
      <c s="25" t="s">
        <v>43</v>
      </c>
      <c s="26">
        <v>1</v>
      </c>
      <c s="25">
        <v>0</v>
      </c>
      <c s="25">
        <f>ROUND(G425*H425,6)</f>
      </c>
      <c r="L425" s="27">
        <v>0</v>
      </c>
      <c s="28">
        <f>ROUND(ROUND(L425,2)*ROUND(G425,3),2)</f>
      </c>
      <c s="25" t="s">
        <v>44</v>
      </c>
      <c>
        <f>(M425*21)/100</f>
      </c>
      <c t="s">
        <v>45</v>
      </c>
    </row>
    <row r="426" spans="1:5" ht="12.75" customHeight="1">
      <c r="A426" s="29" t="s">
        <v>46</v>
      </c>
      <c r="E426" s="30" t="s">
        <v>1425</v>
      </c>
    </row>
    <row r="427" spans="1:5" ht="12.75" customHeight="1">
      <c r="A427" s="29" t="s">
        <v>47</v>
      </c>
      <c r="E427" s="31" t="s">
        <v>5</v>
      </c>
    </row>
    <row r="428" spans="5:5" ht="12.75" customHeight="1">
      <c r="E428" s="30" t="s">
        <v>118</v>
      </c>
    </row>
    <row r="429" spans="1:16" ht="12.75" customHeight="1">
      <c r="A429" t="s">
        <v>40</v>
      </c>
      <c s="6" t="s">
        <v>916</v>
      </c>
      <c s="6" t="s">
        <v>1148</v>
      </c>
      <c t="s">
        <v>5</v>
      </c>
      <c s="24" t="s">
        <v>1524</v>
      </c>
      <c s="25" t="s">
        <v>43</v>
      </c>
      <c s="26">
        <v>46</v>
      </c>
      <c s="25">
        <v>0</v>
      </c>
      <c s="25">
        <f>ROUND(G429*H429,6)</f>
      </c>
      <c r="L429" s="27">
        <v>0</v>
      </c>
      <c s="28">
        <f>ROUND(ROUND(L429,2)*ROUND(G429,3),2)</f>
      </c>
      <c s="25" t="s">
        <v>44</v>
      </c>
      <c>
        <f>(M429*21)/100</f>
      </c>
      <c t="s">
        <v>45</v>
      </c>
    </row>
    <row r="430" spans="1:5" ht="12.75" customHeight="1">
      <c r="A430" s="29" t="s">
        <v>46</v>
      </c>
      <c r="E430" s="30" t="s">
        <v>1425</v>
      </c>
    </row>
    <row r="431" spans="1:5" ht="12.75" customHeight="1">
      <c r="A431" s="29" t="s">
        <v>47</v>
      </c>
      <c r="E431" s="31" t="s">
        <v>5</v>
      </c>
    </row>
    <row r="432" spans="5:5" ht="12.75" customHeight="1">
      <c r="E432" s="30" t="s">
        <v>118</v>
      </c>
    </row>
    <row r="433" spans="1:16" ht="12.75" customHeight="1">
      <c r="A433" t="s">
        <v>40</v>
      </c>
      <c s="6" t="s">
        <v>921</v>
      </c>
      <c s="6" t="s">
        <v>1149</v>
      </c>
      <c t="s">
        <v>5</v>
      </c>
      <c s="24" t="s">
        <v>1524</v>
      </c>
      <c s="25" t="s">
        <v>43</v>
      </c>
      <c s="26">
        <v>20</v>
      </c>
      <c s="25">
        <v>0</v>
      </c>
      <c s="25">
        <f>ROUND(G433*H433,6)</f>
      </c>
      <c r="L433" s="27">
        <v>0</v>
      </c>
      <c s="28">
        <f>ROUND(ROUND(L433,2)*ROUND(G433,3),2)</f>
      </c>
      <c s="25" t="s">
        <v>44</v>
      </c>
      <c>
        <f>(M433*21)/100</f>
      </c>
      <c t="s">
        <v>45</v>
      </c>
    </row>
    <row r="434" spans="1:5" ht="12.75" customHeight="1">
      <c r="A434" s="29" t="s">
        <v>46</v>
      </c>
      <c r="E434" s="30" t="s">
        <v>1425</v>
      </c>
    </row>
    <row r="435" spans="1:5" ht="12.75" customHeight="1">
      <c r="A435" s="29" t="s">
        <v>47</v>
      </c>
      <c r="E435" s="31" t="s">
        <v>5</v>
      </c>
    </row>
    <row r="436" spans="5:5" ht="12.75" customHeight="1">
      <c r="E436" s="30" t="s">
        <v>118</v>
      </c>
    </row>
    <row r="437" spans="1:16" ht="12.75" customHeight="1">
      <c r="A437" t="s">
        <v>40</v>
      </c>
      <c s="6" t="s">
        <v>1150</v>
      </c>
      <c s="6" t="s">
        <v>1151</v>
      </c>
      <c t="s">
        <v>5</v>
      </c>
      <c s="24" t="s">
        <v>1525</v>
      </c>
      <c s="25" t="s">
        <v>43</v>
      </c>
      <c s="26">
        <v>1</v>
      </c>
      <c s="25">
        <v>0</v>
      </c>
      <c s="25">
        <f>ROUND(G437*H437,6)</f>
      </c>
      <c r="L437" s="27">
        <v>0</v>
      </c>
      <c s="28">
        <f>ROUND(ROUND(L437,2)*ROUND(G437,3),2)</f>
      </c>
      <c s="25" t="s">
        <v>44</v>
      </c>
      <c>
        <f>(M437*21)/100</f>
      </c>
      <c t="s">
        <v>45</v>
      </c>
    </row>
    <row r="438" spans="1:5" ht="12.75" customHeight="1">
      <c r="A438" s="29" t="s">
        <v>46</v>
      </c>
      <c r="E438" s="30" t="s">
        <v>1425</v>
      </c>
    </row>
    <row r="439" spans="1:5" ht="12.75" customHeight="1">
      <c r="A439" s="29" t="s">
        <v>47</v>
      </c>
      <c r="E439" s="31" t="s">
        <v>5</v>
      </c>
    </row>
    <row r="440" spans="5:5" ht="12.75" customHeight="1">
      <c r="E440" s="30" t="s">
        <v>118</v>
      </c>
    </row>
    <row r="441" spans="1:16" ht="12.75" customHeight="1">
      <c r="A441" t="s">
        <v>40</v>
      </c>
      <c s="6" t="s">
        <v>1152</v>
      </c>
      <c s="6" t="s">
        <v>1153</v>
      </c>
      <c t="s">
        <v>5</v>
      </c>
      <c s="24" t="s">
        <v>1526</v>
      </c>
      <c s="25" t="s">
        <v>43</v>
      </c>
      <c s="26">
        <v>8</v>
      </c>
      <c s="25">
        <v>0</v>
      </c>
      <c s="25">
        <f>ROUND(G441*H441,6)</f>
      </c>
      <c r="L441" s="27">
        <v>0</v>
      </c>
      <c s="28">
        <f>ROUND(ROUND(L441,2)*ROUND(G441,3),2)</f>
      </c>
      <c s="25" t="s">
        <v>44</v>
      </c>
      <c>
        <f>(M441*21)/100</f>
      </c>
      <c t="s">
        <v>45</v>
      </c>
    </row>
    <row r="442" spans="1:5" ht="12.75" customHeight="1">
      <c r="A442" s="29" t="s">
        <v>46</v>
      </c>
      <c r="E442" s="30" t="s">
        <v>1425</v>
      </c>
    </row>
    <row r="443" spans="1:5" ht="12.75" customHeight="1">
      <c r="A443" s="29" t="s">
        <v>47</v>
      </c>
      <c r="E443" s="31" t="s">
        <v>5</v>
      </c>
    </row>
    <row r="444" spans="5:5" ht="12.75" customHeight="1">
      <c r="E444" s="30" t="s">
        <v>118</v>
      </c>
    </row>
    <row r="445" spans="1:16" ht="12.75" customHeight="1">
      <c r="A445" t="s">
        <v>40</v>
      </c>
      <c s="6" t="s">
        <v>1154</v>
      </c>
      <c s="6" t="s">
        <v>1155</v>
      </c>
      <c t="s">
        <v>5</v>
      </c>
      <c s="24" t="s">
        <v>1527</v>
      </c>
      <c s="25" t="s">
        <v>43</v>
      </c>
      <c s="26">
        <v>1</v>
      </c>
      <c s="25">
        <v>0</v>
      </c>
      <c s="25">
        <f>ROUND(G445*H445,6)</f>
      </c>
      <c r="L445" s="27">
        <v>0</v>
      </c>
      <c s="28">
        <f>ROUND(ROUND(L445,2)*ROUND(G445,3),2)</f>
      </c>
      <c s="25" t="s">
        <v>44</v>
      </c>
      <c>
        <f>(M445*21)/100</f>
      </c>
      <c t="s">
        <v>45</v>
      </c>
    </row>
    <row r="446" spans="1:5" ht="12.75" customHeight="1">
      <c r="A446" s="29" t="s">
        <v>46</v>
      </c>
      <c r="E446" s="30" t="s">
        <v>1425</v>
      </c>
    </row>
    <row r="447" spans="1:5" ht="12.75" customHeight="1">
      <c r="A447" s="29" t="s">
        <v>47</v>
      </c>
      <c r="E447" s="31" t="s">
        <v>5</v>
      </c>
    </row>
    <row r="448" spans="5:5" ht="12.75" customHeight="1">
      <c r="E448" s="30" t="s">
        <v>118</v>
      </c>
    </row>
    <row r="449" spans="1:16" ht="12.75" customHeight="1">
      <c r="A449" t="s">
        <v>40</v>
      </c>
      <c s="6" t="s">
        <v>1156</v>
      </c>
      <c s="6" t="s">
        <v>1157</v>
      </c>
      <c t="s">
        <v>5</v>
      </c>
      <c s="24" t="s">
        <v>1528</v>
      </c>
      <c s="25" t="s">
        <v>43</v>
      </c>
      <c s="26">
        <v>3</v>
      </c>
      <c s="25">
        <v>0</v>
      </c>
      <c s="25">
        <f>ROUND(G449*H449,6)</f>
      </c>
      <c r="L449" s="27">
        <v>0</v>
      </c>
      <c s="28">
        <f>ROUND(ROUND(L449,2)*ROUND(G449,3),2)</f>
      </c>
      <c s="25" t="s">
        <v>44</v>
      </c>
      <c>
        <f>(M449*21)/100</f>
      </c>
      <c t="s">
        <v>45</v>
      </c>
    </row>
    <row r="450" spans="1:5" ht="12.75" customHeight="1">
      <c r="A450" s="29" t="s">
        <v>46</v>
      </c>
      <c r="E450" s="30" t="s">
        <v>1425</v>
      </c>
    </row>
    <row r="451" spans="1:5" ht="12.75" customHeight="1">
      <c r="A451" s="29" t="s">
        <v>47</v>
      </c>
      <c r="E451" s="31" t="s">
        <v>5</v>
      </c>
    </row>
    <row r="452" spans="5:5" ht="12.75" customHeight="1">
      <c r="E452" s="30" t="s">
        <v>118</v>
      </c>
    </row>
    <row r="453" spans="1:16" ht="12.75" customHeight="1">
      <c r="A453" t="s">
        <v>40</v>
      </c>
      <c s="6" t="s">
        <v>1158</v>
      </c>
      <c s="6" t="s">
        <v>1159</v>
      </c>
      <c t="s">
        <v>5</v>
      </c>
      <c s="24" t="s">
        <v>1529</v>
      </c>
      <c s="25" t="s">
        <v>43</v>
      </c>
      <c s="26">
        <v>45</v>
      </c>
      <c s="25">
        <v>0</v>
      </c>
      <c s="25">
        <f>ROUND(G453*H453,6)</f>
      </c>
      <c r="L453" s="27">
        <v>0</v>
      </c>
      <c s="28">
        <f>ROUND(ROUND(L453,2)*ROUND(G453,3),2)</f>
      </c>
      <c s="25" t="s">
        <v>44</v>
      </c>
      <c>
        <f>(M453*21)/100</f>
      </c>
      <c t="s">
        <v>45</v>
      </c>
    </row>
    <row r="454" spans="1:5" ht="12.75" customHeight="1">
      <c r="A454" s="29" t="s">
        <v>46</v>
      </c>
      <c r="E454" s="30" t="s">
        <v>1425</v>
      </c>
    </row>
    <row r="455" spans="1:5" ht="12.75" customHeight="1">
      <c r="A455" s="29" t="s">
        <v>47</v>
      </c>
      <c r="E455" s="31" t="s">
        <v>5</v>
      </c>
    </row>
    <row r="456" spans="5:5" ht="12.75" customHeight="1">
      <c r="E456" s="30" t="s">
        <v>118</v>
      </c>
    </row>
    <row r="457" spans="1:16" ht="12.75" customHeight="1">
      <c r="A457" t="s">
        <v>40</v>
      </c>
      <c s="6" t="s">
        <v>1160</v>
      </c>
      <c s="6" t="s">
        <v>1161</v>
      </c>
      <c t="s">
        <v>5</v>
      </c>
      <c s="24" t="s">
        <v>1530</v>
      </c>
      <c s="25" t="s">
        <v>43</v>
      </c>
      <c s="26">
        <v>1</v>
      </c>
      <c s="25">
        <v>0</v>
      </c>
      <c s="25">
        <f>ROUND(G457*H457,6)</f>
      </c>
      <c r="L457" s="27">
        <v>0</v>
      </c>
      <c s="28">
        <f>ROUND(ROUND(L457,2)*ROUND(G457,3),2)</f>
      </c>
      <c s="25" t="s">
        <v>44</v>
      </c>
      <c>
        <f>(M457*21)/100</f>
      </c>
      <c t="s">
        <v>45</v>
      </c>
    </row>
    <row r="458" spans="1:5" ht="12.75" customHeight="1">
      <c r="A458" s="29" t="s">
        <v>46</v>
      </c>
      <c r="E458" s="30" t="s">
        <v>1425</v>
      </c>
    </row>
    <row r="459" spans="1:5" ht="12.75" customHeight="1">
      <c r="A459" s="29" t="s">
        <v>47</v>
      </c>
      <c r="E459" s="31" t="s">
        <v>5</v>
      </c>
    </row>
    <row r="460" spans="5:5" ht="12.75" customHeight="1">
      <c r="E460" s="30" t="s">
        <v>118</v>
      </c>
    </row>
    <row r="461" spans="1:16" ht="12.75" customHeight="1">
      <c r="A461" t="s">
        <v>40</v>
      </c>
      <c s="6" t="s">
        <v>1163</v>
      </c>
      <c s="6" t="s">
        <v>1164</v>
      </c>
      <c t="s">
        <v>5</v>
      </c>
      <c s="24" t="s">
        <v>1531</v>
      </c>
      <c s="25" t="s">
        <v>43</v>
      </c>
      <c s="26">
        <v>141</v>
      </c>
      <c s="25">
        <v>0</v>
      </c>
      <c s="25">
        <f>ROUND(G461*H461,6)</f>
      </c>
      <c r="L461" s="27">
        <v>0</v>
      </c>
      <c s="28">
        <f>ROUND(ROUND(L461,2)*ROUND(G461,3),2)</f>
      </c>
      <c s="25" t="s">
        <v>44</v>
      </c>
      <c>
        <f>(M461*21)/100</f>
      </c>
      <c t="s">
        <v>45</v>
      </c>
    </row>
    <row r="462" spans="1:5" ht="12.75" customHeight="1">
      <c r="A462" s="29" t="s">
        <v>46</v>
      </c>
      <c r="E462" s="30" t="s">
        <v>1425</v>
      </c>
    </row>
    <row r="463" spans="1:5" ht="12.75" customHeight="1">
      <c r="A463" s="29" t="s">
        <v>47</v>
      </c>
      <c r="E463" s="31" t="s">
        <v>5</v>
      </c>
    </row>
    <row r="464" spans="5:5" ht="12.75" customHeight="1">
      <c r="E464" s="30" t="s">
        <v>118</v>
      </c>
    </row>
    <row r="465" spans="1:16" ht="12.75" customHeight="1">
      <c r="A465" t="s">
        <v>40</v>
      </c>
      <c s="6" t="s">
        <v>1166</v>
      </c>
      <c s="6" t="s">
        <v>1167</v>
      </c>
      <c t="s">
        <v>5</v>
      </c>
      <c s="24" t="s">
        <v>1531</v>
      </c>
      <c s="25" t="s">
        <v>43</v>
      </c>
      <c s="26">
        <v>7</v>
      </c>
      <c s="25">
        <v>0</v>
      </c>
      <c s="25">
        <f>ROUND(G465*H465,6)</f>
      </c>
      <c r="L465" s="27">
        <v>0</v>
      </c>
      <c s="28">
        <f>ROUND(ROUND(L465,2)*ROUND(G465,3),2)</f>
      </c>
      <c s="25" t="s">
        <v>44</v>
      </c>
      <c>
        <f>(M465*21)/100</f>
      </c>
      <c t="s">
        <v>45</v>
      </c>
    </row>
    <row r="466" spans="1:5" ht="12.75" customHeight="1">
      <c r="A466" s="29" t="s">
        <v>46</v>
      </c>
      <c r="E466" s="30" t="s">
        <v>1425</v>
      </c>
    </row>
    <row r="467" spans="1:5" ht="12.75" customHeight="1">
      <c r="A467" s="29" t="s">
        <v>47</v>
      </c>
      <c r="E467" s="31" t="s">
        <v>5</v>
      </c>
    </row>
    <row r="468" spans="5:5" ht="12.75" customHeight="1">
      <c r="E468" s="30" t="s">
        <v>118</v>
      </c>
    </row>
    <row r="469" spans="1:16" ht="12.75" customHeight="1">
      <c r="A469" t="s">
        <v>40</v>
      </c>
      <c s="6" t="s">
        <v>1169</v>
      </c>
      <c s="6" t="s">
        <v>1170</v>
      </c>
      <c t="s">
        <v>5</v>
      </c>
      <c s="24" t="s">
        <v>1532</v>
      </c>
      <c s="25" t="s">
        <v>43</v>
      </c>
      <c s="26">
        <v>1</v>
      </c>
      <c s="25">
        <v>0</v>
      </c>
      <c s="25">
        <f>ROUND(G469*H469,6)</f>
      </c>
      <c r="L469" s="27">
        <v>0</v>
      </c>
      <c s="28">
        <f>ROUND(ROUND(L469,2)*ROUND(G469,3),2)</f>
      </c>
      <c s="25" t="s">
        <v>44</v>
      </c>
      <c>
        <f>(M469*21)/100</f>
      </c>
      <c t="s">
        <v>45</v>
      </c>
    </row>
    <row r="470" spans="1:5" ht="12.75" customHeight="1">
      <c r="A470" s="29" t="s">
        <v>46</v>
      </c>
      <c r="E470" s="30" t="s">
        <v>1425</v>
      </c>
    </row>
    <row r="471" spans="1:5" ht="12.75" customHeight="1">
      <c r="A471" s="29" t="s">
        <v>47</v>
      </c>
      <c r="E471" s="31" t="s">
        <v>5</v>
      </c>
    </row>
    <row r="472" spans="5:5" ht="12.75" customHeight="1">
      <c r="E472" s="30" t="s">
        <v>118</v>
      </c>
    </row>
    <row r="473" spans="1:16" ht="12.75" customHeight="1">
      <c r="A473" t="s">
        <v>40</v>
      </c>
      <c s="6" t="s">
        <v>1172</v>
      </c>
      <c s="6" t="s">
        <v>1173</v>
      </c>
      <c t="s">
        <v>5</v>
      </c>
      <c s="24" t="s">
        <v>1532</v>
      </c>
      <c s="25" t="s">
        <v>43</v>
      </c>
      <c s="26">
        <v>11</v>
      </c>
      <c s="25">
        <v>0</v>
      </c>
      <c s="25">
        <f>ROUND(G473*H473,6)</f>
      </c>
      <c r="L473" s="27">
        <v>0</v>
      </c>
      <c s="28">
        <f>ROUND(ROUND(L473,2)*ROUND(G473,3),2)</f>
      </c>
      <c s="25" t="s">
        <v>44</v>
      </c>
      <c>
        <f>(M473*21)/100</f>
      </c>
      <c t="s">
        <v>45</v>
      </c>
    </row>
    <row r="474" spans="1:5" ht="12.75" customHeight="1">
      <c r="A474" s="29" t="s">
        <v>46</v>
      </c>
      <c r="E474" s="30" t="s">
        <v>1425</v>
      </c>
    </row>
    <row r="475" spans="1:5" ht="12.75" customHeight="1">
      <c r="A475" s="29" t="s">
        <v>47</v>
      </c>
      <c r="E475" s="31" t="s">
        <v>5</v>
      </c>
    </row>
    <row r="476" spans="5:5" ht="12.75" customHeight="1">
      <c r="E476" s="30" t="s">
        <v>118</v>
      </c>
    </row>
    <row r="477" spans="1:16" ht="12.75" customHeight="1">
      <c r="A477" t="s">
        <v>40</v>
      </c>
      <c s="6" t="s">
        <v>1177</v>
      </c>
      <c s="6" t="s">
        <v>1178</v>
      </c>
      <c t="s">
        <v>5</v>
      </c>
      <c s="24" t="s">
        <v>1533</v>
      </c>
      <c s="25" t="s">
        <v>43</v>
      </c>
      <c s="26">
        <v>1</v>
      </c>
      <c s="25">
        <v>0</v>
      </c>
      <c s="25">
        <f>ROUND(G477*H477,6)</f>
      </c>
      <c r="L477" s="27">
        <v>0</v>
      </c>
      <c s="28">
        <f>ROUND(ROUND(L477,2)*ROUND(G477,3),2)</f>
      </c>
      <c s="25" t="s">
        <v>44</v>
      </c>
      <c>
        <f>(M477*21)/100</f>
      </c>
      <c t="s">
        <v>45</v>
      </c>
    </row>
    <row r="478" spans="1:5" ht="12.75" customHeight="1">
      <c r="A478" s="29" t="s">
        <v>46</v>
      </c>
      <c r="E478" s="30" t="s">
        <v>1425</v>
      </c>
    </row>
    <row r="479" spans="1:5" ht="12.75" customHeight="1">
      <c r="A479" s="29" t="s">
        <v>47</v>
      </c>
      <c r="E479" s="31" t="s">
        <v>5</v>
      </c>
    </row>
    <row r="480" spans="5:5" ht="12.75" customHeight="1">
      <c r="E480" s="30" t="s">
        <v>118</v>
      </c>
    </row>
    <row r="481" spans="1:16" ht="12.75" customHeight="1">
      <c r="A481" t="s">
        <v>40</v>
      </c>
      <c s="6" t="s">
        <v>1182</v>
      </c>
      <c s="6" t="s">
        <v>1183</v>
      </c>
      <c t="s">
        <v>5</v>
      </c>
      <c s="24" t="s">
        <v>1534</v>
      </c>
      <c s="25" t="s">
        <v>43</v>
      </c>
      <c s="26">
        <v>7</v>
      </c>
      <c s="25">
        <v>0</v>
      </c>
      <c s="25">
        <f>ROUND(G481*H481,6)</f>
      </c>
      <c r="L481" s="27">
        <v>0</v>
      </c>
      <c s="28">
        <f>ROUND(ROUND(L481,2)*ROUND(G481,3),2)</f>
      </c>
      <c s="25" t="s">
        <v>44</v>
      </c>
      <c>
        <f>(M481*21)/100</f>
      </c>
      <c t="s">
        <v>45</v>
      </c>
    </row>
    <row r="482" spans="1:5" ht="12.75" customHeight="1">
      <c r="A482" s="29" t="s">
        <v>46</v>
      </c>
      <c r="E482" s="30" t="s">
        <v>1425</v>
      </c>
    </row>
    <row r="483" spans="1:5" ht="12.75" customHeight="1">
      <c r="A483" s="29" t="s">
        <v>47</v>
      </c>
      <c r="E483" s="31" t="s">
        <v>5</v>
      </c>
    </row>
    <row r="484" spans="5:5" ht="12.75" customHeight="1">
      <c r="E484" s="30" t="s">
        <v>118</v>
      </c>
    </row>
    <row r="485" spans="1:16" ht="12.75" customHeight="1">
      <c r="A485" t="s">
        <v>40</v>
      </c>
      <c s="6" t="s">
        <v>1186</v>
      </c>
      <c s="6" t="s">
        <v>1187</v>
      </c>
      <c t="s">
        <v>5</v>
      </c>
      <c s="24" t="s">
        <v>1534</v>
      </c>
      <c s="25" t="s">
        <v>43</v>
      </c>
      <c s="26">
        <v>20</v>
      </c>
      <c s="25">
        <v>0</v>
      </c>
      <c s="25">
        <f>ROUND(G485*H485,6)</f>
      </c>
      <c r="L485" s="27">
        <v>0</v>
      </c>
      <c s="28">
        <f>ROUND(ROUND(L485,2)*ROUND(G485,3),2)</f>
      </c>
      <c s="25" t="s">
        <v>44</v>
      </c>
      <c>
        <f>(M485*21)/100</f>
      </c>
      <c t="s">
        <v>45</v>
      </c>
    </row>
    <row r="486" spans="1:5" ht="12.75" customHeight="1">
      <c r="A486" s="29" t="s">
        <v>46</v>
      </c>
      <c r="E486" s="30" t="s">
        <v>1425</v>
      </c>
    </row>
    <row r="487" spans="1:5" ht="12.75" customHeight="1">
      <c r="A487" s="29" t="s">
        <v>47</v>
      </c>
      <c r="E487" s="31" t="s">
        <v>5</v>
      </c>
    </row>
    <row r="488" spans="5:5" ht="12.75" customHeight="1">
      <c r="E488" s="30" t="s">
        <v>118</v>
      </c>
    </row>
    <row r="489" spans="1:16" ht="12.75" customHeight="1">
      <c r="A489" t="s">
        <v>40</v>
      </c>
      <c s="6" t="s">
        <v>1190</v>
      </c>
      <c s="6" t="s">
        <v>1191</v>
      </c>
      <c t="s">
        <v>5</v>
      </c>
      <c s="24" t="s">
        <v>1534</v>
      </c>
      <c s="25" t="s">
        <v>43</v>
      </c>
      <c s="26">
        <v>115</v>
      </c>
      <c s="25">
        <v>0</v>
      </c>
      <c s="25">
        <f>ROUND(G489*H489,6)</f>
      </c>
      <c r="L489" s="27">
        <v>0</v>
      </c>
      <c s="28">
        <f>ROUND(ROUND(L489,2)*ROUND(G489,3),2)</f>
      </c>
      <c s="25" t="s">
        <v>44</v>
      </c>
      <c>
        <f>(M489*21)/100</f>
      </c>
      <c t="s">
        <v>45</v>
      </c>
    </row>
    <row r="490" spans="1:5" ht="12.75" customHeight="1">
      <c r="A490" s="29" t="s">
        <v>46</v>
      </c>
      <c r="E490" s="30" t="s">
        <v>1425</v>
      </c>
    </row>
    <row r="491" spans="1:5" ht="12.75" customHeight="1">
      <c r="A491" s="29" t="s">
        <v>47</v>
      </c>
      <c r="E491" s="31" t="s">
        <v>5</v>
      </c>
    </row>
    <row r="492" spans="5:5" ht="12.75" customHeight="1">
      <c r="E492" s="30" t="s">
        <v>118</v>
      </c>
    </row>
    <row r="493" spans="1:16" ht="12.75" customHeight="1">
      <c r="A493" t="s">
        <v>40</v>
      </c>
      <c s="6" t="s">
        <v>1193</v>
      </c>
      <c s="6" t="s">
        <v>1194</v>
      </c>
      <c t="s">
        <v>5</v>
      </c>
      <c s="24" t="s">
        <v>1534</v>
      </c>
      <c s="25" t="s">
        <v>43</v>
      </c>
      <c s="26">
        <v>17</v>
      </c>
      <c s="25">
        <v>0</v>
      </c>
      <c s="25">
        <f>ROUND(G493*H493,6)</f>
      </c>
      <c r="L493" s="27">
        <v>0</v>
      </c>
      <c s="28">
        <f>ROUND(ROUND(L493,2)*ROUND(G493,3),2)</f>
      </c>
      <c s="25" t="s">
        <v>44</v>
      </c>
      <c>
        <f>(M493*21)/100</f>
      </c>
      <c t="s">
        <v>45</v>
      </c>
    </row>
    <row r="494" spans="1:5" ht="12.75" customHeight="1">
      <c r="A494" s="29" t="s">
        <v>46</v>
      </c>
      <c r="E494" s="30" t="s">
        <v>1425</v>
      </c>
    </row>
    <row r="495" spans="1:5" ht="12.75" customHeight="1">
      <c r="A495" s="29" t="s">
        <v>47</v>
      </c>
      <c r="E495" s="31" t="s">
        <v>5</v>
      </c>
    </row>
    <row r="496" spans="5:5" ht="12.75" customHeight="1">
      <c r="E496" s="30" t="s">
        <v>118</v>
      </c>
    </row>
    <row r="497" spans="1:16" ht="12.75" customHeight="1">
      <c r="A497" t="s">
        <v>40</v>
      </c>
      <c s="6" t="s">
        <v>1196</v>
      </c>
      <c s="6" t="s">
        <v>1197</v>
      </c>
      <c t="s">
        <v>5</v>
      </c>
      <c s="24" t="s">
        <v>1535</v>
      </c>
      <c s="25" t="s">
        <v>43</v>
      </c>
      <c s="26">
        <v>39</v>
      </c>
      <c s="25">
        <v>0</v>
      </c>
      <c s="25">
        <f>ROUND(G497*H497,6)</f>
      </c>
      <c r="L497" s="27">
        <v>0</v>
      </c>
      <c s="28">
        <f>ROUND(ROUND(L497,2)*ROUND(G497,3),2)</f>
      </c>
      <c s="25" t="s">
        <v>44</v>
      </c>
      <c>
        <f>(M497*21)/100</f>
      </c>
      <c t="s">
        <v>45</v>
      </c>
    </row>
    <row r="498" spans="1:5" ht="12.75" customHeight="1">
      <c r="A498" s="29" t="s">
        <v>46</v>
      </c>
      <c r="E498" s="30" t="s">
        <v>1425</v>
      </c>
    </row>
    <row r="499" spans="1:5" ht="12.75" customHeight="1">
      <c r="A499" s="29" t="s">
        <v>47</v>
      </c>
      <c r="E499" s="31" t="s">
        <v>5</v>
      </c>
    </row>
    <row r="500" spans="5:5" ht="12.75" customHeight="1">
      <c r="E500" s="30" t="s">
        <v>118</v>
      </c>
    </row>
    <row r="501" spans="1:16" ht="12.75" customHeight="1">
      <c r="A501" t="s">
        <v>40</v>
      </c>
      <c s="6" t="s">
        <v>1199</v>
      </c>
      <c s="6" t="s">
        <v>1200</v>
      </c>
      <c t="s">
        <v>5</v>
      </c>
      <c s="24" t="s">
        <v>1535</v>
      </c>
      <c s="25" t="s">
        <v>43</v>
      </c>
      <c s="26">
        <v>7</v>
      </c>
      <c s="25">
        <v>0</v>
      </c>
      <c s="25">
        <f>ROUND(G501*H501,6)</f>
      </c>
      <c r="L501" s="27">
        <v>0</v>
      </c>
      <c s="28">
        <f>ROUND(ROUND(L501,2)*ROUND(G501,3),2)</f>
      </c>
      <c s="25" t="s">
        <v>44</v>
      </c>
      <c>
        <f>(M501*21)/100</f>
      </c>
      <c t="s">
        <v>45</v>
      </c>
    </row>
    <row r="502" spans="1:5" ht="12.75" customHeight="1">
      <c r="A502" s="29" t="s">
        <v>46</v>
      </c>
      <c r="E502" s="30" t="s">
        <v>1425</v>
      </c>
    </row>
    <row r="503" spans="1:5" ht="12.75" customHeight="1">
      <c r="A503" s="29" t="s">
        <v>47</v>
      </c>
      <c r="E503" s="31" t="s">
        <v>5</v>
      </c>
    </row>
    <row r="504" spans="5:5" ht="12.75" customHeight="1">
      <c r="E504" s="30" t="s">
        <v>118</v>
      </c>
    </row>
    <row r="505" spans="1:16" ht="12.75" customHeight="1">
      <c r="A505" t="s">
        <v>40</v>
      </c>
      <c s="6" t="s">
        <v>1204</v>
      </c>
      <c s="6" t="s">
        <v>1205</v>
      </c>
      <c t="s">
        <v>5</v>
      </c>
      <c s="24" t="s">
        <v>1535</v>
      </c>
      <c s="25" t="s">
        <v>43</v>
      </c>
      <c s="26">
        <v>5</v>
      </c>
      <c s="25">
        <v>0</v>
      </c>
      <c s="25">
        <f>ROUND(G505*H505,6)</f>
      </c>
      <c r="L505" s="27">
        <v>0</v>
      </c>
      <c s="28">
        <f>ROUND(ROUND(L505,2)*ROUND(G505,3),2)</f>
      </c>
      <c s="25" t="s">
        <v>44</v>
      </c>
      <c>
        <f>(M505*21)/100</f>
      </c>
      <c t="s">
        <v>45</v>
      </c>
    </row>
    <row r="506" spans="1:5" ht="12.75" customHeight="1">
      <c r="A506" s="29" t="s">
        <v>46</v>
      </c>
      <c r="E506" s="30" t="s">
        <v>1425</v>
      </c>
    </row>
    <row r="507" spans="1:5" ht="12.75" customHeight="1">
      <c r="A507" s="29" t="s">
        <v>47</v>
      </c>
      <c r="E507" s="31" t="s">
        <v>5</v>
      </c>
    </row>
    <row r="508" spans="5:5" ht="12.75" customHeight="1">
      <c r="E508" s="30" t="s">
        <v>118</v>
      </c>
    </row>
    <row r="509" spans="1:16" ht="12.75" customHeight="1">
      <c r="A509" t="s">
        <v>40</v>
      </c>
      <c s="6" t="s">
        <v>1207</v>
      </c>
      <c s="6" t="s">
        <v>1208</v>
      </c>
      <c t="s">
        <v>5</v>
      </c>
      <c s="24" t="s">
        <v>1535</v>
      </c>
      <c s="25" t="s">
        <v>43</v>
      </c>
      <c s="26">
        <v>4</v>
      </c>
      <c s="25">
        <v>0</v>
      </c>
      <c s="25">
        <f>ROUND(G509*H509,6)</f>
      </c>
      <c r="L509" s="27">
        <v>0</v>
      </c>
      <c s="28">
        <f>ROUND(ROUND(L509,2)*ROUND(G509,3),2)</f>
      </c>
      <c s="25" t="s">
        <v>44</v>
      </c>
      <c>
        <f>(M509*21)/100</f>
      </c>
      <c t="s">
        <v>45</v>
      </c>
    </row>
    <row r="510" spans="1:5" ht="12.75" customHeight="1">
      <c r="A510" s="29" t="s">
        <v>46</v>
      </c>
      <c r="E510" s="30" t="s">
        <v>1425</v>
      </c>
    </row>
    <row r="511" spans="1:5" ht="12.75" customHeight="1">
      <c r="A511" s="29" t="s">
        <v>47</v>
      </c>
      <c r="E511" s="31" t="s">
        <v>5</v>
      </c>
    </row>
    <row r="512" spans="5:5" ht="12.75" customHeight="1">
      <c r="E512" s="30" t="s">
        <v>118</v>
      </c>
    </row>
    <row r="513" spans="1:16" ht="12.75" customHeight="1">
      <c r="A513" t="s">
        <v>40</v>
      </c>
      <c s="6" t="s">
        <v>1317</v>
      </c>
      <c s="6" t="s">
        <v>1232</v>
      </c>
      <c t="s">
        <v>5</v>
      </c>
      <c s="24" t="s">
        <v>1536</v>
      </c>
      <c s="25" t="s">
        <v>43</v>
      </c>
      <c s="26">
        <v>95</v>
      </c>
      <c s="25">
        <v>0</v>
      </c>
      <c s="25">
        <f>ROUND(G513*H513,6)</f>
      </c>
      <c r="L513" s="27">
        <v>0</v>
      </c>
      <c s="28">
        <f>ROUND(ROUND(L513,2)*ROUND(G513,3),2)</f>
      </c>
      <c s="25" t="s">
        <v>44</v>
      </c>
      <c>
        <f>(M513*21)/100</f>
      </c>
      <c t="s">
        <v>45</v>
      </c>
    </row>
    <row r="514" spans="1:5" ht="12.75" customHeight="1">
      <c r="A514" s="29" t="s">
        <v>46</v>
      </c>
      <c r="E514" s="30" t="s">
        <v>1425</v>
      </c>
    </row>
    <row r="515" spans="1:5" ht="12.75" customHeight="1">
      <c r="A515" s="29" t="s">
        <v>47</v>
      </c>
      <c r="E515" s="31" t="s">
        <v>5</v>
      </c>
    </row>
    <row r="516" spans="5:5" ht="12.75" customHeight="1">
      <c r="E516" s="30" t="s">
        <v>118</v>
      </c>
    </row>
    <row r="517" spans="1:16" ht="12.75" customHeight="1">
      <c r="A517" t="s">
        <v>40</v>
      </c>
      <c s="6" t="s">
        <v>1212</v>
      </c>
      <c s="6" t="s">
        <v>1213</v>
      </c>
      <c t="s">
        <v>5</v>
      </c>
      <c s="24" t="s">
        <v>1536</v>
      </c>
      <c s="25" t="s">
        <v>43</v>
      </c>
      <c s="26">
        <v>1</v>
      </c>
      <c s="25">
        <v>0</v>
      </c>
      <c s="25">
        <f>ROUND(G517*H517,6)</f>
      </c>
      <c r="L517" s="27">
        <v>0</v>
      </c>
      <c s="28">
        <f>ROUND(ROUND(L517,2)*ROUND(G517,3),2)</f>
      </c>
      <c s="25" t="s">
        <v>44</v>
      </c>
      <c>
        <f>(M517*21)/100</f>
      </c>
      <c t="s">
        <v>45</v>
      </c>
    </row>
    <row r="518" spans="1:5" ht="12.75" customHeight="1">
      <c r="A518" s="29" t="s">
        <v>46</v>
      </c>
      <c r="E518" s="30" t="s">
        <v>1425</v>
      </c>
    </row>
    <row r="519" spans="1:5" ht="12.75" customHeight="1">
      <c r="A519" s="29" t="s">
        <v>47</v>
      </c>
      <c r="E519" s="31" t="s">
        <v>5</v>
      </c>
    </row>
    <row r="520" spans="5:5" ht="12.75" customHeight="1">
      <c r="E520" s="30" t="s">
        <v>118</v>
      </c>
    </row>
    <row r="521" spans="1:16" ht="12.75" customHeight="1">
      <c r="A521" t="s">
        <v>40</v>
      </c>
      <c s="6" t="s">
        <v>1216</v>
      </c>
      <c s="6" t="s">
        <v>1217</v>
      </c>
      <c t="s">
        <v>5</v>
      </c>
      <c s="24" t="s">
        <v>1537</v>
      </c>
      <c s="25" t="s">
        <v>43</v>
      </c>
      <c s="26">
        <v>7</v>
      </c>
      <c s="25">
        <v>0</v>
      </c>
      <c s="25">
        <f>ROUND(G521*H521,6)</f>
      </c>
      <c r="L521" s="27">
        <v>0</v>
      </c>
      <c s="28">
        <f>ROUND(ROUND(L521,2)*ROUND(G521,3),2)</f>
      </c>
      <c s="25" t="s">
        <v>44</v>
      </c>
      <c>
        <f>(M521*21)/100</f>
      </c>
      <c t="s">
        <v>45</v>
      </c>
    </row>
    <row r="522" spans="1:5" ht="12.75" customHeight="1">
      <c r="A522" s="29" t="s">
        <v>46</v>
      </c>
      <c r="E522" s="30" t="s">
        <v>1425</v>
      </c>
    </row>
    <row r="523" spans="1:5" ht="12.75" customHeight="1">
      <c r="A523" s="29" t="s">
        <v>47</v>
      </c>
      <c r="E523" s="31" t="s">
        <v>5</v>
      </c>
    </row>
    <row r="524" spans="5:5" ht="12.75" customHeight="1">
      <c r="E524" s="30" t="s">
        <v>118</v>
      </c>
    </row>
    <row r="525" spans="1:16" ht="12.75" customHeight="1">
      <c r="A525" t="s">
        <v>40</v>
      </c>
      <c s="6" t="s">
        <v>1219</v>
      </c>
      <c s="6" t="s">
        <v>1220</v>
      </c>
      <c t="s">
        <v>5</v>
      </c>
      <c s="24" t="s">
        <v>1538</v>
      </c>
      <c s="25" t="s">
        <v>43</v>
      </c>
      <c s="26">
        <v>67</v>
      </c>
      <c s="25">
        <v>0</v>
      </c>
      <c s="25">
        <f>ROUND(G525*H525,6)</f>
      </c>
      <c r="L525" s="27">
        <v>0</v>
      </c>
      <c s="28">
        <f>ROUND(ROUND(L525,2)*ROUND(G525,3),2)</f>
      </c>
      <c s="25" t="s">
        <v>44</v>
      </c>
      <c>
        <f>(M525*21)/100</f>
      </c>
      <c t="s">
        <v>45</v>
      </c>
    </row>
    <row r="526" spans="1:5" ht="12.75" customHeight="1">
      <c r="A526" s="29" t="s">
        <v>46</v>
      </c>
      <c r="E526" s="30" t="s">
        <v>1425</v>
      </c>
    </row>
    <row r="527" spans="1:5" ht="12.75" customHeight="1">
      <c r="A527" s="29" t="s">
        <v>47</v>
      </c>
      <c r="E527" s="31" t="s">
        <v>5</v>
      </c>
    </row>
    <row r="528" spans="5:5" ht="12.75" customHeight="1">
      <c r="E528" s="30" t="s">
        <v>118</v>
      </c>
    </row>
    <row r="529" spans="1:16" ht="12.75" customHeight="1">
      <c r="A529" t="s">
        <v>40</v>
      </c>
      <c s="6" t="s">
        <v>1222</v>
      </c>
      <c s="6" t="s">
        <v>1223</v>
      </c>
      <c t="s">
        <v>5</v>
      </c>
      <c s="24" t="s">
        <v>1539</v>
      </c>
      <c s="25" t="s">
        <v>69</v>
      </c>
      <c s="26">
        <v>240</v>
      </c>
      <c s="25">
        <v>0</v>
      </c>
      <c s="25">
        <f>ROUND(G529*H529,6)</f>
      </c>
      <c r="L529" s="27">
        <v>0</v>
      </c>
      <c s="28">
        <f>ROUND(ROUND(L529,2)*ROUND(G529,3),2)</f>
      </c>
      <c s="25" t="s">
        <v>44</v>
      </c>
      <c>
        <f>(M529*21)/100</f>
      </c>
      <c t="s">
        <v>45</v>
      </c>
    </row>
    <row r="530" spans="1:5" ht="12.75" customHeight="1">
      <c r="A530" s="29" t="s">
        <v>46</v>
      </c>
      <c r="E530" s="30" t="s">
        <v>1425</v>
      </c>
    </row>
    <row r="531" spans="1:5" ht="12.75" customHeight="1">
      <c r="A531" s="29" t="s">
        <v>47</v>
      </c>
      <c r="E531" s="31" t="s">
        <v>5</v>
      </c>
    </row>
    <row r="532" spans="5:5" ht="12.75" customHeight="1">
      <c r="E532" s="30" t="s">
        <v>118</v>
      </c>
    </row>
    <row r="533" spans="1:16" ht="12.75" customHeight="1">
      <c r="A533" t="s">
        <v>40</v>
      </c>
      <c s="6" t="s">
        <v>1225</v>
      </c>
      <c s="6" t="s">
        <v>1226</v>
      </c>
      <c t="s">
        <v>5</v>
      </c>
      <c s="24" t="s">
        <v>1540</v>
      </c>
      <c s="25" t="s">
        <v>69</v>
      </c>
      <c s="26">
        <v>143</v>
      </c>
      <c s="25">
        <v>0</v>
      </c>
      <c s="25">
        <f>ROUND(G533*H533,6)</f>
      </c>
      <c r="L533" s="27">
        <v>0</v>
      </c>
      <c s="28">
        <f>ROUND(ROUND(L533,2)*ROUND(G533,3),2)</f>
      </c>
      <c s="25" t="s">
        <v>44</v>
      </c>
      <c>
        <f>(M533*21)/100</f>
      </c>
      <c t="s">
        <v>45</v>
      </c>
    </row>
    <row r="534" spans="1:5" ht="12.75" customHeight="1">
      <c r="A534" s="29" t="s">
        <v>46</v>
      </c>
      <c r="E534" s="30" t="s">
        <v>1425</v>
      </c>
    </row>
    <row r="535" spans="1:5" ht="12.75" customHeight="1">
      <c r="A535" s="29" t="s">
        <v>47</v>
      </c>
      <c r="E535" s="31" t="s">
        <v>5</v>
      </c>
    </row>
    <row r="536" spans="5:5" ht="12.75" customHeight="1">
      <c r="E536" s="30" t="s">
        <v>118</v>
      </c>
    </row>
    <row r="537" spans="1:16" ht="12.75" customHeight="1">
      <c r="A537" t="s">
        <v>40</v>
      </c>
      <c s="6" t="s">
        <v>1228</v>
      </c>
      <c s="6" t="s">
        <v>1229</v>
      </c>
      <c t="s">
        <v>5</v>
      </c>
      <c s="24" t="s">
        <v>1541</v>
      </c>
      <c s="25" t="s">
        <v>43</v>
      </c>
      <c s="26">
        <v>3</v>
      </c>
      <c s="25">
        <v>0</v>
      </c>
      <c s="25">
        <f>ROUND(G537*H537,6)</f>
      </c>
      <c r="L537" s="27">
        <v>0</v>
      </c>
      <c s="28">
        <f>ROUND(ROUND(L537,2)*ROUND(G537,3),2)</f>
      </c>
      <c s="25" t="s">
        <v>44</v>
      </c>
      <c>
        <f>(M537*21)/100</f>
      </c>
      <c t="s">
        <v>45</v>
      </c>
    </row>
    <row r="538" spans="1:5" ht="12.75" customHeight="1">
      <c r="A538" s="29" t="s">
        <v>46</v>
      </c>
      <c r="E538" s="30" t="s">
        <v>1425</v>
      </c>
    </row>
    <row r="539" spans="1:5" ht="12.75" customHeight="1">
      <c r="A539" s="29" t="s">
        <v>47</v>
      </c>
      <c r="E539" s="31" t="s">
        <v>5</v>
      </c>
    </row>
    <row r="540" spans="5:5" ht="12.75" customHeight="1">
      <c r="E540" s="30" t="s">
        <v>118</v>
      </c>
    </row>
    <row r="541" spans="1:16" ht="12.75" customHeight="1">
      <c r="A541" t="s">
        <v>40</v>
      </c>
      <c s="6" t="s">
        <v>1319</v>
      </c>
      <c s="6" t="s">
        <v>1320</v>
      </c>
      <c t="s">
        <v>5</v>
      </c>
      <c s="24" t="s">
        <v>1542</v>
      </c>
      <c s="25" t="s">
        <v>43</v>
      </c>
      <c s="26">
        <v>50</v>
      </c>
      <c s="25">
        <v>0</v>
      </c>
      <c s="25">
        <f>ROUND(G541*H541,6)</f>
      </c>
      <c r="L541" s="27">
        <v>0</v>
      </c>
      <c s="28">
        <f>ROUND(ROUND(L541,2)*ROUND(G541,3),2)</f>
      </c>
      <c s="25" t="s">
        <v>44</v>
      </c>
      <c>
        <f>(M541*21)/100</f>
      </c>
      <c t="s">
        <v>45</v>
      </c>
    </row>
    <row r="542" spans="1:5" ht="12.75" customHeight="1">
      <c r="A542" s="29" t="s">
        <v>46</v>
      </c>
      <c r="E542" s="30" t="s">
        <v>1425</v>
      </c>
    </row>
    <row r="543" spans="1:5" ht="12.75" customHeight="1">
      <c r="A543" s="29" t="s">
        <v>47</v>
      </c>
      <c r="E543" s="31" t="s">
        <v>5</v>
      </c>
    </row>
    <row r="544" spans="5:5" ht="12.75" customHeight="1">
      <c r="E544" s="30" t="s">
        <v>118</v>
      </c>
    </row>
    <row r="545" spans="1:16" ht="12.75" customHeight="1">
      <c r="A545" t="s">
        <v>40</v>
      </c>
      <c s="6" t="s">
        <v>1321</v>
      </c>
      <c s="6" t="s">
        <v>1322</v>
      </c>
      <c t="s">
        <v>5</v>
      </c>
      <c s="24" t="s">
        <v>1543</v>
      </c>
      <c s="25" t="s">
        <v>43</v>
      </c>
      <c s="26">
        <v>70</v>
      </c>
      <c s="25">
        <v>0</v>
      </c>
      <c s="25">
        <f>ROUND(G545*H545,6)</f>
      </c>
      <c r="L545" s="27">
        <v>0</v>
      </c>
      <c s="28">
        <f>ROUND(ROUND(L545,2)*ROUND(G545,3),2)</f>
      </c>
      <c s="25" t="s">
        <v>44</v>
      </c>
      <c>
        <f>(M545*21)/100</f>
      </c>
      <c t="s">
        <v>45</v>
      </c>
    </row>
    <row r="546" spans="1:5" ht="12.75" customHeight="1">
      <c r="A546" s="29" t="s">
        <v>46</v>
      </c>
      <c r="E546" s="30" t="s">
        <v>1425</v>
      </c>
    </row>
    <row r="547" spans="1:5" ht="12.75" customHeight="1">
      <c r="A547" s="29" t="s">
        <v>47</v>
      </c>
      <c r="E547" s="31" t="s">
        <v>5</v>
      </c>
    </row>
    <row r="548" spans="5:5" ht="12.75" customHeight="1">
      <c r="E548" s="30" t="s">
        <v>118</v>
      </c>
    </row>
    <row r="549" spans="1:16" ht="12.75" customHeight="1">
      <c r="A549" t="s">
        <v>40</v>
      </c>
      <c s="6" t="s">
        <v>1323</v>
      </c>
      <c s="6" t="s">
        <v>1324</v>
      </c>
      <c t="s">
        <v>5</v>
      </c>
      <c s="24" t="s">
        <v>1544</v>
      </c>
      <c s="25" t="s">
        <v>43</v>
      </c>
      <c s="26">
        <v>22</v>
      </c>
      <c s="25">
        <v>0</v>
      </c>
      <c s="25">
        <f>ROUND(G549*H549,6)</f>
      </c>
      <c r="L549" s="27">
        <v>0</v>
      </c>
      <c s="28">
        <f>ROUND(ROUND(L549,2)*ROUND(G549,3),2)</f>
      </c>
      <c s="25" t="s">
        <v>44</v>
      </c>
      <c>
        <f>(M549*21)/100</f>
      </c>
      <c t="s">
        <v>45</v>
      </c>
    </row>
    <row r="550" spans="1:5" ht="12.75" customHeight="1">
      <c r="A550" s="29" t="s">
        <v>46</v>
      </c>
      <c r="E550" s="30" t="s">
        <v>1425</v>
      </c>
    </row>
    <row r="551" spans="1:5" ht="12.75" customHeight="1">
      <c r="A551" s="29" t="s">
        <v>47</v>
      </c>
      <c r="E551" s="31" t="s">
        <v>5</v>
      </c>
    </row>
    <row r="552" spans="5:5" ht="12.75" customHeight="1">
      <c r="E552" s="30" t="s">
        <v>118</v>
      </c>
    </row>
    <row r="553" spans="1:16" ht="12.75" customHeight="1">
      <c r="A553" t="s">
        <v>40</v>
      </c>
      <c s="6" t="s">
        <v>1231</v>
      </c>
      <c s="6" t="s">
        <v>1325</v>
      </c>
      <c t="s">
        <v>5</v>
      </c>
      <c s="24" t="s">
        <v>1545</v>
      </c>
      <c s="25" t="s">
        <v>69</v>
      </c>
      <c s="26">
        <v>11</v>
      </c>
      <c s="25">
        <v>0</v>
      </c>
      <c s="25">
        <f>ROUND(G553*H553,6)</f>
      </c>
      <c r="L553" s="27">
        <v>0</v>
      </c>
      <c s="28">
        <f>ROUND(ROUND(L553,2)*ROUND(G553,3),2)</f>
      </c>
      <c s="25" t="s">
        <v>44</v>
      </c>
      <c>
        <f>(M553*21)/100</f>
      </c>
      <c t="s">
        <v>45</v>
      </c>
    </row>
    <row r="554" spans="1:5" ht="12.75" customHeight="1">
      <c r="A554" s="29" t="s">
        <v>46</v>
      </c>
      <c r="E554" s="30" t="s">
        <v>1425</v>
      </c>
    </row>
    <row r="555" spans="1:5" ht="12.75" customHeight="1">
      <c r="A555" s="29" t="s">
        <v>47</v>
      </c>
      <c r="E555" s="31" t="s">
        <v>5</v>
      </c>
    </row>
    <row r="556" spans="5:5" ht="12.75" customHeight="1">
      <c r="E556" s="30" t="s">
        <v>118</v>
      </c>
    </row>
    <row r="557" spans="1:16" ht="12.75" customHeight="1">
      <c r="A557" t="s">
        <v>40</v>
      </c>
      <c s="6" t="s">
        <v>1546</v>
      </c>
      <c s="6" t="s">
        <v>1547</v>
      </c>
      <c t="s">
        <v>5</v>
      </c>
      <c s="24" t="s">
        <v>1548</v>
      </c>
      <c s="25" t="s">
        <v>69</v>
      </c>
      <c s="26">
        <v>440</v>
      </c>
      <c s="25">
        <v>0</v>
      </c>
      <c s="25">
        <f>ROUND(G557*H557,6)</f>
      </c>
      <c r="L557" s="27">
        <v>0</v>
      </c>
      <c s="28">
        <f>ROUND(ROUND(L557,2)*ROUND(G557,3),2)</f>
      </c>
      <c s="25" t="s">
        <v>44</v>
      </c>
      <c>
        <f>(M557*21)/100</f>
      </c>
      <c t="s">
        <v>45</v>
      </c>
    </row>
    <row r="558" spans="1:5" ht="12.75" customHeight="1">
      <c r="A558" s="29" t="s">
        <v>46</v>
      </c>
      <c r="E558" s="30" t="s">
        <v>1425</v>
      </c>
    </row>
    <row r="559" spans="1:5" ht="12.75" customHeight="1">
      <c r="A559" s="29" t="s">
        <v>47</v>
      </c>
      <c r="E559" s="31" t="s">
        <v>5</v>
      </c>
    </row>
    <row r="560" spans="5:5" ht="12.75" customHeight="1">
      <c r="E560" s="30" t="s">
        <v>118</v>
      </c>
    </row>
    <row r="561" spans="1:16" ht="12.75" customHeight="1">
      <c r="A561" t="s">
        <v>40</v>
      </c>
      <c s="6" t="s">
        <v>1549</v>
      </c>
      <c s="6" t="s">
        <v>1550</v>
      </c>
      <c t="s">
        <v>5</v>
      </c>
      <c s="24" t="s">
        <v>1548</v>
      </c>
      <c s="25" t="s">
        <v>69</v>
      </c>
      <c s="26">
        <v>703</v>
      </c>
      <c s="25">
        <v>0</v>
      </c>
      <c s="25">
        <f>ROUND(G561*H561,6)</f>
      </c>
      <c r="L561" s="27">
        <v>0</v>
      </c>
      <c s="28">
        <f>ROUND(ROUND(L561,2)*ROUND(G561,3),2)</f>
      </c>
      <c s="25" t="s">
        <v>44</v>
      </c>
      <c>
        <f>(M561*21)/100</f>
      </c>
      <c t="s">
        <v>45</v>
      </c>
    </row>
    <row r="562" spans="1:5" ht="12.75" customHeight="1">
      <c r="A562" s="29" t="s">
        <v>46</v>
      </c>
      <c r="E562" s="30" t="s">
        <v>1425</v>
      </c>
    </row>
    <row r="563" spans="1:5" ht="12.75" customHeight="1">
      <c r="A563" s="29" t="s">
        <v>47</v>
      </c>
      <c r="E563" s="31" t="s">
        <v>5</v>
      </c>
    </row>
    <row r="564" spans="5:5" ht="12.75" customHeight="1">
      <c r="E564" s="30" t="s">
        <v>118</v>
      </c>
    </row>
    <row r="565" spans="1:16" ht="12.75" customHeight="1">
      <c r="A565" t="s">
        <v>40</v>
      </c>
      <c s="6" t="s">
        <v>1551</v>
      </c>
      <c s="6" t="s">
        <v>1552</v>
      </c>
      <c t="s">
        <v>5</v>
      </c>
      <c s="24" t="s">
        <v>1553</v>
      </c>
      <c s="25" t="s">
        <v>69</v>
      </c>
      <c s="26">
        <v>288</v>
      </c>
      <c s="25">
        <v>0</v>
      </c>
      <c s="25">
        <f>ROUND(G565*H565,6)</f>
      </c>
      <c r="L565" s="27">
        <v>0</v>
      </c>
      <c s="28">
        <f>ROUND(ROUND(L565,2)*ROUND(G565,3),2)</f>
      </c>
      <c s="25" t="s">
        <v>44</v>
      </c>
      <c>
        <f>(M565*21)/100</f>
      </c>
      <c t="s">
        <v>45</v>
      </c>
    </row>
    <row r="566" spans="1:5" ht="12.75" customHeight="1">
      <c r="A566" s="29" t="s">
        <v>46</v>
      </c>
      <c r="E566" s="30" t="s">
        <v>1425</v>
      </c>
    </row>
    <row r="567" spans="1:5" ht="12.75" customHeight="1">
      <c r="A567" s="29" t="s">
        <v>47</v>
      </c>
      <c r="E567" s="31" t="s">
        <v>5</v>
      </c>
    </row>
    <row r="568" spans="5:5" ht="12.75" customHeight="1">
      <c r="E568" s="30" t="s">
        <v>118</v>
      </c>
    </row>
    <row r="569" spans="1:16" ht="12.75" customHeight="1">
      <c r="A569" t="s">
        <v>40</v>
      </c>
      <c s="6" t="s">
        <v>1554</v>
      </c>
      <c s="6" t="s">
        <v>1555</v>
      </c>
      <c t="s">
        <v>5</v>
      </c>
      <c s="24" t="s">
        <v>1553</v>
      </c>
      <c s="25" t="s">
        <v>69</v>
      </c>
      <c s="26">
        <v>90</v>
      </c>
      <c s="25">
        <v>0</v>
      </c>
      <c s="25">
        <f>ROUND(G569*H569,6)</f>
      </c>
      <c r="L569" s="27">
        <v>0</v>
      </c>
      <c s="28">
        <f>ROUND(ROUND(L569,2)*ROUND(G569,3),2)</f>
      </c>
      <c s="25" t="s">
        <v>44</v>
      </c>
      <c>
        <f>(M569*21)/100</f>
      </c>
      <c t="s">
        <v>45</v>
      </c>
    </row>
    <row r="570" spans="1:5" ht="12.75" customHeight="1">
      <c r="A570" s="29" t="s">
        <v>46</v>
      </c>
      <c r="E570" s="30" t="s">
        <v>1425</v>
      </c>
    </row>
    <row r="571" spans="1:5" ht="12.75" customHeight="1">
      <c r="A571" s="29" t="s">
        <v>47</v>
      </c>
      <c r="E571" s="31" t="s">
        <v>5</v>
      </c>
    </row>
    <row r="572" spans="5:5" ht="12.75" customHeight="1">
      <c r="E572" s="30" t="s">
        <v>118</v>
      </c>
    </row>
    <row r="573" spans="1:16" ht="12.75" customHeight="1">
      <c r="A573" t="s">
        <v>40</v>
      </c>
      <c s="6" t="s">
        <v>1556</v>
      </c>
      <c s="6" t="s">
        <v>1557</v>
      </c>
      <c t="s">
        <v>5</v>
      </c>
      <c s="24" t="s">
        <v>1558</v>
      </c>
      <c s="25" t="s">
        <v>69</v>
      </c>
      <c s="26">
        <v>184</v>
      </c>
      <c s="25">
        <v>0</v>
      </c>
      <c s="25">
        <f>ROUND(G573*H573,6)</f>
      </c>
      <c r="L573" s="27">
        <v>0</v>
      </c>
      <c s="28">
        <f>ROUND(ROUND(L573,2)*ROUND(G573,3),2)</f>
      </c>
      <c s="25" t="s">
        <v>44</v>
      </c>
      <c>
        <f>(M573*21)/100</f>
      </c>
      <c t="s">
        <v>45</v>
      </c>
    </row>
    <row r="574" spans="1:5" ht="12.75" customHeight="1">
      <c r="A574" s="29" t="s">
        <v>46</v>
      </c>
      <c r="E574" s="30" t="s">
        <v>1425</v>
      </c>
    </row>
    <row r="575" spans="1:5" ht="12.75" customHeight="1">
      <c r="A575" s="29" t="s">
        <v>47</v>
      </c>
      <c r="E575" s="31" t="s">
        <v>5</v>
      </c>
    </row>
    <row r="576" spans="5:5" ht="12.75" customHeight="1">
      <c r="E576" s="30" t="s">
        <v>118</v>
      </c>
    </row>
    <row r="577" spans="1:16" ht="12.75" customHeight="1">
      <c r="A577" t="s">
        <v>40</v>
      </c>
      <c s="6" t="s">
        <v>1559</v>
      </c>
      <c s="6" t="s">
        <v>1560</v>
      </c>
      <c t="s">
        <v>5</v>
      </c>
      <c s="24" t="s">
        <v>1561</v>
      </c>
      <c s="25" t="s">
        <v>69</v>
      </c>
      <c s="26">
        <v>144</v>
      </c>
      <c s="25">
        <v>0</v>
      </c>
      <c s="25">
        <f>ROUND(G577*H577,6)</f>
      </c>
      <c r="L577" s="27">
        <v>0</v>
      </c>
      <c s="28">
        <f>ROUND(ROUND(L577,2)*ROUND(G577,3),2)</f>
      </c>
      <c s="25" t="s">
        <v>44</v>
      </c>
      <c>
        <f>(M577*21)/100</f>
      </c>
      <c t="s">
        <v>45</v>
      </c>
    </row>
    <row r="578" spans="1:5" ht="12.75" customHeight="1">
      <c r="A578" s="29" t="s">
        <v>46</v>
      </c>
      <c r="E578" s="30" t="s">
        <v>1425</v>
      </c>
    </row>
    <row r="579" spans="1:5" ht="12.75" customHeight="1">
      <c r="A579" s="29" t="s">
        <v>47</v>
      </c>
      <c r="E579" s="31" t="s">
        <v>5</v>
      </c>
    </row>
    <row r="580" spans="5:5" ht="12.75" customHeight="1">
      <c r="E580" s="30" t="s">
        <v>118</v>
      </c>
    </row>
    <row r="581" spans="1:16" ht="12.75" customHeight="1">
      <c r="A581" t="s">
        <v>40</v>
      </c>
      <c s="6" t="s">
        <v>1562</v>
      </c>
      <c s="6" t="s">
        <v>1563</v>
      </c>
      <c t="s">
        <v>5</v>
      </c>
      <c s="24" t="s">
        <v>1561</v>
      </c>
      <c s="25" t="s">
        <v>69</v>
      </c>
      <c s="26">
        <v>45</v>
      </c>
      <c s="25">
        <v>0</v>
      </c>
      <c s="25">
        <f>ROUND(G581*H581,6)</f>
      </c>
      <c r="L581" s="27">
        <v>0</v>
      </c>
      <c s="28">
        <f>ROUND(ROUND(L581,2)*ROUND(G581,3),2)</f>
      </c>
      <c s="25" t="s">
        <v>44</v>
      </c>
      <c>
        <f>(M581*21)/100</f>
      </c>
      <c t="s">
        <v>45</v>
      </c>
    </row>
    <row r="582" spans="1:5" ht="12.75" customHeight="1">
      <c r="A582" s="29" t="s">
        <v>46</v>
      </c>
      <c r="E582" s="30" t="s">
        <v>1425</v>
      </c>
    </row>
    <row r="583" spans="1:5" ht="12.75" customHeight="1">
      <c r="A583" s="29" t="s">
        <v>47</v>
      </c>
      <c r="E583" s="31" t="s">
        <v>5</v>
      </c>
    </row>
    <row r="584" spans="5:5" ht="12.75" customHeight="1">
      <c r="E584" s="30" t="s">
        <v>118</v>
      </c>
    </row>
    <row r="585" spans="1:16" ht="12.75" customHeight="1">
      <c r="A585" t="s">
        <v>40</v>
      </c>
      <c s="6" t="s">
        <v>1564</v>
      </c>
      <c s="6" t="s">
        <v>1565</v>
      </c>
      <c t="s">
        <v>5</v>
      </c>
      <c s="24" t="s">
        <v>1561</v>
      </c>
      <c s="25" t="s">
        <v>69</v>
      </c>
      <c s="26">
        <v>1480</v>
      </c>
      <c s="25">
        <v>0</v>
      </c>
      <c s="25">
        <f>ROUND(G585*H585,6)</f>
      </c>
      <c r="L585" s="27">
        <v>0</v>
      </c>
      <c s="28">
        <f>ROUND(ROUND(L585,2)*ROUND(G585,3),2)</f>
      </c>
      <c s="25" t="s">
        <v>44</v>
      </c>
      <c>
        <f>(M585*21)/100</f>
      </c>
      <c t="s">
        <v>45</v>
      </c>
    </row>
    <row r="586" spans="1:5" ht="12.75" customHeight="1">
      <c r="A586" s="29" t="s">
        <v>46</v>
      </c>
      <c r="E586" s="30" t="s">
        <v>1425</v>
      </c>
    </row>
    <row r="587" spans="1:5" ht="12.75" customHeight="1">
      <c r="A587" s="29" t="s">
        <v>47</v>
      </c>
      <c r="E587" s="31" t="s">
        <v>5</v>
      </c>
    </row>
    <row r="588" spans="5:5" ht="12.75" customHeight="1">
      <c r="E588" s="30" t="s">
        <v>118</v>
      </c>
    </row>
    <row r="589" spans="1:16" ht="12.75" customHeight="1">
      <c r="A589" t="s">
        <v>40</v>
      </c>
      <c s="6" t="s">
        <v>1566</v>
      </c>
      <c s="6" t="s">
        <v>1567</v>
      </c>
      <c t="s">
        <v>5</v>
      </c>
      <c s="24" t="s">
        <v>1561</v>
      </c>
      <c s="25" t="s">
        <v>69</v>
      </c>
      <c s="26">
        <v>1253</v>
      </c>
      <c s="25">
        <v>0</v>
      </c>
      <c s="25">
        <f>ROUND(G589*H589,6)</f>
      </c>
      <c r="L589" s="27">
        <v>0</v>
      </c>
      <c s="28">
        <f>ROUND(ROUND(L589,2)*ROUND(G589,3),2)</f>
      </c>
      <c s="25" t="s">
        <v>44</v>
      </c>
      <c>
        <f>(M589*21)/100</f>
      </c>
      <c t="s">
        <v>45</v>
      </c>
    </row>
    <row r="590" spans="1:5" ht="12.75" customHeight="1">
      <c r="A590" s="29" t="s">
        <v>46</v>
      </c>
      <c r="E590" s="30" t="s">
        <v>1425</v>
      </c>
    </row>
    <row r="591" spans="1:5" ht="12.75" customHeight="1">
      <c r="A591" s="29" t="s">
        <v>47</v>
      </c>
      <c r="E591" s="31" t="s">
        <v>5</v>
      </c>
    </row>
    <row r="592" spans="5:5" ht="12.75" customHeight="1">
      <c r="E592" s="30" t="s">
        <v>118</v>
      </c>
    </row>
    <row r="593" spans="1:16" ht="12.75" customHeight="1">
      <c r="A593" t="s">
        <v>40</v>
      </c>
      <c s="6" t="s">
        <v>1568</v>
      </c>
      <c s="6" t="s">
        <v>1569</v>
      </c>
      <c t="s">
        <v>5</v>
      </c>
      <c s="24" t="s">
        <v>1570</v>
      </c>
      <c s="25" t="s">
        <v>69</v>
      </c>
      <c s="26">
        <v>5</v>
      </c>
      <c s="25">
        <v>0</v>
      </c>
      <c s="25">
        <f>ROUND(G593*H593,6)</f>
      </c>
      <c r="L593" s="27">
        <v>0</v>
      </c>
      <c s="28">
        <f>ROUND(ROUND(L593,2)*ROUND(G593,3),2)</f>
      </c>
      <c s="25" t="s">
        <v>44</v>
      </c>
      <c>
        <f>(M593*21)/100</f>
      </c>
      <c t="s">
        <v>45</v>
      </c>
    </row>
    <row r="594" spans="1:5" ht="12.75" customHeight="1">
      <c r="A594" s="29" t="s">
        <v>46</v>
      </c>
      <c r="E594" s="30" t="s">
        <v>1425</v>
      </c>
    </row>
    <row r="595" spans="1:5" ht="12.75" customHeight="1">
      <c r="A595" s="29" t="s">
        <v>47</v>
      </c>
      <c r="E595" s="31" t="s">
        <v>5</v>
      </c>
    </row>
    <row r="596" spans="5:5" ht="12.75" customHeight="1">
      <c r="E596" s="30" t="s">
        <v>118</v>
      </c>
    </row>
    <row r="597" spans="1:16" ht="12.75" customHeight="1">
      <c r="A597" t="s">
        <v>40</v>
      </c>
      <c s="6" t="s">
        <v>1571</v>
      </c>
      <c s="6" t="s">
        <v>1572</v>
      </c>
      <c t="s">
        <v>5</v>
      </c>
      <c s="24" t="s">
        <v>1573</v>
      </c>
      <c s="25" t="s">
        <v>69</v>
      </c>
      <c s="26">
        <v>70</v>
      </c>
      <c s="25">
        <v>0</v>
      </c>
      <c s="25">
        <f>ROUND(G597*H597,6)</f>
      </c>
      <c r="L597" s="27">
        <v>0</v>
      </c>
      <c s="28">
        <f>ROUND(ROUND(L597,2)*ROUND(G597,3),2)</f>
      </c>
      <c s="25" t="s">
        <v>44</v>
      </c>
      <c>
        <f>(M597*21)/100</f>
      </c>
      <c t="s">
        <v>45</v>
      </c>
    </row>
    <row r="598" spans="1:5" ht="12.75" customHeight="1">
      <c r="A598" s="29" t="s">
        <v>46</v>
      </c>
      <c r="E598" s="30" t="s">
        <v>1425</v>
      </c>
    </row>
    <row r="599" spans="1:5" ht="12.75" customHeight="1">
      <c r="A599" s="29" t="s">
        <v>47</v>
      </c>
      <c r="E599" s="31" t="s">
        <v>5</v>
      </c>
    </row>
    <row r="600" spans="5:5" ht="12.75" customHeight="1">
      <c r="E600" s="30" t="s">
        <v>118</v>
      </c>
    </row>
    <row r="601" spans="1:16" ht="12.75" customHeight="1">
      <c r="A601" t="s">
        <v>40</v>
      </c>
      <c s="6" t="s">
        <v>1574</v>
      </c>
      <c s="6" t="s">
        <v>1575</v>
      </c>
      <c t="s">
        <v>5</v>
      </c>
      <c s="24" t="s">
        <v>1576</v>
      </c>
      <c s="25" t="s">
        <v>69</v>
      </c>
      <c s="26">
        <v>37</v>
      </c>
      <c s="25">
        <v>0</v>
      </c>
      <c s="25">
        <f>ROUND(G601*H601,6)</f>
      </c>
      <c r="L601" s="27">
        <v>0</v>
      </c>
      <c s="28">
        <f>ROUND(ROUND(L601,2)*ROUND(G601,3),2)</f>
      </c>
      <c s="25" t="s">
        <v>44</v>
      </c>
      <c>
        <f>(M601*21)/100</f>
      </c>
      <c t="s">
        <v>45</v>
      </c>
    </row>
    <row r="602" spans="1:5" ht="12.75" customHeight="1">
      <c r="A602" s="29" t="s">
        <v>46</v>
      </c>
      <c r="E602" s="30" t="s">
        <v>1425</v>
      </c>
    </row>
    <row r="603" spans="1:5" ht="12.75" customHeight="1">
      <c r="A603" s="29" t="s">
        <v>47</v>
      </c>
      <c r="E603" s="31" t="s">
        <v>5</v>
      </c>
    </row>
    <row r="604" spans="5:5" ht="12.75" customHeight="1">
      <c r="E604" s="30" t="s">
        <v>118</v>
      </c>
    </row>
    <row r="605" spans="1:16" ht="12.75" customHeight="1">
      <c r="A605" t="s">
        <v>40</v>
      </c>
      <c s="6" t="s">
        <v>1577</v>
      </c>
      <c s="6" t="s">
        <v>1578</v>
      </c>
      <c t="s">
        <v>5</v>
      </c>
      <c s="24" t="s">
        <v>1579</v>
      </c>
      <c s="25" t="s">
        <v>69</v>
      </c>
      <c s="26">
        <v>20</v>
      </c>
      <c s="25">
        <v>0</v>
      </c>
      <c s="25">
        <f>ROUND(G605*H605,6)</f>
      </c>
      <c r="L605" s="27">
        <v>0</v>
      </c>
      <c s="28">
        <f>ROUND(ROUND(L605,2)*ROUND(G605,3),2)</f>
      </c>
      <c s="25" t="s">
        <v>44</v>
      </c>
      <c>
        <f>(M605*21)/100</f>
      </c>
      <c t="s">
        <v>45</v>
      </c>
    </row>
    <row r="606" spans="1:5" ht="12.75" customHeight="1">
      <c r="A606" s="29" t="s">
        <v>46</v>
      </c>
      <c r="E606" s="30" t="s">
        <v>1425</v>
      </c>
    </row>
    <row r="607" spans="1:5" ht="12.75" customHeight="1">
      <c r="A607" s="29" t="s">
        <v>47</v>
      </c>
      <c r="E607" s="31" t="s">
        <v>5</v>
      </c>
    </row>
    <row r="608" spans="5:5" ht="12.75" customHeight="1">
      <c r="E608" s="30" t="s">
        <v>118</v>
      </c>
    </row>
    <row r="609" spans="1:16" ht="12.75" customHeight="1">
      <c r="A609" t="s">
        <v>40</v>
      </c>
      <c s="6" t="s">
        <v>1580</v>
      </c>
      <c s="6" t="s">
        <v>1581</v>
      </c>
      <c t="s">
        <v>5</v>
      </c>
      <c s="24" t="s">
        <v>1582</v>
      </c>
      <c s="25" t="s">
        <v>43</v>
      </c>
      <c s="26">
        <v>100</v>
      </c>
      <c s="25">
        <v>0</v>
      </c>
      <c s="25">
        <f>ROUND(G609*H609,6)</f>
      </c>
      <c r="L609" s="27">
        <v>0</v>
      </c>
      <c s="28">
        <f>ROUND(ROUND(L609,2)*ROUND(G609,3),2)</f>
      </c>
      <c s="25" t="s">
        <v>44</v>
      </c>
      <c>
        <f>(M609*21)/100</f>
      </c>
      <c t="s">
        <v>45</v>
      </c>
    </row>
    <row r="610" spans="1:5" ht="12.75" customHeight="1">
      <c r="A610" s="29" t="s">
        <v>46</v>
      </c>
      <c r="E610" s="30" t="s">
        <v>1425</v>
      </c>
    </row>
    <row r="611" spans="1:5" ht="12.75" customHeight="1">
      <c r="A611" s="29" t="s">
        <v>47</v>
      </c>
      <c r="E611" s="31" t="s">
        <v>5</v>
      </c>
    </row>
    <row r="612" spans="5:5" ht="12.75" customHeight="1">
      <c r="E612" s="30" t="s">
        <v>118</v>
      </c>
    </row>
    <row r="613" spans="1:16" ht="12.75" customHeight="1">
      <c r="A613" t="s">
        <v>40</v>
      </c>
      <c s="6" t="s">
        <v>1583</v>
      </c>
      <c s="6" t="s">
        <v>1584</v>
      </c>
      <c t="s">
        <v>5</v>
      </c>
      <c s="24" t="s">
        <v>1585</v>
      </c>
      <c s="25" t="s">
        <v>69</v>
      </c>
      <c s="26">
        <v>70</v>
      </c>
      <c s="25">
        <v>0</v>
      </c>
      <c s="25">
        <f>ROUND(G613*H613,6)</f>
      </c>
      <c r="L613" s="27">
        <v>0</v>
      </c>
      <c s="28">
        <f>ROUND(ROUND(L613,2)*ROUND(G613,3),2)</f>
      </c>
      <c s="25" t="s">
        <v>44</v>
      </c>
      <c>
        <f>(M613*21)/100</f>
      </c>
      <c t="s">
        <v>45</v>
      </c>
    </row>
    <row r="614" spans="1:5" ht="12.75" customHeight="1">
      <c r="A614" s="29" t="s">
        <v>46</v>
      </c>
      <c r="E614" s="30" t="s">
        <v>1425</v>
      </c>
    </row>
    <row r="615" spans="1:5" ht="12.75" customHeight="1">
      <c r="A615" s="29" t="s">
        <v>47</v>
      </c>
      <c r="E615" s="31" t="s">
        <v>5</v>
      </c>
    </row>
    <row r="616" spans="5:5" ht="12.75" customHeight="1">
      <c r="E616" s="30" t="s">
        <v>118</v>
      </c>
    </row>
    <row r="617" spans="1:16" ht="12.75" customHeight="1">
      <c r="A617" t="s">
        <v>40</v>
      </c>
      <c s="6" t="s">
        <v>1586</v>
      </c>
      <c s="6" t="s">
        <v>1587</v>
      </c>
      <c t="s">
        <v>5</v>
      </c>
      <c s="24" t="s">
        <v>1588</v>
      </c>
      <c s="25" t="s">
        <v>69</v>
      </c>
      <c s="26">
        <v>300</v>
      </c>
      <c s="25">
        <v>0</v>
      </c>
      <c s="25">
        <f>ROUND(G617*H617,6)</f>
      </c>
      <c r="L617" s="27">
        <v>0</v>
      </c>
      <c s="28">
        <f>ROUND(ROUND(L617,2)*ROUND(G617,3),2)</f>
      </c>
      <c s="25" t="s">
        <v>44</v>
      </c>
      <c>
        <f>(M617*21)/100</f>
      </c>
      <c t="s">
        <v>45</v>
      </c>
    </row>
    <row r="618" spans="1:5" ht="12.75" customHeight="1">
      <c r="A618" s="29" t="s">
        <v>46</v>
      </c>
      <c r="E618" s="30" t="s">
        <v>1425</v>
      </c>
    </row>
    <row r="619" spans="1:5" ht="12.75" customHeight="1">
      <c r="A619" s="29" t="s">
        <v>47</v>
      </c>
      <c r="E619" s="31" t="s">
        <v>5</v>
      </c>
    </row>
    <row r="620" spans="5:5" ht="12.75" customHeight="1">
      <c r="E620" s="30" t="s">
        <v>118</v>
      </c>
    </row>
    <row r="621" spans="1:16" ht="12.75" customHeight="1">
      <c r="A621" t="s">
        <v>40</v>
      </c>
      <c s="6" t="s">
        <v>1589</v>
      </c>
      <c s="6" t="s">
        <v>1590</v>
      </c>
      <c t="s">
        <v>5</v>
      </c>
      <c s="24" t="s">
        <v>1438</v>
      </c>
      <c s="25" t="s">
        <v>43</v>
      </c>
      <c s="26">
        <v>1</v>
      </c>
      <c s="25">
        <v>0</v>
      </c>
      <c s="25">
        <f>ROUND(G621*H621,6)</f>
      </c>
      <c r="L621" s="27">
        <v>0</v>
      </c>
      <c s="28">
        <f>ROUND(ROUND(L621,2)*ROUND(G621,3),2)</f>
      </c>
      <c s="25" t="s">
        <v>44</v>
      </c>
      <c>
        <f>(M621*21)/100</f>
      </c>
      <c t="s">
        <v>45</v>
      </c>
    </row>
    <row r="622" spans="1:5" ht="12.75" customHeight="1">
      <c r="A622" s="29" t="s">
        <v>46</v>
      </c>
      <c r="E622" s="30" t="s">
        <v>1425</v>
      </c>
    </row>
    <row r="623" spans="1:5" ht="12.75" customHeight="1">
      <c r="A623" s="29" t="s">
        <v>47</v>
      </c>
      <c r="E623" s="31" t="s">
        <v>5</v>
      </c>
    </row>
    <row r="624" spans="5:5" ht="12.75" customHeight="1">
      <c r="E624" s="30" t="s">
        <v>118</v>
      </c>
    </row>
    <row r="625" spans="1:13" ht="12.75" customHeight="1">
      <c r="A625" t="s">
        <v>37</v>
      </c>
      <c r="C625" s="7" t="s">
        <v>60</v>
      </c>
      <c r="E625" s="32" t="s">
        <v>1017</v>
      </c>
      <c r="J625" s="28">
        <f>0</f>
      </c>
      <c s="28">
        <f>0</f>
      </c>
      <c s="28">
        <f>0+L626</f>
      </c>
      <c s="28">
        <f>0+M626</f>
      </c>
    </row>
    <row r="626" spans="1:16" ht="12.75" customHeight="1">
      <c r="A626" t="s">
        <v>40</v>
      </c>
      <c s="6" t="s">
        <v>1591</v>
      </c>
      <c s="6" t="s">
        <v>1592</v>
      </c>
      <c t="s">
        <v>5</v>
      </c>
      <c s="24" t="s">
        <v>1593</v>
      </c>
      <c s="25" t="s">
        <v>1019</v>
      </c>
      <c s="26">
        <v>160</v>
      </c>
      <c s="25">
        <v>0</v>
      </c>
      <c s="25">
        <f>ROUND(G626*H626,6)</f>
      </c>
      <c r="L626" s="27">
        <v>0</v>
      </c>
      <c s="28">
        <f>ROUND(ROUND(L626,2)*ROUND(G626,3),2)</f>
      </c>
      <c s="25" t="s">
        <v>44</v>
      </c>
      <c>
        <f>(M626*21)/100</f>
      </c>
      <c t="s">
        <v>45</v>
      </c>
    </row>
    <row r="627" spans="1:5" ht="12.75" customHeight="1">
      <c r="A627" s="29" t="s">
        <v>46</v>
      </c>
      <c r="E627" s="30" t="s">
        <v>1425</v>
      </c>
    </row>
    <row r="628" spans="1:5" ht="12.75" customHeight="1">
      <c r="A628" s="29" t="s">
        <v>47</v>
      </c>
      <c r="E628" s="31" t="s">
        <v>5</v>
      </c>
    </row>
    <row r="629" spans="5:5" ht="12.75" customHeight="1">
      <c r="E629" s="30" t="s">
        <v>1594</v>
      </c>
    </row>
    <row r="630" spans="1:13" ht="12.75" customHeight="1">
      <c r="A630" t="s">
        <v>37</v>
      </c>
      <c r="C630" s="7" t="s">
        <v>63</v>
      </c>
      <c r="E630" s="32" t="s">
        <v>536</v>
      </c>
      <c r="J630" s="28">
        <f>0</f>
      </c>
      <c s="28">
        <f>0</f>
      </c>
      <c s="28">
        <f>0+L631+L635+L639+L643+L647+L651</f>
      </c>
      <c s="28">
        <f>0+M631+M635+M639+M643+M647+M651</f>
      </c>
    </row>
    <row r="631" spans="1:16" ht="12.75" customHeight="1">
      <c r="A631" t="s">
        <v>40</v>
      </c>
      <c s="6" t="s">
        <v>1595</v>
      </c>
      <c s="6" t="s">
        <v>1596</v>
      </c>
      <c t="s">
        <v>5</v>
      </c>
      <c s="24" t="s">
        <v>1597</v>
      </c>
      <c s="25" t="s">
        <v>1598</v>
      </c>
      <c s="26">
        <v>15</v>
      </c>
      <c s="25">
        <v>0</v>
      </c>
      <c s="25">
        <f>ROUND(G631*H631,6)</f>
      </c>
      <c r="L631" s="27">
        <v>0</v>
      </c>
      <c s="28">
        <f>ROUND(ROUND(L631,2)*ROUND(G631,3),2)</f>
      </c>
      <c s="25" t="s">
        <v>44</v>
      </c>
      <c>
        <f>(M631*21)/100</f>
      </c>
      <c t="s">
        <v>45</v>
      </c>
    </row>
    <row r="632" spans="1:5" ht="12.75" customHeight="1">
      <c r="A632" s="29" t="s">
        <v>46</v>
      </c>
      <c r="E632" s="30" t="s">
        <v>1425</v>
      </c>
    </row>
    <row r="633" spans="1:5" ht="12.75" customHeight="1">
      <c r="A633" s="29" t="s">
        <v>47</v>
      </c>
      <c r="E633" s="31" t="s">
        <v>5</v>
      </c>
    </row>
    <row r="634" spans="5:5" ht="12.75" customHeight="1">
      <c r="E634" s="30" t="s">
        <v>1599</v>
      </c>
    </row>
    <row r="635" spans="1:16" ht="12.75" customHeight="1">
      <c r="A635" t="s">
        <v>40</v>
      </c>
      <c s="6" t="s">
        <v>1600</v>
      </c>
      <c s="6" t="s">
        <v>1601</v>
      </c>
      <c t="s">
        <v>5</v>
      </c>
      <c s="24" t="s">
        <v>1602</v>
      </c>
      <c s="25" t="s">
        <v>69</v>
      </c>
      <c s="26">
        <v>15</v>
      </c>
      <c s="25">
        <v>0</v>
      </c>
      <c s="25">
        <f>ROUND(G635*H635,6)</f>
      </c>
      <c r="L635" s="27">
        <v>0</v>
      </c>
      <c s="28">
        <f>ROUND(ROUND(L635,2)*ROUND(G635,3),2)</f>
      </c>
      <c s="25" t="s">
        <v>44</v>
      </c>
      <c>
        <f>(M635*21)/100</f>
      </c>
      <c t="s">
        <v>45</v>
      </c>
    </row>
    <row r="636" spans="1:5" ht="12.75" customHeight="1">
      <c r="A636" s="29" t="s">
        <v>46</v>
      </c>
      <c r="E636" s="30" t="s">
        <v>1425</v>
      </c>
    </row>
    <row r="637" spans="1:5" ht="12.75" customHeight="1">
      <c r="A637" s="29" t="s">
        <v>47</v>
      </c>
      <c r="E637" s="31" t="s">
        <v>5</v>
      </c>
    </row>
    <row r="638" spans="5:5" ht="12.75" customHeight="1">
      <c r="E638" s="30" t="s">
        <v>1603</v>
      </c>
    </row>
    <row r="639" spans="1:16" ht="12.75" customHeight="1">
      <c r="A639" t="s">
        <v>40</v>
      </c>
      <c s="6" t="s">
        <v>1604</v>
      </c>
      <c s="6" t="s">
        <v>1605</v>
      </c>
      <c t="s">
        <v>5</v>
      </c>
      <c s="24" t="s">
        <v>1606</v>
      </c>
      <c s="25" t="s">
        <v>43</v>
      </c>
      <c s="26">
        <v>1</v>
      </c>
      <c s="25">
        <v>0</v>
      </c>
      <c s="25">
        <f>ROUND(G639*H639,6)</f>
      </c>
      <c r="L639" s="27">
        <v>0</v>
      </c>
      <c s="28">
        <f>ROUND(ROUND(L639,2)*ROUND(G639,3),2)</f>
      </c>
      <c s="25" t="s">
        <v>44</v>
      </c>
      <c>
        <f>(M639*21)/100</f>
      </c>
      <c t="s">
        <v>45</v>
      </c>
    </row>
    <row r="640" spans="1:5" ht="12.75" customHeight="1">
      <c r="A640" s="29" t="s">
        <v>46</v>
      </c>
      <c r="E640" s="30" t="s">
        <v>1425</v>
      </c>
    </row>
    <row r="641" spans="1:5" ht="12.75" customHeight="1">
      <c r="A641" s="29" t="s">
        <v>47</v>
      </c>
      <c r="E641" s="31" t="s">
        <v>5</v>
      </c>
    </row>
    <row r="642" spans="5:5" ht="12.75" customHeight="1">
      <c r="E642" s="30" t="s">
        <v>118</v>
      </c>
    </row>
    <row r="643" spans="1:16" ht="12.75" customHeight="1">
      <c r="A643" t="s">
        <v>40</v>
      </c>
      <c s="6" t="s">
        <v>1607</v>
      </c>
      <c s="6" t="s">
        <v>1608</v>
      </c>
      <c t="s">
        <v>5</v>
      </c>
      <c s="24" t="s">
        <v>1609</v>
      </c>
      <c s="25" t="s">
        <v>69</v>
      </c>
      <c s="26">
        <v>15</v>
      </c>
      <c s="25">
        <v>0</v>
      </c>
      <c s="25">
        <f>ROUND(G643*H643,6)</f>
      </c>
      <c r="L643" s="27">
        <v>0</v>
      </c>
      <c s="28">
        <f>ROUND(ROUND(L643,2)*ROUND(G643,3),2)</f>
      </c>
      <c s="25" t="s">
        <v>44</v>
      </c>
      <c>
        <f>(M643*21)/100</f>
      </c>
      <c t="s">
        <v>45</v>
      </c>
    </row>
    <row r="644" spans="1:5" ht="12.75" customHeight="1">
      <c r="A644" s="29" t="s">
        <v>46</v>
      </c>
      <c r="E644" s="30" t="s">
        <v>1425</v>
      </c>
    </row>
    <row r="645" spans="1:5" ht="12.75" customHeight="1">
      <c r="A645" s="29" t="s">
        <v>47</v>
      </c>
      <c r="E645" s="31" t="s">
        <v>5</v>
      </c>
    </row>
    <row r="646" spans="5:5" ht="12.75" customHeight="1">
      <c r="E646" s="30" t="s">
        <v>118</v>
      </c>
    </row>
    <row r="647" spans="1:16" ht="12.75" customHeight="1">
      <c r="A647" t="s">
        <v>40</v>
      </c>
      <c s="6" t="s">
        <v>1610</v>
      </c>
      <c s="6" t="s">
        <v>1611</v>
      </c>
      <c t="s">
        <v>5</v>
      </c>
      <c s="24" t="s">
        <v>1612</v>
      </c>
      <c s="25" t="s">
        <v>636</v>
      </c>
      <c s="26">
        <v>14</v>
      </c>
      <c s="25">
        <v>0</v>
      </c>
      <c s="25">
        <f>ROUND(G647*H647,6)</f>
      </c>
      <c r="L647" s="27">
        <v>0</v>
      </c>
      <c s="28">
        <f>ROUND(ROUND(L647,2)*ROUND(G647,3),2)</f>
      </c>
      <c s="25" t="s">
        <v>44</v>
      </c>
      <c>
        <f>(M647*21)/100</f>
      </c>
      <c t="s">
        <v>45</v>
      </c>
    </row>
    <row r="648" spans="1:5" ht="12.75" customHeight="1">
      <c r="A648" s="29" t="s">
        <v>46</v>
      </c>
      <c r="E648" s="30" t="s">
        <v>1425</v>
      </c>
    </row>
    <row r="649" spans="1:5" ht="12.75" customHeight="1">
      <c r="A649" s="29" t="s">
        <v>47</v>
      </c>
      <c r="E649" s="31" t="s">
        <v>5</v>
      </c>
    </row>
    <row r="650" spans="5:5" ht="12.75" customHeight="1">
      <c r="E650" s="30" t="s">
        <v>118</v>
      </c>
    </row>
    <row r="651" spans="1:16" ht="12.75" customHeight="1">
      <c r="A651" t="s">
        <v>40</v>
      </c>
      <c s="6" t="s">
        <v>1613</v>
      </c>
      <c s="6" t="s">
        <v>1614</v>
      </c>
      <c t="s">
        <v>5</v>
      </c>
      <c s="24" t="s">
        <v>1615</v>
      </c>
      <c s="25" t="s">
        <v>69</v>
      </c>
      <c s="26">
        <v>15</v>
      </c>
      <c s="25">
        <v>0</v>
      </c>
      <c s="25">
        <f>ROUND(G651*H651,6)</f>
      </c>
      <c r="L651" s="27">
        <v>0</v>
      </c>
      <c s="28">
        <f>ROUND(ROUND(L651,2)*ROUND(G651,3),2)</f>
      </c>
      <c s="25" t="s">
        <v>44</v>
      </c>
      <c>
        <f>(M651*21)/100</f>
      </c>
      <c t="s">
        <v>45</v>
      </c>
    </row>
    <row r="652" spans="1:5" ht="12.75" customHeight="1">
      <c r="A652" s="29" t="s">
        <v>46</v>
      </c>
      <c r="E652" s="30" t="s">
        <v>1425</v>
      </c>
    </row>
    <row r="653" spans="1:5" ht="12.75" customHeight="1">
      <c r="A653" s="29" t="s">
        <v>47</v>
      </c>
      <c r="E653" s="31" t="s">
        <v>5</v>
      </c>
    </row>
    <row r="654" spans="5:5" ht="12.75" customHeight="1">
      <c r="E654" s="30" t="s">
        <v>1616</v>
      </c>
    </row>
    <row r="655" spans="1:13" ht="12.75" customHeight="1">
      <c r="A655" t="s">
        <v>37</v>
      </c>
      <c r="C655" s="7" t="s">
        <v>66</v>
      </c>
      <c r="E655" s="32" t="s">
        <v>1617</v>
      </c>
      <c r="J655" s="28">
        <f>0</f>
      </c>
      <c s="28">
        <f>0</f>
      </c>
      <c s="28">
        <f>0+L656+L660+L664+L668+L672+L676+L680+L684</f>
      </c>
      <c s="28">
        <f>0+M656+M660+M664+M668+M672+M676+M680+M684</f>
      </c>
    </row>
    <row r="656" spans="1:16" ht="12.75" customHeight="1">
      <c r="A656" t="s">
        <v>40</v>
      </c>
      <c s="6" t="s">
        <v>1618</v>
      </c>
      <c s="6" t="s">
        <v>1619</v>
      </c>
      <c t="s">
        <v>5</v>
      </c>
      <c s="24" t="s">
        <v>1620</v>
      </c>
      <c s="25" t="s">
        <v>43</v>
      </c>
      <c s="26">
        <v>4</v>
      </c>
      <c s="25">
        <v>0</v>
      </c>
      <c s="25">
        <f>ROUND(G656*H656,6)</f>
      </c>
      <c r="L656" s="27">
        <v>0</v>
      </c>
      <c s="28">
        <f>ROUND(ROUND(L656,2)*ROUND(G656,3),2)</f>
      </c>
      <c s="25" t="s">
        <v>44</v>
      </c>
      <c>
        <f>(M656*21)/100</f>
      </c>
      <c t="s">
        <v>45</v>
      </c>
    </row>
    <row r="657" spans="1:5" ht="12.75" customHeight="1">
      <c r="A657" s="29" t="s">
        <v>46</v>
      </c>
      <c r="E657" s="30" t="s">
        <v>1425</v>
      </c>
    </row>
    <row r="658" spans="1:5" ht="12.75" customHeight="1">
      <c r="A658" s="29" t="s">
        <v>47</v>
      </c>
      <c r="E658" s="31" t="s">
        <v>5</v>
      </c>
    </row>
    <row r="659" spans="5:5" ht="12.75" customHeight="1">
      <c r="E659" s="30" t="s">
        <v>1621</v>
      </c>
    </row>
    <row r="660" spans="1:16" ht="12.75" customHeight="1">
      <c r="A660" t="s">
        <v>40</v>
      </c>
      <c s="6" t="s">
        <v>1622</v>
      </c>
      <c s="6" t="s">
        <v>1623</v>
      </c>
      <c t="s">
        <v>5</v>
      </c>
      <c s="24" t="s">
        <v>1624</v>
      </c>
      <c s="25" t="s">
        <v>43</v>
      </c>
      <c s="26">
        <v>329</v>
      </c>
      <c s="25">
        <v>0</v>
      </c>
      <c s="25">
        <f>ROUND(G660*H660,6)</f>
      </c>
      <c r="L660" s="27">
        <v>0</v>
      </c>
      <c s="28">
        <f>ROUND(ROUND(L660,2)*ROUND(G660,3),2)</f>
      </c>
      <c s="25" t="s">
        <v>44</v>
      </c>
      <c>
        <f>(M660*21)/100</f>
      </c>
      <c t="s">
        <v>45</v>
      </c>
    </row>
    <row r="661" spans="1:5" ht="12.75" customHeight="1">
      <c r="A661" s="29" t="s">
        <v>46</v>
      </c>
      <c r="E661" s="30" t="s">
        <v>1425</v>
      </c>
    </row>
    <row r="662" spans="1:5" ht="12.75" customHeight="1">
      <c r="A662" s="29" t="s">
        <v>47</v>
      </c>
      <c r="E662" s="31" t="s">
        <v>5</v>
      </c>
    </row>
    <row r="663" spans="5:5" ht="12.75" customHeight="1">
      <c r="E663" s="30" t="s">
        <v>1625</v>
      </c>
    </row>
    <row r="664" spans="1:16" ht="12.75" customHeight="1">
      <c r="A664" t="s">
        <v>40</v>
      </c>
      <c s="6" t="s">
        <v>1626</v>
      </c>
      <c s="6" t="s">
        <v>1627</v>
      </c>
      <c t="s">
        <v>5</v>
      </c>
      <c s="24" t="s">
        <v>1628</v>
      </c>
      <c s="25" t="s">
        <v>1019</v>
      </c>
      <c s="26">
        <v>10</v>
      </c>
      <c s="25">
        <v>0</v>
      </c>
      <c s="25">
        <f>ROUND(G664*H664,6)</f>
      </c>
      <c r="L664" s="27">
        <v>0</v>
      </c>
      <c s="28">
        <f>ROUND(ROUND(L664,2)*ROUND(G664,3),2)</f>
      </c>
      <c s="25" t="s">
        <v>44</v>
      </c>
      <c>
        <f>(M664*21)/100</f>
      </c>
      <c t="s">
        <v>45</v>
      </c>
    </row>
    <row r="665" spans="1:5" ht="12.75" customHeight="1">
      <c r="A665" s="29" t="s">
        <v>46</v>
      </c>
      <c r="E665" s="30" t="s">
        <v>1425</v>
      </c>
    </row>
    <row r="666" spans="1:5" ht="12.75" customHeight="1">
      <c r="A666" s="29" t="s">
        <v>47</v>
      </c>
      <c r="E666" s="31" t="s">
        <v>5</v>
      </c>
    </row>
    <row r="667" spans="5:5" ht="12.75" customHeight="1">
      <c r="E667" s="30" t="s">
        <v>5</v>
      </c>
    </row>
    <row r="668" spans="1:16" ht="12.75" customHeight="1">
      <c r="A668" t="s">
        <v>40</v>
      </c>
      <c s="6" t="s">
        <v>1629</v>
      </c>
      <c s="6" t="s">
        <v>1630</v>
      </c>
      <c t="s">
        <v>5</v>
      </c>
      <c s="24" t="s">
        <v>1631</v>
      </c>
      <c s="25" t="s">
        <v>1019</v>
      </c>
      <c s="26">
        <v>10</v>
      </c>
      <c s="25">
        <v>0</v>
      </c>
      <c s="25">
        <f>ROUND(G668*H668,6)</f>
      </c>
      <c r="L668" s="27">
        <v>0</v>
      </c>
      <c s="28">
        <f>ROUND(ROUND(L668,2)*ROUND(G668,3),2)</f>
      </c>
      <c s="25" t="s">
        <v>44</v>
      </c>
      <c>
        <f>(M668*21)/100</f>
      </c>
      <c t="s">
        <v>45</v>
      </c>
    </row>
    <row r="669" spans="1:5" ht="12.75" customHeight="1">
      <c r="A669" s="29" t="s">
        <v>46</v>
      </c>
      <c r="E669" s="30" t="s">
        <v>1425</v>
      </c>
    </row>
    <row r="670" spans="1:5" ht="12.75" customHeight="1">
      <c r="A670" s="29" t="s">
        <v>47</v>
      </c>
      <c r="E670" s="31" t="s">
        <v>5</v>
      </c>
    </row>
    <row r="671" spans="5:5" ht="12.75" customHeight="1">
      <c r="E671" s="30" t="s">
        <v>5</v>
      </c>
    </row>
    <row r="672" spans="1:16" ht="12.75" customHeight="1">
      <c r="A672" t="s">
        <v>40</v>
      </c>
      <c s="6" t="s">
        <v>1632</v>
      </c>
      <c s="6" t="s">
        <v>1633</v>
      </c>
      <c t="s">
        <v>5</v>
      </c>
      <c s="24" t="s">
        <v>1634</v>
      </c>
      <c s="25" t="s">
        <v>1019</v>
      </c>
      <c s="26">
        <v>50</v>
      </c>
      <c s="25">
        <v>0</v>
      </c>
      <c s="25">
        <f>ROUND(G672*H672,6)</f>
      </c>
      <c r="L672" s="27">
        <v>0</v>
      </c>
      <c s="28">
        <f>ROUND(ROUND(L672,2)*ROUND(G672,3),2)</f>
      </c>
      <c s="25" t="s">
        <v>44</v>
      </c>
      <c>
        <f>(M672*21)/100</f>
      </c>
      <c t="s">
        <v>45</v>
      </c>
    </row>
    <row r="673" spans="1:5" ht="12.75" customHeight="1">
      <c r="A673" s="29" t="s">
        <v>46</v>
      </c>
      <c r="E673" s="30" t="s">
        <v>5</v>
      </c>
    </row>
    <row r="674" spans="1:5" ht="12.75" customHeight="1">
      <c r="A674" s="29" t="s">
        <v>47</v>
      </c>
      <c r="E674" s="31" t="s">
        <v>5</v>
      </c>
    </row>
    <row r="675" spans="5:5" ht="12.75" customHeight="1">
      <c r="E675" s="30" t="s">
        <v>1635</v>
      </c>
    </row>
    <row r="676" spans="1:16" ht="12.75" customHeight="1">
      <c r="A676" t="s">
        <v>40</v>
      </c>
      <c s="6" t="s">
        <v>1636</v>
      </c>
      <c s="6" t="s">
        <v>1637</v>
      </c>
      <c t="s">
        <v>5</v>
      </c>
      <c s="24" t="s">
        <v>1638</v>
      </c>
      <c s="25" t="s">
        <v>43</v>
      </c>
      <c s="26">
        <v>52</v>
      </c>
      <c s="25">
        <v>0</v>
      </c>
      <c s="25">
        <f>ROUND(G676*H676,6)</f>
      </c>
      <c r="L676" s="27">
        <v>0</v>
      </c>
      <c s="28">
        <f>ROUND(ROUND(L676,2)*ROUND(G676,3),2)</f>
      </c>
      <c s="25" t="s">
        <v>44</v>
      </c>
      <c>
        <f>(M676*21)/100</f>
      </c>
      <c t="s">
        <v>45</v>
      </c>
    </row>
    <row r="677" spans="1:5" ht="12.75" customHeight="1">
      <c r="A677" s="29" t="s">
        <v>46</v>
      </c>
      <c r="E677" s="30" t="s">
        <v>1425</v>
      </c>
    </row>
    <row r="678" spans="1:5" ht="12.75" customHeight="1">
      <c r="A678" s="29" t="s">
        <v>47</v>
      </c>
      <c r="E678" s="31" t="s">
        <v>5</v>
      </c>
    </row>
    <row r="679" spans="5:5" ht="12.75" customHeight="1">
      <c r="E679" s="30" t="s">
        <v>1639</v>
      </c>
    </row>
    <row r="680" spans="1:16" ht="12.75" customHeight="1">
      <c r="A680" t="s">
        <v>40</v>
      </c>
      <c s="6" t="s">
        <v>1640</v>
      </c>
      <c s="6" t="s">
        <v>1641</v>
      </c>
      <c t="s">
        <v>5</v>
      </c>
      <c s="24" t="s">
        <v>1642</v>
      </c>
      <c s="25" t="s">
        <v>43</v>
      </c>
      <c s="26">
        <v>27</v>
      </c>
      <c s="25">
        <v>0</v>
      </c>
      <c s="25">
        <f>ROUND(G680*H680,6)</f>
      </c>
      <c r="L680" s="27">
        <v>0</v>
      </c>
      <c s="28">
        <f>ROUND(ROUND(L680,2)*ROUND(G680,3),2)</f>
      </c>
      <c s="25" t="s">
        <v>44</v>
      </c>
      <c>
        <f>(M680*21)/100</f>
      </c>
      <c t="s">
        <v>45</v>
      </c>
    </row>
    <row r="681" spans="1:5" ht="12.75" customHeight="1">
      <c r="A681" s="29" t="s">
        <v>46</v>
      </c>
      <c r="E681" s="30" t="s">
        <v>1425</v>
      </c>
    </row>
    <row r="682" spans="1:5" ht="12.75" customHeight="1">
      <c r="A682" s="29" t="s">
        <v>47</v>
      </c>
      <c r="E682" s="31" t="s">
        <v>5</v>
      </c>
    </row>
    <row r="683" spans="5:5" ht="12.75" customHeight="1">
      <c r="E683" s="30" t="s">
        <v>1639</v>
      </c>
    </row>
    <row r="684" spans="1:16" ht="12.75" customHeight="1">
      <c r="A684" t="s">
        <v>40</v>
      </c>
      <c s="6" t="s">
        <v>1643</v>
      </c>
      <c s="6" t="s">
        <v>1644</v>
      </c>
      <c t="s">
        <v>5</v>
      </c>
      <c s="24" t="s">
        <v>1645</v>
      </c>
      <c s="25" t="s">
        <v>43</v>
      </c>
      <c s="26">
        <v>1</v>
      </c>
      <c s="25">
        <v>0</v>
      </c>
      <c s="25">
        <f>ROUND(G684*H684,6)</f>
      </c>
      <c r="L684" s="27">
        <v>0</v>
      </c>
      <c s="28">
        <f>ROUND(ROUND(L684,2)*ROUND(G684,3),2)</f>
      </c>
      <c s="25" t="s">
        <v>44</v>
      </c>
      <c>
        <f>(M684*21)/100</f>
      </c>
      <c t="s">
        <v>45</v>
      </c>
    </row>
    <row r="685" spans="1:5" ht="12.75" customHeight="1">
      <c r="A685" s="29" t="s">
        <v>46</v>
      </c>
      <c r="E685" s="30" t="s">
        <v>1425</v>
      </c>
    </row>
    <row r="686" spans="1:5" ht="12.75" customHeight="1">
      <c r="A686" s="29" t="s">
        <v>47</v>
      </c>
      <c r="E686" s="31" t="s">
        <v>5</v>
      </c>
    </row>
    <row r="687" spans="5:5" ht="12.75" customHeight="1">
      <c r="E687" s="30" t="s">
        <v>1639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1646</v>
      </c>
      <c s="33">
        <f>0+K8+M8</f>
      </c>
      <c s="15" t="s">
        <v>13</v>
      </c>
    </row>
    <row r="4" spans="1:5" ht="15" customHeight="1">
      <c r="A4" s="18" t="s">
        <v>18</v>
      </c>
      <c s="19" t="s">
        <v>21</v>
      </c>
      <c s="20" t="s">
        <v>1646</v>
      </c>
      <c r="E4" s="19" t="s">
        <v>1647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866</v>
      </c>
      <c r="J8" s="22">
        <f>0</f>
      </c>
      <c s="22">
        <f>0</f>
      </c>
      <c s="22">
        <f>0+L9</f>
      </c>
      <c s="22">
        <f>0+M9</f>
      </c>
    </row>
    <row r="9" spans="1:16" ht="12.75" customHeight="1">
      <c r="A9" t="s">
        <v>40</v>
      </c>
      <c s="6" t="s">
        <v>38</v>
      </c>
      <c s="6" t="s">
        <v>1648</v>
      </c>
      <c t="s">
        <v>5</v>
      </c>
      <c s="24" t="s">
        <v>1649</v>
      </c>
      <c s="25" t="s">
        <v>43</v>
      </c>
      <c s="26">
        <v>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1650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1651</v>
      </c>
      <c s="33">
        <f>0+K8+M8</f>
      </c>
      <c s="15" t="s">
        <v>13</v>
      </c>
    </row>
    <row r="4" spans="1:5" ht="15" customHeight="1">
      <c r="A4" s="18" t="s">
        <v>18</v>
      </c>
      <c s="19" t="s">
        <v>21</v>
      </c>
      <c s="20" t="s">
        <v>1651</v>
      </c>
      <c r="E4" s="19" t="s">
        <v>1652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866</v>
      </c>
      <c r="J8" s="22">
        <f>0</f>
      </c>
      <c s="22">
        <f>0</f>
      </c>
      <c s="22">
        <f>0+L9+L13+L17+L21+L25+L29+L33+L37+L41+L45</f>
      </c>
      <c s="22">
        <f>0+M9+M13+M17+M21+M25+M29+M33+M37+M41+M45</f>
      </c>
    </row>
    <row r="9" spans="1:16" ht="12.75" customHeight="1">
      <c r="A9" t="s">
        <v>40</v>
      </c>
      <c s="6" t="s">
        <v>38</v>
      </c>
      <c s="6" t="s">
        <v>41</v>
      </c>
      <c t="s">
        <v>5</v>
      </c>
      <c s="24" t="s">
        <v>1653</v>
      </c>
      <c s="25" t="s">
        <v>43</v>
      </c>
      <c s="26">
        <v>2</v>
      </c>
      <c s="25">
        <v>0</v>
      </c>
      <c s="25">
        <f>ROUND(G9*H9,6)</f>
      </c>
      <c r="L9" s="27">
        <v>0</v>
      </c>
      <c s="28">
        <f>ROUND(ROUND(L9,2)*ROUND(G9,3),2)</f>
      </c>
      <c s="25" t="s">
        <v>44</v>
      </c>
      <c>
        <f>(M9*21)/100</f>
      </c>
      <c t="s">
        <v>45</v>
      </c>
    </row>
    <row r="10" spans="1:5" ht="12.75" customHeight="1">
      <c r="A10" s="29" t="s">
        <v>46</v>
      </c>
      <c r="E10" s="30" t="s">
        <v>5</v>
      </c>
    </row>
    <row r="11" spans="1:5" ht="25.5" customHeight="1">
      <c r="A11" s="29" t="s">
        <v>47</v>
      </c>
      <c r="E11" s="31" t="s">
        <v>1654</v>
      </c>
    </row>
    <row r="12" spans="5:5" ht="12.75" customHeight="1">
      <c r="E12" s="30" t="s">
        <v>1655</v>
      </c>
    </row>
    <row r="13" spans="1:16" ht="12.75" customHeight="1">
      <c r="A13" t="s">
        <v>40</v>
      </c>
      <c s="6" t="s">
        <v>45</v>
      </c>
      <c s="6" t="s">
        <v>49</v>
      </c>
      <c t="s">
        <v>5</v>
      </c>
      <c s="24" t="s">
        <v>1656</v>
      </c>
      <c s="25" t="s">
        <v>520</v>
      </c>
      <c s="26">
        <v>1</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1657</v>
      </c>
    </row>
    <row r="17" spans="1:16" ht="12.75" customHeight="1">
      <c r="A17" t="s">
        <v>40</v>
      </c>
      <c s="6" t="s">
        <v>51</v>
      </c>
      <c s="6" t="s">
        <v>52</v>
      </c>
      <c t="s">
        <v>5</v>
      </c>
      <c s="24" t="s">
        <v>1658</v>
      </c>
      <c s="25" t="s">
        <v>636</v>
      </c>
      <c s="26">
        <v>0.96</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1659</v>
      </c>
    </row>
    <row r="21" spans="1:16" ht="12.75" customHeight="1">
      <c r="A21" t="s">
        <v>40</v>
      </c>
      <c s="6" t="s">
        <v>54</v>
      </c>
      <c s="6" t="s">
        <v>55</v>
      </c>
      <c t="s">
        <v>5</v>
      </c>
      <c s="24" t="s">
        <v>1660</v>
      </c>
      <c s="25" t="s">
        <v>636</v>
      </c>
      <c s="26">
        <v>0.25</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1659</v>
      </c>
    </row>
    <row r="25" spans="1:16" ht="12.75" customHeight="1">
      <c r="A25" t="s">
        <v>40</v>
      </c>
      <c s="6" t="s">
        <v>57</v>
      </c>
      <c s="6" t="s">
        <v>58</v>
      </c>
      <c t="s">
        <v>5</v>
      </c>
      <c s="24" t="s">
        <v>1661</v>
      </c>
      <c s="25" t="s">
        <v>43</v>
      </c>
      <c s="26">
        <v>6</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1659</v>
      </c>
    </row>
    <row r="29" spans="1:16" ht="12.75" customHeight="1">
      <c r="A29" t="s">
        <v>40</v>
      </c>
      <c s="6" t="s">
        <v>60</v>
      </c>
      <c s="6" t="s">
        <v>61</v>
      </c>
      <c t="s">
        <v>5</v>
      </c>
      <c s="24" t="s">
        <v>1662</v>
      </c>
      <c s="25" t="s">
        <v>520</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1659</v>
      </c>
    </row>
    <row r="33" spans="1:16" ht="12.75" customHeight="1">
      <c r="A33" t="s">
        <v>40</v>
      </c>
      <c s="6" t="s">
        <v>63</v>
      </c>
      <c s="6" t="s">
        <v>64</v>
      </c>
      <c t="s">
        <v>5</v>
      </c>
      <c s="24" t="s">
        <v>1663</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1659</v>
      </c>
    </row>
    <row r="37" spans="1:16" ht="12.75" customHeight="1">
      <c r="A37" t="s">
        <v>40</v>
      </c>
      <c s="6" t="s">
        <v>66</v>
      </c>
      <c s="6" t="s">
        <v>67</v>
      </c>
      <c t="s">
        <v>5</v>
      </c>
      <c s="24" t="s">
        <v>1664</v>
      </c>
      <c s="25" t="s">
        <v>43</v>
      </c>
      <c s="26">
        <v>9</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1659</v>
      </c>
    </row>
    <row r="41" spans="1:16" ht="12.75" customHeight="1">
      <c r="A41" t="s">
        <v>40</v>
      </c>
      <c s="6" t="s">
        <v>70</v>
      </c>
      <c s="6" t="s">
        <v>1665</v>
      </c>
      <c t="s">
        <v>5</v>
      </c>
      <c s="24" t="s">
        <v>1666</v>
      </c>
      <c s="25" t="s">
        <v>760</v>
      </c>
      <c s="26">
        <v>12</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76.5" customHeight="1">
      <c r="E44" s="30" t="s">
        <v>929</v>
      </c>
    </row>
    <row r="45" spans="1:16" ht="12.75" customHeight="1">
      <c r="A45" t="s">
        <v>40</v>
      </c>
      <c s="6" t="s">
        <v>73</v>
      </c>
      <c s="6" t="s">
        <v>1667</v>
      </c>
      <c t="s">
        <v>5</v>
      </c>
      <c s="24" t="s">
        <v>931</v>
      </c>
      <c s="25" t="s">
        <v>760</v>
      </c>
      <c s="26">
        <v>4</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76.5" customHeight="1">
      <c r="E48" s="30" t="s">
        <v>929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1668</v>
      </c>
      <c s="33">
        <f>0+K8+K17+K22+K27+K44+M8+M17+M22+M27+M44</f>
      </c>
      <c s="15" t="s">
        <v>13</v>
      </c>
    </row>
    <row r="4" spans="1:5" ht="15" customHeight="1">
      <c r="A4" s="18" t="s">
        <v>18</v>
      </c>
      <c s="19" t="s">
        <v>21</v>
      </c>
      <c s="20" t="s">
        <v>1668</v>
      </c>
      <c r="E4" s="19" t="s">
        <v>504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505</v>
      </c>
      <c r="J8" s="22">
        <f>0</f>
      </c>
      <c s="22">
        <f>0</f>
      </c>
      <c s="22">
        <f>0+L9+L13</f>
      </c>
      <c s="22">
        <f>0+M9+M13</f>
      </c>
    </row>
    <row r="9" spans="1:16" ht="12.75" customHeight="1">
      <c r="A9" t="s">
        <v>40</v>
      </c>
      <c s="6" t="s">
        <v>38</v>
      </c>
      <c s="6" t="s">
        <v>1669</v>
      </c>
      <c t="s">
        <v>5</v>
      </c>
      <c s="24" t="s">
        <v>507</v>
      </c>
      <c s="25" t="s">
        <v>512</v>
      </c>
      <c s="26">
        <v>4.8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1670</v>
      </c>
    </row>
    <row r="12" spans="5:5" ht="12.75" customHeight="1">
      <c r="E12" s="30" t="s">
        <v>510</v>
      </c>
    </row>
    <row r="13" spans="1:16" ht="12.75" customHeight="1">
      <c r="A13" t="s">
        <v>40</v>
      </c>
      <c s="6" t="s">
        <v>45</v>
      </c>
      <c s="6" t="s">
        <v>1671</v>
      </c>
      <c t="s">
        <v>5</v>
      </c>
      <c s="24" t="s">
        <v>1672</v>
      </c>
      <c s="25" t="s">
        <v>1673</v>
      </c>
      <c s="26">
        <v>1</v>
      </c>
      <c s="25">
        <v>0</v>
      </c>
      <c s="25">
        <f>ROUND(G13*H13,6)</f>
      </c>
      <c r="L13" s="27">
        <v>0</v>
      </c>
      <c s="28">
        <f>ROUND(ROUND(L13,2)*ROUND(G13,3),2)</f>
      </c>
      <c s="25" t="s">
        <v>44</v>
      </c>
      <c>
        <f>(M13*21)/100</f>
      </c>
      <c t="s">
        <v>45</v>
      </c>
    </row>
    <row r="14" spans="1:5" ht="12.75" customHeight="1">
      <c r="A14" s="29" t="s">
        <v>46</v>
      </c>
      <c r="E14" s="30" t="s">
        <v>1674</v>
      </c>
    </row>
    <row r="15" spans="1:5" ht="25.5" customHeight="1">
      <c r="A15" s="29" t="s">
        <v>47</v>
      </c>
      <c r="E15" s="31" t="s">
        <v>1675</v>
      </c>
    </row>
    <row r="16" spans="5:5" ht="12.75" customHeight="1">
      <c r="E16" s="30" t="s">
        <v>1676</v>
      </c>
    </row>
    <row r="17" spans="1:13" ht="12.75" customHeight="1">
      <c r="A17" t="s">
        <v>37</v>
      </c>
      <c r="C17" s="7" t="s">
        <v>45</v>
      </c>
      <c r="E17" s="32" t="s">
        <v>536</v>
      </c>
      <c r="J17" s="28">
        <f>0</f>
      </c>
      <c s="28">
        <f>0</f>
      </c>
      <c s="28">
        <f>0+L18</f>
      </c>
      <c s="28">
        <f>0+M18</f>
      </c>
    </row>
    <row r="18" spans="1:16" ht="12.75" customHeight="1">
      <c r="A18" t="s">
        <v>40</v>
      </c>
      <c s="6" t="s">
        <v>51</v>
      </c>
      <c s="6" t="s">
        <v>1677</v>
      </c>
      <c t="s">
        <v>5</v>
      </c>
      <c s="24" t="s">
        <v>1678</v>
      </c>
      <c s="25" t="s">
        <v>636</v>
      </c>
      <c s="26">
        <v>80</v>
      </c>
      <c s="25">
        <v>0</v>
      </c>
      <c s="25">
        <f>ROUND(G18*H18,6)</f>
      </c>
      <c r="L18" s="27">
        <v>0</v>
      </c>
      <c s="28">
        <f>ROUND(ROUND(L18,2)*ROUND(G18,3),2)</f>
      </c>
      <c s="25" t="s">
        <v>44</v>
      </c>
      <c>
        <f>(M18*21)/100</f>
      </c>
      <c t="s">
        <v>45</v>
      </c>
    </row>
    <row r="19" spans="1:5" ht="12.75" customHeight="1">
      <c r="A19" s="29" t="s">
        <v>46</v>
      </c>
      <c r="E19" s="30" t="s">
        <v>5</v>
      </c>
    </row>
    <row r="20" spans="1:5" ht="12.75" customHeight="1">
      <c r="A20" s="29" t="s">
        <v>47</v>
      </c>
      <c r="E20" s="31" t="s">
        <v>1679</v>
      </c>
    </row>
    <row r="21" spans="5:5" ht="12.75" customHeight="1">
      <c r="E21" s="30" t="s">
        <v>1680</v>
      </c>
    </row>
    <row r="22" spans="1:13" ht="12.75" customHeight="1">
      <c r="A22" t="s">
        <v>37</v>
      </c>
      <c r="C22" s="7" t="s">
        <v>51</v>
      </c>
      <c r="E22" s="32" t="s">
        <v>577</v>
      </c>
      <c r="J22" s="28">
        <f>0</f>
      </c>
      <c s="28">
        <f>0</f>
      </c>
      <c s="28">
        <f>0+L23</f>
      </c>
      <c s="28">
        <f>0+M23</f>
      </c>
    </row>
    <row r="23" spans="1:16" ht="12.75" customHeight="1">
      <c r="A23" t="s">
        <v>40</v>
      </c>
      <c s="6" t="s">
        <v>54</v>
      </c>
      <c s="6" t="s">
        <v>1681</v>
      </c>
      <c t="s">
        <v>5</v>
      </c>
      <c s="24" t="s">
        <v>587</v>
      </c>
      <c s="25" t="s">
        <v>283</v>
      </c>
      <c s="26">
        <v>2.4</v>
      </c>
      <c s="25">
        <v>0</v>
      </c>
      <c s="25">
        <f>ROUND(G23*H23,6)</f>
      </c>
      <c r="L23" s="27">
        <v>0</v>
      </c>
      <c s="28">
        <f>ROUND(ROUND(L23,2)*ROUND(G23,3),2)</f>
      </c>
      <c s="25" t="s">
        <v>44</v>
      </c>
      <c>
        <f>(M23*21)/100</f>
      </c>
      <c t="s">
        <v>45</v>
      </c>
    </row>
    <row r="24" spans="1:5" ht="12.75" customHeight="1">
      <c r="A24" s="29" t="s">
        <v>46</v>
      </c>
      <c r="E24" s="30" t="s">
        <v>5</v>
      </c>
    </row>
    <row r="25" spans="1:5" ht="25.5" customHeight="1">
      <c r="A25" s="29" t="s">
        <v>47</v>
      </c>
      <c r="E25" s="31" t="s">
        <v>1682</v>
      </c>
    </row>
    <row r="26" spans="5:5" ht="12.75" customHeight="1">
      <c r="E26" s="30" t="s">
        <v>589</v>
      </c>
    </row>
    <row r="27" spans="1:13" ht="12.75" customHeight="1">
      <c r="A27" t="s">
        <v>37</v>
      </c>
      <c r="C27" s="7" t="s">
        <v>54</v>
      </c>
      <c r="E27" s="32" t="s">
        <v>736</v>
      </c>
      <c r="J27" s="28">
        <f>0</f>
      </c>
      <c s="28">
        <f>0</f>
      </c>
      <c s="28">
        <f>0+L28+L32+L36+L40</f>
      </c>
      <c s="28">
        <f>0+M28+M32+M36+M40</f>
      </c>
    </row>
    <row r="28" spans="1:16" ht="12.75" customHeight="1">
      <c r="A28" t="s">
        <v>40</v>
      </c>
      <c s="6" t="s">
        <v>57</v>
      </c>
      <c s="6" t="s">
        <v>1683</v>
      </c>
      <c t="s">
        <v>5</v>
      </c>
      <c s="24" t="s">
        <v>1684</v>
      </c>
      <c s="25" t="s">
        <v>69</v>
      </c>
      <c s="26">
        <v>33</v>
      </c>
      <c s="25">
        <v>0</v>
      </c>
      <c s="25">
        <f>ROUND(G28*H28,6)</f>
      </c>
      <c r="L28" s="27">
        <v>0</v>
      </c>
      <c s="28">
        <f>ROUND(ROUND(L28,2)*ROUND(G28,3),2)</f>
      </c>
      <c s="25" t="s">
        <v>44</v>
      </c>
      <c>
        <f>(M28*21)/100</f>
      </c>
      <c t="s">
        <v>45</v>
      </c>
    </row>
    <row r="29" spans="1:5" ht="12.75" customHeight="1">
      <c r="A29" s="29" t="s">
        <v>46</v>
      </c>
      <c r="E29" s="30" t="s">
        <v>5</v>
      </c>
    </row>
    <row r="30" spans="1:5" ht="25.5" customHeight="1">
      <c r="A30" s="29" t="s">
        <v>47</v>
      </c>
      <c r="E30" s="31" t="s">
        <v>1685</v>
      </c>
    </row>
    <row r="31" spans="5:5" ht="102" customHeight="1">
      <c r="E31" s="30" t="s">
        <v>1686</v>
      </c>
    </row>
    <row r="32" spans="1:16" ht="12.75" customHeight="1">
      <c r="A32" t="s">
        <v>40</v>
      </c>
      <c s="6" t="s">
        <v>60</v>
      </c>
      <c s="6" t="s">
        <v>1687</v>
      </c>
      <c t="s">
        <v>5</v>
      </c>
      <c s="24" t="s">
        <v>1688</v>
      </c>
      <c s="25" t="s">
        <v>69</v>
      </c>
      <c s="26">
        <v>33</v>
      </c>
      <c s="25">
        <v>0</v>
      </c>
      <c s="25">
        <f>ROUND(G32*H32,6)</f>
      </c>
      <c r="L32" s="27">
        <v>0</v>
      </c>
      <c s="28">
        <f>ROUND(ROUND(L32,2)*ROUND(G32,3),2)</f>
      </c>
      <c s="25" t="s">
        <v>44</v>
      </c>
      <c>
        <f>(M32*21)/100</f>
      </c>
      <c t="s">
        <v>45</v>
      </c>
    </row>
    <row r="33" spans="1:5" ht="12.75" customHeight="1">
      <c r="A33" s="29" t="s">
        <v>46</v>
      </c>
      <c r="E33" s="30" t="s">
        <v>5</v>
      </c>
    </row>
    <row r="34" spans="1:5" ht="12.75" customHeight="1">
      <c r="A34" s="29" t="s">
        <v>47</v>
      </c>
      <c r="E34" s="31" t="s">
        <v>1689</v>
      </c>
    </row>
    <row r="35" spans="5:5" ht="76.5" customHeight="1">
      <c r="E35" s="30" t="s">
        <v>1690</v>
      </c>
    </row>
    <row r="36" spans="1:16" ht="12.75" customHeight="1">
      <c r="A36" t="s">
        <v>40</v>
      </c>
      <c s="6" t="s">
        <v>63</v>
      </c>
      <c s="6" t="s">
        <v>1691</v>
      </c>
      <c t="s">
        <v>5</v>
      </c>
      <c s="24" t="s">
        <v>950</v>
      </c>
      <c s="25" t="s">
        <v>69</v>
      </c>
      <c s="26">
        <v>40</v>
      </c>
      <c s="25">
        <v>0</v>
      </c>
      <c s="25">
        <f>ROUND(G36*H36,6)</f>
      </c>
      <c r="L36" s="27">
        <v>0</v>
      </c>
      <c s="28">
        <f>ROUND(ROUND(L36,2)*ROUND(G36,3),2)</f>
      </c>
      <c s="25" t="s">
        <v>44</v>
      </c>
      <c>
        <f>(M36*21)/100</f>
      </c>
      <c t="s">
        <v>45</v>
      </c>
    </row>
    <row r="37" spans="1:5" ht="12.75" customHeight="1">
      <c r="A37" s="29" t="s">
        <v>46</v>
      </c>
      <c r="E37" s="30" t="s">
        <v>5</v>
      </c>
    </row>
    <row r="38" spans="1:5" ht="12.75" customHeight="1">
      <c r="A38" s="29" t="s">
        <v>47</v>
      </c>
      <c r="E38" s="31" t="s">
        <v>1692</v>
      </c>
    </row>
    <row r="39" spans="5:5" ht="127.5" customHeight="1">
      <c r="E39" s="30" t="s">
        <v>948</v>
      </c>
    </row>
    <row r="40" spans="1:16" ht="12.75" customHeight="1">
      <c r="A40" t="s">
        <v>40</v>
      </c>
      <c s="6" t="s">
        <v>66</v>
      </c>
      <c s="6" t="s">
        <v>1693</v>
      </c>
      <c t="s">
        <v>5</v>
      </c>
      <c s="24" t="s">
        <v>1694</v>
      </c>
      <c s="25" t="s">
        <v>636</v>
      </c>
      <c s="26">
        <v>68</v>
      </c>
      <c s="25">
        <v>0</v>
      </c>
      <c s="25">
        <f>ROUND(G40*H40,6)</f>
      </c>
      <c r="L40" s="27">
        <v>0</v>
      </c>
      <c s="28">
        <f>ROUND(ROUND(L40,2)*ROUND(G40,3),2)</f>
      </c>
      <c s="25" t="s">
        <v>44</v>
      </c>
      <c>
        <f>(M40*21)/100</f>
      </c>
      <c t="s">
        <v>45</v>
      </c>
    </row>
    <row r="41" spans="1:5" ht="12.75" customHeight="1">
      <c r="A41" s="29" t="s">
        <v>46</v>
      </c>
      <c r="E41" s="30" t="s">
        <v>1695</v>
      </c>
    </row>
    <row r="42" spans="1:5" ht="12.75" customHeight="1">
      <c r="A42" s="29" t="s">
        <v>47</v>
      </c>
      <c r="E42" s="31" t="s">
        <v>1696</v>
      </c>
    </row>
    <row r="43" spans="5:5" ht="38.25" customHeight="1">
      <c r="E43" s="30" t="s">
        <v>1697</v>
      </c>
    </row>
    <row r="44" spans="1:13" ht="12.75" customHeight="1">
      <c r="A44" t="s">
        <v>37</v>
      </c>
      <c r="C44" s="7" t="s">
        <v>70</v>
      </c>
      <c r="E44" s="32" t="s">
        <v>866</v>
      </c>
      <c r="J44" s="28">
        <f>0</f>
      </c>
      <c s="28">
        <f>0</f>
      </c>
      <c s="28">
        <f>0+L45+L49</f>
      </c>
      <c s="28">
        <f>0+M45+M49</f>
      </c>
    </row>
    <row r="45" spans="1:16" ht="12.75" customHeight="1">
      <c r="A45" t="s">
        <v>40</v>
      </c>
      <c s="6" t="s">
        <v>70</v>
      </c>
      <c s="6" t="s">
        <v>1698</v>
      </c>
      <c t="s">
        <v>5</v>
      </c>
      <c s="24" t="s">
        <v>1699</v>
      </c>
      <c s="25" t="s">
        <v>69</v>
      </c>
      <c s="26">
        <v>68</v>
      </c>
      <c s="25">
        <v>0</v>
      </c>
      <c s="25">
        <f>ROUND(G45*H45,6)</f>
      </c>
      <c r="L45" s="27">
        <v>0</v>
      </c>
      <c s="28">
        <f>ROUND(ROUND(L45,2)*ROUND(G45,3),2)</f>
      </c>
      <c s="25" t="s">
        <v>44</v>
      </c>
      <c>
        <f>(M45*21)/100</f>
      </c>
      <c t="s">
        <v>45</v>
      </c>
    </row>
    <row r="46" spans="1:5" ht="12.75" customHeight="1">
      <c r="A46" s="29" t="s">
        <v>46</v>
      </c>
      <c r="E46" s="30" t="s">
        <v>1700</v>
      </c>
    </row>
    <row r="47" spans="1:5" ht="12.75" customHeight="1">
      <c r="A47" s="29" t="s">
        <v>47</v>
      </c>
      <c r="E47" s="31" t="s">
        <v>1696</v>
      </c>
    </row>
    <row r="48" spans="5:5" ht="38.25" customHeight="1">
      <c r="E48" s="30" t="s">
        <v>1701</v>
      </c>
    </row>
    <row r="49" spans="1:16" ht="12.75" customHeight="1">
      <c r="A49" t="s">
        <v>40</v>
      </c>
      <c s="6" t="s">
        <v>73</v>
      </c>
      <c s="6" t="s">
        <v>1702</v>
      </c>
      <c t="s">
        <v>5</v>
      </c>
      <c s="24" t="s">
        <v>1703</v>
      </c>
      <c s="25" t="s">
        <v>283</v>
      </c>
      <c s="26">
        <v>2.4</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1704</v>
      </c>
    </row>
    <row r="52" spans="5:5" ht="25.5" customHeight="1">
      <c r="E52" s="30" t="s">
        <v>920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0+K8+K85+K98+K183+M8+M85+M98+M183</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f>
      </c>
      <c s="22">
        <f>0+M9+M13+M17+M21+M25+M29+M33+M37+M41+M45+M49+M53+M57+M61+M65+M69+M73+M77+M81</f>
      </c>
    </row>
    <row r="9" spans="1:16" ht="12.75" customHeight="1">
      <c r="A9" t="s">
        <v>40</v>
      </c>
      <c s="6" t="s">
        <v>38</v>
      </c>
      <c s="6" t="s">
        <v>41</v>
      </c>
      <c t="s">
        <v>5</v>
      </c>
      <c s="24" t="s">
        <v>42</v>
      </c>
      <c s="25" t="s">
        <v>43</v>
      </c>
      <c s="26">
        <v>1</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48</v>
      </c>
    </row>
    <row r="13" spans="1:16" ht="12.75" customHeight="1">
      <c r="A13" t="s">
        <v>40</v>
      </c>
      <c s="6" t="s">
        <v>45</v>
      </c>
      <c s="6" t="s">
        <v>49</v>
      </c>
      <c t="s">
        <v>5</v>
      </c>
      <c s="24" t="s">
        <v>50</v>
      </c>
      <c s="25" t="s">
        <v>43</v>
      </c>
      <c s="26">
        <v>86</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5</v>
      </c>
    </row>
    <row r="16" spans="5:5" ht="12.75" customHeight="1">
      <c r="E16" s="30" t="s">
        <v>48</v>
      </c>
    </row>
    <row r="17" spans="1:16" ht="12.75" customHeight="1">
      <c r="A17" t="s">
        <v>40</v>
      </c>
      <c s="6" t="s">
        <v>51</v>
      </c>
      <c s="6" t="s">
        <v>52</v>
      </c>
      <c t="s">
        <v>5</v>
      </c>
      <c s="24" t="s">
        <v>53</v>
      </c>
      <c s="25" t="s">
        <v>43</v>
      </c>
      <c s="26">
        <v>2</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5</v>
      </c>
    </row>
    <row r="20" spans="5:5" ht="12.75" customHeight="1">
      <c r="E20" s="30" t="s">
        <v>48</v>
      </c>
    </row>
    <row r="21" spans="1:16" ht="12.75" customHeight="1">
      <c r="A21" t="s">
        <v>40</v>
      </c>
      <c s="6" t="s">
        <v>54</v>
      </c>
      <c s="6" t="s">
        <v>55</v>
      </c>
      <c t="s">
        <v>5</v>
      </c>
      <c s="24" t="s">
        <v>56</v>
      </c>
      <c s="25" t="s">
        <v>43</v>
      </c>
      <c s="26">
        <v>11</v>
      </c>
      <c s="25">
        <v>0</v>
      </c>
      <c s="25">
        <f>ROUND(G21*H21,6)</f>
      </c>
      <c r="L21" s="27">
        <v>0</v>
      </c>
      <c s="28">
        <f>ROUND(ROUND(L21,2)*ROUND(G21,3),2)</f>
      </c>
      <c s="25" t="s">
        <v>44</v>
      </c>
      <c>
        <f>(M21*21)/100</f>
      </c>
      <c t="s">
        <v>45</v>
      </c>
    </row>
    <row r="22" spans="1:5" ht="12.75" customHeight="1">
      <c r="A22" s="29" t="s">
        <v>46</v>
      </c>
      <c r="E22" s="30" t="s">
        <v>5</v>
      </c>
    </row>
    <row r="23" spans="1:5" ht="12.75" customHeight="1">
      <c r="A23" s="29" t="s">
        <v>47</v>
      </c>
      <c r="E23" s="31" t="s">
        <v>5</v>
      </c>
    </row>
    <row r="24" spans="5:5" ht="12.75" customHeight="1">
      <c r="E24" s="30" t="s">
        <v>48</v>
      </c>
    </row>
    <row r="25" spans="1:16" ht="12.75" customHeight="1">
      <c r="A25" t="s">
        <v>40</v>
      </c>
      <c s="6" t="s">
        <v>57</v>
      </c>
      <c s="6" t="s">
        <v>58</v>
      </c>
      <c t="s">
        <v>5</v>
      </c>
      <c s="24" t="s">
        <v>59</v>
      </c>
      <c s="25" t="s">
        <v>43</v>
      </c>
      <c s="26">
        <v>5</v>
      </c>
      <c s="25">
        <v>0</v>
      </c>
      <c s="25">
        <f>ROUND(G25*H25,6)</f>
      </c>
      <c r="L25" s="27">
        <v>0</v>
      </c>
      <c s="28">
        <f>ROUND(ROUND(L25,2)*ROUND(G25,3),2)</f>
      </c>
      <c s="25" t="s">
        <v>44</v>
      </c>
      <c>
        <f>(M25*21)/100</f>
      </c>
      <c t="s">
        <v>45</v>
      </c>
    </row>
    <row r="26" spans="1:5" ht="12.75" customHeight="1">
      <c r="A26" s="29" t="s">
        <v>46</v>
      </c>
      <c r="E26" s="30" t="s">
        <v>5</v>
      </c>
    </row>
    <row r="27" spans="1:5" ht="12.75" customHeight="1">
      <c r="A27" s="29" t="s">
        <v>47</v>
      </c>
      <c r="E27" s="31" t="s">
        <v>5</v>
      </c>
    </row>
    <row r="28" spans="5:5" ht="12.75" customHeight="1">
      <c r="E28" s="30" t="s">
        <v>48</v>
      </c>
    </row>
    <row r="29" spans="1:16" ht="12.75" customHeight="1">
      <c r="A29" t="s">
        <v>40</v>
      </c>
      <c s="6" t="s">
        <v>60</v>
      </c>
      <c s="6" t="s">
        <v>61</v>
      </c>
      <c t="s">
        <v>5</v>
      </c>
      <c s="24" t="s">
        <v>62</v>
      </c>
      <c s="25" t="s">
        <v>43</v>
      </c>
      <c s="26">
        <v>1</v>
      </c>
      <c s="25">
        <v>0</v>
      </c>
      <c s="25">
        <f>ROUND(G29*H29,6)</f>
      </c>
      <c r="L29" s="27">
        <v>0</v>
      </c>
      <c s="28">
        <f>ROUND(ROUND(L29,2)*ROUND(G29,3),2)</f>
      </c>
      <c s="25" t="s">
        <v>44</v>
      </c>
      <c>
        <f>(M29*21)/100</f>
      </c>
      <c t="s">
        <v>45</v>
      </c>
    </row>
    <row r="30" spans="1:5" ht="12.75" customHeight="1">
      <c r="A30" s="29" t="s">
        <v>46</v>
      </c>
      <c r="E30" s="30" t="s">
        <v>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5</v>
      </c>
    </row>
    <row r="35" spans="1:5" ht="12.75" customHeight="1">
      <c r="A35" s="29" t="s">
        <v>47</v>
      </c>
      <c r="E35" s="31" t="s">
        <v>5</v>
      </c>
    </row>
    <row r="36" spans="5:5" ht="12.75" customHeight="1">
      <c r="E36" s="30" t="s">
        <v>48</v>
      </c>
    </row>
    <row r="37" spans="1:16" ht="12.75" customHeight="1">
      <c r="A37" t="s">
        <v>40</v>
      </c>
      <c s="6" t="s">
        <v>66</v>
      </c>
      <c s="6" t="s">
        <v>67</v>
      </c>
      <c t="s">
        <v>5</v>
      </c>
      <c s="24" t="s">
        <v>68</v>
      </c>
      <c s="25" t="s">
        <v>69</v>
      </c>
      <c s="26">
        <v>650</v>
      </c>
      <c s="25">
        <v>0</v>
      </c>
      <c s="25">
        <f>ROUND(G37*H37,6)</f>
      </c>
      <c r="L37" s="27">
        <v>0</v>
      </c>
      <c s="28">
        <f>ROUND(ROUND(L37,2)*ROUND(G37,3),2)</f>
      </c>
      <c s="25" t="s">
        <v>44</v>
      </c>
      <c>
        <f>(M37*21)/100</f>
      </c>
      <c t="s">
        <v>45</v>
      </c>
    </row>
    <row r="38" spans="1:5" ht="12.75" customHeight="1">
      <c r="A38" s="29" t="s">
        <v>46</v>
      </c>
      <c r="E38" s="30" t="s">
        <v>5</v>
      </c>
    </row>
    <row r="39" spans="1:5" ht="12.75" customHeight="1">
      <c r="A39" s="29" t="s">
        <v>47</v>
      </c>
      <c r="E39" s="31" t="s">
        <v>5</v>
      </c>
    </row>
    <row r="40" spans="5:5" ht="12.75" customHeight="1">
      <c r="E40" s="30" t="s">
        <v>48</v>
      </c>
    </row>
    <row r="41" spans="1:16" ht="12.75" customHeight="1">
      <c r="A41" t="s">
        <v>40</v>
      </c>
      <c s="6" t="s">
        <v>70</v>
      </c>
      <c s="6" t="s">
        <v>71</v>
      </c>
      <c t="s">
        <v>5</v>
      </c>
      <c s="24" t="s">
        <v>72</v>
      </c>
      <c s="25" t="s">
        <v>69</v>
      </c>
      <c s="26">
        <v>130</v>
      </c>
      <c s="25">
        <v>0</v>
      </c>
      <c s="25">
        <f>ROUND(G41*H41,6)</f>
      </c>
      <c r="L41" s="27">
        <v>0</v>
      </c>
      <c s="28">
        <f>ROUND(ROUND(L41,2)*ROUND(G41,3),2)</f>
      </c>
      <c s="25" t="s">
        <v>44</v>
      </c>
      <c>
        <f>(M41*21)/100</f>
      </c>
      <c t="s">
        <v>45</v>
      </c>
    </row>
    <row r="42" spans="1:5" ht="12.75" customHeight="1">
      <c r="A42" s="29" t="s">
        <v>46</v>
      </c>
      <c r="E42" s="30" t="s">
        <v>5</v>
      </c>
    </row>
    <row r="43" spans="1:5" ht="12.75" customHeight="1">
      <c r="A43" s="29" t="s">
        <v>47</v>
      </c>
      <c r="E43" s="31" t="s">
        <v>5</v>
      </c>
    </row>
    <row r="44" spans="5:5" ht="12.75" customHeight="1">
      <c r="E44" s="30" t="s">
        <v>48</v>
      </c>
    </row>
    <row r="45" spans="1:16" ht="12.75" customHeight="1">
      <c r="A45" t="s">
        <v>40</v>
      </c>
      <c s="6" t="s">
        <v>73</v>
      </c>
      <c s="6" t="s">
        <v>74</v>
      </c>
      <c t="s">
        <v>5</v>
      </c>
      <c s="24" t="s">
        <v>75</v>
      </c>
      <c s="25" t="s">
        <v>43</v>
      </c>
      <c s="26">
        <v>18</v>
      </c>
      <c s="25">
        <v>0</v>
      </c>
      <c s="25">
        <f>ROUND(G45*H45,6)</f>
      </c>
      <c r="L45" s="27">
        <v>0</v>
      </c>
      <c s="28">
        <f>ROUND(ROUND(L45,2)*ROUND(G45,3),2)</f>
      </c>
      <c s="25" t="s">
        <v>44</v>
      </c>
      <c>
        <f>(M45*21)/100</f>
      </c>
      <c t="s">
        <v>45</v>
      </c>
    </row>
    <row r="46" spans="1:5" ht="12.75" customHeight="1">
      <c r="A46" s="29" t="s">
        <v>46</v>
      </c>
      <c r="E46" s="30" t="s">
        <v>5</v>
      </c>
    </row>
    <row r="47" spans="1:5" ht="12.75" customHeight="1">
      <c r="A47" s="29" t="s">
        <v>47</v>
      </c>
      <c r="E47" s="31" t="s">
        <v>5</v>
      </c>
    </row>
    <row r="48" spans="5:5" ht="12.75" customHeight="1">
      <c r="E48" s="30" t="s">
        <v>48</v>
      </c>
    </row>
    <row r="49" spans="1:16" ht="12.75" customHeight="1">
      <c r="A49" t="s">
        <v>40</v>
      </c>
      <c s="6" t="s">
        <v>76</v>
      </c>
      <c s="6" t="s">
        <v>77</v>
      </c>
      <c t="s">
        <v>5</v>
      </c>
      <c s="24" t="s">
        <v>78</v>
      </c>
      <c s="25" t="s">
        <v>43</v>
      </c>
      <c s="26">
        <v>1</v>
      </c>
      <c s="25">
        <v>0</v>
      </c>
      <c s="25">
        <f>ROUND(G49*H49,6)</f>
      </c>
      <c r="L49" s="27">
        <v>0</v>
      </c>
      <c s="28">
        <f>ROUND(ROUND(L49,2)*ROUND(G49,3),2)</f>
      </c>
      <c s="25" t="s">
        <v>44</v>
      </c>
      <c>
        <f>(M49*21)/100</f>
      </c>
      <c t="s">
        <v>45</v>
      </c>
    </row>
    <row r="50" spans="1:5" ht="12.75" customHeight="1">
      <c r="A50" s="29" t="s">
        <v>46</v>
      </c>
      <c r="E50" s="30" t="s">
        <v>5</v>
      </c>
    </row>
    <row r="51" spans="1:5" ht="12.75" customHeight="1">
      <c r="A51" s="29" t="s">
        <v>47</v>
      </c>
      <c r="E51" s="31" t="s">
        <v>5</v>
      </c>
    </row>
    <row r="52" spans="5:5" ht="12.75" customHeight="1">
      <c r="E52" s="30" t="s">
        <v>48</v>
      </c>
    </row>
    <row r="53" spans="1:16" ht="12.75" customHeight="1">
      <c r="A53" t="s">
        <v>40</v>
      </c>
      <c s="6" t="s">
        <v>79</v>
      </c>
      <c s="6" t="s">
        <v>80</v>
      </c>
      <c t="s">
        <v>5</v>
      </c>
      <c s="24" t="s">
        <v>81</v>
      </c>
      <c s="25" t="s">
        <v>43</v>
      </c>
      <c s="26">
        <v>86</v>
      </c>
      <c s="25">
        <v>0</v>
      </c>
      <c s="25">
        <f>ROUND(G53*H53,6)</f>
      </c>
      <c r="L53" s="27">
        <v>0</v>
      </c>
      <c s="28">
        <f>ROUND(ROUND(L53,2)*ROUND(G53,3),2)</f>
      </c>
      <c s="25" t="s">
        <v>44</v>
      </c>
      <c>
        <f>(M53*21)/100</f>
      </c>
      <c t="s">
        <v>45</v>
      </c>
    </row>
    <row r="54" spans="1:5" ht="12.75" customHeight="1">
      <c r="A54" s="29" t="s">
        <v>46</v>
      </c>
      <c r="E54" s="30" t="s">
        <v>5</v>
      </c>
    </row>
    <row r="55" spans="1:5" ht="12.75" customHeight="1">
      <c r="A55" s="29" t="s">
        <v>47</v>
      </c>
      <c r="E55" s="31" t="s">
        <v>5</v>
      </c>
    </row>
    <row r="56" spans="5:5" ht="12.75" customHeight="1">
      <c r="E56" s="30" t="s">
        <v>48</v>
      </c>
    </row>
    <row r="57" spans="1:16" ht="12.75" customHeight="1">
      <c r="A57" t="s">
        <v>40</v>
      </c>
      <c s="6" t="s">
        <v>82</v>
      </c>
      <c s="6" t="s">
        <v>83</v>
      </c>
      <c t="s">
        <v>5</v>
      </c>
      <c s="24" t="s">
        <v>84</v>
      </c>
      <c s="25" t="s">
        <v>43</v>
      </c>
      <c s="26">
        <v>9</v>
      </c>
      <c s="25">
        <v>0</v>
      </c>
      <c s="25">
        <f>ROUND(G57*H57,6)</f>
      </c>
      <c r="L57" s="27">
        <v>0</v>
      </c>
      <c s="28">
        <f>ROUND(ROUND(L57,2)*ROUND(G57,3),2)</f>
      </c>
      <c s="25" t="s">
        <v>44</v>
      </c>
      <c>
        <f>(M57*21)/100</f>
      </c>
      <c t="s">
        <v>45</v>
      </c>
    </row>
    <row r="58" spans="1:5" ht="12.75" customHeight="1">
      <c r="A58" s="29" t="s">
        <v>46</v>
      </c>
      <c r="E58" s="30" t="s">
        <v>5</v>
      </c>
    </row>
    <row r="59" spans="1:5" ht="12.75" customHeight="1">
      <c r="A59" s="29" t="s">
        <v>47</v>
      </c>
      <c r="E59" s="31" t="s">
        <v>5</v>
      </c>
    </row>
    <row r="60" spans="5:5" ht="12.75" customHeight="1">
      <c r="E60" s="30" t="s">
        <v>48</v>
      </c>
    </row>
    <row r="61" spans="1:16" ht="12.75" customHeight="1">
      <c r="A61" t="s">
        <v>40</v>
      </c>
      <c s="6" t="s">
        <v>85</v>
      </c>
      <c s="6" t="s">
        <v>86</v>
      </c>
      <c t="s">
        <v>5</v>
      </c>
      <c s="24" t="s">
        <v>87</v>
      </c>
      <c s="25" t="s">
        <v>43</v>
      </c>
      <c s="26">
        <v>10</v>
      </c>
      <c s="25">
        <v>0</v>
      </c>
      <c s="25">
        <f>ROUND(G61*H61,6)</f>
      </c>
      <c r="L61" s="27">
        <v>0</v>
      </c>
      <c s="28">
        <f>ROUND(ROUND(L61,2)*ROUND(G61,3),2)</f>
      </c>
      <c s="25" t="s">
        <v>44</v>
      </c>
      <c>
        <f>(M61*21)/100</f>
      </c>
      <c t="s">
        <v>45</v>
      </c>
    </row>
    <row r="62" spans="1:5" ht="12.75" customHeight="1">
      <c r="A62" s="29" t="s">
        <v>46</v>
      </c>
      <c r="E62" s="30" t="s">
        <v>5</v>
      </c>
    </row>
    <row r="63" spans="1:5" ht="12.75" customHeight="1">
      <c r="A63" s="29" t="s">
        <v>47</v>
      </c>
      <c r="E63" s="31" t="s">
        <v>5</v>
      </c>
    </row>
    <row r="64" spans="5:5" ht="12.75" customHeight="1">
      <c r="E64" s="30" t="s">
        <v>48</v>
      </c>
    </row>
    <row r="65" spans="1:16" ht="12.75" customHeight="1">
      <c r="A65" t="s">
        <v>40</v>
      </c>
      <c s="6" t="s">
        <v>88</v>
      </c>
      <c s="6" t="s">
        <v>89</v>
      </c>
      <c t="s">
        <v>5</v>
      </c>
      <c s="24" t="s">
        <v>90</v>
      </c>
      <c s="25" t="s">
        <v>43</v>
      </c>
      <c s="26">
        <v>10</v>
      </c>
      <c s="25">
        <v>0</v>
      </c>
      <c s="25">
        <f>ROUND(G65*H65,6)</f>
      </c>
      <c r="L65" s="27">
        <v>0</v>
      </c>
      <c s="28">
        <f>ROUND(ROUND(L65,2)*ROUND(G65,3),2)</f>
      </c>
      <c s="25" t="s">
        <v>44</v>
      </c>
      <c>
        <f>(M65*21)/100</f>
      </c>
      <c t="s">
        <v>45</v>
      </c>
    </row>
    <row r="66" spans="1:5" ht="12.75" customHeight="1">
      <c r="A66" s="29" t="s">
        <v>46</v>
      </c>
      <c r="E66" s="30" t="s">
        <v>5</v>
      </c>
    </row>
    <row r="67" spans="1:5" ht="12.75" customHeight="1">
      <c r="A67" s="29" t="s">
        <v>47</v>
      </c>
      <c r="E67" s="31" t="s">
        <v>5</v>
      </c>
    </row>
    <row r="68" spans="5:5" ht="12.75" customHeight="1">
      <c r="E68" s="30" t="s">
        <v>48</v>
      </c>
    </row>
    <row r="69" spans="1:16" ht="12.75" customHeight="1">
      <c r="A69" t="s">
        <v>40</v>
      </c>
      <c s="6" t="s">
        <v>91</v>
      </c>
      <c s="6" t="s">
        <v>92</v>
      </c>
      <c t="s">
        <v>5</v>
      </c>
      <c s="24" t="s">
        <v>93</v>
      </c>
      <c s="25" t="s">
        <v>43</v>
      </c>
      <c s="26">
        <v>1</v>
      </c>
      <c s="25">
        <v>0</v>
      </c>
      <c s="25">
        <f>ROUND(G69*H69,6)</f>
      </c>
      <c r="L69" s="27">
        <v>0</v>
      </c>
      <c s="28">
        <f>ROUND(ROUND(L69,2)*ROUND(G69,3),2)</f>
      </c>
      <c s="25" t="s">
        <v>44</v>
      </c>
      <c>
        <f>(M69*21)/100</f>
      </c>
      <c t="s">
        <v>45</v>
      </c>
    </row>
    <row r="70" spans="1:5" ht="12.75" customHeight="1">
      <c r="A70" s="29" t="s">
        <v>46</v>
      </c>
      <c r="E70" s="30" t="s">
        <v>5</v>
      </c>
    </row>
    <row r="71" spans="1:5" ht="12.75" customHeight="1">
      <c r="A71" s="29" t="s">
        <v>47</v>
      </c>
      <c r="E71" s="31" t="s">
        <v>5</v>
      </c>
    </row>
    <row r="72" spans="5:5" ht="12.75" customHeight="1">
      <c r="E72" s="30" t="s">
        <v>48</v>
      </c>
    </row>
    <row r="73" spans="1:16" ht="12.75" customHeight="1">
      <c r="A73" t="s">
        <v>40</v>
      </c>
      <c s="6" t="s">
        <v>94</v>
      </c>
      <c s="6" t="s">
        <v>95</v>
      </c>
      <c t="s">
        <v>5</v>
      </c>
      <c s="24" t="s">
        <v>96</v>
      </c>
      <c s="25" t="s">
        <v>43</v>
      </c>
      <c s="26">
        <v>3</v>
      </c>
      <c s="25">
        <v>0</v>
      </c>
      <c s="25">
        <f>ROUND(G73*H73,6)</f>
      </c>
      <c r="L73" s="27">
        <v>0</v>
      </c>
      <c s="28">
        <f>ROUND(ROUND(L73,2)*ROUND(G73,3),2)</f>
      </c>
      <c s="25" t="s">
        <v>44</v>
      </c>
      <c>
        <f>(M73*21)/100</f>
      </c>
      <c t="s">
        <v>45</v>
      </c>
    </row>
    <row r="74" spans="1:5" ht="12.75" customHeight="1">
      <c r="A74" s="29" t="s">
        <v>46</v>
      </c>
      <c r="E74" s="30" t="s">
        <v>5</v>
      </c>
    </row>
    <row r="75" spans="1:5" ht="12.75" customHeight="1">
      <c r="A75" s="29" t="s">
        <v>47</v>
      </c>
      <c r="E75" s="31" t="s">
        <v>5</v>
      </c>
    </row>
    <row r="76" spans="5:5" ht="12.75" customHeight="1">
      <c r="E76" s="30" t="s">
        <v>48</v>
      </c>
    </row>
    <row r="77" spans="1:16" ht="12.75" customHeight="1">
      <c r="A77" t="s">
        <v>40</v>
      </c>
      <c s="6" t="s">
        <v>97</v>
      </c>
      <c s="6" t="s">
        <v>98</v>
      </c>
      <c t="s">
        <v>5</v>
      </c>
      <c s="24" t="s">
        <v>99</v>
      </c>
      <c s="25" t="s">
        <v>43</v>
      </c>
      <c s="26">
        <v>1</v>
      </c>
      <c s="25">
        <v>0</v>
      </c>
      <c s="25">
        <f>ROUND(G77*H77,6)</f>
      </c>
      <c r="L77" s="27">
        <v>0</v>
      </c>
      <c s="28">
        <f>ROUND(ROUND(L77,2)*ROUND(G77,3),2)</f>
      </c>
      <c s="25" t="s">
        <v>44</v>
      </c>
      <c>
        <f>(M77*21)/100</f>
      </c>
      <c t="s">
        <v>45</v>
      </c>
    </row>
    <row r="78" spans="1:5" ht="12.75" customHeight="1">
      <c r="A78" s="29" t="s">
        <v>46</v>
      </c>
      <c r="E78" s="30" t="s">
        <v>5</v>
      </c>
    </row>
    <row r="79" spans="1:5" ht="12.75" customHeight="1">
      <c r="A79" s="29" t="s">
        <v>47</v>
      </c>
      <c r="E79" s="31" t="s">
        <v>5</v>
      </c>
    </row>
    <row r="80" spans="5:5" ht="12.75" customHeight="1">
      <c r="E80" s="30" t="s">
        <v>48</v>
      </c>
    </row>
    <row r="81" spans="1:16" ht="12.75" customHeight="1">
      <c r="A81" t="s">
        <v>40</v>
      </c>
      <c s="6" t="s">
        <v>100</v>
      </c>
      <c s="6" t="s">
        <v>101</v>
      </c>
      <c t="s">
        <v>5</v>
      </c>
      <c s="24" t="s">
        <v>102</v>
      </c>
      <c s="25" t="s">
        <v>43</v>
      </c>
      <c s="26">
        <v>1</v>
      </c>
      <c s="25">
        <v>0</v>
      </c>
      <c s="25">
        <f>ROUND(G81*H81,6)</f>
      </c>
      <c r="L81" s="27">
        <v>0</v>
      </c>
      <c s="28">
        <f>ROUND(ROUND(L81,2)*ROUND(G81,3),2)</f>
      </c>
      <c s="25" t="s">
        <v>44</v>
      </c>
      <c>
        <f>(M81*21)/100</f>
      </c>
      <c t="s">
        <v>45</v>
      </c>
    </row>
    <row r="82" spans="1:5" ht="12.75" customHeight="1">
      <c r="A82" s="29" t="s">
        <v>46</v>
      </c>
      <c r="E82" s="30" t="s">
        <v>5</v>
      </c>
    </row>
    <row r="83" spans="1:5" ht="12.75" customHeight="1">
      <c r="A83" s="29" t="s">
        <v>47</v>
      </c>
      <c r="E83" s="31" t="s">
        <v>5</v>
      </c>
    </row>
    <row r="84" spans="5:5" ht="12.75" customHeight="1">
      <c r="E84" s="30" t="s">
        <v>48</v>
      </c>
    </row>
    <row r="85" spans="1:13" ht="12.75" customHeight="1">
      <c r="A85" t="s">
        <v>37</v>
      </c>
      <c r="C85" s="7" t="s">
        <v>45</v>
      </c>
      <c r="E85" s="32" t="s">
        <v>103</v>
      </c>
      <c r="J85" s="28">
        <f>0</f>
      </c>
      <c s="28">
        <f>0</f>
      </c>
      <c s="28">
        <f>0+L86+L90+L94</f>
      </c>
      <c s="28">
        <f>0+M86+M90+M94</f>
      </c>
    </row>
    <row r="86" spans="1:16" ht="12.75" customHeight="1">
      <c r="A86" t="s">
        <v>40</v>
      </c>
      <c s="6" t="s">
        <v>104</v>
      </c>
      <c s="6" t="s">
        <v>105</v>
      </c>
      <c t="s">
        <v>5</v>
      </c>
      <c s="24" t="s">
        <v>106</v>
      </c>
      <c s="25" t="s">
        <v>69</v>
      </c>
      <c s="26">
        <v>810</v>
      </c>
      <c s="25">
        <v>0</v>
      </c>
      <c s="25">
        <f>ROUND(G86*H86,6)</f>
      </c>
      <c r="L86" s="27">
        <v>0</v>
      </c>
      <c s="28">
        <f>ROUND(ROUND(L86,2)*ROUND(G86,3),2)</f>
      </c>
      <c s="25" t="s">
        <v>44</v>
      </c>
      <c>
        <f>(M86*21)/100</f>
      </c>
      <c t="s">
        <v>45</v>
      </c>
    </row>
    <row r="87" spans="1:5" ht="12.75" customHeight="1">
      <c r="A87" s="29" t="s">
        <v>46</v>
      </c>
      <c r="E87" s="30" t="s">
        <v>5</v>
      </c>
    </row>
    <row r="88" spans="1:5" ht="12.75" customHeight="1">
      <c r="A88" s="29" t="s">
        <v>47</v>
      </c>
      <c r="E88" s="31" t="s">
        <v>5</v>
      </c>
    </row>
    <row r="89" spans="5:5" ht="12.75" customHeight="1">
      <c r="E89" s="30" t="s">
        <v>107</v>
      </c>
    </row>
    <row r="90" spans="1:16" ht="12.75" customHeight="1">
      <c r="A90" t="s">
        <v>40</v>
      </c>
      <c s="6" t="s">
        <v>108</v>
      </c>
      <c s="6" t="s">
        <v>109</v>
      </c>
      <c t="s">
        <v>5</v>
      </c>
      <c s="24" t="s">
        <v>110</v>
      </c>
      <c s="25" t="s">
        <v>69</v>
      </c>
      <c s="26">
        <v>395</v>
      </c>
      <c s="25">
        <v>0</v>
      </c>
      <c s="25">
        <f>ROUND(G90*H90,6)</f>
      </c>
      <c r="L90" s="27">
        <v>0</v>
      </c>
      <c s="28">
        <f>ROUND(ROUND(L90,2)*ROUND(G90,3),2)</f>
      </c>
      <c s="25" t="s">
        <v>44</v>
      </c>
      <c>
        <f>(M90*21)/100</f>
      </c>
      <c t="s">
        <v>45</v>
      </c>
    </row>
    <row r="91" spans="1:5" ht="12.75" customHeight="1">
      <c r="A91" s="29" t="s">
        <v>46</v>
      </c>
      <c r="E91" s="30" t="s">
        <v>5</v>
      </c>
    </row>
    <row r="92" spans="1:5" ht="12.75" customHeight="1">
      <c r="A92" s="29" t="s">
        <v>47</v>
      </c>
      <c r="E92" s="31" t="s">
        <v>5</v>
      </c>
    </row>
    <row r="93" spans="5:5" ht="12.75" customHeight="1">
      <c r="E93" s="30" t="s">
        <v>107</v>
      </c>
    </row>
    <row r="94" spans="1:16" ht="12.75" customHeight="1">
      <c r="A94" t="s">
        <v>40</v>
      </c>
      <c s="6" t="s">
        <v>111</v>
      </c>
      <c s="6" t="s">
        <v>112</v>
      </c>
      <c t="s">
        <v>5</v>
      </c>
      <c s="24" t="s">
        <v>113</v>
      </c>
      <c s="25" t="s">
        <v>69</v>
      </c>
      <c s="26">
        <v>165</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5</v>
      </c>
    </row>
    <row r="97" spans="5:5" ht="12.75" customHeight="1">
      <c r="E97" s="30" t="s">
        <v>107</v>
      </c>
    </row>
    <row r="98" spans="1:13" ht="12.75" customHeight="1">
      <c r="A98" t="s">
        <v>37</v>
      </c>
      <c r="C98" s="7" t="s">
        <v>51</v>
      </c>
      <c r="E98" s="32" t="s">
        <v>114</v>
      </c>
      <c r="J98" s="28">
        <f>0</f>
      </c>
      <c s="28">
        <f>0</f>
      </c>
      <c s="28">
        <f>0+L99+L103+L107+L111+L115+L119+L123+L127+L131+L135+L139+L143+L147+L151+L155+L159+L163+L167+L171+L175+L179</f>
      </c>
      <c s="28">
        <f>0+M99+M103+M107+M111+M115+M119+M123+M127+M131+M135+M139+M143+M147+M151+M155+M159+M163+M167+M171+M175+M179</f>
      </c>
    </row>
    <row r="99" spans="1:16" ht="12.75" customHeight="1">
      <c r="A99" t="s">
        <v>40</v>
      </c>
      <c s="6" t="s">
        <v>115</v>
      </c>
      <c s="6" t="s">
        <v>116</v>
      </c>
      <c t="s">
        <v>5</v>
      </c>
      <c s="24" t="s">
        <v>117</v>
      </c>
      <c s="25" t="s">
        <v>43</v>
      </c>
      <c s="26">
        <v>1</v>
      </c>
      <c s="25">
        <v>0</v>
      </c>
      <c s="25">
        <f>ROUND(G99*H99,6)</f>
      </c>
      <c r="L99" s="27">
        <v>0</v>
      </c>
      <c s="28">
        <f>ROUND(ROUND(L99,2)*ROUND(G99,3),2)</f>
      </c>
      <c s="25" t="s">
        <v>44</v>
      </c>
      <c>
        <f>(M99*21)/100</f>
      </c>
      <c t="s">
        <v>45</v>
      </c>
    </row>
    <row r="100" spans="1:5" ht="12.75" customHeight="1">
      <c r="A100" s="29" t="s">
        <v>46</v>
      </c>
      <c r="E100" s="30" t="s">
        <v>5</v>
      </c>
    </row>
    <row r="101" spans="1:5" ht="12.75" customHeight="1">
      <c r="A101" s="29" t="s">
        <v>47</v>
      </c>
      <c r="E101" s="31" t="s">
        <v>5</v>
      </c>
    </row>
    <row r="102" spans="5:5" ht="12.75" customHeight="1">
      <c r="E102" s="30" t="s">
        <v>118</v>
      </c>
    </row>
    <row r="103" spans="1:16" ht="12.75" customHeight="1">
      <c r="A103" t="s">
        <v>40</v>
      </c>
      <c s="6" t="s">
        <v>119</v>
      </c>
      <c s="6" t="s">
        <v>120</v>
      </c>
      <c t="s">
        <v>5</v>
      </c>
      <c s="24" t="s">
        <v>121</v>
      </c>
      <c s="25" t="s">
        <v>43</v>
      </c>
      <c s="26">
        <v>86</v>
      </c>
      <c s="25">
        <v>0</v>
      </c>
      <c s="25">
        <f>ROUND(G103*H103,6)</f>
      </c>
      <c r="L103" s="27">
        <v>0</v>
      </c>
      <c s="28">
        <f>ROUND(ROUND(L103,2)*ROUND(G103,3),2)</f>
      </c>
      <c s="25" t="s">
        <v>44</v>
      </c>
      <c>
        <f>(M103*21)/100</f>
      </c>
      <c t="s">
        <v>45</v>
      </c>
    </row>
    <row r="104" spans="1:5" ht="12.75" customHeight="1">
      <c r="A104" s="29" t="s">
        <v>46</v>
      </c>
      <c r="E104" s="30" t="s">
        <v>5</v>
      </c>
    </row>
    <row r="105" spans="1:5" ht="12.75" customHeight="1">
      <c r="A105" s="29" t="s">
        <v>47</v>
      </c>
      <c r="E105" s="31" t="s">
        <v>5</v>
      </c>
    </row>
    <row r="106" spans="5:5" ht="12.75" customHeight="1">
      <c r="E106" s="30" t="s">
        <v>118</v>
      </c>
    </row>
    <row r="107" spans="1:16" ht="12.75" customHeight="1">
      <c r="A107" t="s">
        <v>40</v>
      </c>
      <c s="6" t="s">
        <v>122</v>
      </c>
      <c s="6" t="s">
        <v>123</v>
      </c>
      <c t="s">
        <v>5</v>
      </c>
      <c s="24" t="s">
        <v>124</v>
      </c>
      <c s="25" t="s">
        <v>43</v>
      </c>
      <c s="26">
        <v>2</v>
      </c>
      <c s="25">
        <v>0</v>
      </c>
      <c s="25">
        <f>ROUND(G107*H107,6)</f>
      </c>
      <c r="L107" s="27">
        <v>0</v>
      </c>
      <c s="28">
        <f>ROUND(ROUND(L107,2)*ROUND(G107,3),2)</f>
      </c>
      <c s="25" t="s">
        <v>44</v>
      </c>
      <c>
        <f>(M107*21)/100</f>
      </c>
      <c t="s">
        <v>45</v>
      </c>
    </row>
    <row r="108" spans="1:5" ht="12.75" customHeight="1">
      <c r="A108" s="29" t="s">
        <v>46</v>
      </c>
      <c r="E108" s="30" t="s">
        <v>5</v>
      </c>
    </row>
    <row r="109" spans="1:5" ht="12.75" customHeight="1">
      <c r="A109" s="29" t="s">
        <v>47</v>
      </c>
      <c r="E109" s="31" t="s">
        <v>5</v>
      </c>
    </row>
    <row r="110" spans="5:5" ht="12.75" customHeight="1">
      <c r="E110" s="30" t="s">
        <v>118</v>
      </c>
    </row>
    <row r="111" spans="1:16" ht="12.75" customHeight="1">
      <c r="A111" t="s">
        <v>40</v>
      </c>
      <c s="6" t="s">
        <v>125</v>
      </c>
      <c s="6" t="s">
        <v>126</v>
      </c>
      <c t="s">
        <v>5</v>
      </c>
      <c s="24" t="s">
        <v>127</v>
      </c>
      <c s="25" t="s">
        <v>43</v>
      </c>
      <c s="26">
        <v>11</v>
      </c>
      <c s="25">
        <v>0</v>
      </c>
      <c s="25">
        <f>ROUND(G111*H111,6)</f>
      </c>
      <c r="L111" s="27">
        <v>0</v>
      </c>
      <c s="28">
        <f>ROUND(ROUND(L111,2)*ROUND(G111,3),2)</f>
      </c>
      <c s="25" t="s">
        <v>44</v>
      </c>
      <c>
        <f>(M111*21)/100</f>
      </c>
      <c t="s">
        <v>45</v>
      </c>
    </row>
    <row r="112" spans="1:5" ht="12.75" customHeight="1">
      <c r="A112" s="29" t="s">
        <v>46</v>
      </c>
      <c r="E112" s="30" t="s">
        <v>5</v>
      </c>
    </row>
    <row r="113" spans="1:5" ht="12.75" customHeight="1">
      <c r="A113" s="29" t="s">
        <v>47</v>
      </c>
      <c r="E113" s="31" t="s">
        <v>5</v>
      </c>
    </row>
    <row r="114" spans="5:5" ht="12.75" customHeight="1">
      <c r="E114" s="30" t="s">
        <v>118</v>
      </c>
    </row>
    <row r="115" spans="1:16" ht="12.75" customHeight="1">
      <c r="A115" t="s">
        <v>40</v>
      </c>
      <c s="6" t="s">
        <v>128</v>
      </c>
      <c s="6" t="s">
        <v>129</v>
      </c>
      <c t="s">
        <v>5</v>
      </c>
      <c s="24" t="s">
        <v>130</v>
      </c>
      <c s="25" t="s">
        <v>43</v>
      </c>
      <c s="26">
        <v>5</v>
      </c>
      <c s="25">
        <v>0</v>
      </c>
      <c s="25">
        <f>ROUND(G115*H115,6)</f>
      </c>
      <c r="L115" s="27">
        <v>0</v>
      </c>
      <c s="28">
        <f>ROUND(ROUND(L115,2)*ROUND(G115,3),2)</f>
      </c>
      <c s="25" t="s">
        <v>44</v>
      </c>
      <c>
        <f>(M115*21)/100</f>
      </c>
      <c t="s">
        <v>45</v>
      </c>
    </row>
    <row r="116" spans="1:5" ht="12.75" customHeight="1">
      <c r="A116" s="29" t="s">
        <v>46</v>
      </c>
      <c r="E116" s="30" t="s">
        <v>5</v>
      </c>
    </row>
    <row r="117" spans="1:5" ht="12.75" customHeight="1">
      <c r="A117" s="29" t="s">
        <v>47</v>
      </c>
      <c r="E117" s="31" t="s">
        <v>5</v>
      </c>
    </row>
    <row r="118" spans="5:5" ht="12.75" customHeight="1">
      <c r="E118" s="30" t="s">
        <v>118</v>
      </c>
    </row>
    <row r="119" spans="1:16" ht="12.75" customHeight="1">
      <c r="A119" t="s">
        <v>40</v>
      </c>
      <c s="6" t="s">
        <v>131</v>
      </c>
      <c s="6" t="s">
        <v>132</v>
      </c>
      <c t="s">
        <v>5</v>
      </c>
      <c s="24" t="s">
        <v>133</v>
      </c>
      <c s="25" t="s">
        <v>43</v>
      </c>
      <c s="26">
        <v>1</v>
      </c>
      <c s="25">
        <v>0</v>
      </c>
      <c s="25">
        <f>ROUND(G119*H119,6)</f>
      </c>
      <c r="L119" s="27">
        <v>0</v>
      </c>
      <c s="28">
        <f>ROUND(ROUND(L119,2)*ROUND(G119,3),2)</f>
      </c>
      <c s="25" t="s">
        <v>44</v>
      </c>
      <c>
        <f>(M119*21)/100</f>
      </c>
      <c t="s">
        <v>45</v>
      </c>
    </row>
    <row r="120" spans="1:5" ht="12.75" customHeight="1">
      <c r="A120" s="29" t="s">
        <v>46</v>
      </c>
      <c r="E120" s="30" t="s">
        <v>5</v>
      </c>
    </row>
    <row r="121" spans="1:5" ht="12.75" customHeight="1">
      <c r="A121" s="29" t="s">
        <v>47</v>
      </c>
      <c r="E121" s="31" t="s">
        <v>5</v>
      </c>
    </row>
    <row r="122" spans="5:5" ht="12.75" customHeight="1">
      <c r="E122" s="30" t="s">
        <v>118</v>
      </c>
    </row>
    <row r="123" spans="1:16" ht="12.75" customHeight="1">
      <c r="A123" t="s">
        <v>40</v>
      </c>
      <c s="6" t="s">
        <v>134</v>
      </c>
      <c s="6" t="s">
        <v>135</v>
      </c>
      <c t="s">
        <v>5</v>
      </c>
      <c s="24" t="s">
        <v>136</v>
      </c>
      <c s="25" t="s">
        <v>43</v>
      </c>
      <c s="26">
        <v>1</v>
      </c>
      <c s="25">
        <v>0</v>
      </c>
      <c s="25">
        <f>ROUND(G123*H123,6)</f>
      </c>
      <c r="L123" s="27">
        <v>0</v>
      </c>
      <c s="28">
        <f>ROUND(ROUND(L123,2)*ROUND(G123,3),2)</f>
      </c>
      <c s="25" t="s">
        <v>44</v>
      </c>
      <c>
        <f>(M123*21)/100</f>
      </c>
      <c t="s">
        <v>45</v>
      </c>
    </row>
    <row r="124" spans="1:5" ht="12.75" customHeight="1">
      <c r="A124" s="29" t="s">
        <v>46</v>
      </c>
      <c r="E124" s="30" t="s">
        <v>5</v>
      </c>
    </row>
    <row r="125" spans="1:5" ht="12.75" customHeight="1">
      <c r="A125" s="29" t="s">
        <v>47</v>
      </c>
      <c r="E125" s="31" t="s">
        <v>5</v>
      </c>
    </row>
    <row r="126" spans="5:5" ht="12.75" customHeight="1">
      <c r="E126" s="30" t="s">
        <v>118</v>
      </c>
    </row>
    <row r="127" spans="1:16" ht="12.75" customHeight="1">
      <c r="A127" t="s">
        <v>40</v>
      </c>
      <c s="6" t="s">
        <v>137</v>
      </c>
      <c s="6" t="s">
        <v>138</v>
      </c>
      <c t="s">
        <v>5</v>
      </c>
      <c s="24" t="s">
        <v>139</v>
      </c>
      <c s="25" t="s">
        <v>69</v>
      </c>
      <c s="26">
        <v>650</v>
      </c>
      <c s="25">
        <v>0</v>
      </c>
      <c s="25">
        <f>ROUND(G127*H127,6)</f>
      </c>
      <c r="L127" s="27">
        <v>0</v>
      </c>
      <c s="28">
        <f>ROUND(ROUND(L127,2)*ROUND(G127,3),2)</f>
      </c>
      <c s="25" t="s">
        <v>44</v>
      </c>
      <c>
        <f>(M127*21)/100</f>
      </c>
      <c t="s">
        <v>45</v>
      </c>
    </row>
    <row r="128" spans="1:5" ht="12.75" customHeight="1">
      <c r="A128" s="29" t="s">
        <v>46</v>
      </c>
      <c r="E128" s="30" t="s">
        <v>5</v>
      </c>
    </row>
    <row r="129" spans="1:5" ht="12.75" customHeight="1">
      <c r="A129" s="29" t="s">
        <v>47</v>
      </c>
      <c r="E129" s="31" t="s">
        <v>5</v>
      </c>
    </row>
    <row r="130" spans="5:5" ht="12.75" customHeight="1">
      <c r="E130" s="30" t="s">
        <v>118</v>
      </c>
    </row>
    <row r="131" spans="1:16" ht="12.75" customHeight="1">
      <c r="A131" t="s">
        <v>40</v>
      </c>
      <c s="6" t="s">
        <v>140</v>
      </c>
      <c s="6" t="s">
        <v>141</v>
      </c>
      <c t="s">
        <v>5</v>
      </c>
      <c s="24" t="s">
        <v>142</v>
      </c>
      <c s="25" t="s">
        <v>69</v>
      </c>
      <c s="26">
        <v>130</v>
      </c>
      <c s="25">
        <v>0</v>
      </c>
      <c s="25">
        <f>ROUND(G131*H131,6)</f>
      </c>
      <c r="L131" s="27">
        <v>0</v>
      </c>
      <c s="28">
        <f>ROUND(ROUND(L131,2)*ROUND(G131,3),2)</f>
      </c>
      <c s="25" t="s">
        <v>44</v>
      </c>
      <c>
        <f>(M131*21)/100</f>
      </c>
      <c t="s">
        <v>45</v>
      </c>
    </row>
    <row r="132" spans="1:5" ht="12.75" customHeight="1">
      <c r="A132" s="29" t="s">
        <v>46</v>
      </c>
      <c r="E132" s="30" t="s">
        <v>5</v>
      </c>
    </row>
    <row r="133" spans="1:5" ht="12.75" customHeight="1">
      <c r="A133" s="29" t="s">
        <v>47</v>
      </c>
      <c r="E133" s="31" t="s">
        <v>5</v>
      </c>
    </row>
    <row r="134" spans="5:5" ht="12.75" customHeight="1">
      <c r="E134" s="30" t="s">
        <v>118</v>
      </c>
    </row>
    <row r="135" spans="1:16" ht="12.75" customHeight="1">
      <c r="A135" t="s">
        <v>40</v>
      </c>
      <c s="6" t="s">
        <v>143</v>
      </c>
      <c s="6" t="s">
        <v>144</v>
      </c>
      <c t="s">
        <v>5</v>
      </c>
      <c s="24" t="s">
        <v>145</v>
      </c>
      <c s="25" t="s">
        <v>43</v>
      </c>
      <c s="26">
        <v>18</v>
      </c>
      <c s="25">
        <v>0</v>
      </c>
      <c s="25">
        <f>ROUND(G135*H135,6)</f>
      </c>
      <c r="L135" s="27">
        <v>0</v>
      </c>
      <c s="28">
        <f>ROUND(ROUND(L135,2)*ROUND(G135,3),2)</f>
      </c>
      <c s="25" t="s">
        <v>44</v>
      </c>
      <c>
        <f>(M135*21)/100</f>
      </c>
      <c t="s">
        <v>45</v>
      </c>
    </row>
    <row r="136" spans="1:5" ht="12.75" customHeight="1">
      <c r="A136" s="29" t="s">
        <v>46</v>
      </c>
      <c r="E136" s="30" t="s">
        <v>5</v>
      </c>
    </row>
    <row r="137" spans="1:5" ht="12.75" customHeight="1">
      <c r="A137" s="29" t="s">
        <v>47</v>
      </c>
      <c r="E137" s="31" t="s">
        <v>5</v>
      </c>
    </row>
    <row r="138" spans="5:5" ht="12.75" customHeight="1">
      <c r="E138" s="30" t="s">
        <v>118</v>
      </c>
    </row>
    <row r="139" spans="1:16" ht="12.75" customHeight="1">
      <c r="A139" t="s">
        <v>40</v>
      </c>
      <c s="6" t="s">
        <v>146</v>
      </c>
      <c s="6" t="s">
        <v>147</v>
      </c>
      <c t="s">
        <v>5</v>
      </c>
      <c s="24" t="s">
        <v>148</v>
      </c>
      <c s="25" t="s">
        <v>69</v>
      </c>
      <c s="26">
        <v>810</v>
      </c>
      <c s="25">
        <v>0</v>
      </c>
      <c s="25">
        <f>ROUND(G139*H139,6)</f>
      </c>
      <c r="L139" s="27">
        <v>0</v>
      </c>
      <c s="28">
        <f>ROUND(ROUND(L139,2)*ROUND(G139,3),2)</f>
      </c>
      <c s="25" t="s">
        <v>44</v>
      </c>
      <c>
        <f>(M139*21)/100</f>
      </c>
      <c t="s">
        <v>45</v>
      </c>
    </row>
    <row r="140" spans="1:5" ht="12.75" customHeight="1">
      <c r="A140" s="29" t="s">
        <v>46</v>
      </c>
      <c r="E140" s="30" t="s">
        <v>5</v>
      </c>
    </row>
    <row r="141" spans="1:5" ht="12.75" customHeight="1">
      <c r="A141" s="29" t="s">
        <v>47</v>
      </c>
      <c r="E141" s="31" t="s">
        <v>5</v>
      </c>
    </row>
    <row r="142" spans="5:5" ht="12.75" customHeight="1">
      <c r="E142" s="30" t="s">
        <v>118</v>
      </c>
    </row>
    <row r="143" spans="1:16" ht="12.75" customHeight="1">
      <c r="A143" t="s">
        <v>40</v>
      </c>
      <c s="6" t="s">
        <v>149</v>
      </c>
      <c s="6" t="s">
        <v>150</v>
      </c>
      <c t="s">
        <v>5</v>
      </c>
      <c s="24" t="s">
        <v>151</v>
      </c>
      <c s="25" t="s">
        <v>69</v>
      </c>
      <c s="26">
        <v>395</v>
      </c>
      <c s="25">
        <v>0</v>
      </c>
      <c s="25">
        <f>ROUND(G143*H143,6)</f>
      </c>
      <c r="L143" s="27">
        <v>0</v>
      </c>
      <c s="28">
        <f>ROUND(ROUND(L143,2)*ROUND(G143,3),2)</f>
      </c>
      <c s="25" t="s">
        <v>44</v>
      </c>
      <c>
        <f>(M143*21)/100</f>
      </c>
      <c t="s">
        <v>45</v>
      </c>
    </row>
    <row r="144" spans="1:5" ht="12.75" customHeight="1">
      <c r="A144" s="29" t="s">
        <v>46</v>
      </c>
      <c r="E144" s="30" t="s">
        <v>5</v>
      </c>
    </row>
    <row r="145" spans="1:5" ht="12.75" customHeight="1">
      <c r="A145" s="29" t="s">
        <v>47</v>
      </c>
      <c r="E145" s="31" t="s">
        <v>5</v>
      </c>
    </row>
    <row r="146" spans="5:5" ht="12.75" customHeight="1">
      <c r="E146" s="30" t="s">
        <v>118</v>
      </c>
    </row>
    <row r="147" spans="1:16" ht="12.75" customHeight="1">
      <c r="A147" t="s">
        <v>40</v>
      </c>
      <c s="6" t="s">
        <v>152</v>
      </c>
      <c s="6" t="s">
        <v>153</v>
      </c>
      <c t="s">
        <v>5</v>
      </c>
      <c s="24" t="s">
        <v>154</v>
      </c>
      <c s="25" t="s">
        <v>43</v>
      </c>
      <c s="26">
        <v>86</v>
      </c>
      <c s="25">
        <v>0</v>
      </c>
      <c s="25">
        <f>ROUND(G147*H147,6)</f>
      </c>
      <c r="L147" s="27">
        <v>0</v>
      </c>
      <c s="28">
        <f>ROUND(ROUND(L147,2)*ROUND(G147,3),2)</f>
      </c>
      <c s="25" t="s">
        <v>44</v>
      </c>
      <c>
        <f>(M147*21)/100</f>
      </c>
      <c t="s">
        <v>45</v>
      </c>
    </row>
    <row r="148" spans="1:5" ht="12.75" customHeight="1">
      <c r="A148" s="29" t="s">
        <v>46</v>
      </c>
      <c r="E148" s="30" t="s">
        <v>5</v>
      </c>
    </row>
    <row r="149" spans="1:5" ht="12.75" customHeight="1">
      <c r="A149" s="29" t="s">
        <v>47</v>
      </c>
      <c r="E149" s="31" t="s">
        <v>5</v>
      </c>
    </row>
    <row r="150" spans="5:5" ht="12.75" customHeight="1">
      <c r="E150" s="30" t="s">
        <v>118</v>
      </c>
    </row>
    <row r="151" spans="1:16" ht="12.75" customHeight="1">
      <c r="A151" t="s">
        <v>40</v>
      </c>
      <c s="6" t="s">
        <v>155</v>
      </c>
      <c s="6" t="s">
        <v>156</v>
      </c>
      <c t="s">
        <v>5</v>
      </c>
      <c s="24" t="s">
        <v>157</v>
      </c>
      <c s="25" t="s">
        <v>69</v>
      </c>
      <c s="26">
        <v>165</v>
      </c>
      <c s="25">
        <v>0</v>
      </c>
      <c s="25">
        <f>ROUND(G151*H151,6)</f>
      </c>
      <c r="L151" s="27">
        <v>0</v>
      </c>
      <c s="28">
        <f>ROUND(ROUND(L151,2)*ROUND(G151,3),2)</f>
      </c>
      <c s="25" t="s">
        <v>44</v>
      </c>
      <c>
        <f>(M151*21)/100</f>
      </c>
      <c t="s">
        <v>45</v>
      </c>
    </row>
    <row r="152" spans="1:5" ht="12.75" customHeight="1">
      <c r="A152" s="29" t="s">
        <v>46</v>
      </c>
      <c r="E152" s="30" t="s">
        <v>5</v>
      </c>
    </row>
    <row r="153" spans="1:5" ht="12.75" customHeight="1">
      <c r="A153" s="29" t="s">
        <v>47</v>
      </c>
      <c r="E153" s="31" t="s">
        <v>5</v>
      </c>
    </row>
    <row r="154" spans="5:5" ht="12.75" customHeight="1">
      <c r="E154" s="30" t="s">
        <v>118</v>
      </c>
    </row>
    <row r="155" spans="1:16" ht="12.75" customHeight="1">
      <c r="A155" t="s">
        <v>40</v>
      </c>
      <c s="6" t="s">
        <v>158</v>
      </c>
      <c s="6" t="s">
        <v>159</v>
      </c>
      <c t="s">
        <v>5</v>
      </c>
      <c s="24" t="s">
        <v>160</v>
      </c>
      <c s="25" t="s">
        <v>43</v>
      </c>
      <c s="26">
        <v>9</v>
      </c>
      <c s="25">
        <v>0</v>
      </c>
      <c s="25">
        <f>ROUND(G155*H155,6)</f>
      </c>
      <c r="L155" s="27">
        <v>0</v>
      </c>
      <c s="28">
        <f>ROUND(ROUND(L155,2)*ROUND(G155,3),2)</f>
      </c>
      <c s="25" t="s">
        <v>44</v>
      </c>
      <c>
        <f>(M155*21)/100</f>
      </c>
      <c t="s">
        <v>45</v>
      </c>
    </row>
    <row r="156" spans="1:5" ht="12.75" customHeight="1">
      <c r="A156" s="29" t="s">
        <v>46</v>
      </c>
      <c r="E156" s="30" t="s">
        <v>5</v>
      </c>
    </row>
    <row r="157" spans="1:5" ht="12.75" customHeight="1">
      <c r="A157" s="29" t="s">
        <v>47</v>
      </c>
      <c r="E157" s="31" t="s">
        <v>5</v>
      </c>
    </row>
    <row r="158" spans="5:5" ht="12.75" customHeight="1">
      <c r="E158" s="30" t="s">
        <v>118</v>
      </c>
    </row>
    <row r="159" spans="1:16" ht="12.75" customHeight="1">
      <c r="A159" t="s">
        <v>40</v>
      </c>
      <c s="6" t="s">
        <v>161</v>
      </c>
      <c s="6" t="s">
        <v>162</v>
      </c>
      <c t="s">
        <v>5</v>
      </c>
      <c s="24" t="s">
        <v>163</v>
      </c>
      <c s="25" t="s">
        <v>43</v>
      </c>
      <c s="26">
        <v>10</v>
      </c>
      <c s="25">
        <v>0</v>
      </c>
      <c s="25">
        <f>ROUND(G159*H159,6)</f>
      </c>
      <c r="L159" s="27">
        <v>0</v>
      </c>
      <c s="28">
        <f>ROUND(ROUND(L159,2)*ROUND(G159,3),2)</f>
      </c>
      <c s="25" t="s">
        <v>44</v>
      </c>
      <c>
        <f>(M159*21)/100</f>
      </c>
      <c t="s">
        <v>45</v>
      </c>
    </row>
    <row r="160" spans="1:5" ht="12.75" customHeight="1">
      <c r="A160" s="29" t="s">
        <v>46</v>
      </c>
      <c r="E160" s="30" t="s">
        <v>5</v>
      </c>
    </row>
    <row r="161" spans="1:5" ht="12.75" customHeight="1">
      <c r="A161" s="29" t="s">
        <v>47</v>
      </c>
      <c r="E161" s="31" t="s">
        <v>5</v>
      </c>
    </row>
    <row r="162" spans="5:5" ht="12.75" customHeight="1">
      <c r="E162" s="30" t="s">
        <v>118</v>
      </c>
    </row>
    <row r="163" spans="1:16" ht="12.75" customHeight="1">
      <c r="A163" t="s">
        <v>40</v>
      </c>
      <c s="6" t="s">
        <v>164</v>
      </c>
      <c s="6" t="s">
        <v>165</v>
      </c>
      <c t="s">
        <v>5</v>
      </c>
      <c s="24" t="s">
        <v>166</v>
      </c>
      <c s="25" t="s">
        <v>43</v>
      </c>
      <c s="26">
        <v>10</v>
      </c>
      <c s="25">
        <v>0</v>
      </c>
      <c s="25">
        <f>ROUND(G163*H163,6)</f>
      </c>
      <c r="L163" s="27">
        <v>0</v>
      </c>
      <c s="28">
        <f>ROUND(ROUND(L163,2)*ROUND(G163,3),2)</f>
      </c>
      <c s="25" t="s">
        <v>44</v>
      </c>
      <c>
        <f>(M163*21)/100</f>
      </c>
      <c t="s">
        <v>45</v>
      </c>
    </row>
    <row r="164" spans="1:5" ht="12.75" customHeight="1">
      <c r="A164" s="29" t="s">
        <v>46</v>
      </c>
      <c r="E164" s="30" t="s">
        <v>5</v>
      </c>
    </row>
    <row r="165" spans="1:5" ht="12.75" customHeight="1">
      <c r="A165" s="29" t="s">
        <v>47</v>
      </c>
      <c r="E165" s="31" t="s">
        <v>5</v>
      </c>
    </row>
    <row r="166" spans="5:5" ht="12.75" customHeight="1">
      <c r="E166" s="30" t="s">
        <v>118</v>
      </c>
    </row>
    <row r="167" spans="1:16" ht="12.75" customHeight="1">
      <c r="A167" t="s">
        <v>40</v>
      </c>
      <c s="6" t="s">
        <v>167</v>
      </c>
      <c s="6" t="s">
        <v>168</v>
      </c>
      <c t="s">
        <v>5</v>
      </c>
      <c s="24" t="s">
        <v>169</v>
      </c>
      <c s="25" t="s">
        <v>43</v>
      </c>
      <c s="26">
        <v>1</v>
      </c>
      <c s="25">
        <v>0</v>
      </c>
      <c s="25">
        <f>ROUND(G167*H167,6)</f>
      </c>
      <c r="L167" s="27">
        <v>0</v>
      </c>
      <c s="28">
        <f>ROUND(ROUND(L167,2)*ROUND(G167,3),2)</f>
      </c>
      <c s="25" t="s">
        <v>44</v>
      </c>
      <c>
        <f>(M167*21)/100</f>
      </c>
      <c t="s">
        <v>45</v>
      </c>
    </row>
    <row r="168" spans="1:5" ht="12.75" customHeight="1">
      <c r="A168" s="29" t="s">
        <v>46</v>
      </c>
      <c r="E168" s="30" t="s">
        <v>5</v>
      </c>
    </row>
    <row r="169" spans="1:5" ht="12.75" customHeight="1">
      <c r="A169" s="29" t="s">
        <v>47</v>
      </c>
      <c r="E169" s="31" t="s">
        <v>5</v>
      </c>
    </row>
    <row r="170" spans="5:5" ht="12.75" customHeight="1">
      <c r="E170" s="30" t="s">
        <v>118</v>
      </c>
    </row>
    <row r="171" spans="1:16" ht="12.75" customHeight="1">
      <c r="A171" t="s">
        <v>40</v>
      </c>
      <c s="6" t="s">
        <v>170</v>
      </c>
      <c s="6" t="s">
        <v>171</v>
      </c>
      <c t="s">
        <v>5</v>
      </c>
      <c s="24" t="s">
        <v>172</v>
      </c>
      <c s="25" t="s">
        <v>43</v>
      </c>
      <c s="26">
        <v>3</v>
      </c>
      <c s="25">
        <v>0</v>
      </c>
      <c s="25">
        <f>ROUND(G171*H171,6)</f>
      </c>
      <c r="L171" s="27">
        <v>0</v>
      </c>
      <c s="28">
        <f>ROUND(ROUND(L171,2)*ROUND(G171,3),2)</f>
      </c>
      <c s="25" t="s">
        <v>44</v>
      </c>
      <c>
        <f>(M171*21)/100</f>
      </c>
      <c t="s">
        <v>45</v>
      </c>
    </row>
    <row r="172" spans="1:5" ht="12.75" customHeight="1">
      <c r="A172" s="29" t="s">
        <v>46</v>
      </c>
      <c r="E172" s="30" t="s">
        <v>5</v>
      </c>
    </row>
    <row r="173" spans="1:5" ht="12.75" customHeight="1">
      <c r="A173" s="29" t="s">
        <v>47</v>
      </c>
      <c r="E173" s="31" t="s">
        <v>5</v>
      </c>
    </row>
    <row r="174" spans="5:5" ht="12.75" customHeight="1">
      <c r="E174" s="30" t="s">
        <v>118</v>
      </c>
    </row>
    <row r="175" spans="1:16" ht="12.75" customHeight="1">
      <c r="A175" t="s">
        <v>40</v>
      </c>
      <c s="6" t="s">
        <v>173</v>
      </c>
      <c s="6" t="s">
        <v>174</v>
      </c>
      <c t="s">
        <v>5</v>
      </c>
      <c s="24" t="s">
        <v>175</v>
      </c>
      <c s="25" t="s">
        <v>43</v>
      </c>
      <c s="26">
        <v>1</v>
      </c>
      <c s="25">
        <v>0</v>
      </c>
      <c s="25">
        <f>ROUND(G175*H175,6)</f>
      </c>
      <c r="L175" s="27">
        <v>0</v>
      </c>
      <c s="28">
        <f>ROUND(ROUND(L175,2)*ROUND(G175,3),2)</f>
      </c>
      <c s="25" t="s">
        <v>44</v>
      </c>
      <c>
        <f>(M175*21)/100</f>
      </c>
      <c t="s">
        <v>45</v>
      </c>
    </row>
    <row r="176" spans="1:5" ht="12.75" customHeight="1">
      <c r="A176" s="29" t="s">
        <v>46</v>
      </c>
      <c r="E176" s="30" t="s">
        <v>5</v>
      </c>
    </row>
    <row r="177" spans="1:5" ht="12.75" customHeight="1">
      <c r="A177" s="29" t="s">
        <v>47</v>
      </c>
      <c r="E177" s="31" t="s">
        <v>5</v>
      </c>
    </row>
    <row r="178" spans="5:5" ht="12.75" customHeight="1">
      <c r="E178" s="30" t="s">
        <v>118</v>
      </c>
    </row>
    <row r="179" spans="1:16" ht="12.75" customHeight="1">
      <c r="A179" t="s">
        <v>40</v>
      </c>
      <c s="6" t="s">
        <v>176</v>
      </c>
      <c s="6" t="s">
        <v>177</v>
      </c>
      <c t="s">
        <v>5</v>
      </c>
      <c s="24" t="s">
        <v>178</v>
      </c>
      <c s="25" t="s">
        <v>43</v>
      </c>
      <c s="26">
        <v>1</v>
      </c>
      <c s="25">
        <v>0</v>
      </c>
      <c s="25">
        <f>ROUND(G179*H179,6)</f>
      </c>
      <c r="L179" s="27">
        <v>0</v>
      </c>
      <c s="28">
        <f>ROUND(ROUND(L179,2)*ROUND(G179,3),2)</f>
      </c>
      <c s="25" t="s">
        <v>44</v>
      </c>
      <c>
        <f>(M179*21)/100</f>
      </c>
      <c t="s">
        <v>45</v>
      </c>
    </row>
    <row r="180" spans="1:5" ht="12.75" customHeight="1">
      <c r="A180" s="29" t="s">
        <v>46</v>
      </c>
      <c r="E180" s="30" t="s">
        <v>5</v>
      </c>
    </row>
    <row r="181" spans="1:5" ht="12.75" customHeight="1">
      <c r="A181" s="29" t="s">
        <v>47</v>
      </c>
      <c r="E181" s="31" t="s">
        <v>5</v>
      </c>
    </row>
    <row r="182" spans="5:5" ht="12.75" customHeight="1">
      <c r="E182" s="30" t="s">
        <v>118</v>
      </c>
    </row>
    <row r="183" spans="1:13" ht="12.75" customHeight="1">
      <c r="A183" t="s">
        <v>37</v>
      </c>
      <c r="C183" s="7" t="s">
        <v>54</v>
      </c>
      <c r="E183" s="32" t="s">
        <v>179</v>
      </c>
      <c r="J183" s="28">
        <f>0</f>
      </c>
      <c s="28">
        <f>0</f>
      </c>
      <c s="28">
        <f>0+L184+L188+L192+L196+L200+L204+L208+L212+L216+L220+L224+L228+L232+L236</f>
      </c>
      <c s="28">
        <f>0+M184+M188+M192+M196+M200+M204+M208+M212+M216+M220+M224+M228+M232+M236</f>
      </c>
    </row>
    <row r="184" spans="1:16" ht="12.75" customHeight="1">
      <c r="A184" t="s">
        <v>40</v>
      </c>
      <c s="6" t="s">
        <v>180</v>
      </c>
      <c s="6" t="s">
        <v>181</v>
      </c>
      <c t="s">
        <v>5</v>
      </c>
      <c s="24" t="s">
        <v>182</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184</v>
      </c>
    </row>
    <row r="188" spans="1:16" ht="12.75" customHeight="1">
      <c r="A188" t="s">
        <v>40</v>
      </c>
      <c s="6" t="s">
        <v>185</v>
      </c>
      <c s="6" t="s">
        <v>186</v>
      </c>
      <c t="s">
        <v>5</v>
      </c>
      <c s="24" t="s">
        <v>187</v>
      </c>
      <c s="25" t="s">
        <v>183</v>
      </c>
      <c s="26">
        <v>1</v>
      </c>
      <c s="25">
        <v>0</v>
      </c>
      <c s="25">
        <f>ROUND(G188*H188,6)</f>
      </c>
      <c r="L188" s="27">
        <v>0</v>
      </c>
      <c s="28">
        <f>ROUND(ROUND(L188,2)*ROUND(G188,3),2)</f>
      </c>
      <c s="25" t="s">
        <v>44</v>
      </c>
      <c>
        <f>(M188*21)/100</f>
      </c>
      <c t="s">
        <v>45</v>
      </c>
    </row>
    <row r="189" spans="1:5" ht="12.75" customHeight="1">
      <c r="A189" s="29" t="s">
        <v>46</v>
      </c>
      <c r="E189" s="30" t="s">
        <v>5</v>
      </c>
    </row>
    <row r="190" spans="1:5" ht="12.75" customHeight="1">
      <c r="A190" s="29" t="s">
        <v>47</v>
      </c>
      <c r="E190" s="31" t="s">
        <v>5</v>
      </c>
    </row>
    <row r="191" spans="5:5" ht="12.75" customHeight="1">
      <c r="E191" s="30" t="s">
        <v>188</v>
      </c>
    </row>
    <row r="192" spans="1:16" ht="12.75" customHeight="1">
      <c r="A192" t="s">
        <v>40</v>
      </c>
      <c s="6" t="s">
        <v>189</v>
      </c>
      <c s="6" t="s">
        <v>190</v>
      </c>
      <c t="s">
        <v>5</v>
      </c>
      <c s="24" t="s">
        <v>191</v>
      </c>
      <c s="25" t="s">
        <v>183</v>
      </c>
      <c s="26">
        <v>1</v>
      </c>
      <c s="25">
        <v>0</v>
      </c>
      <c s="25">
        <f>ROUND(G192*H192,6)</f>
      </c>
      <c r="L192" s="27">
        <v>0</v>
      </c>
      <c s="28">
        <f>ROUND(ROUND(L192,2)*ROUND(G192,3),2)</f>
      </c>
      <c s="25" t="s">
        <v>44</v>
      </c>
      <c>
        <f>(M192*21)/100</f>
      </c>
      <c t="s">
        <v>45</v>
      </c>
    </row>
    <row r="193" spans="1:5" ht="12.75" customHeight="1">
      <c r="A193" s="29" t="s">
        <v>46</v>
      </c>
      <c r="E193" s="30" t="s">
        <v>5</v>
      </c>
    </row>
    <row r="194" spans="1:5" ht="12.75" customHeight="1">
      <c r="A194" s="29" t="s">
        <v>47</v>
      </c>
      <c r="E194" s="31" t="s">
        <v>5</v>
      </c>
    </row>
    <row r="195" spans="5:5" ht="12.75" customHeight="1">
      <c r="E195" s="30" t="s">
        <v>192</v>
      </c>
    </row>
    <row r="196" spans="1:16" ht="12.75" customHeight="1">
      <c r="A196" t="s">
        <v>40</v>
      </c>
      <c s="6" t="s">
        <v>193</v>
      </c>
      <c s="6" t="s">
        <v>194</v>
      </c>
      <c t="s">
        <v>5</v>
      </c>
      <c s="24" t="s">
        <v>195</v>
      </c>
      <c s="25" t="s">
        <v>183</v>
      </c>
      <c s="26">
        <v>1</v>
      </c>
      <c s="25">
        <v>0</v>
      </c>
      <c s="25">
        <f>ROUND(G196*H196,6)</f>
      </c>
      <c r="L196" s="27">
        <v>0</v>
      </c>
      <c s="28">
        <f>ROUND(ROUND(L196,2)*ROUND(G196,3),2)</f>
      </c>
      <c s="25" t="s">
        <v>44</v>
      </c>
      <c>
        <f>(M196*21)/100</f>
      </c>
      <c t="s">
        <v>45</v>
      </c>
    </row>
    <row r="197" spans="1:5" ht="12.75" customHeight="1">
      <c r="A197" s="29" t="s">
        <v>46</v>
      </c>
      <c r="E197" s="30" t="s">
        <v>5</v>
      </c>
    </row>
    <row r="198" spans="1:5" ht="12.75" customHeight="1">
      <c r="A198" s="29" t="s">
        <v>47</v>
      </c>
      <c r="E198" s="31" t="s">
        <v>5</v>
      </c>
    </row>
    <row r="199" spans="5:5" ht="12.75" customHeight="1">
      <c r="E199" s="30" t="s">
        <v>196</v>
      </c>
    </row>
    <row r="200" spans="1:16" ht="12.75" customHeight="1">
      <c r="A200" t="s">
        <v>40</v>
      </c>
      <c s="6" t="s">
        <v>197</v>
      </c>
      <c s="6" t="s">
        <v>198</v>
      </c>
      <c t="s">
        <v>5</v>
      </c>
      <c s="24" t="s">
        <v>199</v>
      </c>
      <c s="25" t="s">
        <v>183</v>
      </c>
      <c s="26">
        <v>1</v>
      </c>
      <c s="25">
        <v>0</v>
      </c>
      <c s="25">
        <f>ROUND(G200*H200,6)</f>
      </c>
      <c r="L200" s="27">
        <v>0</v>
      </c>
      <c s="28">
        <f>ROUND(ROUND(L200,2)*ROUND(G200,3),2)</f>
      </c>
      <c s="25" t="s">
        <v>44</v>
      </c>
      <c>
        <f>(M200*21)/100</f>
      </c>
      <c t="s">
        <v>45</v>
      </c>
    </row>
    <row r="201" spans="1:5" ht="12.75" customHeight="1">
      <c r="A201" s="29" t="s">
        <v>46</v>
      </c>
      <c r="E201" s="30" t="s">
        <v>5</v>
      </c>
    </row>
    <row r="202" spans="1:5" ht="12.75" customHeight="1">
      <c r="A202" s="29" t="s">
        <v>47</v>
      </c>
      <c r="E202" s="31" t="s">
        <v>5</v>
      </c>
    </row>
    <row r="203" spans="5:5" ht="12.75" customHeight="1">
      <c r="E203" s="30" t="s">
        <v>200</v>
      </c>
    </row>
    <row r="204" spans="1:16" ht="12.75" customHeight="1">
      <c r="A204" t="s">
        <v>40</v>
      </c>
      <c s="6" t="s">
        <v>201</v>
      </c>
      <c s="6" t="s">
        <v>202</v>
      </c>
      <c t="s">
        <v>5</v>
      </c>
      <c s="24" t="s">
        <v>203</v>
      </c>
      <c s="25" t="s">
        <v>183</v>
      </c>
      <c s="26">
        <v>1</v>
      </c>
      <c s="25">
        <v>0</v>
      </c>
      <c s="25">
        <f>ROUND(G204*H204,6)</f>
      </c>
      <c r="L204" s="27">
        <v>0</v>
      </c>
      <c s="28">
        <f>ROUND(ROUND(L204,2)*ROUND(G204,3),2)</f>
      </c>
      <c s="25" t="s">
        <v>44</v>
      </c>
      <c>
        <f>(M204*21)/100</f>
      </c>
      <c t="s">
        <v>45</v>
      </c>
    </row>
    <row r="205" spans="1:5" ht="12.75" customHeight="1">
      <c r="A205" s="29" t="s">
        <v>46</v>
      </c>
      <c r="E205" s="30" t="s">
        <v>5</v>
      </c>
    </row>
    <row r="206" spans="1:5" ht="12.75" customHeight="1">
      <c r="A206" s="29" t="s">
        <v>47</v>
      </c>
      <c r="E206" s="31" t="s">
        <v>5</v>
      </c>
    </row>
    <row r="207" spans="5:5" ht="12.75" customHeight="1">
      <c r="E207" s="30" t="s">
        <v>204</v>
      </c>
    </row>
    <row r="208" spans="1:16" ht="12.75" customHeight="1">
      <c r="A208" t="s">
        <v>40</v>
      </c>
      <c s="6" t="s">
        <v>205</v>
      </c>
      <c s="6" t="s">
        <v>206</v>
      </c>
      <c t="s">
        <v>5</v>
      </c>
      <c s="24" t="s">
        <v>207</v>
      </c>
      <c s="25" t="s">
        <v>183</v>
      </c>
      <c s="26">
        <v>1</v>
      </c>
      <c s="25">
        <v>0</v>
      </c>
      <c s="25">
        <f>ROUND(G208*H208,6)</f>
      </c>
      <c r="L208" s="27">
        <v>0</v>
      </c>
      <c s="28">
        <f>ROUND(ROUND(L208,2)*ROUND(G208,3),2)</f>
      </c>
      <c s="25" t="s">
        <v>44</v>
      </c>
      <c>
        <f>(M208*21)/100</f>
      </c>
      <c t="s">
        <v>45</v>
      </c>
    </row>
    <row r="209" spans="1:5" ht="12.75" customHeight="1">
      <c r="A209" s="29" t="s">
        <v>46</v>
      </c>
      <c r="E209" s="30" t="s">
        <v>5</v>
      </c>
    </row>
    <row r="210" spans="1:5" ht="12.75" customHeight="1">
      <c r="A210" s="29" t="s">
        <v>47</v>
      </c>
      <c r="E210" s="31" t="s">
        <v>5</v>
      </c>
    </row>
    <row r="211" spans="5:5" ht="12.75" customHeight="1">
      <c r="E211" s="30" t="s">
        <v>208</v>
      </c>
    </row>
    <row r="212" spans="1:16" ht="12.75" customHeight="1">
      <c r="A212" t="s">
        <v>40</v>
      </c>
      <c s="6" t="s">
        <v>209</v>
      </c>
      <c s="6" t="s">
        <v>210</v>
      </c>
      <c t="s">
        <v>5</v>
      </c>
      <c s="24" t="s">
        <v>211</v>
      </c>
      <c s="25" t="s">
        <v>183</v>
      </c>
      <c s="26">
        <v>1</v>
      </c>
      <c s="25">
        <v>0</v>
      </c>
      <c s="25">
        <f>ROUND(G212*H212,6)</f>
      </c>
      <c r="L212" s="27">
        <v>0</v>
      </c>
      <c s="28">
        <f>ROUND(ROUND(L212,2)*ROUND(G212,3),2)</f>
      </c>
      <c s="25" t="s">
        <v>44</v>
      </c>
      <c>
        <f>(M212*21)/100</f>
      </c>
      <c t="s">
        <v>45</v>
      </c>
    </row>
    <row r="213" spans="1:5" ht="12.75" customHeight="1">
      <c r="A213" s="29" t="s">
        <v>46</v>
      </c>
      <c r="E213" s="30" t="s">
        <v>5</v>
      </c>
    </row>
    <row r="214" spans="1:5" ht="12.75" customHeight="1">
      <c r="A214" s="29" t="s">
        <v>47</v>
      </c>
      <c r="E214" s="31" t="s">
        <v>5</v>
      </c>
    </row>
    <row r="215" spans="5:5" ht="12.75" customHeight="1">
      <c r="E215" s="30" t="s">
        <v>212</v>
      </c>
    </row>
    <row r="216" spans="1:16" ht="12.75" customHeight="1">
      <c r="A216" t="s">
        <v>40</v>
      </c>
      <c s="6" t="s">
        <v>213</v>
      </c>
      <c s="6" t="s">
        <v>214</v>
      </c>
      <c t="s">
        <v>5</v>
      </c>
      <c s="24" t="s">
        <v>215</v>
      </c>
      <c s="25" t="s">
        <v>43</v>
      </c>
      <c s="26">
        <v>1</v>
      </c>
      <c s="25">
        <v>0</v>
      </c>
      <c s="25">
        <f>ROUND(G216*H216,6)</f>
      </c>
      <c r="L216" s="27">
        <v>0</v>
      </c>
      <c s="28">
        <f>ROUND(ROUND(L216,2)*ROUND(G216,3),2)</f>
      </c>
      <c s="25" t="s">
        <v>44</v>
      </c>
      <c>
        <f>(M216*21)/100</f>
      </c>
      <c t="s">
        <v>45</v>
      </c>
    </row>
    <row r="217" spans="1:5" ht="12.75" customHeight="1">
      <c r="A217" s="29" t="s">
        <v>46</v>
      </c>
      <c r="E217" s="30" t="s">
        <v>5</v>
      </c>
    </row>
    <row r="218" spans="1:5" ht="12.75" customHeight="1">
      <c r="A218" s="29" t="s">
        <v>47</v>
      </c>
      <c r="E218" s="31" t="s">
        <v>5</v>
      </c>
    </row>
    <row r="219" spans="5:5" ht="12.75" customHeight="1">
      <c r="E219" s="30" t="s">
        <v>200</v>
      </c>
    </row>
    <row r="220" spans="1:16" ht="12.75" customHeight="1">
      <c r="A220" t="s">
        <v>40</v>
      </c>
      <c s="6" t="s">
        <v>216</v>
      </c>
      <c s="6" t="s">
        <v>217</v>
      </c>
      <c t="s">
        <v>5</v>
      </c>
      <c s="24" t="s">
        <v>218</v>
      </c>
      <c s="25" t="s">
        <v>183</v>
      </c>
      <c s="26">
        <v>1</v>
      </c>
      <c s="25">
        <v>0</v>
      </c>
      <c s="25">
        <f>ROUND(G220*H220,6)</f>
      </c>
      <c r="L220" s="27">
        <v>0</v>
      </c>
      <c s="28">
        <f>ROUND(ROUND(L220,2)*ROUND(G220,3),2)</f>
      </c>
      <c s="25" t="s">
        <v>44</v>
      </c>
      <c>
        <f>(M220*21)/100</f>
      </c>
      <c t="s">
        <v>45</v>
      </c>
    </row>
    <row r="221" spans="1:5" ht="12.75" customHeight="1">
      <c r="A221" s="29" t="s">
        <v>46</v>
      </c>
      <c r="E221" s="30" t="s">
        <v>5</v>
      </c>
    </row>
    <row r="222" spans="1:5" ht="12.75" customHeight="1">
      <c r="A222" s="29" t="s">
        <v>47</v>
      </c>
      <c r="E222" s="31" t="s">
        <v>5</v>
      </c>
    </row>
    <row r="223" spans="5:5" ht="12.75" customHeight="1">
      <c r="E223" s="30" t="s">
        <v>219</v>
      </c>
    </row>
    <row r="224" spans="1:16" ht="12.75" customHeight="1">
      <c r="A224" t="s">
        <v>40</v>
      </c>
      <c s="6" t="s">
        <v>220</v>
      </c>
      <c s="6" t="s">
        <v>221</v>
      </c>
      <c t="s">
        <v>5</v>
      </c>
      <c s="24" t="s">
        <v>222</v>
      </c>
      <c s="25" t="s">
        <v>183</v>
      </c>
      <c s="26">
        <v>1</v>
      </c>
      <c s="25">
        <v>0</v>
      </c>
      <c s="25">
        <f>ROUND(G224*H224,6)</f>
      </c>
      <c r="L224" s="27">
        <v>0</v>
      </c>
      <c s="28">
        <f>ROUND(ROUND(L224,2)*ROUND(G224,3),2)</f>
      </c>
      <c s="25" t="s">
        <v>44</v>
      </c>
      <c>
        <f>(M224*21)/100</f>
      </c>
      <c t="s">
        <v>45</v>
      </c>
    </row>
    <row r="225" spans="1:5" ht="12.75" customHeight="1">
      <c r="A225" s="29" t="s">
        <v>46</v>
      </c>
      <c r="E225" s="30" t="s">
        <v>5</v>
      </c>
    </row>
    <row r="226" spans="1:5" ht="12.75" customHeight="1">
      <c r="A226" s="29" t="s">
        <v>47</v>
      </c>
      <c r="E226" s="31" t="s">
        <v>5</v>
      </c>
    </row>
    <row r="227" spans="5:5" ht="12.75" customHeight="1">
      <c r="E227" s="30" t="s">
        <v>223</v>
      </c>
    </row>
    <row r="228" spans="1:16" ht="12.75" customHeight="1">
      <c r="A228" t="s">
        <v>40</v>
      </c>
      <c s="6" t="s">
        <v>224</v>
      </c>
      <c s="6" t="s">
        <v>225</v>
      </c>
      <c t="s">
        <v>5</v>
      </c>
      <c s="24" t="s">
        <v>226</v>
      </c>
      <c s="25" t="s">
        <v>183</v>
      </c>
      <c s="26">
        <v>1</v>
      </c>
      <c s="25">
        <v>0</v>
      </c>
      <c s="25">
        <f>ROUND(G228*H228,6)</f>
      </c>
      <c r="L228" s="27">
        <v>0</v>
      </c>
      <c s="28">
        <f>ROUND(ROUND(L228,2)*ROUND(G228,3),2)</f>
      </c>
      <c s="25" t="s">
        <v>44</v>
      </c>
      <c>
        <f>(M228*21)/100</f>
      </c>
      <c t="s">
        <v>45</v>
      </c>
    </row>
    <row r="229" spans="1:5" ht="12.75" customHeight="1">
      <c r="A229" s="29" t="s">
        <v>46</v>
      </c>
      <c r="E229" s="30" t="s">
        <v>5</v>
      </c>
    </row>
    <row r="230" spans="1:5" ht="12.75" customHeight="1">
      <c r="A230" s="29" t="s">
        <v>47</v>
      </c>
      <c r="E230" s="31" t="s">
        <v>5</v>
      </c>
    </row>
    <row r="231" spans="5:5" ht="12.75" customHeight="1">
      <c r="E231" s="30" t="s">
        <v>227</v>
      </c>
    </row>
    <row r="232" spans="1:16" ht="12.75" customHeight="1">
      <c r="A232" t="s">
        <v>40</v>
      </c>
      <c s="6" t="s">
        <v>228</v>
      </c>
      <c s="6" t="s">
        <v>229</v>
      </c>
      <c t="s">
        <v>5</v>
      </c>
      <c s="24" t="s">
        <v>230</v>
      </c>
      <c s="25" t="s">
        <v>183</v>
      </c>
      <c s="26">
        <v>1</v>
      </c>
      <c s="25">
        <v>0</v>
      </c>
      <c s="25">
        <f>ROUND(G232*H232,6)</f>
      </c>
      <c r="L232" s="27">
        <v>0</v>
      </c>
      <c s="28">
        <f>ROUND(ROUND(L232,2)*ROUND(G232,3),2)</f>
      </c>
      <c s="25" t="s">
        <v>44</v>
      </c>
      <c>
        <f>(M232*21)/100</f>
      </c>
      <c t="s">
        <v>45</v>
      </c>
    </row>
    <row r="233" spans="1:5" ht="12.75" customHeight="1">
      <c r="A233" s="29" t="s">
        <v>46</v>
      </c>
      <c r="E233" s="30" t="s">
        <v>5</v>
      </c>
    </row>
    <row r="234" spans="1:5" ht="12.75" customHeight="1">
      <c r="A234" s="29" t="s">
        <v>47</v>
      </c>
      <c r="E234" s="31" t="s">
        <v>5</v>
      </c>
    </row>
    <row r="235" spans="5:5" ht="12.75" customHeight="1">
      <c r="E235" s="30" t="s">
        <v>231</v>
      </c>
    </row>
    <row r="236" spans="1:16" ht="12.75" customHeight="1">
      <c r="A236" t="s">
        <v>40</v>
      </c>
      <c s="6" t="s">
        <v>232</v>
      </c>
      <c s="6" t="s">
        <v>233</v>
      </c>
      <c t="s">
        <v>5</v>
      </c>
      <c s="24" t="s">
        <v>234</v>
      </c>
      <c s="25" t="s">
        <v>183</v>
      </c>
      <c s="26">
        <v>1</v>
      </c>
      <c s="25">
        <v>0</v>
      </c>
      <c s="25">
        <f>ROUND(G236*H236,6)</f>
      </c>
      <c r="L236" s="27">
        <v>0</v>
      </c>
      <c s="28">
        <f>ROUND(ROUND(L236,2)*ROUND(G236,3),2)</f>
      </c>
      <c s="25" t="s">
        <v>44</v>
      </c>
      <c>
        <f>(M236*21)/100</f>
      </c>
      <c t="s">
        <v>45</v>
      </c>
    </row>
    <row r="237" spans="1:5" ht="12.75" customHeight="1">
      <c r="A237" s="29" t="s">
        <v>46</v>
      </c>
      <c r="E237" s="30" t="s">
        <v>5</v>
      </c>
    </row>
    <row r="238" spans="1:5" ht="12.75" customHeight="1">
      <c r="A238" s="29" t="s">
        <v>47</v>
      </c>
      <c r="E238" s="31" t="s">
        <v>5</v>
      </c>
    </row>
    <row r="239" spans="5:5" ht="12.75" customHeight="1">
      <c r="E239" s="30" t="s">
        <v>235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1705</v>
      </c>
      <c s="33">
        <f>0+K8+M8</f>
      </c>
      <c s="15" t="s">
        <v>13</v>
      </c>
    </row>
    <row r="4" spans="1:5" ht="15" customHeight="1">
      <c r="A4" s="18" t="s">
        <v>18</v>
      </c>
      <c s="19" t="s">
        <v>21</v>
      </c>
      <c s="20" t="s">
        <v>1705</v>
      </c>
      <c r="E4" s="19" t="s">
        <v>1652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866</v>
      </c>
      <c r="J8" s="22">
        <f>0</f>
      </c>
      <c s="22">
        <f>0</f>
      </c>
      <c s="22">
        <f>0+L9</f>
      </c>
      <c s="22">
        <f>0+M9</f>
      </c>
    </row>
    <row r="9" spans="1:16" ht="12.75" customHeight="1">
      <c r="A9" t="s">
        <v>40</v>
      </c>
      <c s="6" t="s">
        <v>38</v>
      </c>
      <c s="6" t="s">
        <v>41</v>
      </c>
      <c t="s">
        <v>5</v>
      </c>
      <c s="24" t="s">
        <v>1706</v>
      </c>
      <c s="25" t="s">
        <v>1019</v>
      </c>
      <c s="26">
        <v>12</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5</v>
      </c>
    </row>
    <row r="12" spans="5:5" ht="12.75" customHeight="1">
      <c r="E12" s="30" t="s">
        <v>1707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1708</v>
      </c>
      <c s="33">
        <f>0+K8+K13+M8+M13</f>
      </c>
      <c s="15" t="s">
        <v>13</v>
      </c>
    </row>
    <row r="4" spans="1:5" ht="15" customHeight="1">
      <c r="A4" s="18" t="s">
        <v>18</v>
      </c>
      <c s="19" t="s">
        <v>21</v>
      </c>
      <c s="20" t="s">
        <v>1708</v>
      </c>
      <c r="E4" s="19" t="s">
        <v>1709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505</v>
      </c>
      <c r="J8" s="22">
        <f>0</f>
      </c>
      <c s="22">
        <f>0</f>
      </c>
      <c s="22">
        <f>0+L9</f>
      </c>
      <c s="22">
        <f>0+M9</f>
      </c>
    </row>
    <row r="9" spans="1:16" ht="12.75" customHeight="1">
      <c r="A9" t="s">
        <v>40</v>
      </c>
      <c s="6" t="s">
        <v>38</v>
      </c>
      <c s="6" t="s">
        <v>1669</v>
      </c>
      <c t="s">
        <v>5</v>
      </c>
      <c s="24" t="s">
        <v>507</v>
      </c>
      <c s="25" t="s">
        <v>512</v>
      </c>
      <c s="26">
        <v>1670.5</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1710</v>
      </c>
    </row>
    <row r="12" spans="5:5" ht="12.75" customHeight="1">
      <c r="E12" s="30" t="s">
        <v>510</v>
      </c>
    </row>
    <row r="13" spans="1:13" ht="12.75" customHeight="1">
      <c r="A13" t="s">
        <v>37</v>
      </c>
      <c r="C13" s="7" t="s">
        <v>45</v>
      </c>
      <c r="E13" s="32" t="s">
        <v>866</v>
      </c>
      <c r="J13" s="28">
        <f>0</f>
      </c>
      <c s="28">
        <f>0</f>
      </c>
      <c s="28">
        <f>0+L14</f>
      </c>
      <c s="28">
        <f>0+M14</f>
      </c>
    </row>
    <row r="14" spans="1:16" ht="12.75" customHeight="1">
      <c r="A14" t="s">
        <v>40</v>
      </c>
      <c s="6" t="s">
        <v>45</v>
      </c>
      <c s="6" t="s">
        <v>1711</v>
      </c>
      <c t="s">
        <v>5</v>
      </c>
      <c s="24" t="s">
        <v>1712</v>
      </c>
      <c s="25" t="s">
        <v>882</v>
      </c>
      <c s="26">
        <v>2570</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1713</v>
      </c>
    </row>
    <row r="17" spans="5:5" ht="165.75" customHeight="1">
      <c r="E17" s="30" t="s">
        <v>1714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1715</v>
      </c>
      <c s="33">
        <f>0+K8+K13+M8+M13</f>
      </c>
      <c s="15" t="s">
        <v>13</v>
      </c>
    </row>
    <row r="4" spans="1:5" ht="15" customHeight="1">
      <c r="A4" s="18" t="s">
        <v>18</v>
      </c>
      <c s="19" t="s">
        <v>21</v>
      </c>
      <c s="20" t="s">
        <v>1715</v>
      </c>
      <c r="E4" s="19" t="s">
        <v>1716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505</v>
      </c>
      <c r="J8" s="22">
        <f>0</f>
      </c>
      <c s="22">
        <f>0</f>
      </c>
      <c s="22">
        <f>0+L9</f>
      </c>
      <c s="22">
        <f>0+M9</f>
      </c>
    </row>
    <row r="9" spans="1:16" ht="12.75" customHeight="1">
      <c r="A9" t="s">
        <v>40</v>
      </c>
      <c s="6" t="s">
        <v>38</v>
      </c>
      <c s="6" t="s">
        <v>1669</v>
      </c>
      <c t="s">
        <v>5</v>
      </c>
      <c s="24" t="s">
        <v>507</v>
      </c>
      <c s="25" t="s">
        <v>512</v>
      </c>
      <c s="26">
        <v>0.7</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1717</v>
      </c>
    </row>
    <row r="12" spans="5:5" ht="12.75" customHeight="1">
      <c r="E12" s="30" t="s">
        <v>510</v>
      </c>
    </row>
    <row r="13" spans="1:13" ht="12.75" customHeight="1">
      <c r="A13" t="s">
        <v>37</v>
      </c>
      <c r="C13" s="7" t="s">
        <v>45</v>
      </c>
      <c r="E13" s="32" t="s">
        <v>866</v>
      </c>
      <c r="J13" s="28">
        <f>0</f>
      </c>
      <c s="28">
        <f>0</f>
      </c>
      <c s="28">
        <f>0+L14</f>
      </c>
      <c s="28">
        <f>0+M14</f>
      </c>
    </row>
    <row r="14" spans="1:16" ht="12.75" customHeight="1">
      <c r="A14" t="s">
        <v>40</v>
      </c>
      <c s="6" t="s">
        <v>45</v>
      </c>
      <c s="6" t="s">
        <v>1718</v>
      </c>
      <c t="s">
        <v>5</v>
      </c>
      <c s="24" t="s">
        <v>1719</v>
      </c>
      <c s="25" t="s">
        <v>882</v>
      </c>
      <c s="26">
        <v>37.4</v>
      </c>
      <c s="25">
        <v>0</v>
      </c>
      <c s="25">
        <f>ROUND(G14*H14,6)</f>
      </c>
      <c r="L14" s="27">
        <v>0</v>
      </c>
      <c s="28">
        <f>ROUND(ROUND(L14,2)*ROUND(G14,3),2)</f>
      </c>
      <c s="25" t="s">
        <v>44</v>
      </c>
      <c>
        <f>(M14*21)/100</f>
      </c>
      <c t="s">
        <v>45</v>
      </c>
    </row>
    <row r="15" spans="1:5" ht="12.75" customHeight="1">
      <c r="A15" s="29" t="s">
        <v>46</v>
      </c>
      <c r="E15" s="30" t="s">
        <v>5</v>
      </c>
    </row>
    <row r="16" spans="1:5" ht="12.75" customHeight="1">
      <c r="A16" s="29" t="s">
        <v>47</v>
      </c>
      <c r="E16" s="31" t="s">
        <v>1720</v>
      </c>
    </row>
    <row r="17" spans="5:5" ht="165.75" customHeight="1">
      <c r="E17" s="30" t="s">
        <v>1714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1721</v>
      </c>
      <c s="33">
        <f>0+K8+K33+K42+K75+M8+M33+M42+M75</f>
      </c>
      <c s="15" t="s">
        <v>13</v>
      </c>
    </row>
    <row r="4" spans="1:5" ht="15" customHeight="1">
      <c r="A4" s="18" t="s">
        <v>18</v>
      </c>
      <c s="19" t="s">
        <v>21</v>
      </c>
      <c s="20" t="s">
        <v>1721</v>
      </c>
      <c r="E4" s="19" t="s">
        <v>1722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1723</v>
      </c>
      <c s="25" t="s">
        <v>43</v>
      </c>
      <c s="26">
        <v>1</v>
      </c>
      <c s="25">
        <v>0</v>
      </c>
      <c s="25">
        <f>ROUND(G9*H9,6)</f>
      </c>
      <c r="L9" s="27">
        <v>0</v>
      </c>
      <c s="28">
        <f>ROUND(ROUND(L9,2)*ROUND(G9,3),2)</f>
      </c>
      <c s="25" t="s">
        <v>44</v>
      </c>
      <c>
        <f>(M9*21)/100</f>
      </c>
      <c t="s">
        <v>45</v>
      </c>
    </row>
    <row r="10" spans="1:5" ht="12.75" customHeight="1">
      <c r="A10" s="29" t="s">
        <v>46</v>
      </c>
      <c r="E10" s="30" t="s">
        <v>1724</v>
      </c>
    </row>
    <row r="11" spans="1:5" ht="12.75" customHeight="1">
      <c r="A11" s="29" t="s">
        <v>47</v>
      </c>
      <c r="E11" s="31" t="s">
        <v>5</v>
      </c>
    </row>
    <row r="12" spans="5:5" ht="12.75" customHeight="1">
      <c r="E12" s="30" t="s">
        <v>48</v>
      </c>
    </row>
    <row r="13" spans="1:16" ht="12.75" customHeight="1">
      <c r="A13" t="s">
        <v>40</v>
      </c>
      <c s="6" t="s">
        <v>45</v>
      </c>
      <c s="6" t="s">
        <v>49</v>
      </c>
      <c t="s">
        <v>5</v>
      </c>
      <c s="24" t="s">
        <v>1725</v>
      </c>
      <c s="25" t="s">
        <v>43</v>
      </c>
      <c s="26">
        <v>1</v>
      </c>
      <c s="25">
        <v>0</v>
      </c>
      <c s="25">
        <f>ROUND(G13*H13,6)</f>
      </c>
      <c r="L13" s="27">
        <v>0</v>
      </c>
      <c s="28">
        <f>ROUND(ROUND(L13,2)*ROUND(G13,3),2)</f>
      </c>
      <c s="25" t="s">
        <v>44</v>
      </c>
      <c>
        <f>(M13*21)/100</f>
      </c>
      <c t="s">
        <v>45</v>
      </c>
    </row>
    <row r="14" spans="1:5" ht="12.75" customHeight="1">
      <c r="A14" s="29" t="s">
        <v>46</v>
      </c>
      <c r="E14" s="30" t="s">
        <v>250</v>
      </c>
    </row>
    <row r="15" spans="1:5" ht="12.75" customHeight="1">
      <c r="A15" s="29" t="s">
        <v>47</v>
      </c>
      <c r="E15" s="31" t="s">
        <v>5</v>
      </c>
    </row>
    <row r="16" spans="5:5" ht="12.75" customHeight="1">
      <c r="E16" s="30" t="s">
        <v>48</v>
      </c>
    </row>
    <row r="17" spans="1:16" ht="12.75" customHeight="1">
      <c r="A17" t="s">
        <v>40</v>
      </c>
      <c s="6" t="s">
        <v>51</v>
      </c>
      <c s="6" t="s">
        <v>52</v>
      </c>
      <c t="s">
        <v>5</v>
      </c>
      <c s="24" t="s">
        <v>1726</v>
      </c>
      <c s="25" t="s">
        <v>43</v>
      </c>
      <c s="26">
        <v>1</v>
      </c>
      <c s="25">
        <v>0</v>
      </c>
      <c s="25">
        <f>ROUND(G17*H17,6)</f>
      </c>
      <c r="L17" s="27">
        <v>0</v>
      </c>
      <c s="28">
        <f>ROUND(ROUND(L17,2)*ROUND(G17,3),2)</f>
      </c>
      <c s="25" t="s">
        <v>44</v>
      </c>
      <c>
        <f>(M17*21)/100</f>
      </c>
      <c t="s">
        <v>45</v>
      </c>
    </row>
    <row r="18" spans="1:5" ht="12.75" customHeight="1">
      <c r="A18" s="29" t="s">
        <v>46</v>
      </c>
      <c r="E18" s="30" t="s">
        <v>1727</v>
      </c>
    </row>
    <row r="19" spans="1:5" ht="12.75" customHeight="1">
      <c r="A19" s="29" t="s">
        <v>47</v>
      </c>
      <c r="E19" s="31" t="s">
        <v>5</v>
      </c>
    </row>
    <row r="20" spans="5:5" ht="12.75" customHeight="1">
      <c r="E20" s="30" t="s">
        <v>48</v>
      </c>
    </row>
    <row r="21" spans="1:16" ht="12.75" customHeight="1">
      <c r="A21" t="s">
        <v>40</v>
      </c>
      <c s="6" t="s">
        <v>54</v>
      </c>
      <c s="6" t="s">
        <v>55</v>
      </c>
      <c t="s">
        <v>5</v>
      </c>
      <c s="24" t="s">
        <v>62</v>
      </c>
      <c s="25" t="s">
        <v>43</v>
      </c>
      <c s="26">
        <v>1</v>
      </c>
      <c s="25">
        <v>0</v>
      </c>
      <c s="25">
        <f>ROUND(G21*H21,6)</f>
      </c>
      <c r="L21" s="27">
        <v>0</v>
      </c>
      <c s="28">
        <f>ROUND(ROUND(L21,2)*ROUND(G21,3),2)</f>
      </c>
      <c s="25" t="s">
        <v>44</v>
      </c>
      <c>
        <f>(M21*21)/100</f>
      </c>
      <c t="s">
        <v>45</v>
      </c>
    </row>
    <row r="22" spans="1:5" ht="12.75" customHeight="1">
      <c r="A22" s="29" t="s">
        <v>46</v>
      </c>
      <c r="E22" s="30" t="s">
        <v>1728</v>
      </c>
    </row>
    <row r="23" spans="1:5" ht="12.75" customHeight="1">
      <c r="A23" s="29" t="s">
        <v>47</v>
      </c>
      <c r="E23" s="31" t="s">
        <v>5</v>
      </c>
    </row>
    <row r="24" spans="5:5" ht="12.75" customHeight="1">
      <c r="E24" s="30" t="s">
        <v>48</v>
      </c>
    </row>
    <row r="25" spans="1:16" ht="12.75" customHeight="1">
      <c r="A25" t="s">
        <v>40</v>
      </c>
      <c s="6" t="s">
        <v>57</v>
      </c>
      <c s="6" t="s">
        <v>58</v>
      </c>
      <c t="s">
        <v>5</v>
      </c>
      <c s="24" t="s">
        <v>65</v>
      </c>
      <c s="25" t="s">
        <v>43</v>
      </c>
      <c s="26">
        <v>1</v>
      </c>
      <c s="25">
        <v>0</v>
      </c>
      <c s="25">
        <f>ROUND(G25*H25,6)</f>
      </c>
      <c r="L25" s="27">
        <v>0</v>
      </c>
      <c s="28">
        <f>ROUND(ROUND(L25,2)*ROUND(G25,3),2)</f>
      </c>
      <c s="25" t="s">
        <v>44</v>
      </c>
      <c>
        <f>(M25*21)/100</f>
      </c>
      <c t="s">
        <v>45</v>
      </c>
    </row>
    <row r="26" spans="1:5" ht="12.75" customHeight="1">
      <c r="A26" s="29" t="s">
        <v>46</v>
      </c>
      <c r="E26" s="30" t="s">
        <v>1729</v>
      </c>
    </row>
    <row r="27" spans="1:5" ht="12.75" customHeight="1">
      <c r="A27" s="29" t="s">
        <v>47</v>
      </c>
      <c r="E27" s="31" t="s">
        <v>5</v>
      </c>
    </row>
    <row r="28" spans="5:5" ht="12.75" customHeight="1">
      <c r="E28" s="30" t="s">
        <v>48</v>
      </c>
    </row>
    <row r="29" spans="1:16" ht="12.75" customHeight="1">
      <c r="A29" t="s">
        <v>40</v>
      </c>
      <c s="6" t="s">
        <v>60</v>
      </c>
      <c s="6" t="s">
        <v>61</v>
      </c>
      <c t="s">
        <v>5</v>
      </c>
      <c s="24" t="s">
        <v>1730</v>
      </c>
      <c s="25" t="s">
        <v>69</v>
      </c>
      <c s="26">
        <v>25</v>
      </c>
      <c s="25">
        <v>0</v>
      </c>
      <c s="25">
        <f>ROUND(G29*H29,6)</f>
      </c>
      <c r="L29" s="27">
        <v>0</v>
      </c>
      <c s="28">
        <f>ROUND(ROUND(L29,2)*ROUND(G29,3),2)</f>
      </c>
      <c s="25" t="s">
        <v>44</v>
      </c>
      <c>
        <f>(M29*21)/100</f>
      </c>
      <c t="s">
        <v>45</v>
      </c>
    </row>
    <row r="30" spans="1:5" ht="12.75" customHeight="1">
      <c r="A30" s="29" t="s">
        <v>46</v>
      </c>
      <c r="E30" s="30" t="s">
        <v>1731</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1732</v>
      </c>
      <c s="25" t="s">
        <v>69</v>
      </c>
      <c s="26">
        <v>30</v>
      </c>
      <c s="25">
        <v>0</v>
      </c>
      <c s="25">
        <f>ROUND(G34*H34,6)</f>
      </c>
      <c r="L34" s="27">
        <v>0</v>
      </c>
      <c s="28">
        <f>ROUND(ROUND(L34,2)*ROUND(G34,3),2)</f>
      </c>
      <c s="25" t="s">
        <v>44</v>
      </c>
      <c>
        <f>(M34*21)/100</f>
      </c>
      <c t="s">
        <v>45</v>
      </c>
    </row>
    <row r="35" spans="1:5" ht="12.75" customHeight="1">
      <c r="A35" s="29" t="s">
        <v>46</v>
      </c>
      <c r="E35" s="30" t="s">
        <v>1733</v>
      </c>
    </row>
    <row r="36" spans="1:5" ht="12.75" customHeight="1">
      <c r="A36" s="29" t="s">
        <v>47</v>
      </c>
      <c r="E36" s="31" t="s">
        <v>5</v>
      </c>
    </row>
    <row r="37" spans="5:5" ht="12.75" customHeight="1">
      <c r="E37" s="30" t="s">
        <v>107</v>
      </c>
    </row>
    <row r="38" spans="1:16" ht="12.75" customHeight="1">
      <c r="A38" t="s">
        <v>40</v>
      </c>
      <c s="6" t="s">
        <v>66</v>
      </c>
      <c s="6" t="s">
        <v>67</v>
      </c>
      <c t="s">
        <v>5</v>
      </c>
      <c s="24" t="s">
        <v>1734</v>
      </c>
      <c s="25" t="s">
        <v>69</v>
      </c>
      <c s="26">
        <v>30</v>
      </c>
      <c s="25">
        <v>0</v>
      </c>
      <c s="25">
        <f>ROUND(G38*H38,6)</f>
      </c>
      <c r="L38" s="27">
        <v>0</v>
      </c>
      <c s="28">
        <f>ROUND(ROUND(L38,2)*ROUND(G38,3),2)</f>
      </c>
      <c s="25" t="s">
        <v>44</v>
      </c>
      <c>
        <f>(M38*21)/100</f>
      </c>
      <c t="s">
        <v>45</v>
      </c>
    </row>
    <row r="39" spans="1:5" ht="12.75" customHeight="1">
      <c r="A39" s="29" t="s">
        <v>46</v>
      </c>
      <c r="E39" s="30" t="s">
        <v>1735</v>
      </c>
    </row>
    <row r="40" spans="1:5" ht="12.75" customHeight="1">
      <c r="A40" s="29" t="s">
        <v>47</v>
      </c>
      <c r="E40" s="31" t="s">
        <v>5</v>
      </c>
    </row>
    <row r="41" spans="5:5" ht="12.75" customHeight="1">
      <c r="E41" s="30" t="s">
        <v>107</v>
      </c>
    </row>
    <row r="42" spans="1:13" ht="12.75" customHeight="1">
      <c r="A42" t="s">
        <v>37</v>
      </c>
      <c r="C42" s="7" t="s">
        <v>1736</v>
      </c>
      <c r="E42" s="32" t="s">
        <v>114</v>
      </c>
      <c r="J42" s="28">
        <f>0</f>
      </c>
      <c s="28">
        <f>0</f>
      </c>
      <c s="28">
        <f>0+L43+L47+L51+L55+L59+L63+L67+L71</f>
      </c>
      <c s="28">
        <f>0+M43+M47+M51+M55+M59+M63+M67+M71</f>
      </c>
    </row>
    <row r="43" spans="1:16" ht="12.75" customHeight="1">
      <c r="A43" t="s">
        <v>40</v>
      </c>
      <c s="6" t="s">
        <v>70</v>
      </c>
      <c s="6" t="s">
        <v>71</v>
      </c>
      <c t="s">
        <v>5</v>
      </c>
      <c s="24" t="s">
        <v>1737</v>
      </c>
      <c s="25" t="s">
        <v>43</v>
      </c>
      <c s="26">
        <v>1</v>
      </c>
      <c s="25">
        <v>0</v>
      </c>
      <c s="25">
        <f>ROUND(G43*H43,6)</f>
      </c>
      <c r="L43" s="27">
        <v>0</v>
      </c>
      <c s="28">
        <f>ROUND(ROUND(L43,2)*ROUND(G43,3),2)</f>
      </c>
      <c s="25" t="s">
        <v>44</v>
      </c>
      <c>
        <f>(M43*21)/100</f>
      </c>
      <c t="s">
        <v>45</v>
      </c>
    </row>
    <row r="44" spans="1:5" ht="12.75" customHeight="1">
      <c r="A44" s="29" t="s">
        <v>46</v>
      </c>
      <c r="E44" s="30" t="s">
        <v>1738</v>
      </c>
    </row>
    <row r="45" spans="1:5" ht="12.75" customHeight="1">
      <c r="A45" s="29" t="s">
        <v>47</v>
      </c>
      <c r="E45" s="31" t="s">
        <v>5</v>
      </c>
    </row>
    <row r="46" spans="5:5" ht="12.75" customHeight="1">
      <c r="E46" s="30" t="s">
        <v>118</v>
      </c>
    </row>
    <row r="47" spans="1:16" ht="12.75" customHeight="1">
      <c r="A47" t="s">
        <v>40</v>
      </c>
      <c s="6" t="s">
        <v>73</v>
      </c>
      <c s="6" t="s">
        <v>74</v>
      </c>
      <c t="s">
        <v>5</v>
      </c>
      <c s="24" t="s">
        <v>268</v>
      </c>
      <c s="25" t="s">
        <v>43</v>
      </c>
      <c s="26">
        <v>1</v>
      </c>
      <c s="25">
        <v>0</v>
      </c>
      <c s="25">
        <f>ROUND(G47*H47,6)</f>
      </c>
      <c r="L47" s="27">
        <v>0</v>
      </c>
      <c s="28">
        <f>ROUND(ROUND(L47,2)*ROUND(G47,3),2)</f>
      </c>
      <c s="25" t="s">
        <v>44</v>
      </c>
      <c>
        <f>(M47*21)/100</f>
      </c>
      <c t="s">
        <v>45</v>
      </c>
    </row>
    <row r="48" spans="1:5" ht="12.75" customHeight="1">
      <c r="A48" s="29" t="s">
        <v>46</v>
      </c>
      <c r="E48" s="30" t="s">
        <v>1738</v>
      </c>
    </row>
    <row r="49" spans="1:5" ht="12.75" customHeight="1">
      <c r="A49" s="29" t="s">
        <v>47</v>
      </c>
      <c r="E49" s="31" t="s">
        <v>5</v>
      </c>
    </row>
    <row r="50" spans="5:5" ht="12.75" customHeight="1">
      <c r="E50" s="30" t="s">
        <v>118</v>
      </c>
    </row>
    <row r="51" spans="1:16" ht="12.75" customHeight="1">
      <c r="A51" t="s">
        <v>40</v>
      </c>
      <c s="6" t="s">
        <v>76</v>
      </c>
      <c s="6" t="s">
        <v>77</v>
      </c>
      <c t="s">
        <v>5</v>
      </c>
      <c s="24" t="s">
        <v>1739</v>
      </c>
      <c s="25" t="s">
        <v>43</v>
      </c>
      <c s="26">
        <v>1</v>
      </c>
      <c s="25">
        <v>0</v>
      </c>
      <c s="25">
        <f>ROUND(G51*H51,6)</f>
      </c>
      <c r="L51" s="27">
        <v>0</v>
      </c>
      <c s="28">
        <f>ROUND(ROUND(L51,2)*ROUND(G51,3),2)</f>
      </c>
      <c s="25" t="s">
        <v>44</v>
      </c>
      <c>
        <f>(M51*21)/100</f>
      </c>
      <c t="s">
        <v>45</v>
      </c>
    </row>
    <row r="52" spans="1:5" ht="12.75" customHeight="1">
      <c r="A52" s="29" t="s">
        <v>46</v>
      </c>
      <c r="E52" s="30" t="s">
        <v>1738</v>
      </c>
    </row>
    <row r="53" spans="1:5" ht="12.75" customHeight="1">
      <c r="A53" s="29" t="s">
        <v>47</v>
      </c>
      <c r="E53" s="31" t="s">
        <v>5</v>
      </c>
    </row>
    <row r="54" spans="5:5" ht="12.75" customHeight="1">
      <c r="E54" s="30" t="s">
        <v>118</v>
      </c>
    </row>
    <row r="55" spans="1:16" ht="12.75" customHeight="1">
      <c r="A55" t="s">
        <v>40</v>
      </c>
      <c s="6" t="s">
        <v>79</v>
      </c>
      <c s="6" t="s">
        <v>80</v>
      </c>
      <c t="s">
        <v>5</v>
      </c>
      <c s="24" t="s">
        <v>1740</v>
      </c>
      <c s="25" t="s">
        <v>69</v>
      </c>
      <c s="26">
        <v>30</v>
      </c>
      <c s="25">
        <v>0</v>
      </c>
      <c s="25">
        <f>ROUND(G55*H55,6)</f>
      </c>
      <c r="L55" s="27">
        <v>0</v>
      </c>
      <c s="28">
        <f>ROUND(ROUND(L55,2)*ROUND(G55,3),2)</f>
      </c>
      <c s="25" t="s">
        <v>44</v>
      </c>
      <c>
        <f>(M55*21)/100</f>
      </c>
      <c t="s">
        <v>45</v>
      </c>
    </row>
    <row r="56" spans="1:5" ht="12.75" customHeight="1">
      <c r="A56" s="29" t="s">
        <v>46</v>
      </c>
      <c r="E56" s="30" t="s">
        <v>1738</v>
      </c>
    </row>
    <row r="57" spans="1:5" ht="12.75" customHeight="1">
      <c r="A57" s="29" t="s">
        <v>47</v>
      </c>
      <c r="E57" s="31" t="s">
        <v>5</v>
      </c>
    </row>
    <row r="58" spans="5:5" ht="12.75" customHeight="1">
      <c r="E58" s="30" t="s">
        <v>118</v>
      </c>
    </row>
    <row r="59" spans="1:16" ht="12.75" customHeight="1">
      <c r="A59" t="s">
        <v>40</v>
      </c>
      <c s="6" t="s">
        <v>82</v>
      </c>
      <c s="6" t="s">
        <v>83</v>
      </c>
      <c t="s">
        <v>5</v>
      </c>
      <c s="24" t="s">
        <v>1741</v>
      </c>
      <c s="25" t="s">
        <v>69</v>
      </c>
      <c s="26">
        <v>30</v>
      </c>
      <c s="25">
        <v>0</v>
      </c>
      <c s="25">
        <f>ROUND(G59*H59,6)</f>
      </c>
      <c r="L59" s="27">
        <v>0</v>
      </c>
      <c s="28">
        <f>ROUND(ROUND(L59,2)*ROUND(G59,3),2)</f>
      </c>
      <c s="25" t="s">
        <v>44</v>
      </c>
      <c>
        <f>(M59*21)/100</f>
      </c>
      <c t="s">
        <v>45</v>
      </c>
    </row>
    <row r="60" spans="1:5" ht="12.75" customHeight="1">
      <c r="A60" s="29" t="s">
        <v>46</v>
      </c>
      <c r="E60" s="30" t="s">
        <v>1738</v>
      </c>
    </row>
    <row r="61" spans="1:5" ht="12.75" customHeight="1">
      <c r="A61" s="29" t="s">
        <v>47</v>
      </c>
      <c r="E61" s="31" t="s">
        <v>5</v>
      </c>
    </row>
    <row r="62" spans="5:5" ht="12.75" customHeight="1">
      <c r="E62" s="30" t="s">
        <v>118</v>
      </c>
    </row>
    <row r="63" spans="1:16" ht="12.75" customHeight="1">
      <c r="A63" t="s">
        <v>40</v>
      </c>
      <c s="6" t="s">
        <v>85</v>
      </c>
      <c s="6" t="s">
        <v>86</v>
      </c>
      <c t="s">
        <v>5</v>
      </c>
      <c s="24" t="s">
        <v>133</v>
      </c>
      <c s="25" t="s">
        <v>43</v>
      </c>
      <c s="26">
        <v>1</v>
      </c>
      <c s="25">
        <v>0</v>
      </c>
      <c s="25">
        <f>ROUND(G63*H63,6)</f>
      </c>
      <c r="L63" s="27">
        <v>0</v>
      </c>
      <c s="28">
        <f>ROUND(ROUND(L63,2)*ROUND(G63,3),2)</f>
      </c>
      <c s="25" t="s">
        <v>44</v>
      </c>
      <c>
        <f>(M63*21)/100</f>
      </c>
      <c t="s">
        <v>45</v>
      </c>
    </row>
    <row r="64" spans="1:5" ht="12.75" customHeight="1">
      <c r="A64" s="29" t="s">
        <v>46</v>
      </c>
      <c r="E64" s="30" t="s">
        <v>1738</v>
      </c>
    </row>
    <row r="65" spans="1:5" ht="12.75" customHeight="1">
      <c r="A65" s="29" t="s">
        <v>47</v>
      </c>
      <c r="E65" s="31" t="s">
        <v>5</v>
      </c>
    </row>
    <row r="66" spans="5:5" ht="12.75" customHeight="1">
      <c r="E66" s="30" t="s">
        <v>118</v>
      </c>
    </row>
    <row r="67" spans="1:16" ht="12.75" customHeight="1">
      <c r="A67" t="s">
        <v>40</v>
      </c>
      <c s="6" t="s">
        <v>88</v>
      </c>
      <c s="6" t="s">
        <v>89</v>
      </c>
      <c t="s">
        <v>5</v>
      </c>
      <c s="24" t="s">
        <v>136</v>
      </c>
      <c s="25" t="s">
        <v>43</v>
      </c>
      <c s="26">
        <v>1</v>
      </c>
      <c s="25">
        <v>0</v>
      </c>
      <c s="25">
        <f>ROUND(G67*H67,6)</f>
      </c>
      <c r="L67" s="27">
        <v>0</v>
      </c>
      <c s="28">
        <f>ROUND(ROUND(L67,2)*ROUND(G67,3),2)</f>
      </c>
      <c s="25" t="s">
        <v>44</v>
      </c>
      <c>
        <f>(M67*21)/100</f>
      </c>
      <c t="s">
        <v>45</v>
      </c>
    </row>
    <row r="68" spans="1:5" ht="12.75" customHeight="1">
      <c r="A68" s="29" t="s">
        <v>46</v>
      </c>
      <c r="E68" s="30" t="s">
        <v>1738</v>
      </c>
    </row>
    <row r="69" spans="1:5" ht="12.75" customHeight="1">
      <c r="A69" s="29" t="s">
        <v>47</v>
      </c>
      <c r="E69" s="31" t="s">
        <v>5</v>
      </c>
    </row>
    <row r="70" spans="5:5" ht="12.75" customHeight="1">
      <c r="E70" s="30" t="s">
        <v>118</v>
      </c>
    </row>
    <row r="71" spans="1:16" ht="12.75" customHeight="1">
      <c r="A71" t="s">
        <v>40</v>
      </c>
      <c s="6" t="s">
        <v>91</v>
      </c>
      <c s="6" t="s">
        <v>92</v>
      </c>
      <c t="s">
        <v>5</v>
      </c>
      <c s="24" t="s">
        <v>266</v>
      </c>
      <c s="25" t="s">
        <v>69</v>
      </c>
      <c s="26">
        <v>25</v>
      </c>
      <c s="25">
        <v>0</v>
      </c>
      <c s="25">
        <f>ROUND(G71*H71,6)</f>
      </c>
      <c r="L71" s="27">
        <v>0</v>
      </c>
      <c s="28">
        <f>ROUND(ROUND(L71,2)*ROUND(G71,3),2)</f>
      </c>
      <c s="25" t="s">
        <v>44</v>
      </c>
      <c>
        <f>(M71*21)/100</f>
      </c>
      <c t="s">
        <v>45</v>
      </c>
    </row>
    <row r="72" spans="1:5" ht="12.75" customHeight="1">
      <c r="A72" s="29" t="s">
        <v>46</v>
      </c>
      <c r="E72" s="30" t="s">
        <v>1738</v>
      </c>
    </row>
    <row r="73" spans="1:5" ht="12.75" customHeight="1">
      <c r="A73" s="29" t="s">
        <v>47</v>
      </c>
      <c r="E73" s="31" t="s">
        <v>5</v>
      </c>
    </row>
    <row r="74" spans="5:5" ht="12.75" customHeight="1">
      <c r="E74" s="30" t="s">
        <v>118</v>
      </c>
    </row>
    <row r="75" spans="1:13" ht="12.75" customHeight="1">
      <c r="A75" t="s">
        <v>37</v>
      </c>
      <c r="C75" s="7" t="s">
        <v>1742</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1743</v>
      </c>
      <c s="25" t="s">
        <v>183</v>
      </c>
      <c s="26">
        <v>1</v>
      </c>
      <c s="25">
        <v>0</v>
      </c>
      <c s="25">
        <f>ROUND(G76*H76,6)</f>
      </c>
      <c r="L76" s="27">
        <v>0</v>
      </c>
      <c s="28">
        <f>ROUND(ROUND(L76,2)*ROUND(G76,3),2)</f>
      </c>
      <c s="25" t="s">
        <v>44</v>
      </c>
      <c>
        <f>(M76*21)/100</f>
      </c>
      <c t="s">
        <v>45</v>
      </c>
    </row>
    <row r="77" spans="1:5" ht="12.75" customHeight="1">
      <c r="A77" s="29" t="s">
        <v>46</v>
      </c>
      <c r="E77" s="30" t="s">
        <v>1738</v>
      </c>
    </row>
    <row r="78" spans="1:5" ht="12.75" customHeight="1">
      <c r="A78" s="29" t="s">
        <v>47</v>
      </c>
      <c r="E78" s="31" t="s">
        <v>5</v>
      </c>
    </row>
    <row r="79" spans="5:5" ht="12.75" customHeight="1">
      <c r="E79" s="30" t="s">
        <v>1744</v>
      </c>
    </row>
    <row r="80" spans="1:16" ht="12.75" customHeight="1">
      <c r="A80" t="s">
        <v>40</v>
      </c>
      <c s="6" t="s">
        <v>97</v>
      </c>
      <c s="6" t="s">
        <v>98</v>
      </c>
      <c t="s">
        <v>5</v>
      </c>
      <c s="24" t="s">
        <v>1745</v>
      </c>
      <c s="25" t="s">
        <v>183</v>
      </c>
      <c s="26">
        <v>1</v>
      </c>
      <c s="25">
        <v>0</v>
      </c>
      <c s="25">
        <f>ROUND(G80*H80,6)</f>
      </c>
      <c r="L80" s="27">
        <v>0</v>
      </c>
      <c s="28">
        <f>ROUND(ROUND(L80,2)*ROUND(G80,3),2)</f>
      </c>
      <c s="25" t="s">
        <v>44</v>
      </c>
      <c>
        <f>(M80*21)/100</f>
      </c>
      <c t="s">
        <v>45</v>
      </c>
    </row>
    <row r="81" spans="1:5" ht="12.75" customHeight="1">
      <c r="A81" s="29" t="s">
        <v>46</v>
      </c>
      <c r="E81" s="30" t="s">
        <v>1738</v>
      </c>
    </row>
    <row r="82" spans="1:5" ht="12.75" customHeight="1">
      <c r="A82" s="29" t="s">
        <v>47</v>
      </c>
      <c r="E82" s="31" t="s">
        <v>5</v>
      </c>
    </row>
    <row r="83" spans="5:5" ht="12.75" customHeight="1">
      <c r="E83" s="30" t="s">
        <v>1746</v>
      </c>
    </row>
    <row r="84" spans="1:16" ht="12.75" customHeight="1">
      <c r="A84" t="s">
        <v>40</v>
      </c>
      <c s="6" t="s">
        <v>100</v>
      </c>
      <c s="6" t="s">
        <v>101</v>
      </c>
      <c t="s">
        <v>5</v>
      </c>
      <c s="24" t="s">
        <v>226</v>
      </c>
      <c s="25" t="s">
        <v>183</v>
      </c>
      <c s="26">
        <v>1</v>
      </c>
      <c s="25">
        <v>0</v>
      </c>
      <c s="25">
        <f>ROUND(G84*H84,6)</f>
      </c>
      <c r="L84" s="27">
        <v>0</v>
      </c>
      <c s="28">
        <f>ROUND(ROUND(L84,2)*ROUND(G84,3),2)</f>
      </c>
      <c s="25" t="s">
        <v>44</v>
      </c>
      <c>
        <f>(M84*21)/100</f>
      </c>
      <c t="s">
        <v>45</v>
      </c>
    </row>
    <row r="85" spans="1:5" ht="12.75" customHeight="1">
      <c r="A85" s="29" t="s">
        <v>46</v>
      </c>
      <c r="E85" s="30" t="s">
        <v>1738</v>
      </c>
    </row>
    <row r="86" spans="1:5" ht="12.75" customHeight="1">
      <c r="A86" s="29" t="s">
        <v>47</v>
      </c>
      <c r="E86" s="31" t="s">
        <v>5</v>
      </c>
    </row>
    <row r="87" spans="5:5" ht="12.75" customHeight="1">
      <c r="E87" s="30" t="s">
        <v>327</v>
      </c>
    </row>
    <row r="88" spans="1:16" ht="12.75" customHeight="1">
      <c r="A88" t="s">
        <v>40</v>
      </c>
      <c s="6" t="s">
        <v>104</v>
      </c>
      <c s="6" t="s">
        <v>105</v>
      </c>
      <c t="s">
        <v>5</v>
      </c>
      <c s="24" t="s">
        <v>230</v>
      </c>
      <c s="25" t="s">
        <v>183</v>
      </c>
      <c s="26">
        <v>1</v>
      </c>
      <c s="25">
        <v>0</v>
      </c>
      <c s="25">
        <f>ROUND(G88*H88,6)</f>
      </c>
      <c r="L88" s="27">
        <v>0</v>
      </c>
      <c s="28">
        <f>ROUND(ROUND(L88,2)*ROUND(G88,3),2)</f>
      </c>
      <c s="25" t="s">
        <v>44</v>
      </c>
      <c>
        <f>(M88*21)/100</f>
      </c>
      <c t="s">
        <v>45</v>
      </c>
    </row>
    <row r="89" spans="1:5" ht="12.75" customHeight="1">
      <c r="A89" s="29" t="s">
        <v>46</v>
      </c>
      <c r="E89" s="30" t="s">
        <v>285</v>
      </c>
    </row>
    <row r="90" spans="1:5" ht="12.75" customHeight="1">
      <c r="A90" s="29" t="s">
        <v>47</v>
      </c>
      <c r="E90" s="31" t="s">
        <v>5</v>
      </c>
    </row>
    <row r="91" spans="5:5" ht="12.75" customHeight="1">
      <c r="E91" s="30" t="s">
        <v>231</v>
      </c>
    </row>
    <row r="92" spans="1:16" ht="12.75" customHeight="1">
      <c r="A92" t="s">
        <v>40</v>
      </c>
      <c s="6" t="s">
        <v>108</v>
      </c>
      <c s="6" t="s">
        <v>109</v>
      </c>
      <c t="s">
        <v>5</v>
      </c>
      <c s="24" t="s">
        <v>234</v>
      </c>
      <c s="25" t="s">
        <v>43</v>
      </c>
      <c s="26">
        <v>1</v>
      </c>
      <c s="25">
        <v>0</v>
      </c>
      <c s="25">
        <f>ROUND(G92*H92,6)</f>
      </c>
      <c r="L92" s="27">
        <v>0</v>
      </c>
      <c s="28">
        <f>ROUND(ROUND(L92,2)*ROUND(G92,3),2)</f>
      </c>
      <c s="25" t="s">
        <v>44</v>
      </c>
      <c>
        <f>(M92*21)/100</f>
      </c>
      <c t="s">
        <v>45</v>
      </c>
    </row>
    <row r="93" spans="1:5" ht="12.75" customHeight="1">
      <c r="A93" s="29" t="s">
        <v>46</v>
      </c>
      <c r="E93" s="30" t="s">
        <v>286</v>
      </c>
    </row>
    <row r="94" spans="1:5" ht="12.75" customHeight="1">
      <c r="A94" s="29" t="s">
        <v>47</v>
      </c>
      <c r="E94" s="31" t="s">
        <v>5</v>
      </c>
    </row>
    <row r="95" spans="5:5" ht="12.75" customHeight="1">
      <c r="E95" s="30" t="s">
        <v>5</v>
      </c>
    </row>
    <row r="96" spans="1:16" ht="12.75" customHeight="1">
      <c r="A96" t="s">
        <v>40</v>
      </c>
      <c s="6" t="s">
        <v>111</v>
      </c>
      <c s="6" t="s">
        <v>112</v>
      </c>
      <c t="s">
        <v>5</v>
      </c>
      <c s="24" t="s">
        <v>203</v>
      </c>
      <c s="25" t="s">
        <v>183</v>
      </c>
      <c s="26">
        <v>1</v>
      </c>
      <c s="25">
        <v>0</v>
      </c>
      <c s="25">
        <f>ROUND(G96*H96,6)</f>
      </c>
      <c r="L96" s="27">
        <v>0</v>
      </c>
      <c s="28">
        <f>ROUND(ROUND(L96,2)*ROUND(G96,3),2)</f>
      </c>
      <c s="25" t="s">
        <v>44</v>
      </c>
      <c>
        <f>(M96*21)/100</f>
      </c>
      <c t="s">
        <v>45</v>
      </c>
    </row>
    <row r="97" spans="1:5" ht="12.75" customHeight="1">
      <c r="A97" s="29" t="s">
        <v>46</v>
      </c>
      <c r="E97" s="30" t="s">
        <v>1738</v>
      </c>
    </row>
    <row r="98" spans="1:5" ht="12.75" customHeight="1">
      <c r="A98" s="29" t="s">
        <v>47</v>
      </c>
      <c r="E98" s="31" t="s">
        <v>5</v>
      </c>
    </row>
    <row r="99" spans="5:5" ht="12.75" customHeight="1">
      <c r="E99" s="30" t="s">
        <v>204</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5</v>
      </c>
    </row>
    <row r="102" spans="1:5" ht="12.75" customHeight="1">
      <c r="A102" s="29" t="s">
        <v>47</v>
      </c>
      <c r="E102" s="31" t="s">
        <v>5</v>
      </c>
    </row>
    <row r="103" spans="5:5" ht="12.75" customHeight="1">
      <c r="E103" s="30" t="s">
        <v>208</v>
      </c>
    </row>
    <row r="104" spans="1:16" ht="12.75" customHeight="1">
      <c r="A104" t="s">
        <v>40</v>
      </c>
      <c s="6" t="s">
        <v>119</v>
      </c>
      <c s="6" t="s">
        <v>120</v>
      </c>
      <c t="s">
        <v>5</v>
      </c>
      <c s="24" t="s">
        <v>1747</v>
      </c>
      <c s="25" t="s">
        <v>183</v>
      </c>
      <c s="26">
        <v>1</v>
      </c>
      <c s="25">
        <v>0</v>
      </c>
      <c s="25">
        <f>ROUND(G104*H104,6)</f>
      </c>
      <c r="L104" s="27">
        <v>0</v>
      </c>
      <c s="28">
        <f>ROUND(ROUND(L104,2)*ROUND(G104,3),2)</f>
      </c>
      <c s="25" t="s">
        <v>44</v>
      </c>
      <c>
        <f>(M104*21)/100</f>
      </c>
      <c t="s">
        <v>45</v>
      </c>
    </row>
    <row r="105" spans="1:5" ht="12.75" customHeight="1">
      <c r="A105" s="29" t="s">
        <v>46</v>
      </c>
      <c r="E105" s="30" t="s">
        <v>5</v>
      </c>
    </row>
    <row r="106" spans="1:5" ht="12.75" customHeight="1">
      <c r="A106" s="29" t="s">
        <v>47</v>
      </c>
      <c r="E106" s="31" t="s">
        <v>5</v>
      </c>
    </row>
    <row r="107" spans="5:5" ht="12.75" customHeight="1">
      <c r="E107" s="30" t="s">
        <v>1748</v>
      </c>
    </row>
    <row r="108" spans="1:16" ht="12.75" customHeight="1">
      <c r="A108" t="s">
        <v>40</v>
      </c>
      <c s="6" t="s">
        <v>122</v>
      </c>
      <c s="6" t="s">
        <v>123</v>
      </c>
      <c t="s">
        <v>5</v>
      </c>
      <c s="24" t="s">
        <v>1749</v>
      </c>
      <c s="25" t="s">
        <v>183</v>
      </c>
      <c s="26">
        <v>1</v>
      </c>
      <c s="25">
        <v>0</v>
      </c>
      <c s="25">
        <f>ROUND(G108*H108,6)</f>
      </c>
      <c r="L108" s="27">
        <v>0</v>
      </c>
      <c s="28">
        <f>ROUND(ROUND(L108,2)*ROUND(G108,3),2)</f>
      </c>
      <c s="25" t="s">
        <v>44</v>
      </c>
      <c>
        <f>(M108*21)/100</f>
      </c>
      <c t="s">
        <v>45</v>
      </c>
    </row>
    <row r="109" spans="1:5" ht="12.75" customHeight="1">
      <c r="A109" s="29" t="s">
        <v>46</v>
      </c>
      <c r="E109" s="30" t="s">
        <v>1750</v>
      </c>
    </row>
    <row r="110" spans="1:5" ht="12.75" customHeight="1">
      <c r="A110" s="29" t="s">
        <v>47</v>
      </c>
      <c r="E110" s="31" t="s">
        <v>5</v>
      </c>
    </row>
    <row r="111" spans="5:5" ht="12.75" customHeight="1">
      <c r="E111" s="30" t="s">
        <v>1751</v>
      </c>
    </row>
    <row r="112" spans="1:16" ht="12.75" customHeight="1">
      <c r="A112" t="s">
        <v>40</v>
      </c>
      <c s="6" t="s">
        <v>125</v>
      </c>
      <c s="6" t="s">
        <v>126</v>
      </c>
      <c t="s">
        <v>5</v>
      </c>
      <c s="24" t="s">
        <v>182</v>
      </c>
      <c s="25" t="s">
        <v>183</v>
      </c>
      <c s="26">
        <v>1</v>
      </c>
      <c s="25">
        <v>0</v>
      </c>
      <c s="25">
        <f>ROUND(G112*H112,6)</f>
      </c>
      <c r="L112" s="27">
        <v>0</v>
      </c>
      <c s="28">
        <f>ROUND(ROUND(L112,2)*ROUND(G112,3),2)</f>
      </c>
      <c s="25" t="s">
        <v>44</v>
      </c>
      <c>
        <f>(M112*21)/100</f>
      </c>
      <c t="s">
        <v>45</v>
      </c>
    </row>
    <row r="113" spans="1:5" ht="12.75" customHeight="1">
      <c r="A113" s="29" t="s">
        <v>46</v>
      </c>
      <c r="E113" s="30" t="s">
        <v>294</v>
      </c>
    </row>
    <row r="114" spans="1:5" ht="12.75" customHeight="1">
      <c r="A114" s="29" t="s">
        <v>47</v>
      </c>
      <c r="E114" s="31" t="s">
        <v>5</v>
      </c>
    </row>
    <row r="115" spans="5:5" ht="12.75" customHeight="1">
      <c r="E115" s="30" t="s">
        <v>184</v>
      </c>
    </row>
    <row r="116" spans="1:16" ht="12.75" customHeight="1">
      <c r="A116" t="s">
        <v>40</v>
      </c>
      <c s="6" t="s">
        <v>128</v>
      </c>
      <c s="6" t="s">
        <v>129</v>
      </c>
      <c t="s">
        <v>5</v>
      </c>
      <c s="24" t="s">
        <v>187</v>
      </c>
      <c s="25" t="s">
        <v>183</v>
      </c>
      <c s="26">
        <v>1</v>
      </c>
      <c s="25">
        <v>0</v>
      </c>
      <c s="25">
        <f>ROUND(G116*H116,6)</f>
      </c>
      <c r="L116" s="27">
        <v>0</v>
      </c>
      <c s="28">
        <f>ROUND(ROUND(L116,2)*ROUND(G116,3),2)</f>
      </c>
      <c s="25" t="s">
        <v>44</v>
      </c>
      <c>
        <f>(M116*21)/100</f>
      </c>
      <c t="s">
        <v>45</v>
      </c>
    </row>
    <row r="117" spans="1:5" ht="12.75" customHeight="1">
      <c r="A117" s="29" t="s">
        <v>46</v>
      </c>
      <c r="E117" s="30" t="s">
        <v>5</v>
      </c>
    </row>
    <row r="118" spans="1:5" ht="12.75" customHeight="1">
      <c r="A118" s="29" t="s">
        <v>47</v>
      </c>
      <c r="E118" s="31" t="s">
        <v>5</v>
      </c>
    </row>
    <row r="119" spans="5:5" ht="12.75" customHeight="1">
      <c r="E119" s="30" t="s">
        <v>322</v>
      </c>
    </row>
    <row r="120" spans="1:16" ht="12.75" customHeight="1">
      <c r="A120" t="s">
        <v>40</v>
      </c>
      <c s="6" t="s">
        <v>131</v>
      </c>
      <c s="6" t="s">
        <v>132</v>
      </c>
      <c t="s">
        <v>5</v>
      </c>
      <c s="24" t="s">
        <v>480</v>
      </c>
      <c s="25" t="s">
        <v>183</v>
      </c>
      <c s="26">
        <v>1</v>
      </c>
      <c s="25">
        <v>0</v>
      </c>
      <c s="25">
        <f>ROUND(G120*H120,6)</f>
      </c>
      <c r="L120" s="27">
        <v>0</v>
      </c>
      <c s="28">
        <f>ROUND(ROUND(L120,2)*ROUND(G120,3),2)</f>
      </c>
      <c s="25" t="s">
        <v>44</v>
      </c>
      <c>
        <f>(M120*21)/100</f>
      </c>
      <c t="s">
        <v>45</v>
      </c>
    </row>
    <row r="121" spans="1:5" ht="12.75" customHeight="1">
      <c r="A121" s="29" t="s">
        <v>46</v>
      </c>
      <c r="E121" s="30" t="s">
        <v>5</v>
      </c>
    </row>
    <row r="122" spans="1:5" ht="12.75" customHeight="1">
      <c r="A122" s="29" t="s">
        <v>47</v>
      </c>
      <c r="E122" s="31" t="s">
        <v>5</v>
      </c>
    </row>
    <row r="123" spans="5:5" ht="12.75" customHeight="1">
      <c r="E123" s="30" t="s">
        <v>1752</v>
      </c>
    </row>
    <row r="124" spans="1:16" ht="12.75" customHeight="1">
      <c r="A124" t="s">
        <v>40</v>
      </c>
      <c s="6" t="s">
        <v>134</v>
      </c>
      <c s="6" t="s">
        <v>135</v>
      </c>
      <c t="s">
        <v>5</v>
      </c>
      <c s="24" t="s">
        <v>218</v>
      </c>
      <c s="25" t="s">
        <v>183</v>
      </c>
      <c s="26">
        <v>1</v>
      </c>
      <c s="25">
        <v>0</v>
      </c>
      <c s="25">
        <f>ROUND(G124*H124,6)</f>
      </c>
      <c r="L124" s="27">
        <v>0</v>
      </c>
      <c s="28">
        <f>ROUND(ROUND(L124,2)*ROUND(G124,3),2)</f>
      </c>
      <c s="25" t="s">
        <v>44</v>
      </c>
      <c>
        <f>(M124*21)/100</f>
      </c>
      <c t="s">
        <v>45</v>
      </c>
    </row>
    <row r="125" spans="1:5" ht="12.75" customHeight="1">
      <c r="A125" s="29" t="s">
        <v>46</v>
      </c>
      <c r="E125" s="30" t="s">
        <v>5</v>
      </c>
    </row>
    <row r="126" spans="1:5" ht="12.75" customHeight="1">
      <c r="A126" s="29" t="s">
        <v>47</v>
      </c>
      <c r="E126" s="31" t="s">
        <v>5</v>
      </c>
    </row>
    <row r="127" spans="5:5" ht="12.75" customHeight="1">
      <c r="E127" s="30" t="s">
        <v>219</v>
      </c>
    </row>
    <row r="128" spans="1:16" ht="12.75" customHeight="1">
      <c r="A128" t="s">
        <v>40</v>
      </c>
      <c s="6" t="s">
        <v>137</v>
      </c>
      <c s="6" t="s">
        <v>138</v>
      </c>
      <c t="s">
        <v>5</v>
      </c>
      <c s="24" t="s">
        <v>222</v>
      </c>
      <c s="25" t="s">
        <v>183</v>
      </c>
      <c s="26">
        <v>1</v>
      </c>
      <c s="25">
        <v>0</v>
      </c>
      <c s="25">
        <f>ROUND(G128*H128,6)</f>
      </c>
      <c r="L128" s="27">
        <v>0</v>
      </c>
      <c s="28">
        <f>ROUND(ROUND(L128,2)*ROUND(G128,3),2)</f>
      </c>
      <c s="25" t="s">
        <v>44</v>
      </c>
      <c>
        <f>(M128*21)/100</f>
      </c>
      <c t="s">
        <v>45</v>
      </c>
    </row>
    <row r="129" spans="1:5" ht="12.75" customHeight="1">
      <c r="A129" s="29" t="s">
        <v>46</v>
      </c>
      <c r="E129" s="30" t="s">
        <v>5</v>
      </c>
    </row>
    <row r="130" spans="1:5" ht="12.75" customHeight="1">
      <c r="A130" s="29" t="s">
        <v>47</v>
      </c>
      <c r="E130" s="31" t="s">
        <v>5</v>
      </c>
    </row>
    <row r="131" spans="5:5" ht="12.75" customHeight="1">
      <c r="E131" s="30" t="s">
        <v>223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1753</v>
      </c>
      <c s="33">
        <f>0+K8+K53+K94+M8+M53+M94</f>
      </c>
      <c s="15" t="s">
        <v>13</v>
      </c>
    </row>
    <row r="4" spans="1:5" ht="15" customHeight="1">
      <c r="A4" s="18" t="s">
        <v>18</v>
      </c>
      <c s="19" t="s">
        <v>21</v>
      </c>
      <c s="20" t="s">
        <v>1753</v>
      </c>
      <c r="E4" s="19" t="s">
        <v>1754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1755</v>
      </c>
      <c r="J8" s="22">
        <f>0</f>
      </c>
      <c s="22">
        <f>0</f>
      </c>
      <c s="22">
        <f>0+L9+L13+L17+L21+L25+L29+L33+L37+L41+L45+L49</f>
      </c>
      <c s="22">
        <f>0+M9+M13+M17+M21+M25+M29+M33+M37+M41+M45+M49</f>
      </c>
    </row>
    <row r="9" spans="1:16" ht="12.75" customHeight="1">
      <c r="A9" t="s">
        <v>40</v>
      </c>
      <c s="6" t="s">
        <v>38</v>
      </c>
      <c s="6" t="s">
        <v>41</v>
      </c>
      <c t="s">
        <v>5</v>
      </c>
      <c s="24" t="s">
        <v>1756</v>
      </c>
      <c s="25" t="s">
        <v>43</v>
      </c>
      <c s="26">
        <v>1</v>
      </c>
      <c s="25">
        <v>0</v>
      </c>
      <c s="25">
        <f>ROUND(G9*H9,6)</f>
      </c>
      <c r="L9" s="27">
        <v>0</v>
      </c>
      <c s="28">
        <f>ROUND(ROUND(L9,2)*ROUND(G9,3),2)</f>
      </c>
      <c s="25" t="s">
        <v>44</v>
      </c>
      <c>
        <f>(M9*21)/100</f>
      </c>
      <c t="s">
        <v>45</v>
      </c>
    </row>
    <row r="10" spans="1:5" ht="12.75" customHeight="1">
      <c r="A10" s="29" t="s">
        <v>46</v>
      </c>
      <c r="E10" s="30" t="s">
        <v>1757</v>
      </c>
    </row>
    <row r="11" spans="1:5" ht="12.75" customHeight="1">
      <c r="A11" s="29" t="s">
        <v>47</v>
      </c>
      <c r="E11" s="31" t="s">
        <v>5</v>
      </c>
    </row>
    <row r="12" spans="5:5" ht="12.75" customHeight="1">
      <c r="E12" s="30" t="s">
        <v>118</v>
      </c>
    </row>
    <row r="13" spans="1:16" ht="12.75" customHeight="1">
      <c r="A13" t="s">
        <v>40</v>
      </c>
      <c s="6" t="s">
        <v>45</v>
      </c>
      <c s="6" t="s">
        <v>49</v>
      </c>
      <c t="s">
        <v>5</v>
      </c>
      <c s="24" t="s">
        <v>1758</v>
      </c>
      <c s="25" t="s">
        <v>43</v>
      </c>
      <c s="26">
        <v>1</v>
      </c>
      <c s="25">
        <v>0</v>
      </c>
      <c s="25">
        <f>ROUND(G13*H13,6)</f>
      </c>
      <c r="L13" s="27">
        <v>0</v>
      </c>
      <c s="28">
        <f>ROUND(ROUND(L13,2)*ROUND(G13,3),2)</f>
      </c>
      <c s="25" t="s">
        <v>44</v>
      </c>
      <c>
        <f>(M13*21)/100</f>
      </c>
      <c t="s">
        <v>45</v>
      </c>
    </row>
    <row r="14" spans="1:5" ht="12.75" customHeight="1">
      <c r="A14" s="29" t="s">
        <v>46</v>
      </c>
      <c r="E14" s="30" t="s">
        <v>1757</v>
      </c>
    </row>
    <row r="15" spans="1:5" ht="12.75" customHeight="1">
      <c r="A15" s="29" t="s">
        <v>47</v>
      </c>
      <c r="E15" s="31" t="s">
        <v>5</v>
      </c>
    </row>
    <row r="16" spans="5:5" ht="12.75" customHeight="1">
      <c r="E16" s="30" t="s">
        <v>118</v>
      </c>
    </row>
    <row r="17" spans="1:16" ht="12.75" customHeight="1">
      <c r="A17" t="s">
        <v>40</v>
      </c>
      <c s="6" t="s">
        <v>51</v>
      </c>
      <c s="6" t="s">
        <v>52</v>
      </c>
      <c t="s">
        <v>5</v>
      </c>
      <c s="24" t="s">
        <v>1759</v>
      </c>
      <c s="25" t="s">
        <v>43</v>
      </c>
      <c s="26">
        <v>1</v>
      </c>
      <c s="25">
        <v>0</v>
      </c>
      <c s="25">
        <f>ROUND(G17*H17,6)</f>
      </c>
      <c r="L17" s="27">
        <v>0</v>
      </c>
      <c s="28">
        <f>ROUND(ROUND(L17,2)*ROUND(G17,3),2)</f>
      </c>
      <c s="25" t="s">
        <v>44</v>
      </c>
      <c>
        <f>(M17*21)/100</f>
      </c>
      <c t="s">
        <v>45</v>
      </c>
    </row>
    <row r="18" spans="1:5" ht="12.75" customHeight="1">
      <c r="A18" s="29" t="s">
        <v>46</v>
      </c>
      <c r="E18" s="30" t="s">
        <v>1757</v>
      </c>
    </row>
    <row r="19" spans="1:5" ht="12.75" customHeight="1">
      <c r="A19" s="29" t="s">
        <v>47</v>
      </c>
      <c r="E19" s="31" t="s">
        <v>5</v>
      </c>
    </row>
    <row r="20" spans="5:5" ht="12.75" customHeight="1">
      <c r="E20" s="30" t="s">
        <v>118</v>
      </c>
    </row>
    <row r="21" spans="1:16" ht="12.75" customHeight="1">
      <c r="A21" t="s">
        <v>40</v>
      </c>
      <c s="6" t="s">
        <v>54</v>
      </c>
      <c s="6" t="s">
        <v>55</v>
      </c>
      <c t="s">
        <v>5</v>
      </c>
      <c s="24" t="s">
        <v>1760</v>
      </c>
      <c s="25" t="s">
        <v>43</v>
      </c>
      <c s="26">
        <v>1</v>
      </c>
      <c s="25">
        <v>0</v>
      </c>
      <c s="25">
        <f>ROUND(G21*H21,6)</f>
      </c>
      <c r="L21" s="27">
        <v>0</v>
      </c>
      <c s="28">
        <f>ROUND(ROUND(L21,2)*ROUND(G21,3),2)</f>
      </c>
      <c s="25" t="s">
        <v>44</v>
      </c>
      <c>
        <f>(M21*21)/100</f>
      </c>
      <c t="s">
        <v>45</v>
      </c>
    </row>
    <row r="22" spans="1:5" ht="12.75" customHeight="1">
      <c r="A22" s="29" t="s">
        <v>46</v>
      </c>
      <c r="E22" s="30" t="s">
        <v>1757</v>
      </c>
    </row>
    <row r="23" spans="1:5" ht="12.75" customHeight="1">
      <c r="A23" s="29" t="s">
        <v>47</v>
      </c>
      <c r="E23" s="31" t="s">
        <v>5</v>
      </c>
    </row>
    <row r="24" spans="5:5" ht="12.75" customHeight="1">
      <c r="E24" s="30" t="s">
        <v>118</v>
      </c>
    </row>
    <row r="25" spans="1:16" ht="12.75" customHeight="1">
      <c r="A25" t="s">
        <v>40</v>
      </c>
      <c s="6" t="s">
        <v>57</v>
      </c>
      <c s="6" t="s">
        <v>58</v>
      </c>
      <c t="s">
        <v>5</v>
      </c>
      <c s="24" t="s">
        <v>1761</v>
      </c>
      <c s="25" t="s">
        <v>43</v>
      </c>
      <c s="26">
        <v>1</v>
      </c>
      <c s="25">
        <v>0</v>
      </c>
      <c s="25">
        <f>ROUND(G25*H25,6)</f>
      </c>
      <c r="L25" s="27">
        <v>0</v>
      </c>
      <c s="28">
        <f>ROUND(ROUND(L25,2)*ROUND(G25,3),2)</f>
      </c>
      <c s="25" t="s">
        <v>44</v>
      </c>
      <c>
        <f>(M25*21)/100</f>
      </c>
      <c t="s">
        <v>45</v>
      </c>
    </row>
    <row r="26" spans="1:5" ht="12.75" customHeight="1">
      <c r="A26" s="29" t="s">
        <v>46</v>
      </c>
      <c r="E26" s="30" t="s">
        <v>1757</v>
      </c>
    </row>
    <row r="27" spans="1:5" ht="12.75" customHeight="1">
      <c r="A27" s="29" t="s">
        <v>47</v>
      </c>
      <c r="E27" s="31" t="s">
        <v>5</v>
      </c>
    </row>
    <row r="28" spans="5:5" ht="12.75" customHeight="1">
      <c r="E28" s="30" t="s">
        <v>118</v>
      </c>
    </row>
    <row r="29" spans="1:16" ht="12.75" customHeight="1">
      <c r="A29" t="s">
        <v>40</v>
      </c>
      <c s="6" t="s">
        <v>60</v>
      </c>
      <c s="6" t="s">
        <v>61</v>
      </c>
      <c t="s">
        <v>5</v>
      </c>
      <c s="24" t="s">
        <v>1762</v>
      </c>
      <c s="25" t="s">
        <v>43</v>
      </c>
      <c s="26">
        <v>3</v>
      </c>
      <c s="25">
        <v>0</v>
      </c>
      <c s="25">
        <f>ROUND(G29*H29,6)</f>
      </c>
      <c r="L29" s="27">
        <v>0</v>
      </c>
      <c s="28">
        <f>ROUND(ROUND(L29,2)*ROUND(G29,3),2)</f>
      </c>
      <c s="25" t="s">
        <v>44</v>
      </c>
      <c>
        <f>(M29*21)/100</f>
      </c>
      <c t="s">
        <v>45</v>
      </c>
    </row>
    <row r="30" spans="1:5" ht="12.75" customHeight="1">
      <c r="A30" s="29" t="s">
        <v>46</v>
      </c>
      <c r="E30" s="30" t="s">
        <v>1757</v>
      </c>
    </row>
    <row r="31" spans="1:5" ht="12.75" customHeight="1">
      <c r="A31" s="29" t="s">
        <v>47</v>
      </c>
      <c r="E31" s="31" t="s">
        <v>5</v>
      </c>
    </row>
    <row r="32" spans="5:5" ht="12.75" customHeight="1">
      <c r="E32" s="30" t="s">
        <v>118</v>
      </c>
    </row>
    <row r="33" spans="1:16" ht="12.75" customHeight="1">
      <c r="A33" t="s">
        <v>40</v>
      </c>
      <c s="6" t="s">
        <v>63</v>
      </c>
      <c s="6" t="s">
        <v>64</v>
      </c>
      <c t="s">
        <v>5</v>
      </c>
      <c s="24" t="s">
        <v>1763</v>
      </c>
      <c s="25" t="s">
        <v>43</v>
      </c>
      <c s="26">
        <v>6</v>
      </c>
      <c s="25">
        <v>0</v>
      </c>
      <c s="25">
        <f>ROUND(G33*H33,6)</f>
      </c>
      <c r="L33" s="27">
        <v>0</v>
      </c>
      <c s="28">
        <f>ROUND(ROUND(L33,2)*ROUND(G33,3),2)</f>
      </c>
      <c s="25" t="s">
        <v>44</v>
      </c>
      <c>
        <f>(M33*21)/100</f>
      </c>
      <c t="s">
        <v>45</v>
      </c>
    </row>
    <row r="34" spans="1:5" ht="12.75" customHeight="1">
      <c r="A34" s="29" t="s">
        <v>46</v>
      </c>
      <c r="E34" s="30" t="s">
        <v>1757</v>
      </c>
    </row>
    <row r="35" spans="1:5" ht="12.75" customHeight="1">
      <c r="A35" s="29" t="s">
        <v>47</v>
      </c>
      <c r="E35" s="31" t="s">
        <v>5</v>
      </c>
    </row>
    <row r="36" spans="5:5" ht="12.75" customHeight="1">
      <c r="E36" s="30" t="s">
        <v>118</v>
      </c>
    </row>
    <row r="37" spans="1:16" ht="12.75" customHeight="1">
      <c r="A37" t="s">
        <v>40</v>
      </c>
      <c s="6" t="s">
        <v>66</v>
      </c>
      <c s="6" t="s">
        <v>67</v>
      </c>
      <c t="s">
        <v>5</v>
      </c>
      <c s="24" t="s">
        <v>1764</v>
      </c>
      <c s="25" t="s">
        <v>43</v>
      </c>
      <c s="26">
        <v>1</v>
      </c>
      <c s="25">
        <v>0</v>
      </c>
      <c s="25">
        <f>ROUND(G37*H37,6)</f>
      </c>
      <c r="L37" s="27">
        <v>0</v>
      </c>
      <c s="28">
        <f>ROUND(ROUND(L37,2)*ROUND(G37,3),2)</f>
      </c>
      <c s="25" t="s">
        <v>44</v>
      </c>
      <c>
        <f>(M37*21)/100</f>
      </c>
      <c t="s">
        <v>45</v>
      </c>
    </row>
    <row r="38" spans="1:5" ht="12.75" customHeight="1">
      <c r="A38" s="29" t="s">
        <v>46</v>
      </c>
      <c r="E38" s="30" t="s">
        <v>1757</v>
      </c>
    </row>
    <row r="39" spans="1:5" ht="12.75" customHeight="1">
      <c r="A39" s="29" t="s">
        <v>47</v>
      </c>
      <c r="E39" s="31" t="s">
        <v>5</v>
      </c>
    </row>
    <row r="40" spans="5:5" ht="12.75" customHeight="1">
      <c r="E40" s="30" t="s">
        <v>118</v>
      </c>
    </row>
    <row r="41" spans="1:16" ht="12.75" customHeight="1">
      <c r="A41" t="s">
        <v>40</v>
      </c>
      <c s="6" t="s">
        <v>70</v>
      </c>
      <c s="6" t="s">
        <v>71</v>
      </c>
      <c t="s">
        <v>5</v>
      </c>
      <c s="24" t="s">
        <v>1765</v>
      </c>
      <c s="25" t="s">
        <v>43</v>
      </c>
      <c s="26">
        <v>3</v>
      </c>
      <c s="25">
        <v>0</v>
      </c>
      <c s="25">
        <f>ROUND(G41*H41,6)</f>
      </c>
      <c r="L41" s="27">
        <v>0</v>
      </c>
      <c s="28">
        <f>ROUND(ROUND(L41,2)*ROUND(G41,3),2)</f>
      </c>
      <c s="25" t="s">
        <v>44</v>
      </c>
      <c>
        <f>(M41*21)/100</f>
      </c>
      <c t="s">
        <v>45</v>
      </c>
    </row>
    <row r="42" spans="1:5" ht="12.75" customHeight="1">
      <c r="A42" s="29" t="s">
        <v>46</v>
      </c>
      <c r="E42" s="30" t="s">
        <v>1757</v>
      </c>
    </row>
    <row r="43" spans="1:5" ht="12.75" customHeight="1">
      <c r="A43" s="29" t="s">
        <v>47</v>
      </c>
      <c r="E43" s="31" t="s">
        <v>5</v>
      </c>
    </row>
    <row r="44" spans="5:5" ht="12.75" customHeight="1">
      <c r="E44" s="30" t="s">
        <v>118</v>
      </c>
    </row>
    <row r="45" spans="1:16" ht="12.75" customHeight="1">
      <c r="A45" t="s">
        <v>40</v>
      </c>
      <c s="6" t="s">
        <v>73</v>
      </c>
      <c s="6" t="s">
        <v>74</v>
      </c>
      <c t="s">
        <v>5</v>
      </c>
      <c s="24" t="s">
        <v>1766</v>
      </c>
      <c s="25" t="s">
        <v>43</v>
      </c>
      <c s="26">
        <v>1</v>
      </c>
      <c s="25">
        <v>0</v>
      </c>
      <c s="25">
        <f>ROUND(G45*H45,6)</f>
      </c>
      <c r="L45" s="27">
        <v>0</v>
      </c>
      <c s="28">
        <f>ROUND(ROUND(L45,2)*ROUND(G45,3),2)</f>
      </c>
      <c s="25" t="s">
        <v>44</v>
      </c>
      <c>
        <f>(M45*21)/100</f>
      </c>
      <c t="s">
        <v>45</v>
      </c>
    </row>
    <row r="46" spans="1:5" ht="12.75" customHeight="1">
      <c r="A46" s="29" t="s">
        <v>46</v>
      </c>
      <c r="E46" s="30" t="s">
        <v>1757</v>
      </c>
    </row>
    <row r="47" spans="1:5" ht="12.75" customHeight="1">
      <c r="A47" s="29" t="s">
        <v>47</v>
      </c>
      <c r="E47" s="31" t="s">
        <v>5</v>
      </c>
    </row>
    <row r="48" spans="5:5" ht="12.75" customHeight="1">
      <c r="E48" s="30" t="s">
        <v>118</v>
      </c>
    </row>
    <row r="49" spans="1:16" ht="12.75" customHeight="1">
      <c r="A49" t="s">
        <v>40</v>
      </c>
      <c s="6" t="s">
        <v>76</v>
      </c>
      <c s="6" t="s">
        <v>77</v>
      </c>
      <c t="s">
        <v>5</v>
      </c>
      <c s="24" t="s">
        <v>1767</v>
      </c>
      <c s="25" t="s">
        <v>43</v>
      </c>
      <c s="26">
        <v>1</v>
      </c>
      <c s="25">
        <v>0</v>
      </c>
      <c s="25">
        <f>ROUND(G49*H49,6)</f>
      </c>
      <c r="L49" s="27">
        <v>0</v>
      </c>
      <c s="28">
        <f>ROUND(ROUND(L49,2)*ROUND(G49,3),2)</f>
      </c>
      <c s="25" t="s">
        <v>44</v>
      </c>
      <c>
        <f>(M49*21)/100</f>
      </c>
      <c t="s">
        <v>45</v>
      </c>
    </row>
    <row r="50" spans="1:5" ht="12.75" customHeight="1">
      <c r="A50" s="29" t="s">
        <v>46</v>
      </c>
      <c r="E50" s="30" t="s">
        <v>1757</v>
      </c>
    </row>
    <row r="51" spans="1:5" ht="12.75" customHeight="1">
      <c r="A51" s="29" t="s">
        <v>47</v>
      </c>
      <c r="E51" s="31" t="s">
        <v>5</v>
      </c>
    </row>
    <row r="52" spans="5:5" ht="12.75" customHeight="1">
      <c r="E52" s="30" t="s">
        <v>118</v>
      </c>
    </row>
    <row r="53" spans="1:13" ht="12.75" customHeight="1">
      <c r="A53" t="s">
        <v>37</v>
      </c>
      <c r="C53" s="7" t="s">
        <v>45</v>
      </c>
      <c r="E53" s="32" t="s">
        <v>1451</v>
      </c>
      <c r="J53" s="28">
        <f>0</f>
      </c>
      <c s="28">
        <f>0</f>
      </c>
      <c s="28">
        <f>0+L54+L58+L62+L66+L70+L74+L78+L82+L86+L90</f>
      </c>
      <c s="28">
        <f>0+M54+M58+M62+M66+M70+M74+M78+M82+M86+M90</f>
      </c>
    </row>
    <row r="54" spans="1:16" ht="12.75" customHeight="1">
      <c r="A54" t="s">
        <v>40</v>
      </c>
      <c s="6" t="s">
        <v>79</v>
      </c>
      <c s="6" t="s">
        <v>80</v>
      </c>
      <c t="s">
        <v>5</v>
      </c>
      <c s="24" t="s">
        <v>1768</v>
      </c>
      <c s="25" t="s">
        <v>69</v>
      </c>
      <c s="26">
        <v>15</v>
      </c>
      <c s="25">
        <v>0</v>
      </c>
      <c s="25">
        <f>ROUND(G54*H54,6)</f>
      </c>
      <c r="L54" s="27">
        <v>0</v>
      </c>
      <c s="28">
        <f>ROUND(ROUND(L54,2)*ROUND(G54,3),2)</f>
      </c>
      <c s="25" t="s">
        <v>44</v>
      </c>
      <c>
        <f>(M54*21)/100</f>
      </c>
      <c t="s">
        <v>45</v>
      </c>
    </row>
    <row r="55" spans="1:5" ht="12.75" customHeight="1">
      <c r="A55" s="29" t="s">
        <v>46</v>
      </c>
      <c r="E55" s="30" t="s">
        <v>1757</v>
      </c>
    </row>
    <row r="56" spans="1:5" ht="12.75" customHeight="1">
      <c r="A56" s="29" t="s">
        <v>47</v>
      </c>
      <c r="E56" s="31" t="s">
        <v>5</v>
      </c>
    </row>
    <row r="57" spans="5:5" ht="12.75" customHeight="1">
      <c r="E57" s="30" t="s">
        <v>118</v>
      </c>
    </row>
    <row r="58" spans="1:16" ht="12.75" customHeight="1">
      <c r="A58" t="s">
        <v>40</v>
      </c>
      <c s="6" t="s">
        <v>82</v>
      </c>
      <c s="6" t="s">
        <v>83</v>
      </c>
      <c t="s">
        <v>5</v>
      </c>
      <c s="24" t="s">
        <v>1459</v>
      </c>
      <c s="25" t="s">
        <v>69</v>
      </c>
      <c s="26">
        <v>42</v>
      </c>
      <c s="25">
        <v>0</v>
      </c>
      <c s="25">
        <f>ROUND(G58*H58,6)</f>
      </c>
      <c r="L58" s="27">
        <v>0</v>
      </c>
      <c s="28">
        <f>ROUND(ROUND(L58,2)*ROUND(G58,3),2)</f>
      </c>
      <c s="25" t="s">
        <v>44</v>
      </c>
      <c>
        <f>(M58*21)/100</f>
      </c>
      <c t="s">
        <v>45</v>
      </c>
    </row>
    <row r="59" spans="1:5" ht="12.75" customHeight="1">
      <c r="A59" s="29" t="s">
        <v>46</v>
      </c>
      <c r="E59" s="30" t="s">
        <v>1757</v>
      </c>
    </row>
    <row r="60" spans="1:5" ht="12.75" customHeight="1">
      <c r="A60" s="29" t="s">
        <v>47</v>
      </c>
      <c r="E60" s="31" t="s">
        <v>5</v>
      </c>
    </row>
    <row r="61" spans="5:5" ht="12.75" customHeight="1">
      <c r="E61" s="30" t="s">
        <v>118</v>
      </c>
    </row>
    <row r="62" spans="1:16" ht="12.75" customHeight="1">
      <c r="A62" t="s">
        <v>40</v>
      </c>
      <c s="6" t="s">
        <v>85</v>
      </c>
      <c s="6" t="s">
        <v>86</v>
      </c>
      <c t="s">
        <v>5</v>
      </c>
      <c s="24" t="s">
        <v>1769</v>
      </c>
      <c s="25" t="s">
        <v>43</v>
      </c>
      <c s="26">
        <v>3</v>
      </c>
      <c s="25">
        <v>0</v>
      </c>
      <c s="25">
        <f>ROUND(G62*H62,6)</f>
      </c>
      <c r="L62" s="27">
        <v>0</v>
      </c>
      <c s="28">
        <f>ROUND(ROUND(L62,2)*ROUND(G62,3),2)</f>
      </c>
      <c s="25" t="s">
        <v>44</v>
      </c>
      <c>
        <f>(M62*21)/100</f>
      </c>
      <c t="s">
        <v>45</v>
      </c>
    </row>
    <row r="63" spans="1:5" ht="12.75" customHeight="1">
      <c r="A63" s="29" t="s">
        <v>46</v>
      </c>
      <c r="E63" s="30" t="s">
        <v>1757</v>
      </c>
    </row>
    <row r="64" spans="1:5" ht="12.75" customHeight="1">
      <c r="A64" s="29" t="s">
        <v>47</v>
      </c>
      <c r="E64" s="31" t="s">
        <v>5</v>
      </c>
    </row>
    <row r="65" spans="5:5" ht="12.75" customHeight="1">
      <c r="E65" s="30" t="s">
        <v>118</v>
      </c>
    </row>
    <row r="66" spans="1:16" ht="12.75" customHeight="1">
      <c r="A66" t="s">
        <v>40</v>
      </c>
      <c s="6" t="s">
        <v>88</v>
      </c>
      <c s="6" t="s">
        <v>89</v>
      </c>
      <c t="s">
        <v>5</v>
      </c>
      <c s="24" t="s">
        <v>1464</v>
      </c>
      <c s="25" t="s">
        <v>599</v>
      </c>
      <c s="26">
        <v>2</v>
      </c>
      <c s="25">
        <v>0</v>
      </c>
      <c s="25">
        <f>ROUND(G66*H66,6)</f>
      </c>
      <c r="L66" s="27">
        <v>0</v>
      </c>
      <c s="28">
        <f>ROUND(ROUND(L66,2)*ROUND(G66,3),2)</f>
      </c>
      <c s="25" t="s">
        <v>44</v>
      </c>
      <c>
        <f>(M66*21)/100</f>
      </c>
      <c t="s">
        <v>45</v>
      </c>
    </row>
    <row r="67" spans="1:5" ht="12.75" customHeight="1">
      <c r="A67" s="29" t="s">
        <v>46</v>
      </c>
      <c r="E67" s="30" t="s">
        <v>1757</v>
      </c>
    </row>
    <row r="68" spans="1:5" ht="12.75" customHeight="1">
      <c r="A68" s="29" t="s">
        <v>47</v>
      </c>
      <c r="E68" s="31" t="s">
        <v>5</v>
      </c>
    </row>
    <row r="69" spans="5:5" ht="12.75" customHeight="1">
      <c r="E69" s="30" t="s">
        <v>118</v>
      </c>
    </row>
    <row r="70" spans="1:16" ht="12.75" customHeight="1">
      <c r="A70" t="s">
        <v>40</v>
      </c>
      <c s="6" t="s">
        <v>91</v>
      </c>
      <c s="6" t="s">
        <v>92</v>
      </c>
      <c t="s">
        <v>5</v>
      </c>
      <c s="24" t="s">
        <v>1770</v>
      </c>
      <c s="25" t="s">
        <v>69</v>
      </c>
      <c s="26">
        <v>27</v>
      </c>
      <c s="25">
        <v>0</v>
      </c>
      <c s="25">
        <f>ROUND(G70*H70,6)</f>
      </c>
      <c r="L70" s="27">
        <v>0</v>
      </c>
      <c s="28">
        <f>ROUND(ROUND(L70,2)*ROUND(G70,3),2)</f>
      </c>
      <c s="25" t="s">
        <v>44</v>
      </c>
      <c>
        <f>(M70*21)/100</f>
      </c>
      <c t="s">
        <v>45</v>
      </c>
    </row>
    <row r="71" spans="1:5" ht="12.75" customHeight="1">
      <c r="A71" s="29" t="s">
        <v>46</v>
      </c>
      <c r="E71" s="30" t="s">
        <v>1757</v>
      </c>
    </row>
    <row r="72" spans="1:5" ht="12.75" customHeight="1">
      <c r="A72" s="29" t="s">
        <v>47</v>
      </c>
      <c r="E72" s="31" t="s">
        <v>5</v>
      </c>
    </row>
    <row r="73" spans="5:5" ht="12.75" customHeight="1">
      <c r="E73" s="30" t="s">
        <v>118</v>
      </c>
    </row>
    <row r="74" spans="1:16" ht="12.75" customHeight="1">
      <c r="A74" t="s">
        <v>40</v>
      </c>
      <c s="6" t="s">
        <v>94</v>
      </c>
      <c s="6" t="s">
        <v>95</v>
      </c>
      <c t="s">
        <v>5</v>
      </c>
      <c s="24" t="s">
        <v>1771</v>
      </c>
      <c s="25" t="s">
        <v>69</v>
      </c>
      <c s="26">
        <v>40</v>
      </c>
      <c s="25">
        <v>0</v>
      </c>
      <c s="25">
        <f>ROUND(G74*H74,6)</f>
      </c>
      <c r="L74" s="27">
        <v>0</v>
      </c>
      <c s="28">
        <f>ROUND(ROUND(L74,2)*ROUND(G74,3),2)</f>
      </c>
      <c s="25" t="s">
        <v>44</v>
      </c>
      <c>
        <f>(M74*21)/100</f>
      </c>
      <c t="s">
        <v>45</v>
      </c>
    </row>
    <row r="75" spans="1:5" ht="12.75" customHeight="1">
      <c r="A75" s="29" t="s">
        <v>46</v>
      </c>
      <c r="E75" s="30" t="s">
        <v>1757</v>
      </c>
    </row>
    <row r="76" spans="1:5" ht="12.75" customHeight="1">
      <c r="A76" s="29" t="s">
        <v>47</v>
      </c>
      <c r="E76" s="31" t="s">
        <v>5</v>
      </c>
    </row>
    <row r="77" spans="5:5" ht="12.75" customHeight="1">
      <c r="E77" s="30" t="s">
        <v>118</v>
      </c>
    </row>
    <row r="78" spans="1:16" ht="12.75" customHeight="1">
      <c r="A78" t="s">
        <v>40</v>
      </c>
      <c s="6" t="s">
        <v>97</v>
      </c>
      <c s="6" t="s">
        <v>98</v>
      </c>
      <c t="s">
        <v>5</v>
      </c>
      <c s="24" t="s">
        <v>1772</v>
      </c>
      <c s="25" t="s">
        <v>43</v>
      </c>
      <c s="26">
        <v>1</v>
      </c>
      <c s="25">
        <v>0</v>
      </c>
      <c s="25">
        <f>ROUND(G78*H78,6)</f>
      </c>
      <c r="L78" s="27">
        <v>0</v>
      </c>
      <c s="28">
        <f>ROUND(ROUND(L78,2)*ROUND(G78,3),2)</f>
      </c>
      <c s="25" t="s">
        <v>44</v>
      </c>
      <c>
        <f>(M78*21)/100</f>
      </c>
      <c t="s">
        <v>45</v>
      </c>
    </row>
    <row r="79" spans="1:5" ht="12.75" customHeight="1">
      <c r="A79" s="29" t="s">
        <v>46</v>
      </c>
      <c r="E79" s="30" t="s">
        <v>1757</v>
      </c>
    </row>
    <row r="80" spans="1:5" ht="12.75" customHeight="1">
      <c r="A80" s="29" t="s">
        <v>47</v>
      </c>
      <c r="E80" s="31" t="s">
        <v>5</v>
      </c>
    </row>
    <row r="81" spans="5:5" ht="12.75" customHeight="1">
      <c r="E81" s="30" t="s">
        <v>118</v>
      </c>
    </row>
    <row r="82" spans="1:16" ht="12.75" customHeight="1">
      <c r="A82" t="s">
        <v>40</v>
      </c>
      <c s="6" t="s">
        <v>100</v>
      </c>
      <c s="6" t="s">
        <v>101</v>
      </c>
      <c t="s">
        <v>5</v>
      </c>
      <c s="24" t="s">
        <v>1773</v>
      </c>
      <c s="25" t="s">
        <v>43</v>
      </c>
      <c s="26">
        <v>3</v>
      </c>
      <c s="25">
        <v>0</v>
      </c>
      <c s="25">
        <f>ROUND(G82*H82,6)</f>
      </c>
      <c r="L82" s="27">
        <v>0</v>
      </c>
      <c s="28">
        <f>ROUND(ROUND(L82,2)*ROUND(G82,3),2)</f>
      </c>
      <c s="25" t="s">
        <v>44</v>
      </c>
      <c>
        <f>(M82*21)/100</f>
      </c>
      <c t="s">
        <v>45</v>
      </c>
    </row>
    <row r="83" spans="1:5" ht="12.75" customHeight="1">
      <c r="A83" s="29" t="s">
        <v>46</v>
      </c>
      <c r="E83" s="30" t="s">
        <v>1757</v>
      </c>
    </row>
    <row r="84" spans="1:5" ht="12.75" customHeight="1">
      <c r="A84" s="29" t="s">
        <v>47</v>
      </c>
      <c r="E84" s="31" t="s">
        <v>5</v>
      </c>
    </row>
    <row r="85" spans="5:5" ht="12.75" customHeight="1">
      <c r="E85" s="30" t="s">
        <v>118</v>
      </c>
    </row>
    <row r="86" spans="1:16" ht="12.75" customHeight="1">
      <c r="A86" t="s">
        <v>40</v>
      </c>
      <c s="6" t="s">
        <v>104</v>
      </c>
      <c s="6" t="s">
        <v>105</v>
      </c>
      <c t="s">
        <v>5</v>
      </c>
      <c s="24" t="s">
        <v>1774</v>
      </c>
      <c s="25" t="s">
        <v>43</v>
      </c>
      <c s="26">
        <v>1</v>
      </c>
      <c s="25">
        <v>0</v>
      </c>
      <c s="25">
        <f>ROUND(G86*H86,6)</f>
      </c>
      <c r="L86" s="27">
        <v>0</v>
      </c>
      <c s="28">
        <f>ROUND(ROUND(L86,2)*ROUND(G86,3),2)</f>
      </c>
      <c s="25" t="s">
        <v>44</v>
      </c>
      <c>
        <f>(M86*21)/100</f>
      </c>
      <c t="s">
        <v>45</v>
      </c>
    </row>
    <row r="87" spans="1:5" ht="12.75" customHeight="1">
      <c r="A87" s="29" t="s">
        <v>46</v>
      </c>
      <c r="E87" s="30" t="s">
        <v>1757</v>
      </c>
    </row>
    <row r="88" spans="1:5" ht="12.75" customHeight="1">
      <c r="A88" s="29" t="s">
        <v>47</v>
      </c>
      <c r="E88" s="31" t="s">
        <v>5</v>
      </c>
    </row>
    <row r="89" spans="5:5" ht="12.75" customHeight="1">
      <c r="E89" s="30" t="s">
        <v>118</v>
      </c>
    </row>
    <row r="90" spans="1:16" ht="12.75" customHeight="1">
      <c r="A90" t="s">
        <v>40</v>
      </c>
      <c s="6" t="s">
        <v>108</v>
      </c>
      <c s="6" t="s">
        <v>109</v>
      </c>
      <c t="s">
        <v>5</v>
      </c>
      <c s="24" t="s">
        <v>1775</v>
      </c>
      <c s="25" t="s">
        <v>43</v>
      </c>
      <c s="26">
        <v>1</v>
      </c>
      <c s="25">
        <v>0</v>
      </c>
      <c s="25">
        <f>ROUND(G90*H90,6)</f>
      </c>
      <c r="L90" s="27">
        <v>0</v>
      </c>
      <c s="28">
        <f>ROUND(ROUND(L90,2)*ROUND(G90,3),2)</f>
      </c>
      <c s="25" t="s">
        <v>44</v>
      </c>
      <c>
        <f>(M90*21)/100</f>
      </c>
      <c t="s">
        <v>45</v>
      </c>
    </row>
    <row r="91" spans="1:5" ht="12.75" customHeight="1">
      <c r="A91" s="29" t="s">
        <v>46</v>
      </c>
      <c r="E91" s="30" t="s">
        <v>1757</v>
      </c>
    </row>
    <row r="92" spans="1:5" ht="12.75" customHeight="1">
      <c r="A92" s="29" t="s">
        <v>47</v>
      </c>
      <c r="E92" s="31" t="s">
        <v>5</v>
      </c>
    </row>
    <row r="93" spans="5:5" ht="12.75" customHeight="1">
      <c r="E93" s="30" t="s">
        <v>118</v>
      </c>
    </row>
    <row r="94" spans="1:13" ht="12.75" customHeight="1">
      <c r="A94" t="s">
        <v>37</v>
      </c>
      <c r="C94" s="7" t="s">
        <v>51</v>
      </c>
      <c r="E94" s="32" t="s">
        <v>1776</v>
      </c>
      <c r="J94" s="28">
        <f>0</f>
      </c>
      <c s="28">
        <f>0</f>
      </c>
      <c s="28">
        <f>0+L95+L99+L103+L107+L111+L115+L119+L123+L127+L131+L135+L139+L143+L147+L151+L155+L159+L163+L167+L171+L175+L179+L183+L187+L191+L195+L199+L203+L207+L211+L215+L219+L223+L227</f>
      </c>
      <c s="28">
        <f>0+M95+M99+M103+M107+M111+M115+M119+M123+M127+M131+M135+M139+M143+M147+M151+M155+M159+M163+M167+M171+M175+M179+M183+M187+M191+M195+M199+M203+M207+M211+M215+M219+M223+M227</f>
      </c>
    </row>
    <row r="95" spans="1:16" ht="12.75" customHeight="1">
      <c r="A95" t="s">
        <v>40</v>
      </c>
      <c s="6" t="s">
        <v>111</v>
      </c>
      <c s="6" t="s">
        <v>112</v>
      </c>
      <c t="s">
        <v>5</v>
      </c>
      <c s="24" t="s">
        <v>1777</v>
      </c>
      <c s="25" t="s">
        <v>69</v>
      </c>
      <c s="26">
        <v>27</v>
      </c>
      <c s="25">
        <v>0</v>
      </c>
      <c s="25">
        <f>ROUND(G95*H95,6)</f>
      </c>
      <c r="L95" s="27">
        <v>0</v>
      </c>
      <c s="28">
        <f>ROUND(ROUND(L95,2)*ROUND(G95,3),2)</f>
      </c>
      <c s="25" t="s">
        <v>44</v>
      </c>
      <c>
        <f>(M95*21)/100</f>
      </c>
      <c t="s">
        <v>45</v>
      </c>
    </row>
    <row r="96" spans="1:5" ht="12.75" customHeight="1">
      <c r="A96" s="29" t="s">
        <v>46</v>
      </c>
      <c r="E96" s="30" t="s">
        <v>1757</v>
      </c>
    </row>
    <row r="97" spans="1:5" ht="12.75" customHeight="1">
      <c r="A97" s="29" t="s">
        <v>47</v>
      </c>
      <c r="E97" s="31" t="s">
        <v>5</v>
      </c>
    </row>
    <row r="98" spans="5:5" ht="12.75" customHeight="1">
      <c r="E98" s="30" t="s">
        <v>118</v>
      </c>
    </row>
    <row r="99" spans="1:16" ht="12.75" customHeight="1">
      <c r="A99" t="s">
        <v>40</v>
      </c>
      <c s="6" t="s">
        <v>115</v>
      </c>
      <c s="6" t="s">
        <v>116</v>
      </c>
      <c t="s">
        <v>5</v>
      </c>
      <c s="24" t="s">
        <v>1778</v>
      </c>
      <c s="25" t="s">
        <v>69</v>
      </c>
      <c s="26">
        <v>40</v>
      </c>
      <c s="25">
        <v>0</v>
      </c>
      <c s="25">
        <f>ROUND(G99*H99,6)</f>
      </c>
      <c r="L99" s="27">
        <v>0</v>
      </c>
      <c s="28">
        <f>ROUND(ROUND(L99,2)*ROUND(G99,3),2)</f>
      </c>
      <c s="25" t="s">
        <v>44</v>
      </c>
      <c>
        <f>(M99*21)/100</f>
      </c>
      <c t="s">
        <v>45</v>
      </c>
    </row>
    <row r="100" spans="1:5" ht="12.75" customHeight="1">
      <c r="A100" s="29" t="s">
        <v>46</v>
      </c>
      <c r="E100" s="30" t="s">
        <v>1757</v>
      </c>
    </row>
    <row r="101" spans="1:5" ht="12.75" customHeight="1">
      <c r="A101" s="29" t="s">
        <v>47</v>
      </c>
      <c r="E101" s="31" t="s">
        <v>5</v>
      </c>
    </row>
    <row r="102" spans="5:5" ht="12.75" customHeight="1">
      <c r="E102" s="30" t="s">
        <v>118</v>
      </c>
    </row>
    <row r="103" spans="1:16" ht="12.75" customHeight="1">
      <c r="A103" t="s">
        <v>40</v>
      </c>
      <c s="6" t="s">
        <v>119</v>
      </c>
      <c s="6" t="s">
        <v>120</v>
      </c>
      <c t="s">
        <v>5</v>
      </c>
      <c s="24" t="s">
        <v>1518</v>
      </c>
      <c s="25" t="s">
        <v>43</v>
      </c>
      <c s="26">
        <v>30</v>
      </c>
      <c s="25">
        <v>0</v>
      </c>
      <c s="25">
        <f>ROUND(G103*H103,6)</f>
      </c>
      <c r="L103" s="27">
        <v>0</v>
      </c>
      <c s="28">
        <f>ROUND(ROUND(L103,2)*ROUND(G103,3),2)</f>
      </c>
      <c s="25" t="s">
        <v>44</v>
      </c>
      <c>
        <f>(M103*21)/100</f>
      </c>
      <c t="s">
        <v>45</v>
      </c>
    </row>
    <row r="104" spans="1:5" ht="12.75" customHeight="1">
      <c r="A104" s="29" t="s">
        <v>46</v>
      </c>
      <c r="E104" s="30" t="s">
        <v>1757</v>
      </c>
    </row>
    <row r="105" spans="1:5" ht="12.75" customHeight="1">
      <c r="A105" s="29" t="s">
        <v>47</v>
      </c>
      <c r="E105" s="31" t="s">
        <v>5</v>
      </c>
    </row>
    <row r="106" spans="5:5" ht="12.75" customHeight="1">
      <c r="E106" s="30" t="s">
        <v>118</v>
      </c>
    </row>
    <row r="107" spans="1:16" ht="12.75" customHeight="1">
      <c r="A107" t="s">
        <v>40</v>
      </c>
      <c s="6" t="s">
        <v>122</v>
      </c>
      <c s="6" t="s">
        <v>123</v>
      </c>
      <c t="s">
        <v>5</v>
      </c>
      <c s="24" t="s">
        <v>1519</v>
      </c>
      <c s="25" t="s">
        <v>43</v>
      </c>
      <c s="26">
        <v>8</v>
      </c>
      <c s="25">
        <v>0</v>
      </c>
      <c s="25">
        <f>ROUND(G107*H107,6)</f>
      </c>
      <c r="L107" s="27">
        <v>0</v>
      </c>
      <c s="28">
        <f>ROUND(ROUND(L107,2)*ROUND(G107,3),2)</f>
      </c>
      <c s="25" t="s">
        <v>44</v>
      </c>
      <c>
        <f>(M107*21)/100</f>
      </c>
      <c t="s">
        <v>45</v>
      </c>
    </row>
    <row r="108" spans="1:5" ht="12.75" customHeight="1">
      <c r="A108" s="29" t="s">
        <v>46</v>
      </c>
      <c r="E108" s="30" t="s">
        <v>1757</v>
      </c>
    </row>
    <row r="109" spans="1:5" ht="12.75" customHeight="1">
      <c r="A109" s="29" t="s">
        <v>47</v>
      </c>
      <c r="E109" s="31" t="s">
        <v>5</v>
      </c>
    </row>
    <row r="110" spans="5:5" ht="12.75" customHeight="1">
      <c r="E110" s="30" t="s">
        <v>5</v>
      </c>
    </row>
    <row r="111" spans="1:16" ht="12.75" customHeight="1">
      <c r="A111" t="s">
        <v>40</v>
      </c>
      <c s="6" t="s">
        <v>125</v>
      </c>
      <c s="6" t="s">
        <v>126</v>
      </c>
      <c t="s">
        <v>5</v>
      </c>
      <c s="24" t="s">
        <v>1521</v>
      </c>
      <c s="25" t="s">
        <v>43</v>
      </c>
      <c s="26">
        <v>16</v>
      </c>
      <c s="25">
        <v>0</v>
      </c>
      <c s="25">
        <f>ROUND(G111*H111,6)</f>
      </c>
      <c r="L111" s="27">
        <v>0</v>
      </c>
      <c s="28">
        <f>ROUND(ROUND(L111,2)*ROUND(G111,3),2)</f>
      </c>
      <c s="25" t="s">
        <v>44</v>
      </c>
      <c>
        <f>(M111*21)/100</f>
      </c>
      <c t="s">
        <v>45</v>
      </c>
    </row>
    <row r="112" spans="1:5" ht="12.75" customHeight="1">
      <c r="A112" s="29" t="s">
        <v>46</v>
      </c>
      <c r="E112" s="30" t="s">
        <v>1757</v>
      </c>
    </row>
    <row r="113" spans="1:5" ht="12.75" customHeight="1">
      <c r="A113" s="29" t="s">
        <v>47</v>
      </c>
      <c r="E113" s="31" t="s">
        <v>5</v>
      </c>
    </row>
    <row r="114" spans="5:5" ht="12.75" customHeight="1">
      <c r="E114" s="30" t="s">
        <v>118</v>
      </c>
    </row>
    <row r="115" spans="1:16" ht="12.75" customHeight="1">
      <c r="A115" t="s">
        <v>40</v>
      </c>
      <c s="6" t="s">
        <v>128</v>
      </c>
      <c s="6" t="s">
        <v>129</v>
      </c>
      <c t="s">
        <v>5</v>
      </c>
      <c s="24" t="s">
        <v>1779</v>
      </c>
      <c s="25" t="s">
        <v>43</v>
      </c>
      <c s="26">
        <v>2</v>
      </c>
      <c s="25">
        <v>0</v>
      </c>
      <c s="25">
        <f>ROUND(G115*H115,6)</f>
      </c>
      <c r="L115" s="27">
        <v>0</v>
      </c>
      <c s="28">
        <f>ROUND(ROUND(L115,2)*ROUND(G115,3),2)</f>
      </c>
      <c s="25" t="s">
        <v>44</v>
      </c>
      <c>
        <f>(M115*21)/100</f>
      </c>
      <c t="s">
        <v>45</v>
      </c>
    </row>
    <row r="116" spans="1:5" ht="12.75" customHeight="1">
      <c r="A116" s="29" t="s">
        <v>46</v>
      </c>
      <c r="E116" s="30" t="s">
        <v>1757</v>
      </c>
    </row>
    <row r="117" spans="1:5" ht="12.75" customHeight="1">
      <c r="A117" s="29" t="s">
        <v>47</v>
      </c>
      <c r="E117" s="31" t="s">
        <v>5</v>
      </c>
    </row>
    <row r="118" spans="5:5" ht="12.75" customHeight="1">
      <c r="E118" s="30" t="s">
        <v>118</v>
      </c>
    </row>
    <row r="119" spans="1:16" ht="12.75" customHeight="1">
      <c r="A119" t="s">
        <v>40</v>
      </c>
      <c s="6" t="s">
        <v>131</v>
      </c>
      <c s="6" t="s">
        <v>132</v>
      </c>
      <c t="s">
        <v>5</v>
      </c>
      <c s="24" t="s">
        <v>1780</v>
      </c>
      <c s="25" t="s">
        <v>43</v>
      </c>
      <c s="26">
        <v>6</v>
      </c>
      <c s="25">
        <v>0</v>
      </c>
      <c s="25">
        <f>ROUND(G119*H119,6)</f>
      </c>
      <c r="L119" s="27">
        <v>0</v>
      </c>
      <c s="28">
        <f>ROUND(ROUND(L119,2)*ROUND(G119,3),2)</f>
      </c>
      <c s="25" t="s">
        <v>44</v>
      </c>
      <c>
        <f>(M119*21)/100</f>
      </c>
      <c t="s">
        <v>45</v>
      </c>
    </row>
    <row r="120" spans="1:5" ht="12.75" customHeight="1">
      <c r="A120" s="29" t="s">
        <v>46</v>
      </c>
      <c r="E120" s="30" t="s">
        <v>1757</v>
      </c>
    </row>
    <row r="121" spans="1:5" ht="12.75" customHeight="1">
      <c r="A121" s="29" t="s">
        <v>47</v>
      </c>
      <c r="E121" s="31" t="s">
        <v>5</v>
      </c>
    </row>
    <row r="122" spans="5:5" ht="12.75" customHeight="1">
      <c r="E122" s="30" t="s">
        <v>118</v>
      </c>
    </row>
    <row r="123" spans="1:16" ht="12.75" customHeight="1">
      <c r="A123" t="s">
        <v>40</v>
      </c>
      <c s="6" t="s">
        <v>134</v>
      </c>
      <c s="6" t="s">
        <v>135</v>
      </c>
      <c t="s">
        <v>5</v>
      </c>
      <c s="24" t="s">
        <v>1781</v>
      </c>
      <c s="25" t="s">
        <v>43</v>
      </c>
      <c s="26">
        <v>3</v>
      </c>
      <c s="25">
        <v>0</v>
      </c>
      <c s="25">
        <f>ROUND(G123*H123,6)</f>
      </c>
      <c r="L123" s="27">
        <v>0</v>
      </c>
      <c s="28">
        <f>ROUND(ROUND(L123,2)*ROUND(G123,3),2)</f>
      </c>
      <c s="25" t="s">
        <v>44</v>
      </c>
      <c>
        <f>(M123*21)/100</f>
      </c>
      <c t="s">
        <v>45</v>
      </c>
    </row>
    <row r="124" spans="1:5" ht="12.75" customHeight="1">
      <c r="A124" s="29" t="s">
        <v>46</v>
      </c>
      <c r="E124" s="30" t="s">
        <v>1757</v>
      </c>
    </row>
    <row r="125" spans="1:5" ht="12.75" customHeight="1">
      <c r="A125" s="29" t="s">
        <v>47</v>
      </c>
      <c r="E125" s="31" t="s">
        <v>5</v>
      </c>
    </row>
    <row r="126" spans="5:5" ht="12.75" customHeight="1">
      <c r="E126" s="30" t="s">
        <v>118</v>
      </c>
    </row>
    <row r="127" spans="1:16" ht="12.75" customHeight="1">
      <c r="A127" t="s">
        <v>40</v>
      </c>
      <c s="6" t="s">
        <v>137</v>
      </c>
      <c s="6" t="s">
        <v>138</v>
      </c>
      <c t="s">
        <v>5</v>
      </c>
      <c s="24" t="s">
        <v>1782</v>
      </c>
      <c s="25" t="s">
        <v>43</v>
      </c>
      <c s="26">
        <v>3</v>
      </c>
      <c s="25">
        <v>0</v>
      </c>
      <c s="25">
        <f>ROUND(G127*H127,6)</f>
      </c>
      <c r="L127" s="27">
        <v>0</v>
      </c>
      <c s="28">
        <f>ROUND(ROUND(L127,2)*ROUND(G127,3),2)</f>
      </c>
      <c s="25" t="s">
        <v>44</v>
      </c>
      <c>
        <f>(M127*21)/100</f>
      </c>
      <c t="s">
        <v>45</v>
      </c>
    </row>
    <row r="128" spans="1:5" ht="12.75" customHeight="1">
      <c r="A128" s="29" t="s">
        <v>46</v>
      </c>
      <c r="E128" s="30" t="s">
        <v>1757</v>
      </c>
    </row>
    <row r="129" spans="1:5" ht="12.75" customHeight="1">
      <c r="A129" s="29" t="s">
        <v>47</v>
      </c>
      <c r="E129" s="31" t="s">
        <v>5</v>
      </c>
    </row>
    <row r="130" spans="5:5" ht="12.75" customHeight="1">
      <c r="E130" s="30" t="s">
        <v>118</v>
      </c>
    </row>
    <row r="131" spans="1:16" ht="12.75" customHeight="1">
      <c r="A131" t="s">
        <v>40</v>
      </c>
      <c s="6" t="s">
        <v>140</v>
      </c>
      <c s="6" t="s">
        <v>141</v>
      </c>
      <c t="s">
        <v>5</v>
      </c>
      <c s="24" t="s">
        <v>1783</v>
      </c>
      <c s="25" t="s">
        <v>43</v>
      </c>
      <c s="26">
        <v>3</v>
      </c>
      <c s="25">
        <v>0</v>
      </c>
      <c s="25">
        <f>ROUND(G131*H131,6)</f>
      </c>
      <c r="L131" s="27">
        <v>0</v>
      </c>
      <c s="28">
        <f>ROUND(ROUND(L131,2)*ROUND(G131,3),2)</f>
      </c>
      <c s="25" t="s">
        <v>44</v>
      </c>
      <c>
        <f>(M131*21)/100</f>
      </c>
      <c t="s">
        <v>45</v>
      </c>
    </row>
    <row r="132" spans="1:5" ht="12.75" customHeight="1">
      <c r="A132" s="29" t="s">
        <v>46</v>
      </c>
      <c r="E132" s="30" t="s">
        <v>1757</v>
      </c>
    </row>
    <row r="133" spans="1:5" ht="12.75" customHeight="1">
      <c r="A133" s="29" t="s">
        <v>47</v>
      </c>
      <c r="E133" s="31" t="s">
        <v>5</v>
      </c>
    </row>
    <row r="134" spans="5:5" ht="12.75" customHeight="1">
      <c r="E134" s="30" t="s">
        <v>5</v>
      </c>
    </row>
    <row r="135" spans="1:16" ht="12.75" customHeight="1">
      <c r="A135" t="s">
        <v>40</v>
      </c>
      <c s="6" t="s">
        <v>143</v>
      </c>
      <c s="6" t="s">
        <v>144</v>
      </c>
      <c t="s">
        <v>5</v>
      </c>
      <c s="24" t="s">
        <v>1784</v>
      </c>
      <c s="25" t="s">
        <v>43</v>
      </c>
      <c s="26">
        <v>7</v>
      </c>
      <c s="25">
        <v>0</v>
      </c>
      <c s="25">
        <f>ROUND(G135*H135,6)</f>
      </c>
      <c r="L135" s="27">
        <v>0</v>
      </c>
      <c s="28">
        <f>ROUND(ROUND(L135,2)*ROUND(G135,3),2)</f>
      </c>
      <c s="25" t="s">
        <v>44</v>
      </c>
      <c>
        <f>(M135*21)/100</f>
      </c>
      <c t="s">
        <v>45</v>
      </c>
    </row>
    <row r="136" spans="1:5" ht="12.75" customHeight="1">
      <c r="A136" s="29" t="s">
        <v>46</v>
      </c>
      <c r="E136" s="30" t="s">
        <v>1757</v>
      </c>
    </row>
    <row r="137" spans="1:5" ht="12.75" customHeight="1">
      <c r="A137" s="29" t="s">
        <v>47</v>
      </c>
      <c r="E137" s="31" t="s">
        <v>5</v>
      </c>
    </row>
    <row r="138" spans="5:5" ht="12.75" customHeight="1">
      <c r="E138" s="30" t="s">
        <v>118</v>
      </c>
    </row>
    <row r="139" spans="1:16" ht="12.75" customHeight="1">
      <c r="A139" t="s">
        <v>40</v>
      </c>
      <c s="6" t="s">
        <v>146</v>
      </c>
      <c s="6" t="s">
        <v>147</v>
      </c>
      <c t="s">
        <v>5</v>
      </c>
      <c s="24" t="s">
        <v>1785</v>
      </c>
      <c s="25" t="s">
        <v>43</v>
      </c>
      <c s="26">
        <v>1</v>
      </c>
      <c s="25">
        <v>0</v>
      </c>
      <c s="25">
        <f>ROUND(G139*H139,6)</f>
      </c>
      <c r="L139" s="27">
        <v>0</v>
      </c>
      <c s="28">
        <f>ROUND(ROUND(L139,2)*ROUND(G139,3),2)</f>
      </c>
      <c s="25" t="s">
        <v>44</v>
      </c>
      <c>
        <f>(M139*21)/100</f>
      </c>
      <c t="s">
        <v>45</v>
      </c>
    </row>
    <row r="140" spans="1:5" ht="12.75" customHeight="1">
      <c r="A140" s="29" t="s">
        <v>46</v>
      </c>
      <c r="E140" s="30" t="s">
        <v>1757</v>
      </c>
    </row>
    <row r="141" spans="1:5" ht="12.75" customHeight="1">
      <c r="A141" s="29" t="s">
        <v>47</v>
      </c>
      <c r="E141" s="31" t="s">
        <v>5</v>
      </c>
    </row>
    <row r="142" spans="5:5" ht="12.75" customHeight="1">
      <c r="E142" s="30" t="s">
        <v>118</v>
      </c>
    </row>
    <row r="143" spans="1:16" ht="12.75" customHeight="1">
      <c r="A143" t="s">
        <v>40</v>
      </c>
      <c s="6" t="s">
        <v>149</v>
      </c>
      <c s="6" t="s">
        <v>150</v>
      </c>
      <c t="s">
        <v>5</v>
      </c>
      <c s="24" t="s">
        <v>1785</v>
      </c>
      <c s="25" t="s">
        <v>43</v>
      </c>
      <c s="26">
        <v>1</v>
      </c>
      <c s="25">
        <v>0</v>
      </c>
      <c s="25">
        <f>ROUND(G143*H143,6)</f>
      </c>
      <c r="L143" s="27">
        <v>0</v>
      </c>
      <c s="28">
        <f>ROUND(ROUND(L143,2)*ROUND(G143,3),2)</f>
      </c>
      <c s="25" t="s">
        <v>44</v>
      </c>
      <c>
        <f>(M143*21)/100</f>
      </c>
      <c t="s">
        <v>45</v>
      </c>
    </row>
    <row r="144" spans="1:5" ht="12.75" customHeight="1">
      <c r="A144" s="29" t="s">
        <v>46</v>
      </c>
      <c r="E144" s="30" t="s">
        <v>1757</v>
      </c>
    </row>
    <row r="145" spans="1:5" ht="12.75" customHeight="1">
      <c r="A145" s="29" t="s">
        <v>47</v>
      </c>
      <c r="E145" s="31" t="s">
        <v>5</v>
      </c>
    </row>
    <row r="146" spans="5:5" ht="12.75" customHeight="1">
      <c r="E146" s="30" t="s">
        <v>118</v>
      </c>
    </row>
    <row r="147" spans="1:16" ht="12.75" customHeight="1">
      <c r="A147" t="s">
        <v>40</v>
      </c>
      <c s="6" t="s">
        <v>152</v>
      </c>
      <c s="6" t="s">
        <v>153</v>
      </c>
      <c t="s">
        <v>5</v>
      </c>
      <c s="24" t="s">
        <v>1786</v>
      </c>
      <c s="25" t="s">
        <v>43</v>
      </c>
      <c s="26">
        <v>1</v>
      </c>
      <c s="25">
        <v>0</v>
      </c>
      <c s="25">
        <f>ROUND(G147*H147,6)</f>
      </c>
      <c r="L147" s="27">
        <v>0</v>
      </c>
      <c s="28">
        <f>ROUND(ROUND(L147,2)*ROUND(G147,3),2)</f>
      </c>
      <c s="25" t="s">
        <v>44</v>
      </c>
      <c>
        <f>(M147*21)/100</f>
      </c>
      <c t="s">
        <v>45</v>
      </c>
    </row>
    <row r="148" spans="1:5" ht="12.75" customHeight="1">
      <c r="A148" s="29" t="s">
        <v>46</v>
      </c>
      <c r="E148" s="30" t="s">
        <v>1757</v>
      </c>
    </row>
    <row r="149" spans="1:5" ht="12.75" customHeight="1">
      <c r="A149" s="29" t="s">
        <v>47</v>
      </c>
      <c r="E149" s="31" t="s">
        <v>5</v>
      </c>
    </row>
    <row r="150" spans="5:5" ht="12.75" customHeight="1">
      <c r="E150" s="30" t="s">
        <v>118</v>
      </c>
    </row>
    <row r="151" spans="1:16" ht="12.75" customHeight="1">
      <c r="A151" t="s">
        <v>40</v>
      </c>
      <c s="6" t="s">
        <v>155</v>
      </c>
      <c s="6" t="s">
        <v>156</v>
      </c>
      <c t="s">
        <v>5</v>
      </c>
      <c s="24" t="s">
        <v>1787</v>
      </c>
      <c s="25" t="s">
        <v>43</v>
      </c>
      <c s="26">
        <v>1</v>
      </c>
      <c s="25">
        <v>0</v>
      </c>
      <c s="25">
        <f>ROUND(G151*H151,6)</f>
      </c>
      <c r="L151" s="27">
        <v>0</v>
      </c>
      <c s="28">
        <f>ROUND(ROUND(L151,2)*ROUND(G151,3),2)</f>
      </c>
      <c s="25" t="s">
        <v>44</v>
      </c>
      <c>
        <f>(M151*21)/100</f>
      </c>
      <c t="s">
        <v>45</v>
      </c>
    </row>
    <row r="152" spans="1:5" ht="12.75" customHeight="1">
      <c r="A152" s="29" t="s">
        <v>46</v>
      </c>
      <c r="E152" s="30" t="s">
        <v>1757</v>
      </c>
    </row>
    <row r="153" spans="1:5" ht="12.75" customHeight="1">
      <c r="A153" s="29" t="s">
        <v>47</v>
      </c>
      <c r="E153" s="31" t="s">
        <v>5</v>
      </c>
    </row>
    <row r="154" spans="5:5" ht="12.75" customHeight="1">
      <c r="E154" s="30" t="s">
        <v>118</v>
      </c>
    </row>
    <row r="155" spans="1:16" ht="12.75" customHeight="1">
      <c r="A155" t="s">
        <v>40</v>
      </c>
      <c s="6" t="s">
        <v>158</v>
      </c>
      <c s="6" t="s">
        <v>159</v>
      </c>
      <c t="s">
        <v>5</v>
      </c>
      <c s="24" t="s">
        <v>1788</v>
      </c>
      <c s="25" t="s">
        <v>43</v>
      </c>
      <c s="26">
        <v>1</v>
      </c>
      <c s="25">
        <v>0</v>
      </c>
      <c s="25">
        <f>ROUND(G155*H155,6)</f>
      </c>
      <c r="L155" s="27">
        <v>0</v>
      </c>
      <c s="28">
        <f>ROUND(ROUND(L155,2)*ROUND(G155,3),2)</f>
      </c>
      <c s="25" t="s">
        <v>44</v>
      </c>
      <c>
        <f>(M155*21)/100</f>
      </c>
      <c t="s">
        <v>45</v>
      </c>
    </row>
    <row r="156" spans="1:5" ht="12.75" customHeight="1">
      <c r="A156" s="29" t="s">
        <v>46</v>
      </c>
      <c r="E156" s="30" t="s">
        <v>1757</v>
      </c>
    </row>
    <row r="157" spans="1:5" ht="12.75" customHeight="1">
      <c r="A157" s="29" t="s">
        <v>47</v>
      </c>
      <c r="E157" s="31" t="s">
        <v>5</v>
      </c>
    </row>
    <row r="158" spans="5:5" ht="12.75" customHeight="1">
      <c r="E158" s="30" t="s">
        <v>118</v>
      </c>
    </row>
    <row r="159" spans="1:16" ht="12.75" customHeight="1">
      <c r="A159" t="s">
        <v>40</v>
      </c>
      <c s="6" t="s">
        <v>161</v>
      </c>
      <c s="6" t="s">
        <v>162</v>
      </c>
      <c t="s">
        <v>5</v>
      </c>
      <c s="24" t="s">
        <v>1789</v>
      </c>
      <c s="25" t="s">
        <v>43</v>
      </c>
      <c s="26">
        <v>1</v>
      </c>
      <c s="25">
        <v>0</v>
      </c>
      <c s="25">
        <f>ROUND(G159*H159,6)</f>
      </c>
      <c r="L159" s="27">
        <v>0</v>
      </c>
      <c s="28">
        <f>ROUND(ROUND(L159,2)*ROUND(G159,3),2)</f>
      </c>
      <c s="25" t="s">
        <v>44</v>
      </c>
      <c>
        <f>(M159*21)/100</f>
      </c>
      <c t="s">
        <v>45</v>
      </c>
    </row>
    <row r="160" spans="1:5" ht="12.75" customHeight="1">
      <c r="A160" s="29" t="s">
        <v>46</v>
      </c>
      <c r="E160" s="30" t="s">
        <v>1757</v>
      </c>
    </row>
    <row r="161" spans="1:5" ht="12.75" customHeight="1">
      <c r="A161" s="29" t="s">
        <v>47</v>
      </c>
      <c r="E161" s="31" t="s">
        <v>5</v>
      </c>
    </row>
    <row r="162" spans="5:5" ht="12.75" customHeight="1">
      <c r="E162" s="30" t="s">
        <v>118</v>
      </c>
    </row>
    <row r="163" spans="1:16" ht="12.75" customHeight="1">
      <c r="A163" t="s">
        <v>40</v>
      </c>
      <c s="6" t="s">
        <v>164</v>
      </c>
      <c s="6" t="s">
        <v>165</v>
      </c>
      <c t="s">
        <v>5</v>
      </c>
      <c s="24" t="s">
        <v>1790</v>
      </c>
      <c s="25" t="s">
        <v>43</v>
      </c>
      <c s="26">
        <v>1</v>
      </c>
      <c s="25">
        <v>0</v>
      </c>
      <c s="25">
        <f>ROUND(G163*H163,6)</f>
      </c>
      <c r="L163" s="27">
        <v>0</v>
      </c>
      <c s="28">
        <f>ROUND(ROUND(L163,2)*ROUND(G163,3),2)</f>
      </c>
      <c s="25" t="s">
        <v>44</v>
      </c>
      <c>
        <f>(M163*21)/100</f>
      </c>
      <c t="s">
        <v>45</v>
      </c>
    </row>
    <row r="164" spans="1:5" ht="12.75" customHeight="1">
      <c r="A164" s="29" t="s">
        <v>46</v>
      </c>
      <c r="E164" s="30" t="s">
        <v>1757</v>
      </c>
    </row>
    <row r="165" spans="1:5" ht="12.75" customHeight="1">
      <c r="A165" s="29" t="s">
        <v>47</v>
      </c>
      <c r="E165" s="31" t="s">
        <v>5</v>
      </c>
    </row>
    <row r="166" spans="5:5" ht="12.75" customHeight="1">
      <c r="E166" s="30" t="s">
        <v>118</v>
      </c>
    </row>
    <row r="167" spans="1:16" ht="12.75" customHeight="1">
      <c r="A167" t="s">
        <v>40</v>
      </c>
      <c s="6" t="s">
        <v>167</v>
      </c>
      <c s="6" t="s">
        <v>168</v>
      </c>
      <c t="s">
        <v>5</v>
      </c>
      <c s="24" t="s">
        <v>1790</v>
      </c>
      <c s="25" t="s">
        <v>43</v>
      </c>
      <c s="26">
        <v>1</v>
      </c>
      <c s="25">
        <v>0</v>
      </c>
      <c s="25">
        <f>ROUND(G167*H167,6)</f>
      </c>
      <c r="L167" s="27">
        <v>0</v>
      </c>
      <c s="28">
        <f>ROUND(ROUND(L167,2)*ROUND(G167,3),2)</f>
      </c>
      <c s="25" t="s">
        <v>44</v>
      </c>
      <c>
        <f>(M167*21)/100</f>
      </c>
      <c t="s">
        <v>45</v>
      </c>
    </row>
    <row r="168" spans="1:5" ht="12.75" customHeight="1">
      <c r="A168" s="29" t="s">
        <v>46</v>
      </c>
      <c r="E168" s="30" t="s">
        <v>1757</v>
      </c>
    </row>
    <row r="169" spans="1:5" ht="12.75" customHeight="1">
      <c r="A169" s="29" t="s">
        <v>47</v>
      </c>
      <c r="E169" s="31" t="s">
        <v>5</v>
      </c>
    </row>
    <row r="170" spans="5:5" ht="12.75" customHeight="1">
      <c r="E170" s="30" t="s">
        <v>118</v>
      </c>
    </row>
    <row r="171" spans="1:16" ht="12.75" customHeight="1">
      <c r="A171" t="s">
        <v>40</v>
      </c>
      <c s="6" t="s">
        <v>170</v>
      </c>
      <c s="6" t="s">
        <v>171</v>
      </c>
      <c t="s">
        <v>5</v>
      </c>
      <c s="24" t="s">
        <v>1791</v>
      </c>
      <c s="25" t="s">
        <v>43</v>
      </c>
      <c s="26">
        <v>1</v>
      </c>
      <c s="25">
        <v>0</v>
      </c>
      <c s="25">
        <f>ROUND(G171*H171,6)</f>
      </c>
      <c r="L171" s="27">
        <v>0</v>
      </c>
      <c s="28">
        <f>ROUND(ROUND(L171,2)*ROUND(G171,3),2)</f>
      </c>
      <c s="25" t="s">
        <v>44</v>
      </c>
      <c>
        <f>(M171*21)/100</f>
      </c>
      <c t="s">
        <v>45</v>
      </c>
    </row>
    <row r="172" spans="1:5" ht="12.75" customHeight="1">
      <c r="A172" s="29" t="s">
        <v>46</v>
      </c>
      <c r="E172" s="30" t="s">
        <v>1757</v>
      </c>
    </row>
    <row r="173" spans="1:5" ht="12.75" customHeight="1">
      <c r="A173" s="29" t="s">
        <v>47</v>
      </c>
      <c r="E173" s="31" t="s">
        <v>5</v>
      </c>
    </row>
    <row r="174" spans="5:5" ht="12.75" customHeight="1">
      <c r="E174" s="30" t="s">
        <v>118</v>
      </c>
    </row>
    <row r="175" spans="1:16" ht="12.75" customHeight="1">
      <c r="A175" t="s">
        <v>40</v>
      </c>
      <c s="6" t="s">
        <v>173</v>
      </c>
      <c s="6" t="s">
        <v>174</v>
      </c>
      <c t="s">
        <v>5</v>
      </c>
      <c s="24" t="s">
        <v>1792</v>
      </c>
      <c s="25" t="s">
        <v>43</v>
      </c>
      <c s="26">
        <v>1</v>
      </c>
      <c s="25">
        <v>0</v>
      </c>
      <c s="25">
        <f>ROUND(G175*H175,6)</f>
      </c>
      <c r="L175" s="27">
        <v>0</v>
      </c>
      <c s="28">
        <f>ROUND(ROUND(L175,2)*ROUND(G175,3),2)</f>
      </c>
      <c s="25" t="s">
        <v>44</v>
      </c>
      <c>
        <f>(M175*21)/100</f>
      </c>
      <c t="s">
        <v>45</v>
      </c>
    </row>
    <row r="176" spans="1:5" ht="12.75" customHeight="1">
      <c r="A176" s="29" t="s">
        <v>46</v>
      </c>
      <c r="E176" s="30" t="s">
        <v>1757</v>
      </c>
    </row>
    <row r="177" spans="1:5" ht="12.75" customHeight="1">
      <c r="A177" s="29" t="s">
        <v>47</v>
      </c>
      <c r="E177" s="31" t="s">
        <v>5</v>
      </c>
    </row>
    <row r="178" spans="5:5" ht="12.75" customHeight="1">
      <c r="E178" s="30" t="s">
        <v>118</v>
      </c>
    </row>
    <row r="179" spans="1:16" ht="12.75" customHeight="1">
      <c r="A179" t="s">
        <v>40</v>
      </c>
      <c s="6" t="s">
        <v>176</v>
      </c>
      <c s="6" t="s">
        <v>177</v>
      </c>
      <c t="s">
        <v>5</v>
      </c>
      <c s="24" t="s">
        <v>1793</v>
      </c>
      <c s="25" t="s">
        <v>43</v>
      </c>
      <c s="26">
        <v>6</v>
      </c>
      <c s="25">
        <v>0</v>
      </c>
      <c s="25">
        <f>ROUND(G179*H179,6)</f>
      </c>
      <c r="L179" s="27">
        <v>0</v>
      </c>
      <c s="28">
        <f>ROUND(ROUND(L179,2)*ROUND(G179,3),2)</f>
      </c>
      <c s="25" t="s">
        <v>44</v>
      </c>
      <c>
        <f>(M179*21)/100</f>
      </c>
      <c t="s">
        <v>45</v>
      </c>
    </row>
    <row r="180" spans="1:5" ht="12.75" customHeight="1">
      <c r="A180" s="29" t="s">
        <v>46</v>
      </c>
      <c r="E180" s="30" t="s">
        <v>1757</v>
      </c>
    </row>
    <row r="181" spans="1:5" ht="12.75" customHeight="1">
      <c r="A181" s="29" t="s">
        <v>47</v>
      </c>
      <c r="E181" s="31" t="s">
        <v>5</v>
      </c>
    </row>
    <row r="182" spans="5:5" ht="12.75" customHeight="1">
      <c r="E182" s="30" t="s">
        <v>118</v>
      </c>
    </row>
    <row r="183" spans="1:16" ht="12.75" customHeight="1">
      <c r="A183" t="s">
        <v>40</v>
      </c>
      <c s="6" t="s">
        <v>180</v>
      </c>
      <c s="6" t="s">
        <v>181</v>
      </c>
      <c t="s">
        <v>5</v>
      </c>
      <c s="24" t="s">
        <v>1793</v>
      </c>
      <c s="25" t="s">
        <v>43</v>
      </c>
      <c s="26">
        <v>3</v>
      </c>
      <c s="25">
        <v>0</v>
      </c>
      <c s="25">
        <f>ROUND(G183*H183,6)</f>
      </c>
      <c r="L183" s="27">
        <v>0</v>
      </c>
      <c s="28">
        <f>ROUND(ROUND(L183,2)*ROUND(G183,3),2)</f>
      </c>
      <c s="25" t="s">
        <v>44</v>
      </c>
      <c>
        <f>(M183*21)/100</f>
      </c>
      <c t="s">
        <v>45</v>
      </c>
    </row>
    <row r="184" spans="1:5" ht="12.75" customHeight="1">
      <c r="A184" s="29" t="s">
        <v>46</v>
      </c>
      <c r="E184" s="30" t="s">
        <v>1757</v>
      </c>
    </row>
    <row r="185" spans="1:5" ht="12.75" customHeight="1">
      <c r="A185" s="29" t="s">
        <v>47</v>
      </c>
      <c r="E185" s="31" t="s">
        <v>5</v>
      </c>
    </row>
    <row r="186" spans="5:5" ht="12.75" customHeight="1">
      <c r="E186" s="30" t="s">
        <v>118</v>
      </c>
    </row>
    <row r="187" spans="1:16" ht="12.75" customHeight="1">
      <c r="A187" t="s">
        <v>40</v>
      </c>
      <c s="6" t="s">
        <v>185</v>
      </c>
      <c s="6" t="s">
        <v>186</v>
      </c>
      <c t="s">
        <v>5</v>
      </c>
      <c s="24" t="s">
        <v>1794</v>
      </c>
      <c s="25" t="s">
        <v>43</v>
      </c>
      <c s="26">
        <v>1</v>
      </c>
      <c s="25">
        <v>0</v>
      </c>
      <c s="25">
        <f>ROUND(G187*H187,6)</f>
      </c>
      <c r="L187" s="27">
        <v>0</v>
      </c>
      <c s="28">
        <f>ROUND(ROUND(L187,2)*ROUND(G187,3),2)</f>
      </c>
      <c s="25" t="s">
        <v>44</v>
      </c>
      <c>
        <f>(M187*21)/100</f>
      </c>
      <c t="s">
        <v>45</v>
      </c>
    </row>
    <row r="188" spans="1:5" ht="12.75" customHeight="1">
      <c r="A188" s="29" t="s">
        <v>46</v>
      </c>
      <c r="E188" s="30" t="s">
        <v>1757</v>
      </c>
    </row>
    <row r="189" spans="1:5" ht="12.75" customHeight="1">
      <c r="A189" s="29" t="s">
        <v>47</v>
      </c>
      <c r="E189" s="31" t="s">
        <v>5</v>
      </c>
    </row>
    <row r="190" spans="5:5" ht="12.75" customHeight="1">
      <c r="E190" s="30" t="s">
        <v>118</v>
      </c>
    </row>
    <row r="191" spans="1:16" ht="12.75" customHeight="1">
      <c r="A191" t="s">
        <v>40</v>
      </c>
      <c s="6" t="s">
        <v>189</v>
      </c>
      <c s="6" t="s">
        <v>190</v>
      </c>
      <c t="s">
        <v>5</v>
      </c>
      <c s="24" t="s">
        <v>1795</v>
      </c>
      <c s="25" t="s">
        <v>43</v>
      </c>
      <c s="26">
        <v>1</v>
      </c>
      <c s="25">
        <v>0</v>
      </c>
      <c s="25">
        <f>ROUND(G191*H191,6)</f>
      </c>
      <c r="L191" s="27">
        <v>0</v>
      </c>
      <c s="28">
        <f>ROUND(ROUND(L191,2)*ROUND(G191,3),2)</f>
      </c>
      <c s="25" t="s">
        <v>44</v>
      </c>
      <c>
        <f>(M191*21)/100</f>
      </c>
      <c t="s">
        <v>45</v>
      </c>
    </row>
    <row r="192" spans="1:5" ht="12.75" customHeight="1">
      <c r="A192" s="29" t="s">
        <v>46</v>
      </c>
      <c r="E192" s="30" t="s">
        <v>1757</v>
      </c>
    </row>
    <row r="193" spans="1:5" ht="12.75" customHeight="1">
      <c r="A193" s="29" t="s">
        <v>47</v>
      </c>
      <c r="E193" s="31" t="s">
        <v>5</v>
      </c>
    </row>
    <row r="194" spans="5:5" ht="12.75" customHeight="1">
      <c r="E194" s="30" t="s">
        <v>118</v>
      </c>
    </row>
    <row r="195" spans="1:16" ht="12.75" customHeight="1">
      <c r="A195" t="s">
        <v>40</v>
      </c>
      <c s="6" t="s">
        <v>193</v>
      </c>
      <c s="6" t="s">
        <v>194</v>
      </c>
      <c t="s">
        <v>5</v>
      </c>
      <c s="24" t="s">
        <v>1796</v>
      </c>
      <c s="25" t="s">
        <v>43</v>
      </c>
      <c s="26">
        <v>3</v>
      </c>
      <c s="25">
        <v>0</v>
      </c>
      <c s="25">
        <f>ROUND(G195*H195,6)</f>
      </c>
      <c r="L195" s="27">
        <v>0</v>
      </c>
      <c s="28">
        <f>ROUND(ROUND(L195,2)*ROUND(G195,3),2)</f>
      </c>
      <c s="25" t="s">
        <v>44</v>
      </c>
      <c>
        <f>(M195*21)/100</f>
      </c>
      <c t="s">
        <v>45</v>
      </c>
    </row>
    <row r="196" spans="1:5" ht="12.75" customHeight="1">
      <c r="A196" s="29" t="s">
        <v>46</v>
      </c>
      <c r="E196" s="30" t="s">
        <v>1757</v>
      </c>
    </row>
    <row r="197" spans="1:5" ht="12.75" customHeight="1">
      <c r="A197" s="29" t="s">
        <v>47</v>
      </c>
      <c r="E197" s="31" t="s">
        <v>5</v>
      </c>
    </row>
    <row r="198" spans="5:5" ht="12.75" customHeight="1">
      <c r="E198" s="30" t="s">
        <v>118</v>
      </c>
    </row>
    <row r="199" spans="1:16" ht="12.75" customHeight="1">
      <c r="A199" t="s">
        <v>40</v>
      </c>
      <c s="6" t="s">
        <v>197</v>
      </c>
      <c s="6" t="s">
        <v>198</v>
      </c>
      <c t="s">
        <v>5</v>
      </c>
      <c s="24" t="s">
        <v>1797</v>
      </c>
      <c s="25" t="s">
        <v>43</v>
      </c>
      <c s="26">
        <v>1</v>
      </c>
      <c s="25">
        <v>0</v>
      </c>
      <c s="25">
        <f>ROUND(G199*H199,6)</f>
      </c>
      <c r="L199" s="27">
        <v>0</v>
      </c>
      <c s="28">
        <f>ROUND(ROUND(L199,2)*ROUND(G199,3),2)</f>
      </c>
      <c s="25" t="s">
        <v>44</v>
      </c>
      <c>
        <f>(M199*21)/100</f>
      </c>
      <c t="s">
        <v>45</v>
      </c>
    </row>
    <row r="200" spans="1:5" ht="12.75" customHeight="1">
      <c r="A200" s="29" t="s">
        <v>46</v>
      </c>
      <c r="E200" s="30" t="s">
        <v>1757</v>
      </c>
    </row>
    <row r="201" spans="1:5" ht="12.75" customHeight="1">
      <c r="A201" s="29" t="s">
        <v>47</v>
      </c>
      <c r="E201" s="31" t="s">
        <v>5</v>
      </c>
    </row>
    <row r="202" spans="5:5" ht="12.75" customHeight="1">
      <c r="E202" s="30" t="s">
        <v>118</v>
      </c>
    </row>
    <row r="203" spans="1:16" ht="12.75" customHeight="1">
      <c r="A203" t="s">
        <v>40</v>
      </c>
      <c s="6" t="s">
        <v>201</v>
      </c>
      <c s="6" t="s">
        <v>202</v>
      </c>
      <c t="s">
        <v>5</v>
      </c>
      <c s="24" t="s">
        <v>1798</v>
      </c>
      <c s="25" t="s">
        <v>69</v>
      </c>
      <c s="26">
        <v>15</v>
      </c>
      <c s="25">
        <v>0</v>
      </c>
      <c s="25">
        <f>ROUND(G203*H203,6)</f>
      </c>
      <c r="L203" s="27">
        <v>0</v>
      </c>
      <c s="28">
        <f>ROUND(ROUND(L203,2)*ROUND(G203,3),2)</f>
      </c>
      <c s="25" t="s">
        <v>44</v>
      </c>
      <c>
        <f>(M203*21)/100</f>
      </c>
      <c t="s">
        <v>45</v>
      </c>
    </row>
    <row r="204" spans="1:5" ht="12.75" customHeight="1">
      <c r="A204" s="29" t="s">
        <v>46</v>
      </c>
      <c r="E204" s="30" t="s">
        <v>1757</v>
      </c>
    </row>
    <row r="205" spans="1:5" ht="12.75" customHeight="1">
      <c r="A205" s="29" t="s">
        <v>47</v>
      </c>
      <c r="E205" s="31" t="s">
        <v>5</v>
      </c>
    </row>
    <row r="206" spans="5:5" ht="12.75" customHeight="1">
      <c r="E206" s="30" t="s">
        <v>118</v>
      </c>
    </row>
    <row r="207" spans="1:16" ht="12.75" customHeight="1">
      <c r="A207" t="s">
        <v>40</v>
      </c>
      <c s="6" t="s">
        <v>205</v>
      </c>
      <c s="6" t="s">
        <v>206</v>
      </c>
      <c t="s">
        <v>5</v>
      </c>
      <c s="24" t="s">
        <v>1799</v>
      </c>
      <c s="25" t="s">
        <v>69</v>
      </c>
      <c s="26">
        <v>42</v>
      </c>
      <c s="25">
        <v>0</v>
      </c>
      <c s="25">
        <f>ROUND(G207*H207,6)</f>
      </c>
      <c r="L207" s="27">
        <v>0</v>
      </c>
      <c s="28">
        <f>ROUND(ROUND(L207,2)*ROUND(G207,3),2)</f>
      </c>
      <c s="25" t="s">
        <v>44</v>
      </c>
      <c>
        <f>(M207*21)/100</f>
      </c>
      <c t="s">
        <v>45</v>
      </c>
    </row>
    <row r="208" spans="1:5" ht="12.75" customHeight="1">
      <c r="A208" s="29" t="s">
        <v>46</v>
      </c>
      <c r="E208" s="30" t="s">
        <v>1757</v>
      </c>
    </row>
    <row r="209" spans="1:5" ht="12.75" customHeight="1">
      <c r="A209" s="29" t="s">
        <v>47</v>
      </c>
      <c r="E209" s="31" t="s">
        <v>5</v>
      </c>
    </row>
    <row r="210" spans="5:5" ht="12.75" customHeight="1">
      <c r="E210" s="30" t="s">
        <v>118</v>
      </c>
    </row>
    <row r="211" spans="1:16" ht="12.75" customHeight="1">
      <c r="A211" t="s">
        <v>40</v>
      </c>
      <c s="6" t="s">
        <v>209</v>
      </c>
      <c s="6" t="s">
        <v>210</v>
      </c>
      <c t="s">
        <v>5</v>
      </c>
      <c s="24" t="s">
        <v>1800</v>
      </c>
      <c s="25" t="s">
        <v>69</v>
      </c>
      <c s="26">
        <v>38</v>
      </c>
      <c s="25">
        <v>0</v>
      </c>
      <c s="25">
        <f>ROUND(G211*H211,6)</f>
      </c>
      <c r="L211" s="27">
        <v>0</v>
      </c>
      <c s="28">
        <f>ROUND(ROUND(L211,2)*ROUND(G211,3),2)</f>
      </c>
      <c s="25" t="s">
        <v>44</v>
      </c>
      <c>
        <f>(M211*21)/100</f>
      </c>
      <c t="s">
        <v>45</v>
      </c>
    </row>
    <row r="212" spans="1:5" ht="12.75" customHeight="1">
      <c r="A212" s="29" t="s">
        <v>46</v>
      </c>
      <c r="E212" s="30" t="s">
        <v>1757</v>
      </c>
    </row>
    <row r="213" spans="1:5" ht="12.75" customHeight="1">
      <c r="A213" s="29" t="s">
        <v>47</v>
      </c>
      <c r="E213" s="31" t="s">
        <v>5</v>
      </c>
    </row>
    <row r="214" spans="5:5" ht="12.75" customHeight="1">
      <c r="E214" s="30" t="s">
        <v>118</v>
      </c>
    </row>
    <row r="215" spans="1:16" ht="12.75" customHeight="1">
      <c r="A215" t="s">
        <v>40</v>
      </c>
      <c s="6" t="s">
        <v>213</v>
      </c>
      <c s="6" t="s">
        <v>214</v>
      </c>
      <c t="s">
        <v>5</v>
      </c>
      <c s="24" t="s">
        <v>1593</v>
      </c>
      <c s="25" t="s">
        <v>1019</v>
      </c>
      <c s="26">
        <v>16</v>
      </c>
      <c s="25">
        <v>0</v>
      </c>
      <c s="25">
        <f>ROUND(G215*H215,6)</f>
      </c>
      <c r="L215" s="27">
        <v>0</v>
      </c>
      <c s="28">
        <f>ROUND(ROUND(L215,2)*ROUND(G215,3),2)</f>
      </c>
      <c s="25" t="s">
        <v>44</v>
      </c>
      <c>
        <f>(M215*21)/100</f>
      </c>
      <c t="s">
        <v>45</v>
      </c>
    </row>
    <row r="216" spans="1:5" ht="12.75" customHeight="1">
      <c r="A216" s="29" t="s">
        <v>46</v>
      </c>
      <c r="E216" s="30" t="s">
        <v>1757</v>
      </c>
    </row>
    <row r="217" spans="1:5" ht="12.75" customHeight="1">
      <c r="A217" s="29" t="s">
        <v>47</v>
      </c>
      <c r="E217" s="31" t="s">
        <v>5</v>
      </c>
    </row>
    <row r="218" spans="5:5" ht="12.75" customHeight="1">
      <c r="E218" s="30" t="s">
        <v>118</v>
      </c>
    </row>
    <row r="219" spans="1:16" ht="12.75" customHeight="1">
      <c r="A219" t="s">
        <v>40</v>
      </c>
      <c s="6" t="s">
        <v>216</v>
      </c>
      <c s="6" t="s">
        <v>217</v>
      </c>
      <c t="s">
        <v>5</v>
      </c>
      <c s="24" t="s">
        <v>1628</v>
      </c>
      <c s="25" t="s">
        <v>1019</v>
      </c>
      <c s="26">
        <v>5</v>
      </c>
      <c s="25">
        <v>0</v>
      </c>
      <c s="25">
        <f>ROUND(G219*H219,6)</f>
      </c>
      <c r="L219" s="27">
        <v>0</v>
      </c>
      <c s="28">
        <f>ROUND(ROUND(L219,2)*ROUND(G219,3),2)</f>
      </c>
      <c s="25" t="s">
        <v>44</v>
      </c>
      <c>
        <f>(M219*21)/100</f>
      </c>
      <c t="s">
        <v>45</v>
      </c>
    </row>
    <row r="220" spans="1:5" ht="12.75" customHeight="1">
      <c r="A220" s="29" t="s">
        <v>46</v>
      </c>
      <c r="E220" s="30" t="s">
        <v>1757</v>
      </c>
    </row>
    <row r="221" spans="1:5" ht="12.75" customHeight="1">
      <c r="A221" s="29" t="s">
        <v>47</v>
      </c>
      <c r="E221" s="31" t="s">
        <v>5</v>
      </c>
    </row>
    <row r="222" spans="5:5" ht="12.75" customHeight="1">
      <c r="E222" s="30" t="s">
        <v>118</v>
      </c>
    </row>
    <row r="223" spans="1:16" ht="12.75" customHeight="1">
      <c r="A223" t="s">
        <v>40</v>
      </c>
      <c s="6" t="s">
        <v>220</v>
      </c>
      <c s="6" t="s">
        <v>221</v>
      </c>
      <c t="s">
        <v>5</v>
      </c>
      <c s="24" t="s">
        <v>1631</v>
      </c>
      <c s="25" t="s">
        <v>1019</v>
      </c>
      <c s="26">
        <v>5</v>
      </c>
      <c s="25">
        <v>0</v>
      </c>
      <c s="25">
        <f>ROUND(G223*H223,6)</f>
      </c>
      <c r="L223" s="27">
        <v>0</v>
      </c>
      <c s="28">
        <f>ROUND(ROUND(L223,2)*ROUND(G223,3),2)</f>
      </c>
      <c s="25" t="s">
        <v>44</v>
      </c>
      <c>
        <f>(M223*21)/100</f>
      </c>
      <c t="s">
        <v>45</v>
      </c>
    </row>
    <row r="224" spans="1:5" ht="12.75" customHeight="1">
      <c r="A224" s="29" t="s">
        <v>46</v>
      </c>
      <c r="E224" s="30" t="s">
        <v>1757</v>
      </c>
    </row>
    <row r="225" spans="1:5" ht="12.75" customHeight="1">
      <c r="A225" s="29" t="s">
        <v>47</v>
      </c>
      <c r="E225" s="31" t="s">
        <v>5</v>
      </c>
    </row>
    <row r="226" spans="5:5" ht="12.75" customHeight="1">
      <c r="E226" s="30" t="s">
        <v>118</v>
      </c>
    </row>
    <row r="227" spans="1:16" ht="12.75" customHeight="1">
      <c r="A227" t="s">
        <v>40</v>
      </c>
      <c s="6" t="s">
        <v>224</v>
      </c>
      <c s="6" t="s">
        <v>225</v>
      </c>
      <c t="s">
        <v>5</v>
      </c>
      <c s="24" t="s">
        <v>1642</v>
      </c>
      <c s="25" t="s">
        <v>43</v>
      </c>
      <c s="26">
        <v>2</v>
      </c>
      <c s="25">
        <v>0</v>
      </c>
      <c s="25">
        <f>ROUND(G227*H227,6)</f>
      </c>
      <c r="L227" s="27">
        <v>0</v>
      </c>
      <c s="28">
        <f>ROUND(ROUND(L227,2)*ROUND(G227,3),2)</f>
      </c>
      <c s="25" t="s">
        <v>44</v>
      </c>
      <c>
        <f>(M227*21)/100</f>
      </c>
      <c t="s">
        <v>45</v>
      </c>
    </row>
    <row r="228" spans="1:5" ht="12.75" customHeight="1">
      <c r="A228" s="29" t="s">
        <v>46</v>
      </c>
      <c r="E228" s="30" t="s">
        <v>1757</v>
      </c>
    </row>
    <row r="229" spans="1:5" ht="12.75" customHeight="1">
      <c r="A229" s="29" t="s">
        <v>47</v>
      </c>
      <c r="E229" s="31" t="s">
        <v>5</v>
      </c>
    </row>
    <row r="230" spans="5:5" ht="12.75" customHeight="1">
      <c r="E230" s="30" t="s">
        <v>118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1801</v>
      </c>
      <c s="33">
        <f>0+K8+K21+K62+K67+K88+K93+M8+M21+M62+M67+M88+M93</f>
      </c>
      <c s="15" t="s">
        <v>13</v>
      </c>
    </row>
    <row r="4" spans="1:5" ht="15" customHeight="1">
      <c r="A4" s="18" t="s">
        <v>18</v>
      </c>
      <c s="19" t="s">
        <v>21</v>
      </c>
      <c s="20" t="s">
        <v>1801</v>
      </c>
      <c r="E4" s="19" t="s">
        <v>1802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505</v>
      </c>
      <c r="J8" s="22">
        <f>0</f>
      </c>
      <c s="22">
        <f>0</f>
      </c>
      <c s="22">
        <f>0+L9+L13+L17</f>
      </c>
      <c s="22">
        <f>0+M9+M13+M17</f>
      </c>
    </row>
    <row r="9" spans="1:16" ht="12.75" customHeight="1">
      <c r="A9" t="s">
        <v>40</v>
      </c>
      <c s="6" t="s">
        <v>38</v>
      </c>
      <c s="6" t="s">
        <v>1803</v>
      </c>
      <c t="s">
        <v>5</v>
      </c>
      <c s="24" t="s">
        <v>507</v>
      </c>
      <c s="25" t="s">
        <v>283</v>
      </c>
      <c s="26">
        <v>578</v>
      </c>
      <c s="25">
        <v>0</v>
      </c>
      <c s="25">
        <f>ROUND(G9*H9,6)</f>
      </c>
      <c r="L9" s="27">
        <v>0</v>
      </c>
      <c s="28">
        <f>ROUND(ROUND(L9,2)*ROUND(G9,3),2)</f>
      </c>
      <c s="25" t="s">
        <v>44</v>
      </c>
      <c>
        <f>(M9*21)/100</f>
      </c>
      <c t="s">
        <v>45</v>
      </c>
    </row>
    <row r="10" spans="1:5" ht="12.75" customHeight="1">
      <c r="A10" s="29" t="s">
        <v>46</v>
      </c>
      <c r="E10" s="30" t="s">
        <v>5</v>
      </c>
    </row>
    <row r="11" spans="1:5" ht="12.75" customHeight="1">
      <c r="A11" s="29" t="s">
        <v>47</v>
      </c>
      <c r="E11" s="31" t="s">
        <v>1804</v>
      </c>
    </row>
    <row r="12" spans="5:5" ht="12.75" customHeight="1">
      <c r="E12" s="30" t="s">
        <v>510</v>
      </c>
    </row>
    <row r="13" spans="1:16" ht="12.75" customHeight="1">
      <c r="A13" t="s">
        <v>40</v>
      </c>
      <c s="6" t="s">
        <v>45</v>
      </c>
      <c s="6" t="s">
        <v>1669</v>
      </c>
      <c t="s">
        <v>5</v>
      </c>
      <c s="24" t="s">
        <v>507</v>
      </c>
      <c s="25" t="s">
        <v>512</v>
      </c>
      <c s="26">
        <v>112</v>
      </c>
      <c s="25">
        <v>0</v>
      </c>
      <c s="25">
        <f>ROUND(G13*H13,6)</f>
      </c>
      <c r="L13" s="27">
        <v>0</v>
      </c>
      <c s="28">
        <f>ROUND(ROUND(L13,2)*ROUND(G13,3),2)</f>
      </c>
      <c s="25" t="s">
        <v>44</v>
      </c>
      <c>
        <f>(M13*21)/100</f>
      </c>
      <c t="s">
        <v>45</v>
      </c>
    </row>
    <row r="14" spans="1:5" ht="12.75" customHeight="1">
      <c r="A14" s="29" t="s">
        <v>46</v>
      </c>
      <c r="E14" s="30" t="s">
        <v>5</v>
      </c>
    </row>
    <row r="15" spans="1:5" ht="12.75" customHeight="1">
      <c r="A15" s="29" t="s">
        <v>47</v>
      </c>
      <c r="E15" s="31" t="s">
        <v>1805</v>
      </c>
    </row>
    <row r="16" spans="5:5" ht="12.75" customHeight="1">
      <c r="E16" s="30" t="s">
        <v>510</v>
      </c>
    </row>
    <row r="17" spans="1:16" ht="12.75" customHeight="1">
      <c r="A17" t="s">
        <v>40</v>
      </c>
      <c s="6" t="s">
        <v>51</v>
      </c>
      <c s="6" t="s">
        <v>1806</v>
      </c>
      <c t="s">
        <v>5</v>
      </c>
      <c s="24" t="s">
        <v>1807</v>
      </c>
      <c s="25" t="s">
        <v>283</v>
      </c>
      <c s="26">
        <v>22.5</v>
      </c>
      <c s="25">
        <v>0</v>
      </c>
      <c s="25">
        <f>ROUND(G17*H17,6)</f>
      </c>
      <c r="L17" s="27">
        <v>0</v>
      </c>
      <c s="28">
        <f>ROUND(ROUND(L17,2)*ROUND(G17,3),2)</f>
      </c>
      <c s="25" t="s">
        <v>44</v>
      </c>
      <c>
        <f>(M17*21)/100</f>
      </c>
      <c t="s">
        <v>45</v>
      </c>
    </row>
    <row r="18" spans="1:5" ht="12.75" customHeight="1">
      <c r="A18" s="29" t="s">
        <v>46</v>
      </c>
      <c r="E18" s="30" t="s">
        <v>5</v>
      </c>
    </row>
    <row r="19" spans="1:5" ht="12.75" customHeight="1">
      <c r="A19" s="29" t="s">
        <v>47</v>
      </c>
      <c r="E19" s="31" t="s">
        <v>1808</v>
      </c>
    </row>
    <row r="20" spans="5:5" ht="12.75" customHeight="1">
      <c r="E20" s="30" t="s">
        <v>1809</v>
      </c>
    </row>
    <row r="21" spans="1:13" ht="12.75" customHeight="1">
      <c r="A21" t="s">
        <v>37</v>
      </c>
      <c r="C21" s="7" t="s">
        <v>45</v>
      </c>
      <c r="E21" s="32" t="s">
        <v>536</v>
      </c>
      <c r="J21" s="28">
        <f>0</f>
      </c>
      <c s="28">
        <f>0</f>
      </c>
      <c s="28">
        <f>0+L22+L26+L30+L34+L38+L42+L46+L50+L54+L58</f>
      </c>
      <c s="28">
        <f>0+M22+M26+M30+M34+M38+M42+M46+M50+M54+M58</f>
      </c>
    </row>
    <row r="22" spans="1:16" ht="12.75" customHeight="1">
      <c r="A22" t="s">
        <v>40</v>
      </c>
      <c s="6" t="s">
        <v>54</v>
      </c>
      <c s="6" t="s">
        <v>1810</v>
      </c>
      <c t="s">
        <v>5</v>
      </c>
      <c s="24" t="s">
        <v>543</v>
      </c>
      <c s="25" t="s">
        <v>283</v>
      </c>
      <c s="26">
        <v>56</v>
      </c>
      <c s="25">
        <v>0</v>
      </c>
      <c s="25">
        <f>ROUND(G22*H22,6)</f>
      </c>
      <c r="L22" s="27">
        <v>0</v>
      </c>
      <c s="28">
        <f>ROUND(ROUND(L22,2)*ROUND(G22,3),2)</f>
      </c>
      <c s="25" t="s">
        <v>44</v>
      </c>
      <c>
        <f>(M22*21)/100</f>
      </c>
      <c t="s">
        <v>45</v>
      </c>
    </row>
    <row r="23" spans="1:5" ht="12.75" customHeight="1">
      <c r="A23" s="29" t="s">
        <v>46</v>
      </c>
      <c r="E23" s="30" t="s">
        <v>5</v>
      </c>
    </row>
    <row r="24" spans="1:5" ht="12.75" customHeight="1">
      <c r="A24" s="29" t="s">
        <v>47</v>
      </c>
      <c r="E24" s="31" t="s">
        <v>1811</v>
      </c>
    </row>
    <row r="25" spans="5:5" ht="12.75" customHeight="1">
      <c r="E25" s="30" t="s">
        <v>541</v>
      </c>
    </row>
    <row r="26" spans="1:16" ht="12.75" customHeight="1">
      <c r="A26" t="s">
        <v>40</v>
      </c>
      <c s="6" t="s">
        <v>57</v>
      </c>
      <c s="6" t="s">
        <v>1812</v>
      </c>
      <c t="s">
        <v>5</v>
      </c>
      <c s="24" t="s">
        <v>1813</v>
      </c>
      <c s="25" t="s">
        <v>69</v>
      </c>
      <c s="26">
        <v>40</v>
      </c>
      <c s="25">
        <v>0</v>
      </c>
      <c s="25">
        <f>ROUND(G26*H26,6)</f>
      </c>
      <c r="L26" s="27">
        <v>0</v>
      </c>
      <c s="28">
        <f>ROUND(ROUND(L26,2)*ROUND(G26,3),2)</f>
      </c>
      <c s="25" t="s">
        <v>44</v>
      </c>
      <c>
        <f>(M26*21)/100</f>
      </c>
      <c t="s">
        <v>45</v>
      </c>
    </row>
    <row r="27" spans="1:5" ht="12.75" customHeight="1">
      <c r="A27" s="29" t="s">
        <v>46</v>
      </c>
      <c r="E27" s="30" t="s">
        <v>1814</v>
      </c>
    </row>
    <row r="28" spans="1:5" ht="12.75" customHeight="1">
      <c r="A28" s="29" t="s">
        <v>47</v>
      </c>
      <c r="E28" s="31" t="s">
        <v>1815</v>
      </c>
    </row>
    <row r="29" spans="5:5" ht="12.75" customHeight="1">
      <c r="E29" s="30" t="s">
        <v>541</v>
      </c>
    </row>
    <row r="30" spans="1:16" ht="12.75" customHeight="1">
      <c r="A30" t="s">
        <v>40</v>
      </c>
      <c s="6" t="s">
        <v>60</v>
      </c>
      <c s="6" t="s">
        <v>1816</v>
      </c>
      <c t="s">
        <v>5</v>
      </c>
      <c s="24" t="s">
        <v>546</v>
      </c>
      <c s="25" t="s">
        <v>283</v>
      </c>
      <c s="26">
        <v>22.5</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1808</v>
      </c>
    </row>
    <row r="33" spans="5:5" ht="293.25" customHeight="1">
      <c r="E33" s="30" t="s">
        <v>548</v>
      </c>
    </row>
    <row r="34" spans="1:16" ht="12.75" customHeight="1">
      <c r="A34" t="s">
        <v>40</v>
      </c>
      <c s="6" t="s">
        <v>63</v>
      </c>
      <c s="6" t="s">
        <v>1817</v>
      </c>
      <c t="s">
        <v>5</v>
      </c>
      <c s="24" t="s">
        <v>1818</v>
      </c>
      <c s="25" t="s">
        <v>283</v>
      </c>
      <c s="26">
        <v>551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1819</v>
      </c>
    </row>
    <row r="37" spans="5:5" ht="293.25" customHeight="1">
      <c r="E37" s="30" t="s">
        <v>548</v>
      </c>
    </row>
    <row r="38" spans="1:16" ht="12.75" customHeight="1">
      <c r="A38" t="s">
        <v>40</v>
      </c>
      <c s="6" t="s">
        <v>66</v>
      </c>
      <c s="6" t="s">
        <v>1820</v>
      </c>
      <c t="s">
        <v>5</v>
      </c>
      <c s="24" t="s">
        <v>554</v>
      </c>
      <c s="25" t="s">
        <v>283</v>
      </c>
      <c s="26">
        <v>4.5</v>
      </c>
      <c s="25">
        <v>0</v>
      </c>
      <c s="25">
        <f>ROUND(G38*H38,6)</f>
      </c>
      <c r="L38" s="27">
        <v>0</v>
      </c>
      <c s="28">
        <f>ROUND(ROUND(L38,2)*ROUND(G38,3),2)</f>
      </c>
      <c s="25" t="s">
        <v>44</v>
      </c>
      <c>
        <f>(M38*21)/100</f>
      </c>
      <c t="s">
        <v>45</v>
      </c>
    </row>
    <row r="39" spans="1:5" ht="12.75" customHeight="1">
      <c r="A39" s="29" t="s">
        <v>46</v>
      </c>
      <c r="E39" s="30" t="s">
        <v>5</v>
      </c>
    </row>
    <row r="40" spans="1:5" ht="12.75" customHeight="1">
      <c r="A40" s="29" t="s">
        <v>47</v>
      </c>
      <c r="E40" s="31" t="s">
        <v>1821</v>
      </c>
    </row>
    <row r="41" spans="5:5" ht="255" customHeight="1">
      <c r="E41" s="30" t="s">
        <v>556</v>
      </c>
    </row>
    <row r="42" spans="1:16" ht="12.75" customHeight="1">
      <c r="A42" t="s">
        <v>40</v>
      </c>
      <c s="6" t="s">
        <v>70</v>
      </c>
      <c s="6" t="s">
        <v>1822</v>
      </c>
      <c t="s">
        <v>5</v>
      </c>
      <c s="24" t="s">
        <v>558</v>
      </c>
      <c s="25" t="s">
        <v>283</v>
      </c>
      <c s="26">
        <v>578</v>
      </c>
      <c s="25">
        <v>0</v>
      </c>
      <c s="25">
        <f>ROUND(G42*H42,6)</f>
      </c>
      <c r="L42" s="27">
        <v>0</v>
      </c>
      <c s="28">
        <f>ROUND(ROUND(L42,2)*ROUND(G42,3),2)</f>
      </c>
      <c s="25" t="s">
        <v>44</v>
      </c>
      <c>
        <f>(M42*21)/100</f>
      </c>
      <c t="s">
        <v>45</v>
      </c>
    </row>
    <row r="43" spans="1:5" ht="12.75" customHeight="1">
      <c r="A43" s="29" t="s">
        <v>46</v>
      </c>
      <c r="E43" s="30" t="s">
        <v>5</v>
      </c>
    </row>
    <row r="44" spans="1:5" ht="51" customHeight="1">
      <c r="A44" s="29" t="s">
        <v>47</v>
      </c>
      <c r="E44" s="31" t="s">
        <v>1823</v>
      </c>
    </row>
    <row r="45" spans="5:5" ht="165.75" customHeight="1">
      <c r="E45" s="30" t="s">
        <v>560</v>
      </c>
    </row>
    <row r="46" spans="1:16" ht="12.75" customHeight="1">
      <c r="A46" t="s">
        <v>40</v>
      </c>
      <c s="6" t="s">
        <v>73</v>
      </c>
      <c s="6" t="s">
        <v>1824</v>
      </c>
      <c t="s">
        <v>5</v>
      </c>
      <c s="24" t="s">
        <v>1825</v>
      </c>
      <c s="25" t="s">
        <v>636</v>
      </c>
      <c s="26">
        <v>357.5</v>
      </c>
      <c s="25">
        <v>0</v>
      </c>
      <c s="25">
        <f>ROUND(G46*H46,6)</f>
      </c>
      <c r="L46" s="27">
        <v>0</v>
      </c>
      <c s="28">
        <f>ROUND(ROUND(L46,2)*ROUND(G46,3),2)</f>
      </c>
      <c s="25" t="s">
        <v>44</v>
      </c>
      <c>
        <f>(M46*21)/100</f>
      </c>
      <c t="s">
        <v>45</v>
      </c>
    </row>
    <row r="47" spans="1:5" ht="12.75" customHeight="1">
      <c r="A47" s="29" t="s">
        <v>46</v>
      </c>
      <c r="E47" s="30" t="s">
        <v>5</v>
      </c>
    </row>
    <row r="48" spans="1:5" ht="38.25" customHeight="1">
      <c r="A48" s="29" t="s">
        <v>47</v>
      </c>
      <c r="E48" s="31" t="s">
        <v>1826</v>
      </c>
    </row>
    <row r="49" spans="5:5" ht="12.75" customHeight="1">
      <c r="E49" s="30" t="s">
        <v>1827</v>
      </c>
    </row>
    <row r="50" spans="1:16" ht="12.75" customHeight="1">
      <c r="A50" t="s">
        <v>40</v>
      </c>
      <c s="6" t="s">
        <v>76</v>
      </c>
      <c s="6" t="s">
        <v>1828</v>
      </c>
      <c t="s">
        <v>5</v>
      </c>
      <c s="24" t="s">
        <v>1829</v>
      </c>
      <c s="25" t="s">
        <v>636</v>
      </c>
      <c s="26">
        <v>150</v>
      </c>
      <c s="25">
        <v>0</v>
      </c>
      <c s="25">
        <f>ROUND(G50*H50,6)</f>
      </c>
      <c r="L50" s="27">
        <v>0</v>
      </c>
      <c s="28">
        <f>ROUND(ROUND(L50,2)*ROUND(G50,3),2)</f>
      </c>
      <c s="25" t="s">
        <v>44</v>
      </c>
      <c>
        <f>(M50*21)/100</f>
      </c>
      <c t="s">
        <v>45</v>
      </c>
    </row>
    <row r="51" spans="1:5" ht="12.75" customHeight="1">
      <c r="A51" s="29" t="s">
        <v>46</v>
      </c>
      <c r="E51" s="30" t="s">
        <v>5</v>
      </c>
    </row>
    <row r="52" spans="1:5" ht="12.75" customHeight="1">
      <c r="A52" s="29" t="s">
        <v>47</v>
      </c>
      <c r="E52" s="31" t="s">
        <v>1830</v>
      </c>
    </row>
    <row r="53" spans="5:5" ht="38.25" customHeight="1">
      <c r="E53" s="30" t="s">
        <v>1831</v>
      </c>
    </row>
    <row r="54" spans="1:16" ht="12.75" customHeight="1">
      <c r="A54" t="s">
        <v>40</v>
      </c>
      <c s="6" t="s">
        <v>79</v>
      </c>
      <c s="6" t="s">
        <v>1832</v>
      </c>
      <c t="s">
        <v>5</v>
      </c>
      <c s="24" t="s">
        <v>1833</v>
      </c>
      <c s="25" t="s">
        <v>636</v>
      </c>
      <c s="26">
        <v>150</v>
      </c>
      <c s="25">
        <v>0</v>
      </c>
      <c s="25">
        <f>ROUND(G54*H54,6)</f>
      </c>
      <c r="L54" s="27">
        <v>0</v>
      </c>
      <c s="28">
        <f>ROUND(ROUND(L54,2)*ROUND(G54,3),2)</f>
      </c>
      <c s="25" t="s">
        <v>44</v>
      </c>
      <c>
        <f>(M54*21)/100</f>
      </c>
      <c t="s">
        <v>45</v>
      </c>
    </row>
    <row r="55" spans="1:5" ht="12.75" customHeight="1">
      <c r="A55" s="29" t="s">
        <v>46</v>
      </c>
      <c r="E55" s="30" t="s">
        <v>5</v>
      </c>
    </row>
    <row r="56" spans="1:5" ht="12.75" customHeight="1">
      <c r="A56" s="29" t="s">
        <v>47</v>
      </c>
      <c r="E56" s="31" t="s">
        <v>1830</v>
      </c>
    </row>
    <row r="57" spans="5:5" ht="12.75" customHeight="1">
      <c r="E57" s="30" t="s">
        <v>1834</v>
      </c>
    </row>
    <row r="58" spans="1:16" ht="12.75" customHeight="1">
      <c r="A58" t="s">
        <v>40</v>
      </c>
      <c s="6" t="s">
        <v>82</v>
      </c>
      <c s="6" t="s">
        <v>1835</v>
      </c>
      <c t="s">
        <v>5</v>
      </c>
      <c s="24" t="s">
        <v>1836</v>
      </c>
      <c s="25" t="s">
        <v>636</v>
      </c>
      <c s="26">
        <v>300</v>
      </c>
      <c s="25">
        <v>0</v>
      </c>
      <c s="25">
        <f>ROUND(G58*H58,6)</f>
      </c>
      <c r="L58" s="27">
        <v>0</v>
      </c>
      <c s="28">
        <f>ROUND(ROUND(L58,2)*ROUND(G58,3),2)</f>
      </c>
      <c s="25" t="s">
        <v>44</v>
      </c>
      <c>
        <f>(M58*21)/100</f>
      </c>
      <c t="s">
        <v>45</v>
      </c>
    </row>
    <row r="59" spans="1:5" ht="12.75" customHeight="1">
      <c r="A59" s="29" t="s">
        <v>46</v>
      </c>
      <c r="E59" s="30" t="s">
        <v>1837</v>
      </c>
    </row>
    <row r="60" spans="1:5" ht="12.75" customHeight="1">
      <c r="A60" s="29" t="s">
        <v>47</v>
      </c>
      <c r="E60" s="31" t="s">
        <v>1838</v>
      </c>
    </row>
    <row r="61" spans="5:5" ht="25.5" customHeight="1">
      <c r="E61" s="30" t="s">
        <v>1839</v>
      </c>
    </row>
    <row r="62" spans="1:13" ht="12.75" customHeight="1">
      <c r="A62" t="s">
        <v>37</v>
      </c>
      <c r="C62" s="7" t="s">
        <v>51</v>
      </c>
      <c r="E62" s="32" t="s">
        <v>564</v>
      </c>
      <c r="J62" s="28">
        <f>0</f>
      </c>
      <c s="28">
        <f>0</f>
      </c>
      <c s="28">
        <f>0+L63</f>
      </c>
      <c s="28">
        <f>0+M63</f>
      </c>
    </row>
    <row r="63" spans="1:16" ht="12.75" customHeight="1">
      <c r="A63" t="s">
        <v>40</v>
      </c>
      <c s="6" t="s">
        <v>85</v>
      </c>
      <c s="6" t="s">
        <v>1840</v>
      </c>
      <c t="s">
        <v>5</v>
      </c>
      <c s="24" t="s">
        <v>1841</v>
      </c>
      <c s="25" t="s">
        <v>69</v>
      </c>
      <c s="26">
        <v>20</v>
      </c>
      <c s="25">
        <v>0</v>
      </c>
      <c s="25">
        <f>ROUND(G63*H63,6)</f>
      </c>
      <c r="L63" s="27">
        <v>0</v>
      </c>
      <c s="28">
        <f>ROUND(ROUND(L63,2)*ROUND(G63,3),2)</f>
      </c>
      <c s="25" t="s">
        <v>44</v>
      </c>
      <c>
        <f>(M63*21)/100</f>
      </c>
      <c t="s">
        <v>45</v>
      </c>
    </row>
    <row r="64" spans="1:5" ht="12.75" customHeight="1">
      <c r="A64" s="29" t="s">
        <v>46</v>
      </c>
      <c r="E64" s="30" t="s">
        <v>5</v>
      </c>
    </row>
    <row r="65" spans="1:5" ht="12.75" customHeight="1">
      <c r="A65" s="29" t="s">
        <v>47</v>
      </c>
      <c r="E65" s="31" t="s">
        <v>1842</v>
      </c>
    </row>
    <row r="66" spans="5:5" ht="114.75" customHeight="1">
      <c r="E66" s="30" t="s">
        <v>1843</v>
      </c>
    </row>
    <row r="67" spans="1:13" ht="12.75" customHeight="1">
      <c r="A67" t="s">
        <v>37</v>
      </c>
      <c r="C67" s="7" t="s">
        <v>54</v>
      </c>
      <c r="E67" s="32" t="s">
        <v>633</v>
      </c>
      <c r="J67" s="28">
        <f>0</f>
      </c>
      <c s="28">
        <f>0</f>
      </c>
      <c s="28">
        <f>0+L68+L72+L76+L80+L84</f>
      </c>
      <c s="28">
        <f>0+M68+M72+M76+M80+M84</f>
      </c>
    </row>
    <row r="68" spans="1:16" ht="12.75" customHeight="1">
      <c r="A68" t="s">
        <v>40</v>
      </c>
      <c s="6" t="s">
        <v>88</v>
      </c>
      <c s="6" t="s">
        <v>1844</v>
      </c>
      <c t="s">
        <v>5</v>
      </c>
      <c s="24" t="s">
        <v>1845</v>
      </c>
      <c s="25" t="s">
        <v>636</v>
      </c>
      <c s="26">
        <v>280</v>
      </c>
      <c s="25">
        <v>0</v>
      </c>
      <c s="25">
        <f>ROUND(G68*H68,6)</f>
      </c>
      <c r="L68" s="27">
        <v>0</v>
      </c>
      <c s="28">
        <f>ROUND(ROUND(L68,2)*ROUND(G68,3),2)</f>
      </c>
      <c s="25" t="s">
        <v>44</v>
      </c>
      <c>
        <f>(M68*21)/100</f>
      </c>
      <c t="s">
        <v>45</v>
      </c>
    </row>
    <row r="69" spans="1:5" ht="12.75" customHeight="1">
      <c r="A69" s="29" t="s">
        <v>46</v>
      </c>
      <c r="E69" s="30" t="s">
        <v>5</v>
      </c>
    </row>
    <row r="70" spans="1:5" ht="12.75" customHeight="1">
      <c r="A70" s="29" t="s">
        <v>47</v>
      </c>
      <c r="E70" s="31" t="s">
        <v>1846</v>
      </c>
    </row>
    <row r="71" spans="5:5" ht="51" customHeight="1">
      <c r="E71" s="30" t="s">
        <v>638</v>
      </c>
    </row>
    <row r="72" spans="1:16" ht="12.75" customHeight="1">
      <c r="A72" t="s">
        <v>40</v>
      </c>
      <c s="6" t="s">
        <v>91</v>
      </c>
      <c s="6" t="s">
        <v>1847</v>
      </c>
      <c t="s">
        <v>5</v>
      </c>
      <c s="24" t="s">
        <v>635</v>
      </c>
      <c s="25" t="s">
        <v>636</v>
      </c>
      <c s="26">
        <v>357.2</v>
      </c>
      <c s="25">
        <v>0</v>
      </c>
      <c s="25">
        <f>ROUND(G72*H72,6)</f>
      </c>
      <c r="L72" s="27">
        <v>0</v>
      </c>
      <c s="28">
        <f>ROUND(ROUND(L72,2)*ROUND(G72,3),2)</f>
      </c>
      <c s="25" t="s">
        <v>44</v>
      </c>
      <c>
        <f>(M72*21)/100</f>
      </c>
      <c t="s">
        <v>45</v>
      </c>
    </row>
    <row r="73" spans="1:5" ht="12.75" customHeight="1">
      <c r="A73" s="29" t="s">
        <v>46</v>
      </c>
      <c r="E73" s="30" t="s">
        <v>5</v>
      </c>
    </row>
    <row r="74" spans="1:5" ht="38.25" customHeight="1">
      <c r="A74" s="29" t="s">
        <v>47</v>
      </c>
      <c r="E74" s="31" t="s">
        <v>1848</v>
      </c>
    </row>
    <row r="75" spans="5:5" ht="51" customHeight="1">
      <c r="E75" s="30" t="s">
        <v>638</v>
      </c>
    </row>
    <row r="76" spans="1:16" ht="12.75" customHeight="1">
      <c r="A76" t="s">
        <v>40</v>
      </c>
      <c s="6" t="s">
        <v>94</v>
      </c>
      <c s="6" t="s">
        <v>1849</v>
      </c>
      <c t="s">
        <v>5</v>
      </c>
      <c s="24" t="s">
        <v>650</v>
      </c>
      <c s="25" t="s">
        <v>636</v>
      </c>
      <c s="26">
        <v>76</v>
      </c>
      <c s="25">
        <v>0</v>
      </c>
      <c s="25">
        <f>ROUND(G76*H76,6)</f>
      </c>
      <c r="L76" s="27">
        <v>0</v>
      </c>
      <c s="28">
        <f>ROUND(ROUND(L76,2)*ROUND(G76,3),2)</f>
      </c>
      <c s="25" t="s">
        <v>44</v>
      </c>
      <c>
        <f>(M76*21)/100</f>
      </c>
      <c t="s">
        <v>45</v>
      </c>
    </row>
    <row r="77" spans="1:5" ht="12.75" customHeight="1">
      <c r="A77" s="29" t="s">
        <v>46</v>
      </c>
      <c r="E77" s="30" t="s">
        <v>5</v>
      </c>
    </row>
    <row r="78" spans="1:5" ht="12.75" customHeight="1">
      <c r="A78" s="29" t="s">
        <v>47</v>
      </c>
      <c r="E78" s="31" t="s">
        <v>1850</v>
      </c>
    </row>
    <row r="79" spans="5:5" ht="89.25" customHeight="1">
      <c r="E79" s="30" t="s">
        <v>645</v>
      </c>
    </row>
    <row r="80" spans="1:16" ht="12.75" customHeight="1">
      <c r="A80" t="s">
        <v>40</v>
      </c>
      <c s="6" t="s">
        <v>97</v>
      </c>
      <c s="6" t="s">
        <v>1851</v>
      </c>
      <c t="s">
        <v>5</v>
      </c>
      <c s="24" t="s">
        <v>1852</v>
      </c>
      <c s="25" t="s">
        <v>636</v>
      </c>
      <c s="26">
        <v>280</v>
      </c>
      <c s="25">
        <v>0</v>
      </c>
      <c s="25">
        <f>ROUND(G80*H80,6)</f>
      </c>
      <c r="L80" s="27">
        <v>0</v>
      </c>
      <c s="28">
        <f>ROUND(ROUND(L80,2)*ROUND(G80,3),2)</f>
      </c>
      <c s="25" t="s">
        <v>44</v>
      </c>
      <c>
        <f>(M80*21)/100</f>
      </c>
      <c t="s">
        <v>45</v>
      </c>
    </row>
    <row r="81" spans="1:5" ht="12.75" customHeight="1">
      <c r="A81" s="29" t="s">
        <v>46</v>
      </c>
      <c r="E81" s="30" t="s">
        <v>5</v>
      </c>
    </row>
    <row r="82" spans="1:5" ht="12.75" customHeight="1">
      <c r="A82" s="29" t="s">
        <v>47</v>
      </c>
      <c r="E82" s="31" t="s">
        <v>1846</v>
      </c>
    </row>
    <row r="83" spans="5:5" ht="89.25" customHeight="1">
      <c r="E83" s="30" t="s">
        <v>645</v>
      </c>
    </row>
    <row r="84" spans="1:16" ht="12.75" customHeight="1">
      <c r="A84" t="s">
        <v>40</v>
      </c>
      <c s="6" t="s">
        <v>100</v>
      </c>
      <c s="6" t="s">
        <v>1853</v>
      </c>
      <c t="s">
        <v>5</v>
      </c>
      <c s="24" t="s">
        <v>1854</v>
      </c>
      <c s="25" t="s">
        <v>636</v>
      </c>
      <c s="26">
        <v>1.2</v>
      </c>
      <c s="25">
        <v>0</v>
      </c>
      <c s="25">
        <f>ROUND(G84*H84,6)</f>
      </c>
      <c r="L84" s="27">
        <v>0</v>
      </c>
      <c s="28">
        <f>ROUND(ROUND(L84,2)*ROUND(G84,3),2)</f>
      </c>
      <c s="25" t="s">
        <v>44</v>
      </c>
      <c>
        <f>(M84*21)/100</f>
      </c>
      <c t="s">
        <v>45</v>
      </c>
    </row>
    <row r="85" spans="1:5" ht="12.75" customHeight="1">
      <c r="A85" s="29" t="s">
        <v>46</v>
      </c>
      <c r="E85" s="30" t="s">
        <v>5</v>
      </c>
    </row>
    <row r="86" spans="1:5" ht="12.75" customHeight="1">
      <c r="A86" s="29" t="s">
        <v>47</v>
      </c>
      <c r="E86" s="31" t="s">
        <v>1855</v>
      </c>
    </row>
    <row r="87" spans="5:5" ht="89.25" customHeight="1">
      <c r="E87" s="30" t="s">
        <v>645</v>
      </c>
    </row>
    <row r="88" spans="1:13" ht="12.75" customHeight="1">
      <c r="A88" t="s">
        <v>37</v>
      </c>
      <c r="C88" s="7" t="s">
        <v>57</v>
      </c>
      <c r="E88" s="32" t="s">
        <v>971</v>
      </c>
      <c r="J88" s="28">
        <f>0</f>
      </c>
      <c s="28">
        <f>0</f>
      </c>
      <c s="28">
        <f>0+L89</f>
      </c>
      <c s="28">
        <f>0+M89</f>
      </c>
    </row>
    <row r="89" spans="1:16" ht="12.75" customHeight="1">
      <c r="A89" t="s">
        <v>40</v>
      </c>
      <c s="6" t="s">
        <v>104</v>
      </c>
      <c s="6" t="s">
        <v>1856</v>
      </c>
      <c t="s">
        <v>5</v>
      </c>
      <c s="24" t="s">
        <v>1857</v>
      </c>
      <c s="25" t="s">
        <v>760</v>
      </c>
      <c s="26">
        <v>1</v>
      </c>
      <c s="25">
        <v>0</v>
      </c>
      <c s="25">
        <f>ROUND(G89*H89,6)</f>
      </c>
      <c r="L89" s="27">
        <v>0</v>
      </c>
      <c s="28">
        <f>ROUND(ROUND(L89,2)*ROUND(G89,3),2)</f>
      </c>
      <c s="25" t="s">
        <v>44</v>
      </c>
      <c>
        <f>(M89*21)/100</f>
      </c>
      <c t="s">
        <v>45</v>
      </c>
    </row>
    <row r="90" spans="1:5" ht="12.75" customHeight="1">
      <c r="A90" s="29" t="s">
        <v>46</v>
      </c>
      <c r="E90" s="30" t="s">
        <v>5</v>
      </c>
    </row>
    <row r="91" spans="1:5" ht="12.75" customHeight="1">
      <c r="A91" s="29" t="s">
        <v>47</v>
      </c>
      <c r="E91" s="31" t="s">
        <v>1858</v>
      </c>
    </row>
    <row r="92" spans="5:5" ht="63.75" customHeight="1">
      <c r="E92" s="30" t="s">
        <v>1859</v>
      </c>
    </row>
    <row r="93" spans="1:13" ht="12.75" customHeight="1">
      <c r="A93" t="s">
        <v>37</v>
      </c>
      <c r="C93" s="7" t="s">
        <v>60</v>
      </c>
      <c r="E93" s="32" t="s">
        <v>866</v>
      </c>
      <c r="J93" s="28">
        <f>0</f>
      </c>
      <c s="28">
        <f>0</f>
      </c>
      <c s="28">
        <f>0+L94+L98</f>
      </c>
      <c s="28">
        <f>0+M94+M98</f>
      </c>
    </row>
    <row r="94" spans="1:16" ht="12.75" customHeight="1">
      <c r="A94" t="s">
        <v>40</v>
      </c>
      <c s="6" t="s">
        <v>108</v>
      </c>
      <c s="6" t="s">
        <v>1860</v>
      </c>
      <c t="s">
        <v>5</v>
      </c>
      <c s="24" t="s">
        <v>1861</v>
      </c>
      <c s="25" t="s">
        <v>69</v>
      </c>
      <c s="26">
        <v>10</v>
      </c>
      <c s="25">
        <v>0</v>
      </c>
      <c s="25">
        <f>ROUND(G94*H94,6)</f>
      </c>
      <c r="L94" s="27">
        <v>0</v>
      </c>
      <c s="28">
        <f>ROUND(ROUND(L94,2)*ROUND(G94,3),2)</f>
      </c>
      <c s="25" t="s">
        <v>44</v>
      </c>
      <c>
        <f>(M94*21)/100</f>
      </c>
      <c t="s">
        <v>45</v>
      </c>
    </row>
    <row r="95" spans="1:5" ht="12.75" customHeight="1">
      <c r="A95" s="29" t="s">
        <v>46</v>
      </c>
      <c r="E95" s="30" t="s">
        <v>5</v>
      </c>
    </row>
    <row r="96" spans="1:5" ht="12.75" customHeight="1">
      <c r="A96" s="29" t="s">
        <v>47</v>
      </c>
      <c r="E96" s="31" t="s">
        <v>725</v>
      </c>
    </row>
    <row r="97" spans="5:5" ht="38.25" customHeight="1">
      <c r="E97" s="30" t="s">
        <v>1862</v>
      </c>
    </row>
    <row r="98" spans="1:16" ht="12.75" customHeight="1">
      <c r="A98" t="s">
        <v>40</v>
      </c>
      <c s="6" t="s">
        <v>111</v>
      </c>
      <c s="6" t="s">
        <v>1863</v>
      </c>
      <c t="s">
        <v>5</v>
      </c>
      <c s="24" t="s">
        <v>1864</v>
      </c>
      <c s="25" t="s">
        <v>69</v>
      </c>
      <c s="26">
        <v>71</v>
      </c>
      <c s="25">
        <v>0</v>
      </c>
      <c s="25">
        <f>ROUND(G98*H98,6)</f>
      </c>
      <c r="L98" s="27">
        <v>0</v>
      </c>
      <c s="28">
        <f>ROUND(ROUND(L98,2)*ROUND(G98,3),2)</f>
      </c>
      <c s="25" t="s">
        <v>44</v>
      </c>
      <c>
        <f>(M98*21)/100</f>
      </c>
      <c t="s">
        <v>45</v>
      </c>
    </row>
    <row r="99" spans="1:5" ht="12.75" customHeight="1">
      <c r="A99" s="29" t="s">
        <v>46</v>
      </c>
      <c r="E99" s="30" t="s">
        <v>5</v>
      </c>
    </row>
    <row r="100" spans="1:5" ht="12.75" customHeight="1">
      <c r="A100" s="29" t="s">
        <v>47</v>
      </c>
      <c r="E100" s="31" t="s">
        <v>1865</v>
      </c>
    </row>
    <row r="101" spans="5:5" ht="38.25" customHeight="1">
      <c r="E101" s="30" t="s">
        <v>1862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1866</v>
      </c>
      <c s="33">
        <f>0+K8+K25+M8+M25</f>
      </c>
      <c s="15" t="s">
        <v>13</v>
      </c>
    </row>
    <row r="4" spans="1:5" ht="15" customHeight="1">
      <c r="A4" s="18" t="s">
        <v>18</v>
      </c>
      <c s="19" t="s">
        <v>21</v>
      </c>
      <c s="20" t="s">
        <v>1866</v>
      </c>
      <c r="E4" s="19" t="s">
        <v>1867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1868</v>
      </c>
      <c r="J8" s="22">
        <f>0</f>
      </c>
      <c s="22">
        <f>0</f>
      </c>
      <c s="22">
        <f>0+L9+L13+L17+L21</f>
      </c>
      <c s="22">
        <f>0+M9+M13+M17+M21</f>
      </c>
    </row>
    <row r="9" spans="1:16" ht="12.75" customHeight="1">
      <c r="A9" t="s">
        <v>40</v>
      </c>
      <c s="6" t="s">
        <v>38</v>
      </c>
      <c s="6" t="s">
        <v>1869</v>
      </c>
      <c t="s">
        <v>5</v>
      </c>
      <c s="24" t="s">
        <v>1870</v>
      </c>
      <c s="25" t="s">
        <v>520</v>
      </c>
      <c s="26">
        <v>1</v>
      </c>
      <c s="25">
        <v>0</v>
      </c>
      <c s="25">
        <f>ROUND(G9*H9,6)</f>
      </c>
      <c r="L9" s="27">
        <v>0</v>
      </c>
      <c s="28">
        <f>ROUND(ROUND(L9,2)*ROUND(G9,3),2)</f>
      </c>
      <c s="25" t="s">
        <v>1871</v>
      </c>
      <c>
        <f>(M9*21)/100</f>
      </c>
      <c t="s">
        <v>45</v>
      </c>
    </row>
    <row r="10" spans="1:5" ht="12.75" customHeight="1">
      <c r="A10" s="29" t="s">
        <v>46</v>
      </c>
      <c r="E10" s="30" t="s">
        <v>1872</v>
      </c>
    </row>
    <row r="11" spans="1:5" ht="12.75" customHeight="1">
      <c r="A11" s="29" t="s">
        <v>47</v>
      </c>
      <c r="E11" s="31" t="s">
        <v>1873</v>
      </c>
    </row>
    <row r="12" spans="5:5" ht="12.75" customHeight="1">
      <c r="E12" s="30" t="s">
        <v>5</v>
      </c>
    </row>
    <row r="13" spans="1:16" ht="12.75" customHeight="1">
      <c r="A13" t="s">
        <v>40</v>
      </c>
      <c s="6" t="s">
        <v>45</v>
      </c>
      <c s="6" t="s">
        <v>1874</v>
      </c>
      <c t="s">
        <v>5</v>
      </c>
      <c s="24" t="s">
        <v>1875</v>
      </c>
      <c s="25" t="s">
        <v>520</v>
      </c>
      <c s="26">
        <v>1</v>
      </c>
      <c s="25">
        <v>0</v>
      </c>
      <c s="25">
        <f>ROUND(G13*H13,6)</f>
      </c>
      <c r="L13" s="27">
        <v>0</v>
      </c>
      <c s="28">
        <f>ROUND(ROUND(L13,2)*ROUND(G13,3),2)</f>
      </c>
      <c s="25" t="s">
        <v>1871</v>
      </c>
      <c>
        <f>(M13*21)/100</f>
      </c>
      <c t="s">
        <v>45</v>
      </c>
    </row>
    <row r="14" spans="1:5" ht="12.75" customHeight="1">
      <c r="A14" s="29" t="s">
        <v>46</v>
      </c>
      <c r="E14" s="30" t="s">
        <v>1876</v>
      </c>
    </row>
    <row r="15" spans="1:5" ht="12.75" customHeight="1">
      <c r="A15" s="29" t="s">
        <v>47</v>
      </c>
      <c r="E15" s="31" t="s">
        <v>1873</v>
      </c>
    </row>
    <row r="16" spans="5:5" ht="12.75" customHeight="1">
      <c r="E16" s="30" t="s">
        <v>5</v>
      </c>
    </row>
    <row r="17" spans="1:16" ht="12.75" customHeight="1">
      <c r="A17" t="s">
        <v>40</v>
      </c>
      <c s="6" t="s">
        <v>51</v>
      </c>
      <c s="6" t="s">
        <v>1877</v>
      </c>
      <c t="s">
        <v>5</v>
      </c>
      <c s="24" t="s">
        <v>1878</v>
      </c>
      <c s="25" t="s">
        <v>520</v>
      </c>
      <c s="26">
        <v>1</v>
      </c>
      <c s="25">
        <v>0</v>
      </c>
      <c s="25">
        <f>ROUND(G17*H17,6)</f>
      </c>
      <c r="L17" s="27">
        <v>0</v>
      </c>
      <c s="28">
        <f>ROUND(ROUND(L17,2)*ROUND(G17,3),2)</f>
      </c>
      <c s="25" t="s">
        <v>1871</v>
      </c>
      <c>
        <f>(M17*21)/100</f>
      </c>
      <c t="s">
        <v>45</v>
      </c>
    </row>
    <row r="18" spans="1:5" ht="12.75" customHeight="1">
      <c r="A18" s="29" t="s">
        <v>46</v>
      </c>
      <c r="E18" s="30" t="s">
        <v>1879</v>
      </c>
    </row>
    <row r="19" spans="1:5" ht="12.75" customHeight="1">
      <c r="A19" s="29" t="s">
        <v>47</v>
      </c>
      <c r="E19" s="31" t="s">
        <v>1873</v>
      </c>
    </row>
    <row r="20" spans="5:5" ht="12.75" customHeight="1">
      <c r="E20" s="30" t="s">
        <v>5</v>
      </c>
    </row>
    <row r="21" spans="1:16" ht="12.75" customHeight="1">
      <c r="A21" t="s">
        <v>40</v>
      </c>
      <c s="6" t="s">
        <v>54</v>
      </c>
      <c s="6" t="s">
        <v>1880</v>
      </c>
      <c t="s">
        <v>5</v>
      </c>
      <c s="24" t="s">
        <v>1881</v>
      </c>
      <c s="25" t="s">
        <v>520</v>
      </c>
      <c s="26">
        <v>1</v>
      </c>
      <c s="25">
        <v>0</v>
      </c>
      <c s="25">
        <f>ROUND(G21*H21,6)</f>
      </c>
      <c r="L21" s="27">
        <v>0</v>
      </c>
      <c s="28">
        <f>ROUND(ROUND(L21,2)*ROUND(G21,3),2)</f>
      </c>
      <c s="25" t="s">
        <v>1871</v>
      </c>
      <c>
        <f>(M21*21)/100</f>
      </c>
      <c t="s">
        <v>45</v>
      </c>
    </row>
    <row r="22" spans="1:5" ht="12.75" customHeight="1">
      <c r="A22" s="29" t="s">
        <v>46</v>
      </c>
      <c r="E22" s="30" t="s">
        <v>1882</v>
      </c>
    </row>
    <row r="23" spans="1:5" ht="12.75" customHeight="1">
      <c r="A23" s="29" t="s">
        <v>47</v>
      </c>
      <c r="E23" s="31" t="s">
        <v>1873</v>
      </c>
    </row>
    <row r="24" spans="5:5" ht="12.75" customHeight="1">
      <c r="E24" s="30" t="s">
        <v>5</v>
      </c>
    </row>
    <row r="25" spans="1:13" ht="12.75" customHeight="1">
      <c r="A25" t="s">
        <v>37</v>
      </c>
      <c r="C25" s="7" t="s">
        <v>45</v>
      </c>
      <c r="E25" s="32" t="s">
        <v>1285</v>
      </c>
      <c r="J25" s="28">
        <f>0</f>
      </c>
      <c s="28">
        <f>0</f>
      </c>
      <c s="28">
        <f>0+L26+L30</f>
      </c>
      <c s="28">
        <f>0+M26+M30</f>
      </c>
    </row>
    <row r="26" spans="1:16" ht="12.75" customHeight="1">
      <c r="A26" t="s">
        <v>40</v>
      </c>
      <c s="6" t="s">
        <v>57</v>
      </c>
      <c s="6" t="s">
        <v>1883</v>
      </c>
      <c t="s">
        <v>5</v>
      </c>
      <c s="24" t="s">
        <v>1884</v>
      </c>
      <c s="25" t="s">
        <v>520</v>
      </c>
      <c s="26">
        <v>1</v>
      </c>
      <c s="25">
        <v>0</v>
      </c>
      <c s="25">
        <f>ROUND(G26*H26,6)</f>
      </c>
      <c r="L26" s="27">
        <v>0</v>
      </c>
      <c s="28">
        <f>ROUND(ROUND(L26,2)*ROUND(G26,3),2)</f>
      </c>
      <c s="25" t="s">
        <v>1871</v>
      </c>
      <c>
        <f>(M26*21)/100</f>
      </c>
      <c t="s">
        <v>45</v>
      </c>
    </row>
    <row r="27" spans="1:5" ht="12.75" customHeight="1">
      <c r="A27" s="29" t="s">
        <v>46</v>
      </c>
      <c r="E27" s="30" t="s">
        <v>1885</v>
      </c>
    </row>
    <row r="28" spans="1:5" ht="12.75" customHeight="1">
      <c r="A28" s="29" t="s">
        <v>47</v>
      </c>
      <c r="E28" s="31" t="s">
        <v>1873</v>
      </c>
    </row>
    <row r="29" spans="5:5" ht="12.75" customHeight="1">
      <c r="E29" s="30" t="s">
        <v>5</v>
      </c>
    </row>
    <row r="30" spans="1:16" ht="12.75" customHeight="1">
      <c r="A30" t="s">
        <v>40</v>
      </c>
      <c s="6" t="s">
        <v>60</v>
      </c>
      <c s="6" t="s">
        <v>1886</v>
      </c>
      <c t="s">
        <v>5</v>
      </c>
      <c s="24" t="s">
        <v>1887</v>
      </c>
      <c s="25" t="s">
        <v>520</v>
      </c>
      <c s="26">
        <v>1</v>
      </c>
      <c s="25">
        <v>0</v>
      </c>
      <c s="25">
        <f>ROUND(G30*H30,6)</f>
      </c>
      <c r="L30" s="27">
        <v>0</v>
      </c>
      <c s="28">
        <f>ROUND(ROUND(L30,2)*ROUND(G30,3),2)</f>
      </c>
      <c s="25" t="s">
        <v>1871</v>
      </c>
      <c>
        <f>(M30*21)/100</f>
      </c>
      <c t="s">
        <v>45</v>
      </c>
    </row>
    <row r="31" spans="1:5" ht="12.75" customHeight="1">
      <c r="A31" s="29" t="s">
        <v>46</v>
      </c>
      <c r="E31" s="30" t="s">
        <v>1888</v>
      </c>
    </row>
    <row r="32" spans="1:5" ht="12.75" customHeight="1">
      <c r="A32" s="29" t="s">
        <v>47</v>
      </c>
      <c r="E32" s="31" t="s">
        <v>1873</v>
      </c>
    </row>
    <row r="33" spans="5:5" ht="12.75" customHeight="1">
      <c r="E33"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236</v>
      </c>
      <c s="33">
        <f>0+K8+K93+K102+K191+M8+M93+M102+M191</f>
      </c>
      <c s="15" t="s">
        <v>13</v>
      </c>
    </row>
    <row r="4" spans="1:5" ht="15" customHeight="1">
      <c r="A4" s="18" t="s">
        <v>18</v>
      </c>
      <c s="19" t="s">
        <v>21</v>
      </c>
      <c s="20" t="s">
        <v>236</v>
      </c>
      <c r="E4" s="19" t="s">
        <v>237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0+L9+L13+L17+L21+L25+L29+L33+L37+L41+L45+L49+L53+L57+L61+L65+L69+L73+L77+L81+L85+L89</f>
      </c>
      <c s="22">
        <f>0+M9+M13+M17+M21+M25+M29+M33+M37+M41+M45+M49+M53+M57+M61+M65+M69+M73+M77+M81+M85+M89</f>
      </c>
    </row>
    <row r="9" spans="1:16" ht="12.75" customHeight="1">
      <c r="A9" t="s">
        <v>40</v>
      </c>
      <c s="6" t="s">
        <v>38</v>
      </c>
      <c s="6" t="s">
        <v>41</v>
      </c>
      <c t="s">
        <v>5</v>
      </c>
      <c s="24" t="s">
        <v>238</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6" ht="12.75" customHeight="1">
      <c r="A13" t="s">
        <v>40</v>
      </c>
      <c s="6" t="s">
        <v>45</v>
      </c>
      <c s="6" t="s">
        <v>49</v>
      </c>
      <c t="s">
        <v>5</v>
      </c>
      <c s="24" t="s">
        <v>239</v>
      </c>
      <c s="25" t="s">
        <v>43</v>
      </c>
      <c s="26">
        <v>1</v>
      </c>
      <c s="25">
        <v>0</v>
      </c>
      <c s="25">
        <f>ROUND(G13*H13,6)</f>
      </c>
      <c r="L13" s="27">
        <v>0</v>
      </c>
      <c s="28">
        <f>ROUND(ROUND(L13,2)*ROUND(G13,3),2)</f>
      </c>
      <c s="25" t="s">
        <v>44</v>
      </c>
      <c>
        <f>(M13*21)/100</f>
      </c>
      <c t="s">
        <v>45</v>
      </c>
    </row>
    <row r="14" spans="1:5" ht="12.75" customHeight="1">
      <c r="A14" s="29" t="s">
        <v>46</v>
      </c>
      <c r="E14" s="30" t="s">
        <v>200</v>
      </c>
    </row>
    <row r="15" spans="1:5" ht="12.75" customHeight="1">
      <c r="A15" s="29" t="s">
        <v>47</v>
      </c>
      <c r="E15" s="31" t="s">
        <v>5</v>
      </c>
    </row>
    <row r="16" spans="5:5" ht="12.75" customHeight="1">
      <c r="E16" s="30" t="s">
        <v>48</v>
      </c>
    </row>
    <row r="17" spans="1:16" ht="12.75" customHeight="1">
      <c r="A17" t="s">
        <v>40</v>
      </c>
      <c s="6" t="s">
        <v>51</v>
      </c>
      <c s="6" t="s">
        <v>52</v>
      </c>
      <c t="s">
        <v>5</v>
      </c>
      <c s="24" t="s">
        <v>240</v>
      </c>
      <c s="25" t="s">
        <v>43</v>
      </c>
      <c s="26">
        <v>1</v>
      </c>
      <c s="25">
        <v>0</v>
      </c>
      <c s="25">
        <f>ROUND(G17*H17,6)</f>
      </c>
      <c r="L17" s="27">
        <v>0</v>
      </c>
      <c s="28">
        <f>ROUND(ROUND(L17,2)*ROUND(G17,3),2)</f>
      </c>
      <c s="25" t="s">
        <v>44</v>
      </c>
      <c>
        <f>(M17*21)/100</f>
      </c>
      <c t="s">
        <v>45</v>
      </c>
    </row>
    <row r="18" spans="1:5" ht="12.75" customHeight="1">
      <c r="A18" s="29" t="s">
        <v>46</v>
      </c>
      <c r="E18" s="30" t="s">
        <v>200</v>
      </c>
    </row>
    <row r="19" spans="1:5" ht="12.75" customHeight="1">
      <c r="A19" s="29" t="s">
        <v>47</v>
      </c>
      <c r="E19" s="31" t="s">
        <v>5</v>
      </c>
    </row>
    <row r="20" spans="5:5" ht="12.75" customHeight="1">
      <c r="E20" s="30" t="s">
        <v>48</v>
      </c>
    </row>
    <row r="21" spans="1:16" ht="12.75" customHeight="1">
      <c r="A21" t="s">
        <v>40</v>
      </c>
      <c s="6" t="s">
        <v>54</v>
      </c>
      <c s="6" t="s">
        <v>55</v>
      </c>
      <c t="s">
        <v>5</v>
      </c>
      <c s="24" t="s">
        <v>241</v>
      </c>
      <c s="25" t="s">
        <v>43</v>
      </c>
      <c s="26">
        <v>25</v>
      </c>
      <c s="25">
        <v>0</v>
      </c>
      <c s="25">
        <f>ROUND(G21*H21,6)</f>
      </c>
      <c r="L21" s="27">
        <v>0</v>
      </c>
      <c s="28">
        <f>ROUND(ROUND(L21,2)*ROUND(G21,3),2)</f>
      </c>
      <c s="25" t="s">
        <v>44</v>
      </c>
      <c>
        <f>(M21*21)/100</f>
      </c>
      <c t="s">
        <v>45</v>
      </c>
    </row>
    <row r="22" spans="1:5" ht="12.75" customHeight="1">
      <c r="A22" s="29" t="s">
        <v>46</v>
      </c>
      <c r="E22" s="30" t="s">
        <v>200</v>
      </c>
    </row>
    <row r="23" spans="1:5" ht="12.75" customHeight="1">
      <c r="A23" s="29" t="s">
        <v>47</v>
      </c>
      <c r="E23" s="31" t="s">
        <v>5</v>
      </c>
    </row>
    <row r="24" spans="5:5" ht="12.75" customHeight="1">
      <c r="E24" s="30" t="s">
        <v>48</v>
      </c>
    </row>
    <row r="25" spans="1:16" ht="12.75" customHeight="1">
      <c r="A25" t="s">
        <v>40</v>
      </c>
      <c s="6" t="s">
        <v>57</v>
      </c>
      <c s="6" t="s">
        <v>58</v>
      </c>
      <c t="s">
        <v>5</v>
      </c>
      <c s="24" t="s">
        <v>242</v>
      </c>
      <c s="25" t="s">
        <v>43</v>
      </c>
      <c s="26">
        <v>2</v>
      </c>
      <c s="25">
        <v>0</v>
      </c>
      <c s="25">
        <f>ROUND(G25*H25,6)</f>
      </c>
      <c r="L25" s="27">
        <v>0</v>
      </c>
      <c s="28">
        <f>ROUND(ROUND(L25,2)*ROUND(G25,3),2)</f>
      </c>
      <c s="25" t="s">
        <v>44</v>
      </c>
      <c>
        <f>(M25*21)/100</f>
      </c>
      <c t="s">
        <v>45</v>
      </c>
    </row>
    <row r="26" spans="1:5" ht="12.75" customHeight="1">
      <c r="A26" s="29" t="s">
        <v>46</v>
      </c>
      <c r="E26" s="30" t="s">
        <v>200</v>
      </c>
    </row>
    <row r="27" spans="1:5" ht="12.75" customHeight="1">
      <c r="A27" s="29" t="s">
        <v>47</v>
      </c>
      <c r="E27" s="31" t="s">
        <v>5</v>
      </c>
    </row>
    <row r="28" spans="5:5" ht="12.75" customHeight="1">
      <c r="E28" s="30" t="s">
        <v>48</v>
      </c>
    </row>
    <row r="29" spans="1:16" ht="12.75" customHeight="1">
      <c r="A29" t="s">
        <v>40</v>
      </c>
      <c s="6" t="s">
        <v>60</v>
      </c>
      <c s="6" t="s">
        <v>61</v>
      </c>
      <c t="s">
        <v>5</v>
      </c>
      <c s="24" t="s">
        <v>243</v>
      </c>
      <c s="25" t="s">
        <v>43</v>
      </c>
      <c s="26">
        <v>4</v>
      </c>
      <c s="25">
        <v>0</v>
      </c>
      <c s="25">
        <f>ROUND(G29*H29,6)</f>
      </c>
      <c r="L29" s="27">
        <v>0</v>
      </c>
      <c s="28">
        <f>ROUND(ROUND(L29,2)*ROUND(G29,3),2)</f>
      </c>
      <c s="25" t="s">
        <v>44</v>
      </c>
      <c>
        <f>(M29*21)/100</f>
      </c>
      <c t="s">
        <v>45</v>
      </c>
    </row>
    <row r="30" spans="1:5" ht="12.75" customHeight="1">
      <c r="A30" s="29" t="s">
        <v>46</v>
      </c>
      <c r="E30" s="30" t="s">
        <v>200</v>
      </c>
    </row>
    <row r="31" spans="1:5" ht="12.75" customHeight="1">
      <c r="A31" s="29" t="s">
        <v>47</v>
      </c>
      <c r="E31" s="31" t="s">
        <v>5</v>
      </c>
    </row>
    <row r="32" spans="5:5" ht="12.75" customHeight="1">
      <c r="E32" s="30" t="s">
        <v>48</v>
      </c>
    </row>
    <row r="33" spans="1:16" ht="12.75" customHeight="1">
      <c r="A33" t="s">
        <v>40</v>
      </c>
      <c s="6" t="s">
        <v>63</v>
      </c>
      <c s="6" t="s">
        <v>64</v>
      </c>
      <c t="s">
        <v>5</v>
      </c>
      <c s="24" t="s">
        <v>244</v>
      </c>
      <c s="25" t="s">
        <v>43</v>
      </c>
      <c s="26">
        <v>1</v>
      </c>
      <c s="25">
        <v>0</v>
      </c>
      <c s="25">
        <f>ROUND(G33*H33,6)</f>
      </c>
      <c r="L33" s="27">
        <v>0</v>
      </c>
      <c s="28">
        <f>ROUND(ROUND(L33,2)*ROUND(G33,3),2)</f>
      </c>
      <c s="25" t="s">
        <v>44</v>
      </c>
      <c>
        <f>(M33*21)/100</f>
      </c>
      <c t="s">
        <v>45</v>
      </c>
    </row>
    <row r="34" spans="1:5" ht="12.75" customHeight="1">
      <c r="A34" s="29" t="s">
        <v>46</v>
      </c>
      <c r="E34" s="30" t="s">
        <v>200</v>
      </c>
    </row>
    <row r="35" spans="1:5" ht="12.75" customHeight="1">
      <c r="A35" s="29" t="s">
        <v>47</v>
      </c>
      <c r="E35" s="31" t="s">
        <v>5</v>
      </c>
    </row>
    <row r="36" spans="5:5" ht="12.75" customHeight="1">
      <c r="E36" s="30" t="s">
        <v>48</v>
      </c>
    </row>
    <row r="37" spans="1:16" ht="12.75" customHeight="1">
      <c r="A37" t="s">
        <v>40</v>
      </c>
      <c s="6" t="s">
        <v>66</v>
      </c>
      <c s="6" t="s">
        <v>67</v>
      </c>
      <c t="s">
        <v>5</v>
      </c>
      <c s="24" t="s">
        <v>245</v>
      </c>
      <c s="25" t="s">
        <v>43</v>
      </c>
      <c s="26">
        <v>1</v>
      </c>
      <c s="25">
        <v>0</v>
      </c>
      <c s="25">
        <f>ROUND(G37*H37,6)</f>
      </c>
      <c r="L37" s="27">
        <v>0</v>
      </c>
      <c s="28">
        <f>ROUND(ROUND(L37,2)*ROUND(G37,3),2)</f>
      </c>
      <c s="25" t="s">
        <v>44</v>
      </c>
      <c>
        <f>(M37*21)/100</f>
      </c>
      <c t="s">
        <v>45</v>
      </c>
    </row>
    <row r="38" spans="1:5" ht="12.75" customHeight="1">
      <c r="A38" s="29" t="s">
        <v>46</v>
      </c>
      <c r="E38" s="30" t="s">
        <v>200</v>
      </c>
    </row>
    <row r="39" spans="1:5" ht="12.75" customHeight="1">
      <c r="A39" s="29" t="s">
        <v>47</v>
      </c>
      <c r="E39" s="31" t="s">
        <v>5</v>
      </c>
    </row>
    <row r="40" spans="5:5" ht="12.75" customHeight="1">
      <c r="E40" s="30" t="s">
        <v>48</v>
      </c>
    </row>
    <row r="41" spans="1:16" ht="12.75" customHeight="1">
      <c r="A41" t="s">
        <v>40</v>
      </c>
      <c s="6" t="s">
        <v>70</v>
      </c>
      <c s="6" t="s">
        <v>71</v>
      </c>
      <c t="s">
        <v>5</v>
      </c>
      <c s="24" t="s">
        <v>246</v>
      </c>
      <c s="25" t="s">
        <v>43</v>
      </c>
      <c s="26">
        <v>2</v>
      </c>
      <c s="25">
        <v>0</v>
      </c>
      <c s="25">
        <f>ROUND(G41*H41,6)</f>
      </c>
      <c r="L41" s="27">
        <v>0</v>
      </c>
      <c s="28">
        <f>ROUND(ROUND(L41,2)*ROUND(G41,3),2)</f>
      </c>
      <c s="25" t="s">
        <v>44</v>
      </c>
      <c>
        <f>(M41*21)/100</f>
      </c>
      <c t="s">
        <v>45</v>
      </c>
    </row>
    <row r="42" spans="1:5" ht="12.75" customHeight="1">
      <c r="A42" s="29" t="s">
        <v>46</v>
      </c>
      <c r="E42" s="30" t="s">
        <v>200</v>
      </c>
    </row>
    <row r="43" spans="1:5" ht="12.75" customHeight="1">
      <c r="A43" s="29" t="s">
        <v>47</v>
      </c>
      <c r="E43" s="31" t="s">
        <v>5</v>
      </c>
    </row>
    <row r="44" spans="5:5" ht="12.75" customHeight="1">
      <c r="E44" s="30" t="s">
        <v>48</v>
      </c>
    </row>
    <row r="45" spans="1:16" ht="12.75" customHeight="1">
      <c r="A45" t="s">
        <v>40</v>
      </c>
      <c s="6" t="s">
        <v>73</v>
      </c>
      <c s="6" t="s">
        <v>74</v>
      </c>
      <c t="s">
        <v>5</v>
      </c>
      <c s="24" t="s">
        <v>68</v>
      </c>
      <c s="25" t="s">
        <v>69</v>
      </c>
      <c s="26">
        <v>500</v>
      </c>
      <c s="25">
        <v>0</v>
      </c>
      <c s="25">
        <f>ROUND(G45*H45,6)</f>
      </c>
      <c r="L45" s="27">
        <v>0</v>
      </c>
      <c s="28">
        <f>ROUND(ROUND(L45,2)*ROUND(G45,3),2)</f>
      </c>
      <c s="25" t="s">
        <v>44</v>
      </c>
      <c>
        <f>(M45*21)/100</f>
      </c>
      <c t="s">
        <v>45</v>
      </c>
    </row>
    <row r="46" spans="1:5" ht="12.75" customHeight="1">
      <c r="A46" s="29" t="s">
        <v>46</v>
      </c>
      <c r="E46" s="30" t="s">
        <v>200</v>
      </c>
    </row>
    <row r="47" spans="1:5" ht="12.75" customHeight="1">
      <c r="A47" s="29" t="s">
        <v>47</v>
      </c>
      <c r="E47" s="31" t="s">
        <v>5</v>
      </c>
    </row>
    <row r="48" spans="5:5" ht="12.75" customHeight="1">
      <c r="E48" s="30" t="s">
        <v>48</v>
      </c>
    </row>
    <row r="49" spans="1:16" ht="12.75" customHeight="1">
      <c r="A49" t="s">
        <v>40</v>
      </c>
      <c s="6" t="s">
        <v>76</v>
      </c>
      <c s="6" t="s">
        <v>77</v>
      </c>
      <c t="s">
        <v>5</v>
      </c>
      <c s="24" t="s">
        <v>247</v>
      </c>
      <c s="25" t="s">
        <v>69</v>
      </c>
      <c s="26">
        <v>50</v>
      </c>
      <c s="25">
        <v>0</v>
      </c>
      <c s="25">
        <f>ROUND(G49*H49,6)</f>
      </c>
      <c r="L49" s="27">
        <v>0</v>
      </c>
      <c s="28">
        <f>ROUND(ROUND(L49,2)*ROUND(G49,3),2)</f>
      </c>
      <c s="25" t="s">
        <v>44</v>
      </c>
      <c>
        <f>(M49*21)/100</f>
      </c>
      <c t="s">
        <v>45</v>
      </c>
    </row>
    <row r="50" spans="1:5" ht="12.75" customHeight="1">
      <c r="A50" s="29" t="s">
        <v>46</v>
      </c>
      <c r="E50" s="30" t="s">
        <v>200</v>
      </c>
    </row>
    <row r="51" spans="1:5" ht="12.75" customHeight="1">
      <c r="A51" s="29" t="s">
        <v>47</v>
      </c>
      <c r="E51" s="31" t="s">
        <v>5</v>
      </c>
    </row>
    <row r="52" spans="5:5" ht="12.75" customHeight="1">
      <c r="E52" s="30" t="s">
        <v>48</v>
      </c>
    </row>
    <row r="53" spans="1:16" ht="12.75" customHeight="1">
      <c r="A53" t="s">
        <v>40</v>
      </c>
      <c s="6" t="s">
        <v>79</v>
      </c>
      <c s="6" t="s">
        <v>80</v>
      </c>
      <c t="s">
        <v>5</v>
      </c>
      <c s="24" t="s">
        <v>248</v>
      </c>
      <c s="25" t="s">
        <v>69</v>
      </c>
      <c s="26">
        <v>28</v>
      </c>
      <c s="25">
        <v>0</v>
      </c>
      <c s="25">
        <f>ROUND(G53*H53,6)</f>
      </c>
      <c r="L53" s="27">
        <v>0</v>
      </c>
      <c s="28">
        <f>ROUND(ROUND(L53,2)*ROUND(G53,3),2)</f>
      </c>
      <c s="25" t="s">
        <v>44</v>
      </c>
      <c>
        <f>(M53*21)/100</f>
      </c>
      <c t="s">
        <v>45</v>
      </c>
    </row>
    <row r="54" spans="1:5" ht="12.75" customHeight="1">
      <c r="A54" s="29" t="s">
        <v>46</v>
      </c>
      <c r="E54" s="30" t="s">
        <v>200</v>
      </c>
    </row>
    <row r="55" spans="1:5" ht="12.75" customHeight="1">
      <c r="A55" s="29" t="s">
        <v>47</v>
      </c>
      <c r="E55" s="31" t="s">
        <v>5</v>
      </c>
    </row>
    <row r="56" spans="5:5" ht="12.75" customHeight="1">
      <c r="E56" s="30" t="s">
        <v>48</v>
      </c>
    </row>
    <row r="57" spans="1:16" ht="12.75" customHeight="1">
      <c r="A57" t="s">
        <v>40</v>
      </c>
      <c s="6" t="s">
        <v>82</v>
      </c>
      <c s="6" t="s">
        <v>83</v>
      </c>
      <c t="s">
        <v>5</v>
      </c>
      <c s="24" t="s">
        <v>249</v>
      </c>
      <c s="25" t="s">
        <v>43</v>
      </c>
      <c s="26">
        <v>6</v>
      </c>
      <c s="25">
        <v>0</v>
      </c>
      <c s="25">
        <f>ROUND(G57*H57,6)</f>
      </c>
      <c r="L57" s="27">
        <v>0</v>
      </c>
      <c s="28">
        <f>ROUND(ROUND(L57,2)*ROUND(G57,3),2)</f>
      </c>
      <c s="25" t="s">
        <v>44</v>
      </c>
      <c>
        <f>(M57*21)/100</f>
      </c>
      <c t="s">
        <v>45</v>
      </c>
    </row>
    <row r="58" spans="1:5" ht="12.75" customHeight="1">
      <c r="A58" s="29" t="s">
        <v>46</v>
      </c>
      <c r="E58" s="30" t="s">
        <v>200</v>
      </c>
    </row>
    <row r="59" spans="1:5" ht="12.75" customHeight="1">
      <c r="A59" s="29" t="s">
        <v>47</v>
      </c>
      <c r="E59" s="31" t="s">
        <v>5</v>
      </c>
    </row>
    <row r="60" spans="5:5" ht="12.75" customHeight="1">
      <c r="E60" s="30" t="s">
        <v>48</v>
      </c>
    </row>
    <row r="61" spans="1:16" ht="12.75" customHeight="1">
      <c r="A61" t="s">
        <v>40</v>
      </c>
      <c s="6" t="s">
        <v>85</v>
      </c>
      <c s="6" t="s">
        <v>86</v>
      </c>
      <c t="s">
        <v>5</v>
      </c>
      <c s="24" t="s">
        <v>250</v>
      </c>
      <c s="25" t="s">
        <v>43</v>
      </c>
      <c s="26">
        <v>1</v>
      </c>
      <c s="25">
        <v>0</v>
      </c>
      <c s="25">
        <f>ROUND(G61*H61,6)</f>
      </c>
      <c r="L61" s="27">
        <v>0</v>
      </c>
      <c s="28">
        <f>ROUND(ROUND(L61,2)*ROUND(G61,3),2)</f>
      </c>
      <c s="25" t="s">
        <v>44</v>
      </c>
      <c>
        <f>(M61*21)/100</f>
      </c>
      <c t="s">
        <v>45</v>
      </c>
    </row>
    <row r="62" spans="1:5" ht="12.75" customHeight="1">
      <c r="A62" s="29" t="s">
        <v>46</v>
      </c>
      <c r="E62" s="30" t="s">
        <v>200</v>
      </c>
    </row>
    <row r="63" spans="1:5" ht="12.75" customHeight="1">
      <c r="A63" s="29" t="s">
        <v>47</v>
      </c>
      <c r="E63" s="31" t="s">
        <v>5</v>
      </c>
    </row>
    <row r="64" spans="5:5" ht="12.75" customHeight="1">
      <c r="E64" s="30" t="s">
        <v>48</v>
      </c>
    </row>
    <row r="65" spans="1:16" ht="12.75" customHeight="1">
      <c r="A65" t="s">
        <v>40</v>
      </c>
      <c s="6" t="s">
        <v>88</v>
      </c>
      <c s="6" t="s">
        <v>89</v>
      </c>
      <c t="s">
        <v>5</v>
      </c>
      <c s="24" t="s">
        <v>251</v>
      </c>
      <c s="25" t="s">
        <v>43</v>
      </c>
      <c s="26">
        <v>1</v>
      </c>
      <c s="25">
        <v>0</v>
      </c>
      <c s="25">
        <f>ROUND(G65*H65,6)</f>
      </c>
      <c r="L65" s="27">
        <v>0</v>
      </c>
      <c s="28">
        <f>ROUND(ROUND(L65,2)*ROUND(G65,3),2)</f>
      </c>
      <c s="25" t="s">
        <v>44</v>
      </c>
      <c>
        <f>(M65*21)/100</f>
      </c>
      <c t="s">
        <v>45</v>
      </c>
    </row>
    <row r="66" spans="1:5" ht="12.75" customHeight="1">
      <c r="A66" s="29" t="s">
        <v>46</v>
      </c>
      <c r="E66" s="30" t="s">
        <v>200</v>
      </c>
    </row>
    <row r="67" spans="1:5" ht="12.75" customHeight="1">
      <c r="A67" s="29" t="s">
        <v>47</v>
      </c>
      <c r="E67" s="31" t="s">
        <v>5</v>
      </c>
    </row>
    <row r="68" spans="5:5" ht="12.75" customHeight="1">
      <c r="E68" s="30" t="s">
        <v>48</v>
      </c>
    </row>
    <row r="69" spans="1:16" ht="12.75" customHeight="1">
      <c r="A69" t="s">
        <v>40</v>
      </c>
      <c s="6" t="s">
        <v>91</v>
      </c>
      <c s="6" t="s">
        <v>92</v>
      </c>
      <c t="s">
        <v>5</v>
      </c>
      <c s="24" t="s">
        <v>252</v>
      </c>
      <c s="25" t="s">
        <v>43</v>
      </c>
      <c s="26">
        <v>2</v>
      </c>
      <c s="25">
        <v>0</v>
      </c>
      <c s="25">
        <f>ROUND(G69*H69,6)</f>
      </c>
      <c r="L69" s="27">
        <v>0</v>
      </c>
      <c s="28">
        <f>ROUND(ROUND(L69,2)*ROUND(G69,3),2)</f>
      </c>
      <c s="25" t="s">
        <v>44</v>
      </c>
      <c>
        <f>(M69*21)/100</f>
      </c>
      <c t="s">
        <v>45</v>
      </c>
    </row>
    <row r="70" spans="1:5" ht="12.75" customHeight="1">
      <c r="A70" s="29" t="s">
        <v>46</v>
      </c>
      <c r="E70" s="30" t="s">
        <v>200</v>
      </c>
    </row>
    <row r="71" spans="1:5" ht="12.75" customHeight="1">
      <c r="A71" s="29" t="s">
        <v>47</v>
      </c>
      <c r="E71" s="31" t="s">
        <v>5</v>
      </c>
    </row>
    <row r="72" spans="5:5" ht="12.75" customHeight="1">
      <c r="E72" s="30" t="s">
        <v>48</v>
      </c>
    </row>
    <row r="73" spans="1:16" ht="12.75" customHeight="1">
      <c r="A73" t="s">
        <v>40</v>
      </c>
      <c s="6" t="s">
        <v>94</v>
      </c>
      <c s="6" t="s">
        <v>95</v>
      </c>
      <c t="s">
        <v>5</v>
      </c>
      <c s="24" t="s">
        <v>253</v>
      </c>
      <c s="25" t="s">
        <v>43</v>
      </c>
      <c s="26">
        <v>22</v>
      </c>
      <c s="25">
        <v>0</v>
      </c>
      <c s="25">
        <f>ROUND(G73*H73,6)</f>
      </c>
      <c r="L73" s="27">
        <v>0</v>
      </c>
      <c s="28">
        <f>ROUND(ROUND(L73,2)*ROUND(G73,3),2)</f>
      </c>
      <c s="25" t="s">
        <v>44</v>
      </c>
      <c>
        <f>(M73*21)/100</f>
      </c>
      <c t="s">
        <v>45</v>
      </c>
    </row>
    <row r="74" spans="1:5" ht="12.75" customHeight="1">
      <c r="A74" s="29" t="s">
        <v>46</v>
      </c>
      <c r="E74" s="30" t="s">
        <v>200</v>
      </c>
    </row>
    <row r="75" spans="1:5" ht="12.75" customHeight="1">
      <c r="A75" s="29" t="s">
        <v>47</v>
      </c>
      <c r="E75" s="31" t="s">
        <v>5</v>
      </c>
    </row>
    <row r="76" spans="5:5" ht="12.75" customHeight="1">
      <c r="E76" s="30" t="s">
        <v>48</v>
      </c>
    </row>
    <row r="77" spans="1:16" ht="12.75" customHeight="1">
      <c r="A77" t="s">
        <v>40</v>
      </c>
      <c s="6" t="s">
        <v>97</v>
      </c>
      <c s="6" t="s">
        <v>98</v>
      </c>
      <c t="s">
        <v>5</v>
      </c>
      <c s="24" t="s">
        <v>254</v>
      </c>
      <c s="25" t="s">
        <v>43</v>
      </c>
      <c s="26">
        <v>12</v>
      </c>
      <c s="25">
        <v>0</v>
      </c>
      <c s="25">
        <f>ROUND(G77*H77,6)</f>
      </c>
      <c r="L77" s="27">
        <v>0</v>
      </c>
      <c s="28">
        <f>ROUND(ROUND(L77,2)*ROUND(G77,3),2)</f>
      </c>
      <c s="25" t="s">
        <v>44</v>
      </c>
      <c>
        <f>(M77*21)/100</f>
      </c>
      <c t="s">
        <v>45</v>
      </c>
    </row>
    <row r="78" spans="1:5" ht="12.75" customHeight="1">
      <c r="A78" s="29" t="s">
        <v>46</v>
      </c>
      <c r="E78" s="30" t="s">
        <v>200</v>
      </c>
    </row>
    <row r="79" spans="1:5" ht="12.75" customHeight="1">
      <c r="A79" s="29" t="s">
        <v>47</v>
      </c>
      <c r="E79" s="31" t="s">
        <v>5</v>
      </c>
    </row>
    <row r="80" spans="5:5" ht="12.75" customHeight="1">
      <c r="E80" s="30" t="s">
        <v>48</v>
      </c>
    </row>
    <row r="81" spans="1:16" ht="12.75" customHeight="1">
      <c r="A81" t="s">
        <v>40</v>
      </c>
      <c s="6" t="s">
        <v>100</v>
      </c>
      <c s="6" t="s">
        <v>101</v>
      </c>
      <c t="s">
        <v>5</v>
      </c>
      <c s="24" t="s">
        <v>255</v>
      </c>
      <c s="25" t="s">
        <v>43</v>
      </c>
      <c s="26">
        <v>4</v>
      </c>
      <c s="25">
        <v>0</v>
      </c>
      <c s="25">
        <f>ROUND(G81*H81,6)</f>
      </c>
      <c r="L81" s="27">
        <v>0</v>
      </c>
      <c s="28">
        <f>ROUND(ROUND(L81,2)*ROUND(G81,3),2)</f>
      </c>
      <c s="25" t="s">
        <v>44</v>
      </c>
      <c>
        <f>(M81*21)/100</f>
      </c>
      <c t="s">
        <v>45</v>
      </c>
    </row>
    <row r="82" spans="1:5" ht="12.75" customHeight="1">
      <c r="A82" s="29" t="s">
        <v>46</v>
      </c>
      <c r="E82" s="30" t="s">
        <v>200</v>
      </c>
    </row>
    <row r="83" spans="1:5" ht="12.75" customHeight="1">
      <c r="A83" s="29" t="s">
        <v>47</v>
      </c>
      <c r="E83" s="31" t="s">
        <v>5</v>
      </c>
    </row>
    <row r="84" spans="5:5" ht="12.75" customHeight="1">
      <c r="E84" s="30" t="s">
        <v>48</v>
      </c>
    </row>
    <row r="85" spans="1:16" ht="12.75" customHeight="1">
      <c r="A85" t="s">
        <v>40</v>
      </c>
      <c s="6" t="s">
        <v>104</v>
      </c>
      <c s="6" t="s">
        <v>105</v>
      </c>
      <c t="s">
        <v>5</v>
      </c>
      <c s="24" t="s">
        <v>256</v>
      </c>
      <c s="25" t="s">
        <v>43</v>
      </c>
      <c s="26">
        <v>1</v>
      </c>
      <c s="25">
        <v>0</v>
      </c>
      <c s="25">
        <f>ROUND(G85*H85,6)</f>
      </c>
      <c r="L85" s="27">
        <v>0</v>
      </c>
      <c s="28">
        <f>ROUND(ROUND(L85,2)*ROUND(G85,3),2)</f>
      </c>
      <c s="25" t="s">
        <v>44</v>
      </c>
      <c>
        <f>(M85*21)/100</f>
      </c>
      <c t="s">
        <v>45</v>
      </c>
    </row>
    <row r="86" spans="1:5" ht="12.75" customHeight="1">
      <c r="A86" s="29" t="s">
        <v>46</v>
      </c>
      <c r="E86" s="30" t="s">
        <v>200</v>
      </c>
    </row>
    <row r="87" spans="1:5" ht="12.75" customHeight="1">
      <c r="A87" s="29" t="s">
        <v>47</v>
      </c>
      <c r="E87" s="31" t="s">
        <v>5</v>
      </c>
    </row>
    <row r="88" spans="5:5" ht="12.75" customHeight="1">
      <c r="E88" s="30" t="s">
        <v>48</v>
      </c>
    </row>
    <row r="89" spans="1:16" ht="12.75" customHeight="1">
      <c r="A89" t="s">
        <v>40</v>
      </c>
      <c s="6" t="s">
        <v>108</v>
      </c>
      <c s="6" t="s">
        <v>109</v>
      </c>
      <c t="s">
        <v>5</v>
      </c>
      <c s="24" t="s">
        <v>257</v>
      </c>
      <c s="25" t="s">
        <v>43</v>
      </c>
      <c s="26">
        <v>1</v>
      </c>
      <c s="25">
        <v>0</v>
      </c>
      <c s="25">
        <f>ROUND(G89*H89,6)</f>
      </c>
      <c r="L89" s="27">
        <v>0</v>
      </c>
      <c s="28">
        <f>ROUND(ROUND(L89,2)*ROUND(G89,3),2)</f>
      </c>
      <c s="25" t="s">
        <v>44</v>
      </c>
      <c>
        <f>(M89*21)/100</f>
      </c>
      <c t="s">
        <v>45</v>
      </c>
    </row>
    <row r="90" spans="1:5" ht="12.75" customHeight="1">
      <c r="A90" s="29" t="s">
        <v>46</v>
      </c>
      <c r="E90" s="30" t="s">
        <v>200</v>
      </c>
    </row>
    <row r="91" spans="1:5" ht="12.75" customHeight="1">
      <c r="A91" s="29" t="s">
        <v>47</v>
      </c>
      <c r="E91" s="31" t="s">
        <v>5</v>
      </c>
    </row>
    <row r="92" spans="5:5" ht="12.75" customHeight="1">
      <c r="E92" s="30" t="s">
        <v>48</v>
      </c>
    </row>
    <row r="93" spans="1:13" ht="12.75" customHeight="1">
      <c r="A93" t="s">
        <v>37</v>
      </c>
      <c r="C93" s="7" t="s">
        <v>45</v>
      </c>
      <c r="E93" s="32" t="s">
        <v>103</v>
      </c>
      <c r="J93" s="28">
        <f>0</f>
      </c>
      <c s="28">
        <f>0</f>
      </c>
      <c s="28">
        <f>0+L94+L98</f>
      </c>
      <c s="28">
        <f>0+M94+M98</f>
      </c>
    </row>
    <row r="94" spans="1:16" ht="12.75" customHeight="1">
      <c r="A94" t="s">
        <v>40</v>
      </c>
      <c s="6" t="s">
        <v>111</v>
      </c>
      <c s="6" t="s">
        <v>112</v>
      </c>
      <c t="s">
        <v>5</v>
      </c>
      <c s="24" t="s">
        <v>258</v>
      </c>
      <c s="25" t="s">
        <v>69</v>
      </c>
      <c s="26">
        <v>35</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107</v>
      </c>
    </row>
    <row r="98" spans="1:16" ht="12.75" customHeight="1">
      <c r="A98" t="s">
        <v>40</v>
      </c>
      <c s="6" t="s">
        <v>115</v>
      </c>
      <c s="6" t="s">
        <v>116</v>
      </c>
      <c t="s">
        <v>5</v>
      </c>
      <c s="24" t="s">
        <v>259</v>
      </c>
      <c s="25" t="s">
        <v>69</v>
      </c>
      <c s="26">
        <v>580</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107</v>
      </c>
    </row>
    <row r="102" spans="1:13" ht="12.75" customHeight="1">
      <c r="A102" t="s">
        <v>37</v>
      </c>
      <c r="C102" s="7" t="s">
        <v>51</v>
      </c>
      <c r="E102" s="32" t="s">
        <v>114</v>
      </c>
      <c r="J102" s="28">
        <f>0</f>
      </c>
      <c s="28">
        <f>0</f>
      </c>
      <c s="28">
        <f>0+L103+L107+L111+L115+L119+L123+L127+L131+L135+L139+L143+L147+L151+L155+L159+L163+L167+L171+L175+L179+L183+L187</f>
      </c>
      <c s="28">
        <f>0+M103+M107+M111+M115+M119+M123+M127+M131+M135+M139+M143+M147+M151+M155+M159+M163+M167+M171+M175+M179+M183+M187</f>
      </c>
    </row>
    <row r="103" spans="1:16" ht="12.75" customHeight="1">
      <c r="A103" t="s">
        <v>40</v>
      </c>
      <c s="6" t="s">
        <v>119</v>
      </c>
      <c s="6" t="s">
        <v>120</v>
      </c>
      <c t="s">
        <v>5</v>
      </c>
      <c s="24" t="s">
        <v>260</v>
      </c>
      <c s="25" t="s">
        <v>43</v>
      </c>
      <c s="26">
        <v>1</v>
      </c>
      <c s="25">
        <v>0</v>
      </c>
      <c s="25">
        <f>ROUND(G103*H103,6)</f>
      </c>
      <c r="L103" s="27">
        <v>0</v>
      </c>
      <c s="28">
        <f>ROUND(ROUND(L103,2)*ROUND(G103,3),2)</f>
      </c>
      <c s="25" t="s">
        <v>44</v>
      </c>
      <c>
        <f>(M103*21)/100</f>
      </c>
      <c t="s">
        <v>45</v>
      </c>
    </row>
    <row r="104" spans="1:5" ht="12.75" customHeight="1">
      <c r="A104" s="29" t="s">
        <v>46</v>
      </c>
      <c r="E104" s="30" t="s">
        <v>200</v>
      </c>
    </row>
    <row r="105" spans="1:5" ht="12.75" customHeight="1">
      <c r="A105" s="29" t="s">
        <v>47</v>
      </c>
      <c r="E105" s="31" t="s">
        <v>5</v>
      </c>
    </row>
    <row r="106" spans="5:5" ht="12.75" customHeight="1">
      <c r="E106" s="30" t="s">
        <v>118</v>
      </c>
    </row>
    <row r="107" spans="1:16" ht="12.75" customHeight="1">
      <c r="A107" t="s">
        <v>40</v>
      </c>
      <c s="6" t="s">
        <v>122</v>
      </c>
      <c s="6" t="s">
        <v>123</v>
      </c>
      <c t="s">
        <v>5</v>
      </c>
      <c s="24" t="s">
        <v>261</v>
      </c>
      <c s="25" t="s">
        <v>43</v>
      </c>
      <c s="26">
        <v>1</v>
      </c>
      <c s="25">
        <v>0</v>
      </c>
      <c s="25">
        <f>ROUND(G107*H107,6)</f>
      </c>
      <c r="L107" s="27">
        <v>0</v>
      </c>
      <c s="28">
        <f>ROUND(ROUND(L107,2)*ROUND(G107,3),2)</f>
      </c>
      <c s="25" t="s">
        <v>44</v>
      </c>
      <c>
        <f>(M107*21)/100</f>
      </c>
      <c t="s">
        <v>45</v>
      </c>
    </row>
    <row r="108" spans="1:5" ht="12.75" customHeight="1">
      <c r="A108" s="29" t="s">
        <v>46</v>
      </c>
      <c r="E108" s="30" t="s">
        <v>200</v>
      </c>
    </row>
    <row r="109" spans="1:5" ht="12.75" customHeight="1">
      <c r="A109" s="29" t="s">
        <v>47</v>
      </c>
      <c r="E109" s="31" t="s">
        <v>5</v>
      </c>
    </row>
    <row r="110" spans="5:5" ht="12.75" customHeight="1">
      <c r="E110" s="30" t="s">
        <v>118</v>
      </c>
    </row>
    <row r="111" spans="1:16" ht="12.75" customHeight="1">
      <c r="A111" t="s">
        <v>40</v>
      </c>
      <c s="6" t="s">
        <v>125</v>
      </c>
      <c s="6" t="s">
        <v>126</v>
      </c>
      <c t="s">
        <v>5</v>
      </c>
      <c s="24" t="s">
        <v>262</v>
      </c>
      <c s="25" t="s">
        <v>43</v>
      </c>
      <c s="26">
        <v>1</v>
      </c>
      <c s="25">
        <v>0</v>
      </c>
      <c s="25">
        <f>ROUND(G111*H111,6)</f>
      </c>
      <c r="L111" s="27">
        <v>0</v>
      </c>
      <c s="28">
        <f>ROUND(ROUND(L111,2)*ROUND(G111,3),2)</f>
      </c>
      <c s="25" t="s">
        <v>44</v>
      </c>
      <c>
        <f>(M111*21)/100</f>
      </c>
      <c t="s">
        <v>45</v>
      </c>
    </row>
    <row r="112" spans="1:5" ht="12.75" customHeight="1">
      <c r="A112" s="29" t="s">
        <v>46</v>
      </c>
      <c r="E112" s="30" t="s">
        <v>200</v>
      </c>
    </row>
    <row r="113" spans="1:5" ht="12.75" customHeight="1">
      <c r="A113" s="29" t="s">
        <v>47</v>
      </c>
      <c r="E113" s="31" t="s">
        <v>5</v>
      </c>
    </row>
    <row r="114" spans="5:5" ht="12.75" customHeight="1">
      <c r="E114" s="30" t="s">
        <v>118</v>
      </c>
    </row>
    <row r="115" spans="1:16" ht="12.75" customHeight="1">
      <c r="A115" t="s">
        <v>40</v>
      </c>
      <c s="6" t="s">
        <v>128</v>
      </c>
      <c s="6" t="s">
        <v>129</v>
      </c>
      <c t="s">
        <v>5</v>
      </c>
      <c s="24" t="s">
        <v>263</v>
      </c>
      <c s="25" t="s">
        <v>43</v>
      </c>
      <c s="26">
        <v>2</v>
      </c>
      <c s="25">
        <v>0</v>
      </c>
      <c s="25">
        <f>ROUND(G115*H115,6)</f>
      </c>
      <c r="L115" s="27">
        <v>0</v>
      </c>
      <c s="28">
        <f>ROUND(ROUND(L115,2)*ROUND(G115,3),2)</f>
      </c>
      <c s="25" t="s">
        <v>44</v>
      </c>
      <c>
        <f>(M115*21)/100</f>
      </c>
      <c t="s">
        <v>45</v>
      </c>
    </row>
    <row r="116" spans="1:5" ht="12.75" customHeight="1">
      <c r="A116" s="29" t="s">
        <v>46</v>
      </c>
      <c r="E116" s="30" t="s">
        <v>200</v>
      </c>
    </row>
    <row r="117" spans="1:5" ht="12.75" customHeight="1">
      <c r="A117" s="29" t="s">
        <v>47</v>
      </c>
      <c r="E117" s="31" t="s">
        <v>5</v>
      </c>
    </row>
    <row r="118" spans="5:5" ht="12.75" customHeight="1">
      <c r="E118" s="30" t="s">
        <v>118</v>
      </c>
    </row>
    <row r="119" spans="1:16" ht="12.75" customHeight="1">
      <c r="A119" t="s">
        <v>40</v>
      </c>
      <c s="6" t="s">
        <v>131</v>
      </c>
      <c s="6" t="s">
        <v>132</v>
      </c>
      <c t="s">
        <v>5</v>
      </c>
      <c s="24" t="s">
        <v>264</v>
      </c>
      <c s="25" t="s">
        <v>43</v>
      </c>
      <c s="26">
        <v>4</v>
      </c>
      <c s="25">
        <v>0</v>
      </c>
      <c s="25">
        <f>ROUND(G119*H119,6)</f>
      </c>
      <c r="L119" s="27">
        <v>0</v>
      </c>
      <c s="28">
        <f>ROUND(ROUND(L119,2)*ROUND(G119,3),2)</f>
      </c>
      <c s="25" t="s">
        <v>44</v>
      </c>
      <c>
        <f>(M119*21)/100</f>
      </c>
      <c t="s">
        <v>45</v>
      </c>
    </row>
    <row r="120" spans="1:5" ht="12.75" customHeight="1">
      <c r="A120" s="29" t="s">
        <v>46</v>
      </c>
      <c r="E120" s="30" t="s">
        <v>200</v>
      </c>
    </row>
    <row r="121" spans="1:5" ht="12.75" customHeight="1">
      <c r="A121" s="29" t="s">
        <v>47</v>
      </c>
      <c r="E121" s="31" t="s">
        <v>5</v>
      </c>
    </row>
    <row r="122" spans="5:5" ht="12.75" customHeight="1">
      <c r="E122" s="30" t="s">
        <v>118</v>
      </c>
    </row>
    <row r="123" spans="1:16" ht="12.75" customHeight="1">
      <c r="A123" t="s">
        <v>40</v>
      </c>
      <c s="6" t="s">
        <v>134</v>
      </c>
      <c s="6" t="s">
        <v>135</v>
      </c>
      <c t="s">
        <v>5</v>
      </c>
      <c s="24" t="s">
        <v>133</v>
      </c>
      <c s="25" t="s">
        <v>43</v>
      </c>
      <c s="26">
        <v>1</v>
      </c>
      <c s="25">
        <v>0</v>
      </c>
      <c s="25">
        <f>ROUND(G123*H123,6)</f>
      </c>
      <c r="L123" s="27">
        <v>0</v>
      </c>
      <c s="28">
        <f>ROUND(ROUND(L123,2)*ROUND(G123,3),2)</f>
      </c>
      <c s="25" t="s">
        <v>44</v>
      </c>
      <c>
        <f>(M123*21)/100</f>
      </c>
      <c t="s">
        <v>45</v>
      </c>
    </row>
    <row r="124" spans="1:5" ht="12.75" customHeight="1">
      <c r="A124" s="29" t="s">
        <v>46</v>
      </c>
      <c r="E124" s="30" t="s">
        <v>200</v>
      </c>
    </row>
    <row r="125" spans="1:5" ht="12.75" customHeight="1">
      <c r="A125" s="29" t="s">
        <v>47</v>
      </c>
      <c r="E125" s="31" t="s">
        <v>5</v>
      </c>
    </row>
    <row r="126" spans="5:5" ht="12.75" customHeight="1">
      <c r="E126" s="30" t="s">
        <v>118</v>
      </c>
    </row>
    <row r="127" spans="1:16" ht="12.75" customHeight="1">
      <c r="A127" t="s">
        <v>40</v>
      </c>
      <c s="6" t="s">
        <v>137</v>
      </c>
      <c s="6" t="s">
        <v>138</v>
      </c>
      <c t="s">
        <v>5</v>
      </c>
      <c s="24" t="s">
        <v>136</v>
      </c>
      <c s="25" t="s">
        <v>43</v>
      </c>
      <c s="26">
        <v>1</v>
      </c>
      <c s="25">
        <v>0</v>
      </c>
      <c s="25">
        <f>ROUND(G127*H127,6)</f>
      </c>
      <c r="L127" s="27">
        <v>0</v>
      </c>
      <c s="28">
        <f>ROUND(ROUND(L127,2)*ROUND(G127,3),2)</f>
      </c>
      <c s="25" t="s">
        <v>44</v>
      </c>
      <c>
        <f>(M127*21)/100</f>
      </c>
      <c t="s">
        <v>45</v>
      </c>
    </row>
    <row r="128" spans="1:5" ht="12.75" customHeight="1">
      <c r="A128" s="29" t="s">
        <v>46</v>
      </c>
      <c r="E128" s="30" t="s">
        <v>200</v>
      </c>
    </row>
    <row r="129" spans="1:5" ht="12.75" customHeight="1">
      <c r="A129" s="29" t="s">
        <v>47</v>
      </c>
      <c r="E129" s="31" t="s">
        <v>5</v>
      </c>
    </row>
    <row r="130" spans="5:5" ht="12.75" customHeight="1">
      <c r="E130" s="30" t="s">
        <v>118</v>
      </c>
    </row>
    <row r="131" spans="1:16" ht="12.75" customHeight="1">
      <c r="A131" t="s">
        <v>40</v>
      </c>
      <c s="6" t="s">
        <v>140</v>
      </c>
      <c s="6" t="s">
        <v>141</v>
      </c>
      <c t="s">
        <v>5</v>
      </c>
      <c s="24" t="s">
        <v>265</v>
      </c>
      <c s="25" t="s">
        <v>43</v>
      </c>
      <c s="26">
        <v>1</v>
      </c>
      <c s="25">
        <v>0</v>
      </c>
      <c s="25">
        <f>ROUND(G131*H131,6)</f>
      </c>
      <c r="L131" s="27">
        <v>0</v>
      </c>
      <c s="28">
        <f>ROUND(ROUND(L131,2)*ROUND(G131,3),2)</f>
      </c>
      <c s="25" t="s">
        <v>44</v>
      </c>
      <c>
        <f>(M131*21)/100</f>
      </c>
      <c t="s">
        <v>45</v>
      </c>
    </row>
    <row r="132" spans="1:5" ht="12.75" customHeight="1">
      <c r="A132" s="29" t="s">
        <v>46</v>
      </c>
      <c r="E132" s="30" t="s">
        <v>200</v>
      </c>
    </row>
    <row r="133" spans="1:5" ht="12.75" customHeight="1">
      <c r="A133" s="29" t="s">
        <v>47</v>
      </c>
      <c r="E133" s="31" t="s">
        <v>5</v>
      </c>
    </row>
    <row r="134" spans="5:5" ht="12.75" customHeight="1">
      <c r="E134" s="30" t="s">
        <v>118</v>
      </c>
    </row>
    <row r="135" spans="1:16" ht="12.75" customHeight="1">
      <c r="A135" t="s">
        <v>40</v>
      </c>
      <c s="6" t="s">
        <v>143</v>
      </c>
      <c s="6" t="s">
        <v>144</v>
      </c>
      <c t="s">
        <v>5</v>
      </c>
      <c s="24" t="s">
        <v>139</v>
      </c>
      <c s="25" t="s">
        <v>69</v>
      </c>
      <c s="26">
        <v>500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118</v>
      </c>
    </row>
    <row r="139" spans="1:16" ht="12.75" customHeight="1">
      <c r="A139" t="s">
        <v>40</v>
      </c>
      <c s="6" t="s">
        <v>146</v>
      </c>
      <c s="6" t="s">
        <v>147</v>
      </c>
      <c t="s">
        <v>5</v>
      </c>
      <c s="24" t="s">
        <v>266</v>
      </c>
      <c s="25" t="s">
        <v>69</v>
      </c>
      <c s="26">
        <v>50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118</v>
      </c>
    </row>
    <row r="143" spans="1:16" ht="12.75" customHeight="1">
      <c r="A143" t="s">
        <v>40</v>
      </c>
      <c s="6" t="s">
        <v>149</v>
      </c>
      <c s="6" t="s">
        <v>150</v>
      </c>
      <c t="s">
        <v>5</v>
      </c>
      <c s="24" t="s">
        <v>267</v>
      </c>
      <c s="25" t="s">
        <v>69</v>
      </c>
      <c s="26">
        <v>28</v>
      </c>
      <c s="25">
        <v>0</v>
      </c>
      <c s="25">
        <f>ROUND(G143*H143,6)</f>
      </c>
      <c r="L143" s="27">
        <v>0</v>
      </c>
      <c s="28">
        <f>ROUND(ROUND(L143,2)*ROUND(G143,3),2)</f>
      </c>
      <c s="25" t="s">
        <v>44</v>
      </c>
      <c>
        <f>(M143*21)/100</f>
      </c>
      <c t="s">
        <v>45</v>
      </c>
    </row>
    <row r="144" spans="1:5" ht="12.75" customHeight="1">
      <c r="A144" s="29" t="s">
        <v>46</v>
      </c>
      <c r="E144" s="30" t="s">
        <v>200</v>
      </c>
    </row>
    <row r="145" spans="1:5" ht="12.75" customHeight="1">
      <c r="A145" s="29" t="s">
        <v>47</v>
      </c>
      <c r="E145" s="31" t="s">
        <v>5</v>
      </c>
    </row>
    <row r="146" spans="5:5" ht="12.75" customHeight="1">
      <c r="E146" s="30" t="s">
        <v>118</v>
      </c>
    </row>
    <row r="147" spans="1:16" ht="12.75" customHeight="1">
      <c r="A147" t="s">
        <v>40</v>
      </c>
      <c s="6" t="s">
        <v>152</v>
      </c>
      <c s="6" t="s">
        <v>153</v>
      </c>
      <c t="s">
        <v>5</v>
      </c>
      <c s="24" t="s">
        <v>268</v>
      </c>
      <c s="25" t="s">
        <v>43</v>
      </c>
      <c s="26">
        <v>1</v>
      </c>
      <c s="25">
        <v>0</v>
      </c>
      <c s="25">
        <f>ROUND(G147*H147,6)</f>
      </c>
      <c r="L147" s="27">
        <v>0</v>
      </c>
      <c s="28">
        <f>ROUND(ROUND(L147,2)*ROUND(G147,3),2)</f>
      </c>
      <c s="25" t="s">
        <v>44</v>
      </c>
      <c>
        <f>(M147*21)/100</f>
      </c>
      <c t="s">
        <v>45</v>
      </c>
    </row>
    <row r="148" spans="1:5" ht="12.75" customHeight="1">
      <c r="A148" s="29" t="s">
        <v>46</v>
      </c>
      <c r="E148" s="30" t="s">
        <v>200</v>
      </c>
    </row>
    <row r="149" spans="1:5" ht="12.75" customHeight="1">
      <c r="A149" s="29" t="s">
        <v>47</v>
      </c>
      <c r="E149" s="31" t="s">
        <v>5</v>
      </c>
    </row>
    <row r="150" spans="5:5" ht="12.75" customHeight="1">
      <c r="E150" s="30" t="s">
        <v>118</v>
      </c>
    </row>
    <row r="151" spans="1:16" ht="12.75" customHeight="1">
      <c r="A151" t="s">
        <v>40</v>
      </c>
      <c s="6" t="s">
        <v>155</v>
      </c>
      <c s="6" t="s">
        <v>156</v>
      </c>
      <c t="s">
        <v>5</v>
      </c>
      <c s="24" t="s">
        <v>269</v>
      </c>
      <c s="25" t="s">
        <v>43</v>
      </c>
      <c s="26">
        <v>6</v>
      </c>
      <c s="25">
        <v>0</v>
      </c>
      <c s="25">
        <f>ROUND(G151*H151,6)</f>
      </c>
      <c r="L151" s="27">
        <v>0</v>
      </c>
      <c s="28">
        <f>ROUND(ROUND(L151,2)*ROUND(G151,3),2)</f>
      </c>
      <c s="25" t="s">
        <v>44</v>
      </c>
      <c>
        <f>(M151*21)/100</f>
      </c>
      <c t="s">
        <v>45</v>
      </c>
    </row>
    <row r="152" spans="1:5" ht="12.75" customHeight="1">
      <c r="A152" s="29" t="s">
        <v>46</v>
      </c>
      <c r="E152" s="30" t="s">
        <v>200</v>
      </c>
    </row>
    <row r="153" spans="1:5" ht="12.75" customHeight="1">
      <c r="A153" s="29" t="s">
        <v>47</v>
      </c>
      <c r="E153" s="31" t="s">
        <v>5</v>
      </c>
    </row>
    <row r="154" spans="5:5" ht="12.75" customHeight="1">
      <c r="E154" s="30" t="s">
        <v>118</v>
      </c>
    </row>
    <row r="155" spans="1:16" ht="12.75" customHeight="1">
      <c r="A155" t="s">
        <v>40</v>
      </c>
      <c s="6" t="s">
        <v>158</v>
      </c>
      <c s="6" t="s">
        <v>159</v>
      </c>
      <c t="s">
        <v>5</v>
      </c>
      <c s="24" t="s">
        <v>270</v>
      </c>
      <c s="25" t="s">
        <v>69</v>
      </c>
      <c s="26">
        <v>35</v>
      </c>
      <c s="25">
        <v>0</v>
      </c>
      <c s="25">
        <f>ROUND(G155*H155,6)</f>
      </c>
      <c r="L155" s="27">
        <v>0</v>
      </c>
      <c s="28">
        <f>ROUND(ROUND(L155,2)*ROUND(G155,3),2)</f>
      </c>
      <c s="25" t="s">
        <v>44</v>
      </c>
      <c>
        <f>(M155*21)/100</f>
      </c>
      <c t="s">
        <v>45</v>
      </c>
    </row>
    <row r="156" spans="1:5" ht="12.75" customHeight="1">
      <c r="A156" s="29" t="s">
        <v>46</v>
      </c>
      <c r="E156" s="30" t="s">
        <v>200</v>
      </c>
    </row>
    <row r="157" spans="1:5" ht="12.75" customHeight="1">
      <c r="A157" s="29" t="s">
        <v>47</v>
      </c>
      <c r="E157" s="31" t="s">
        <v>5</v>
      </c>
    </row>
    <row r="158" spans="5:5" ht="12.75" customHeight="1">
      <c r="E158" s="30" t="s">
        <v>118</v>
      </c>
    </row>
    <row r="159" spans="1:16" ht="12.75" customHeight="1">
      <c r="A159" t="s">
        <v>40</v>
      </c>
      <c s="6" t="s">
        <v>161</v>
      </c>
      <c s="6" t="s">
        <v>162</v>
      </c>
      <c t="s">
        <v>5</v>
      </c>
      <c s="24" t="s">
        <v>271</v>
      </c>
      <c s="25" t="s">
        <v>69</v>
      </c>
      <c s="26">
        <v>580</v>
      </c>
      <c s="25">
        <v>0</v>
      </c>
      <c s="25">
        <f>ROUND(G159*H159,6)</f>
      </c>
      <c r="L159" s="27">
        <v>0</v>
      </c>
      <c s="28">
        <f>ROUND(ROUND(L159,2)*ROUND(G159,3),2)</f>
      </c>
      <c s="25" t="s">
        <v>44</v>
      </c>
      <c>
        <f>(M159*21)/100</f>
      </c>
      <c t="s">
        <v>45</v>
      </c>
    </row>
    <row r="160" spans="1:5" ht="12.75" customHeight="1">
      <c r="A160" s="29" t="s">
        <v>46</v>
      </c>
      <c r="E160" s="30" t="s">
        <v>200</v>
      </c>
    </row>
    <row r="161" spans="1:5" ht="12.75" customHeight="1">
      <c r="A161" s="29" t="s">
        <v>47</v>
      </c>
      <c r="E161" s="31" t="s">
        <v>5</v>
      </c>
    </row>
    <row r="162" spans="5:5" ht="12.75" customHeight="1">
      <c r="E162" s="30" t="s">
        <v>118</v>
      </c>
    </row>
    <row r="163" spans="1:16" ht="12.75" customHeight="1">
      <c r="A163" t="s">
        <v>40</v>
      </c>
      <c s="6" t="s">
        <v>164</v>
      </c>
      <c s="6" t="s">
        <v>165</v>
      </c>
      <c t="s">
        <v>5</v>
      </c>
      <c s="24" t="s">
        <v>272</v>
      </c>
      <c s="25" t="s">
        <v>43</v>
      </c>
      <c s="26">
        <v>1</v>
      </c>
      <c s="25">
        <v>0</v>
      </c>
      <c s="25">
        <f>ROUND(G163*H163,6)</f>
      </c>
      <c r="L163" s="27">
        <v>0</v>
      </c>
      <c s="28">
        <f>ROUND(ROUND(L163,2)*ROUND(G163,3),2)</f>
      </c>
      <c s="25" t="s">
        <v>44</v>
      </c>
      <c>
        <f>(M163*21)/100</f>
      </c>
      <c t="s">
        <v>45</v>
      </c>
    </row>
    <row r="164" spans="1:5" ht="12.75" customHeight="1">
      <c r="A164" s="29" t="s">
        <v>46</v>
      </c>
      <c r="E164" s="30" t="s">
        <v>200</v>
      </c>
    </row>
    <row r="165" spans="1:5" ht="12.75" customHeight="1">
      <c r="A165" s="29" t="s">
        <v>47</v>
      </c>
      <c r="E165" s="31" t="s">
        <v>5</v>
      </c>
    </row>
    <row r="166" spans="5:5" ht="12.75" customHeight="1">
      <c r="E166" s="30" t="s">
        <v>118</v>
      </c>
    </row>
    <row r="167" spans="1:16" ht="12.75" customHeight="1">
      <c r="A167" t="s">
        <v>40</v>
      </c>
      <c s="6" t="s">
        <v>167</v>
      </c>
      <c s="6" t="s">
        <v>168</v>
      </c>
      <c t="s">
        <v>5</v>
      </c>
      <c s="24" t="s">
        <v>273</v>
      </c>
      <c s="25" t="s">
        <v>43</v>
      </c>
      <c s="26">
        <v>2</v>
      </c>
      <c s="25">
        <v>0</v>
      </c>
      <c s="25">
        <f>ROUND(G167*H167,6)</f>
      </c>
      <c r="L167" s="27">
        <v>0</v>
      </c>
      <c s="28">
        <f>ROUND(ROUND(L167,2)*ROUND(G167,3),2)</f>
      </c>
      <c s="25" t="s">
        <v>44</v>
      </c>
      <c>
        <f>(M167*21)/100</f>
      </c>
      <c t="s">
        <v>45</v>
      </c>
    </row>
    <row r="168" spans="1:5" ht="12.75" customHeight="1">
      <c r="A168" s="29" t="s">
        <v>46</v>
      </c>
      <c r="E168" s="30" t="s">
        <v>200</v>
      </c>
    </row>
    <row r="169" spans="1:5" ht="12.75" customHeight="1">
      <c r="A169" s="29" t="s">
        <v>47</v>
      </c>
      <c r="E169" s="31" t="s">
        <v>5</v>
      </c>
    </row>
    <row r="170" spans="5:5" ht="12.75" customHeight="1">
      <c r="E170" s="30" t="s">
        <v>118</v>
      </c>
    </row>
    <row r="171" spans="1:16" ht="12.75" customHeight="1">
      <c r="A171" t="s">
        <v>40</v>
      </c>
      <c s="6" t="s">
        <v>170</v>
      </c>
      <c s="6" t="s">
        <v>171</v>
      </c>
      <c t="s">
        <v>5</v>
      </c>
      <c s="24" t="s">
        <v>274</v>
      </c>
      <c s="25" t="s">
        <v>43</v>
      </c>
      <c s="26">
        <v>22</v>
      </c>
      <c s="25">
        <v>0</v>
      </c>
      <c s="25">
        <f>ROUND(G171*H171,6)</f>
      </c>
      <c r="L171" s="27">
        <v>0</v>
      </c>
      <c s="28">
        <f>ROUND(ROUND(L171,2)*ROUND(G171,3),2)</f>
      </c>
      <c s="25" t="s">
        <v>44</v>
      </c>
      <c>
        <f>(M171*21)/100</f>
      </c>
      <c t="s">
        <v>45</v>
      </c>
    </row>
    <row r="172" spans="1:5" ht="12.75" customHeight="1">
      <c r="A172" s="29" t="s">
        <v>46</v>
      </c>
      <c r="E172" s="30" t="s">
        <v>200</v>
      </c>
    </row>
    <row r="173" spans="1:5" ht="12.75" customHeight="1">
      <c r="A173" s="29" t="s">
        <v>47</v>
      </c>
      <c r="E173" s="31" t="s">
        <v>5</v>
      </c>
    </row>
    <row r="174" spans="5:5" ht="12.75" customHeight="1">
      <c r="E174" s="30" t="s">
        <v>118</v>
      </c>
    </row>
    <row r="175" spans="1:16" ht="12.75" customHeight="1">
      <c r="A175" t="s">
        <v>40</v>
      </c>
      <c s="6" t="s">
        <v>173</v>
      </c>
      <c s="6" t="s">
        <v>174</v>
      </c>
      <c t="s">
        <v>5</v>
      </c>
      <c s="24" t="s">
        <v>275</v>
      </c>
      <c s="25" t="s">
        <v>43</v>
      </c>
      <c s="26">
        <v>12</v>
      </c>
      <c s="25">
        <v>0</v>
      </c>
      <c s="25">
        <f>ROUND(G175*H175,6)</f>
      </c>
      <c r="L175" s="27">
        <v>0</v>
      </c>
      <c s="28">
        <f>ROUND(ROUND(L175,2)*ROUND(G175,3),2)</f>
      </c>
      <c s="25" t="s">
        <v>44</v>
      </c>
      <c>
        <f>(M175*21)/100</f>
      </c>
      <c t="s">
        <v>45</v>
      </c>
    </row>
    <row r="176" spans="1:5" ht="12.75" customHeight="1">
      <c r="A176" s="29" t="s">
        <v>46</v>
      </c>
      <c r="E176" s="30" t="s">
        <v>200</v>
      </c>
    </row>
    <row r="177" spans="1:5" ht="12.75" customHeight="1">
      <c r="A177" s="29" t="s">
        <v>47</v>
      </c>
      <c r="E177" s="31" t="s">
        <v>5</v>
      </c>
    </row>
    <row r="178" spans="5:5" ht="12.75" customHeight="1">
      <c r="E178" s="30" t="s">
        <v>118</v>
      </c>
    </row>
    <row r="179" spans="1:16" ht="12.75" customHeight="1">
      <c r="A179" t="s">
        <v>40</v>
      </c>
      <c s="6" t="s">
        <v>176</v>
      </c>
      <c s="6" t="s">
        <v>177</v>
      </c>
      <c t="s">
        <v>5</v>
      </c>
      <c s="24" t="s">
        <v>276</v>
      </c>
      <c s="25" t="s">
        <v>43</v>
      </c>
      <c s="26">
        <v>4</v>
      </c>
      <c s="25">
        <v>0</v>
      </c>
      <c s="25">
        <f>ROUND(G179*H179,6)</f>
      </c>
      <c r="L179" s="27">
        <v>0</v>
      </c>
      <c s="28">
        <f>ROUND(ROUND(L179,2)*ROUND(G179,3),2)</f>
      </c>
      <c s="25" t="s">
        <v>44</v>
      </c>
      <c>
        <f>(M179*21)/100</f>
      </c>
      <c t="s">
        <v>45</v>
      </c>
    </row>
    <row r="180" spans="1:5" ht="12.75" customHeight="1">
      <c r="A180" s="29" t="s">
        <v>46</v>
      </c>
      <c r="E180" s="30" t="s">
        <v>200</v>
      </c>
    </row>
    <row r="181" spans="1:5" ht="12.75" customHeight="1">
      <c r="A181" s="29" t="s">
        <v>47</v>
      </c>
      <c r="E181" s="31" t="s">
        <v>5</v>
      </c>
    </row>
    <row r="182" spans="5:5" ht="12.75" customHeight="1">
      <c r="E182" s="30" t="s">
        <v>118</v>
      </c>
    </row>
    <row r="183" spans="1:16" ht="12.75" customHeight="1">
      <c r="A183" t="s">
        <v>40</v>
      </c>
      <c s="6" t="s">
        <v>180</v>
      </c>
      <c s="6" t="s">
        <v>181</v>
      </c>
      <c t="s">
        <v>5</v>
      </c>
      <c s="24" t="s">
        <v>277</v>
      </c>
      <c s="25" t="s">
        <v>43</v>
      </c>
      <c s="26">
        <v>1</v>
      </c>
      <c s="25">
        <v>0</v>
      </c>
      <c s="25">
        <f>ROUND(G183*H183,6)</f>
      </c>
      <c r="L183" s="27">
        <v>0</v>
      </c>
      <c s="28">
        <f>ROUND(ROUND(L183,2)*ROUND(G183,3),2)</f>
      </c>
      <c s="25" t="s">
        <v>44</v>
      </c>
      <c>
        <f>(M183*21)/100</f>
      </c>
      <c t="s">
        <v>45</v>
      </c>
    </row>
    <row r="184" spans="1:5" ht="12.75" customHeight="1">
      <c r="A184" s="29" t="s">
        <v>46</v>
      </c>
      <c r="E184" s="30" t="s">
        <v>200</v>
      </c>
    </row>
    <row r="185" spans="1:5" ht="12.75" customHeight="1">
      <c r="A185" s="29" t="s">
        <v>47</v>
      </c>
      <c r="E185" s="31" t="s">
        <v>5</v>
      </c>
    </row>
    <row r="186" spans="5:5" ht="12.75" customHeight="1">
      <c r="E186" s="30" t="s">
        <v>118</v>
      </c>
    </row>
    <row r="187" spans="1:16" ht="12.75" customHeight="1">
      <c r="A187" t="s">
        <v>40</v>
      </c>
      <c s="6" t="s">
        <v>185</v>
      </c>
      <c s="6" t="s">
        <v>186</v>
      </c>
      <c t="s">
        <v>5</v>
      </c>
      <c s="24" t="s">
        <v>278</v>
      </c>
      <c s="25" t="s">
        <v>43</v>
      </c>
      <c s="26">
        <v>1</v>
      </c>
      <c s="25">
        <v>0</v>
      </c>
      <c s="25">
        <f>ROUND(G187*H187,6)</f>
      </c>
      <c r="L187" s="27">
        <v>0</v>
      </c>
      <c s="28">
        <f>ROUND(ROUND(L187,2)*ROUND(G187,3),2)</f>
      </c>
      <c s="25" t="s">
        <v>44</v>
      </c>
      <c>
        <f>(M187*21)/100</f>
      </c>
      <c t="s">
        <v>45</v>
      </c>
    </row>
    <row r="188" spans="1:5" ht="12.75" customHeight="1">
      <c r="A188" s="29" t="s">
        <v>46</v>
      </c>
      <c r="E188" s="30" t="s">
        <v>200</v>
      </c>
    </row>
    <row r="189" spans="1:5" ht="12.75" customHeight="1">
      <c r="A189" s="29" t="s">
        <v>47</v>
      </c>
      <c r="E189" s="31" t="s">
        <v>5</v>
      </c>
    </row>
    <row r="190" spans="5:5" ht="12.75" customHeight="1">
      <c r="E190" s="30" t="s">
        <v>118</v>
      </c>
    </row>
    <row r="191" spans="1:13" ht="12.75" customHeight="1">
      <c r="A191" t="s">
        <v>37</v>
      </c>
      <c r="C191" s="7" t="s">
        <v>54</v>
      </c>
      <c r="E191" s="32" t="s">
        <v>179</v>
      </c>
      <c r="J191" s="28">
        <f>0</f>
      </c>
      <c s="28">
        <f>0</f>
      </c>
      <c s="28">
        <f>0+L192+L196+L200+L204+L208+L212+L216+L220+L224+L228+L232+L236+L240+L244+L248+L252</f>
      </c>
      <c s="28">
        <f>0+M192+M196+M200+M204+M208+M212+M216+M220+M224+M228+M232+M236+M240+M244+M248+M252</f>
      </c>
    </row>
    <row r="192" spans="1:16" ht="12.75" customHeight="1">
      <c r="A192" t="s">
        <v>40</v>
      </c>
      <c s="6" t="s">
        <v>189</v>
      </c>
      <c s="6" t="s">
        <v>190</v>
      </c>
      <c t="s">
        <v>5</v>
      </c>
      <c s="24" t="s">
        <v>279</v>
      </c>
      <c s="25" t="s">
        <v>69</v>
      </c>
      <c s="26">
        <v>25</v>
      </c>
      <c s="25">
        <v>0</v>
      </c>
      <c s="25">
        <f>ROUND(G192*H192,6)</f>
      </c>
      <c r="L192" s="27">
        <v>0</v>
      </c>
      <c s="28">
        <f>ROUND(ROUND(L192,2)*ROUND(G192,3),2)</f>
      </c>
      <c s="25" t="s">
        <v>44</v>
      </c>
      <c>
        <f>(M192*21)/100</f>
      </c>
      <c t="s">
        <v>45</v>
      </c>
    </row>
    <row r="193" spans="1:5" ht="12.75" customHeight="1">
      <c r="A193" s="29" t="s">
        <v>46</v>
      </c>
      <c r="E193" s="30" t="s">
        <v>280</v>
      </c>
    </row>
    <row r="194" spans="1:5" ht="12.75" customHeight="1">
      <c r="A194" s="29" t="s">
        <v>47</v>
      </c>
      <c r="E194" s="31" t="s">
        <v>5</v>
      </c>
    </row>
    <row r="195" spans="5:5" ht="12.75" customHeight="1">
      <c r="E195" s="30" t="s">
        <v>281</v>
      </c>
    </row>
    <row r="196" spans="1:16" ht="12.75" customHeight="1">
      <c r="A196" t="s">
        <v>40</v>
      </c>
      <c s="6" t="s">
        <v>193</v>
      </c>
      <c s="6" t="s">
        <v>194</v>
      </c>
      <c t="s">
        <v>5</v>
      </c>
      <c s="24" t="s">
        <v>282</v>
      </c>
      <c s="25" t="s">
        <v>283</v>
      </c>
      <c s="26">
        <v>1.5</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284</v>
      </c>
    </row>
    <row r="200" spans="1:16" ht="12.75" customHeight="1">
      <c r="A200" t="s">
        <v>40</v>
      </c>
      <c s="6" t="s">
        <v>197</v>
      </c>
      <c s="6" t="s">
        <v>198</v>
      </c>
      <c t="s">
        <v>5</v>
      </c>
      <c s="24" t="s">
        <v>230</v>
      </c>
      <c s="25" t="s">
        <v>183</v>
      </c>
      <c s="26">
        <v>1</v>
      </c>
      <c s="25">
        <v>0</v>
      </c>
      <c s="25">
        <f>ROUND(G200*H200,6)</f>
      </c>
      <c r="L200" s="27">
        <v>0</v>
      </c>
      <c s="28">
        <f>ROUND(ROUND(L200,2)*ROUND(G200,3),2)</f>
      </c>
      <c s="25" t="s">
        <v>44</v>
      </c>
      <c>
        <f>(M200*21)/100</f>
      </c>
      <c t="s">
        <v>45</v>
      </c>
    </row>
    <row r="201" spans="1:5" ht="12.75" customHeight="1">
      <c r="A201" s="29" t="s">
        <v>46</v>
      </c>
      <c r="E201" s="30" t="s">
        <v>285</v>
      </c>
    </row>
    <row r="202" spans="1:5" ht="12.75" customHeight="1">
      <c r="A202" s="29" t="s">
        <v>47</v>
      </c>
      <c r="E202" s="31" t="s">
        <v>5</v>
      </c>
    </row>
    <row r="203" spans="5:5" ht="12.75" customHeight="1">
      <c r="E203" s="30" t="s">
        <v>231</v>
      </c>
    </row>
    <row r="204" spans="1:16" ht="12.75" customHeight="1">
      <c r="A204" t="s">
        <v>40</v>
      </c>
      <c s="6" t="s">
        <v>201</v>
      </c>
      <c s="6" t="s">
        <v>202</v>
      </c>
      <c t="s">
        <v>5</v>
      </c>
      <c s="24" t="s">
        <v>234</v>
      </c>
      <c s="25" t="s">
        <v>183</v>
      </c>
      <c s="26">
        <v>1</v>
      </c>
      <c s="25">
        <v>0</v>
      </c>
      <c s="25">
        <f>ROUND(G204*H204,6)</f>
      </c>
      <c r="L204" s="27">
        <v>0</v>
      </c>
      <c s="28">
        <f>ROUND(ROUND(L204,2)*ROUND(G204,3),2)</f>
      </c>
      <c s="25" t="s">
        <v>44</v>
      </c>
      <c>
        <f>(M204*21)/100</f>
      </c>
      <c t="s">
        <v>45</v>
      </c>
    </row>
    <row r="205" spans="1:5" ht="12.75" customHeight="1">
      <c r="A205" s="29" t="s">
        <v>46</v>
      </c>
      <c r="E205" s="30" t="s">
        <v>286</v>
      </c>
    </row>
    <row r="206" spans="1:5" ht="12.75" customHeight="1">
      <c r="A206" s="29" t="s">
        <v>47</v>
      </c>
      <c r="E206" s="31" t="s">
        <v>5</v>
      </c>
    </row>
    <row r="207" spans="5:5" ht="12.75" customHeight="1">
      <c r="E207" s="30" t="s">
        <v>235</v>
      </c>
    </row>
    <row r="208" spans="1:16" ht="12.75" customHeight="1">
      <c r="A208" t="s">
        <v>40</v>
      </c>
      <c s="6" t="s">
        <v>205</v>
      </c>
      <c s="6" t="s">
        <v>206</v>
      </c>
      <c t="s">
        <v>5</v>
      </c>
      <c s="24" t="s">
        <v>191</v>
      </c>
      <c s="25" t="s">
        <v>183</v>
      </c>
      <c s="26">
        <v>1</v>
      </c>
      <c s="25">
        <v>0</v>
      </c>
      <c s="25">
        <f>ROUND(G208*H208,6)</f>
      </c>
      <c r="L208" s="27">
        <v>0</v>
      </c>
      <c s="28">
        <f>ROUND(ROUND(L208,2)*ROUND(G208,3),2)</f>
      </c>
      <c s="25" t="s">
        <v>44</v>
      </c>
      <c>
        <f>(M208*21)/100</f>
      </c>
      <c t="s">
        <v>45</v>
      </c>
    </row>
    <row r="209" spans="1:5" ht="12.75" customHeight="1">
      <c r="A209" s="29" t="s">
        <v>46</v>
      </c>
      <c r="E209" s="30" t="s">
        <v>287</v>
      </c>
    </row>
    <row r="210" spans="1:5" ht="12.75" customHeight="1">
      <c r="A210" s="29" t="s">
        <v>47</v>
      </c>
      <c r="E210" s="31" t="s">
        <v>5</v>
      </c>
    </row>
    <row r="211" spans="5:5" ht="12.75" customHeight="1">
      <c r="E211" s="30" t="s">
        <v>192</v>
      </c>
    </row>
    <row r="212" spans="1:16" ht="12.75" customHeight="1">
      <c r="A212" t="s">
        <v>40</v>
      </c>
      <c s="6" t="s">
        <v>209</v>
      </c>
      <c s="6" t="s">
        <v>210</v>
      </c>
      <c t="s">
        <v>5</v>
      </c>
      <c s="24" t="s">
        <v>288</v>
      </c>
      <c s="25" t="s">
        <v>183</v>
      </c>
      <c s="26">
        <v>1</v>
      </c>
      <c s="25">
        <v>0</v>
      </c>
      <c s="25">
        <f>ROUND(G212*H212,6)</f>
      </c>
      <c r="L212" s="27">
        <v>0</v>
      </c>
      <c s="28">
        <f>ROUND(ROUND(L212,2)*ROUND(G212,3),2)</f>
      </c>
      <c s="25" t="s">
        <v>44</v>
      </c>
      <c>
        <f>(M212*21)/100</f>
      </c>
      <c t="s">
        <v>45</v>
      </c>
    </row>
    <row r="213" spans="1:5" ht="12.75" customHeight="1">
      <c r="A213" s="29" t="s">
        <v>46</v>
      </c>
      <c r="E213" s="30" t="s">
        <v>289</v>
      </c>
    </row>
    <row r="214" spans="1:5" ht="12.75" customHeight="1">
      <c r="A214" s="29" t="s">
        <v>47</v>
      </c>
      <c r="E214" s="31" t="s">
        <v>5</v>
      </c>
    </row>
    <row r="215" spans="5:5" ht="12.75" customHeight="1">
      <c r="E215" s="30" t="s">
        <v>196</v>
      </c>
    </row>
    <row r="216" spans="1:16" ht="12.75" customHeight="1">
      <c r="A216" t="s">
        <v>40</v>
      </c>
      <c s="6" t="s">
        <v>213</v>
      </c>
      <c s="6" t="s">
        <v>214</v>
      </c>
      <c t="s">
        <v>5</v>
      </c>
      <c s="24" t="s">
        <v>290</v>
      </c>
      <c s="25" t="s">
        <v>183</v>
      </c>
      <c s="26">
        <v>1</v>
      </c>
      <c s="25">
        <v>0</v>
      </c>
      <c s="25">
        <f>ROUND(G216*H216,6)</f>
      </c>
      <c r="L216" s="27">
        <v>0</v>
      </c>
      <c s="28">
        <f>ROUND(ROUND(L216,2)*ROUND(G216,3),2)</f>
      </c>
      <c s="25" t="s">
        <v>44</v>
      </c>
      <c>
        <f>(M216*21)/100</f>
      </c>
      <c t="s">
        <v>45</v>
      </c>
    </row>
    <row r="217" spans="1:5" ht="12.75" customHeight="1">
      <c r="A217" s="29" t="s">
        <v>46</v>
      </c>
      <c r="E217" s="30" t="s">
        <v>291</v>
      </c>
    </row>
    <row r="218" spans="1:5" ht="12.75" customHeight="1">
      <c r="A218" s="29" t="s">
        <v>47</v>
      </c>
      <c r="E218" s="31" t="s">
        <v>5</v>
      </c>
    </row>
    <row r="219" spans="5:5" ht="12.75" customHeight="1">
      <c r="E219" s="30" t="s">
        <v>200</v>
      </c>
    </row>
    <row r="220" spans="1:16" ht="12.75" customHeight="1">
      <c r="A220" t="s">
        <v>40</v>
      </c>
      <c s="6" t="s">
        <v>216</v>
      </c>
      <c s="6" t="s">
        <v>217</v>
      </c>
      <c t="s">
        <v>5</v>
      </c>
      <c s="24" t="s">
        <v>203</v>
      </c>
      <c s="25" t="s">
        <v>183</v>
      </c>
      <c s="26">
        <v>1</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204</v>
      </c>
    </row>
    <row r="224" spans="1:16" ht="12.75" customHeight="1">
      <c r="A224" t="s">
        <v>40</v>
      </c>
      <c s="6" t="s">
        <v>220</v>
      </c>
      <c s="6" t="s">
        <v>221</v>
      </c>
      <c t="s">
        <v>5</v>
      </c>
      <c s="24" t="s">
        <v>207</v>
      </c>
      <c s="25" t="s">
        <v>183</v>
      </c>
      <c s="26">
        <v>1</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208</v>
      </c>
    </row>
    <row r="228" spans="1:16" ht="12.75" customHeight="1">
      <c r="A228" t="s">
        <v>40</v>
      </c>
      <c s="6" t="s">
        <v>224</v>
      </c>
      <c s="6" t="s">
        <v>225</v>
      </c>
      <c t="s">
        <v>5</v>
      </c>
      <c s="24" t="s">
        <v>292</v>
      </c>
      <c s="25" t="s">
        <v>183</v>
      </c>
      <c s="26">
        <v>1</v>
      </c>
      <c s="25">
        <v>0</v>
      </c>
      <c s="25">
        <f>ROUND(G228*H228,6)</f>
      </c>
      <c r="L228" s="27">
        <v>0</v>
      </c>
      <c s="28">
        <f>ROUND(ROUND(L228,2)*ROUND(G228,3),2)</f>
      </c>
      <c s="25" t="s">
        <v>44</v>
      </c>
      <c>
        <f>(M228*21)/100</f>
      </c>
      <c t="s">
        <v>45</v>
      </c>
    </row>
    <row r="229" spans="1:5" ht="12.75" customHeight="1">
      <c r="A229" s="29" t="s">
        <v>46</v>
      </c>
      <c r="E229" s="30" t="s">
        <v>293</v>
      </c>
    </row>
    <row r="230" spans="1:5" ht="12.75" customHeight="1">
      <c r="A230" s="29" t="s">
        <v>47</v>
      </c>
      <c r="E230" s="31" t="s">
        <v>5</v>
      </c>
    </row>
    <row r="231" spans="5:5" ht="12.75" customHeight="1">
      <c r="E231" s="30" t="s">
        <v>200</v>
      </c>
    </row>
    <row r="232" spans="1:16" ht="12.75" customHeight="1">
      <c r="A232" t="s">
        <v>40</v>
      </c>
      <c s="6" t="s">
        <v>228</v>
      </c>
      <c s="6" t="s">
        <v>229</v>
      </c>
      <c t="s">
        <v>5</v>
      </c>
      <c s="24" t="s">
        <v>182</v>
      </c>
      <c s="25" t="s">
        <v>183</v>
      </c>
      <c s="26">
        <v>1</v>
      </c>
      <c s="25">
        <v>0</v>
      </c>
      <c s="25">
        <f>ROUND(G232*H232,6)</f>
      </c>
      <c r="L232" s="27">
        <v>0</v>
      </c>
      <c s="28">
        <f>ROUND(ROUND(L232,2)*ROUND(G232,3),2)</f>
      </c>
      <c s="25" t="s">
        <v>44</v>
      </c>
      <c>
        <f>(M232*21)/100</f>
      </c>
      <c t="s">
        <v>45</v>
      </c>
    </row>
    <row r="233" spans="1:5" ht="12.75" customHeight="1">
      <c r="A233" s="29" t="s">
        <v>46</v>
      </c>
      <c r="E233" s="30" t="s">
        <v>294</v>
      </c>
    </row>
    <row r="234" spans="1:5" ht="12.75" customHeight="1">
      <c r="A234" s="29" t="s">
        <v>47</v>
      </c>
      <c r="E234" s="31" t="s">
        <v>5</v>
      </c>
    </row>
    <row r="235" spans="5:5" ht="12.75" customHeight="1">
      <c r="E235" s="30" t="s">
        <v>184</v>
      </c>
    </row>
    <row r="236" spans="1:16" ht="12.75" customHeight="1">
      <c r="A236" t="s">
        <v>40</v>
      </c>
      <c s="6" t="s">
        <v>232</v>
      </c>
      <c s="6" t="s">
        <v>233</v>
      </c>
      <c t="s">
        <v>5</v>
      </c>
      <c s="24" t="s">
        <v>187</v>
      </c>
      <c s="25" t="s">
        <v>183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295</v>
      </c>
    </row>
    <row r="240" spans="1:16" ht="12.75" customHeight="1">
      <c r="A240" t="s">
        <v>40</v>
      </c>
      <c s="6" t="s">
        <v>296</v>
      </c>
      <c s="6" t="s">
        <v>297</v>
      </c>
      <c t="s">
        <v>5</v>
      </c>
      <c s="24" t="s">
        <v>298</v>
      </c>
      <c s="25" t="s">
        <v>183</v>
      </c>
      <c s="26">
        <v>1</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299</v>
      </c>
    </row>
    <row r="244" spans="1:16" ht="12.75" customHeight="1">
      <c r="A244" t="s">
        <v>40</v>
      </c>
      <c s="6" t="s">
        <v>300</v>
      </c>
      <c s="6" t="s">
        <v>301</v>
      </c>
      <c t="s">
        <v>5</v>
      </c>
      <c s="24" t="s">
        <v>218</v>
      </c>
      <c s="25" t="s">
        <v>183</v>
      </c>
      <c s="26">
        <v>1</v>
      </c>
      <c s="25">
        <v>0</v>
      </c>
      <c s="25">
        <f>ROUND(G244*H244,6)</f>
      </c>
      <c r="L244" s="27">
        <v>0</v>
      </c>
      <c s="28">
        <f>ROUND(ROUND(L244,2)*ROUND(G244,3),2)</f>
      </c>
      <c s="25" t="s">
        <v>44</v>
      </c>
      <c>
        <f>(M244*21)/100</f>
      </c>
      <c t="s">
        <v>45</v>
      </c>
    </row>
    <row r="245" spans="1:5" ht="12.75" customHeight="1">
      <c r="A245" s="29" t="s">
        <v>46</v>
      </c>
      <c r="E245" s="30" t="s">
        <v>5</v>
      </c>
    </row>
    <row r="246" spans="1:5" ht="12.75" customHeight="1">
      <c r="A246" s="29" t="s">
        <v>47</v>
      </c>
      <c r="E246" s="31" t="s">
        <v>5</v>
      </c>
    </row>
    <row r="247" spans="5:5" ht="12.75" customHeight="1">
      <c r="E247" s="30" t="s">
        <v>302</v>
      </c>
    </row>
    <row r="248" spans="1:16" ht="12.75" customHeight="1">
      <c r="A248" t="s">
        <v>40</v>
      </c>
      <c s="6" t="s">
        <v>303</v>
      </c>
      <c s="6" t="s">
        <v>304</v>
      </c>
      <c t="s">
        <v>5</v>
      </c>
      <c s="24" t="s">
        <v>222</v>
      </c>
      <c s="25" t="s">
        <v>183</v>
      </c>
      <c s="26">
        <v>1</v>
      </c>
      <c s="25">
        <v>0</v>
      </c>
      <c s="25">
        <f>ROUND(G248*H248,6)</f>
      </c>
      <c r="L248" s="27">
        <v>0</v>
      </c>
      <c s="28">
        <f>ROUND(ROUND(L248,2)*ROUND(G248,3),2)</f>
      </c>
      <c s="25" t="s">
        <v>44</v>
      </c>
      <c>
        <f>(M248*21)/100</f>
      </c>
      <c t="s">
        <v>45</v>
      </c>
    </row>
    <row r="249" spans="1:5" ht="12.75" customHeight="1">
      <c r="A249" s="29" t="s">
        <v>46</v>
      </c>
      <c r="E249" s="30" t="s">
        <v>5</v>
      </c>
    </row>
    <row r="250" spans="1:5" ht="12.75" customHeight="1">
      <c r="A250" s="29" t="s">
        <v>47</v>
      </c>
      <c r="E250" s="31" t="s">
        <v>5</v>
      </c>
    </row>
    <row r="251" spans="5:5" ht="12.75" customHeight="1">
      <c r="E251" s="30" t="s">
        <v>223</v>
      </c>
    </row>
    <row r="252" spans="1:16" ht="12.75" customHeight="1">
      <c r="A252" t="s">
        <v>40</v>
      </c>
      <c s="6" t="s">
        <v>305</v>
      </c>
      <c s="6" t="s">
        <v>306</v>
      </c>
      <c t="s">
        <v>5</v>
      </c>
      <c s="24" t="s">
        <v>226</v>
      </c>
      <c s="25" t="s">
        <v>183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307</v>
      </c>
      <c s="33">
        <f>0+K8+K29+K34+K75+M8+M29+M34+M75</f>
      </c>
      <c s="15" t="s">
        <v>13</v>
      </c>
    </row>
    <row r="4" spans="1:5" ht="15" customHeight="1">
      <c r="A4" s="18" t="s">
        <v>18</v>
      </c>
      <c s="19" t="s">
        <v>21</v>
      </c>
      <c s="20" t="s">
        <v>307</v>
      </c>
      <c r="E4" s="19" t="s">
        <v>308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f>
      </c>
      <c s="22">
        <f>0+M9+M13+M17+M21+M25</f>
      </c>
    </row>
    <row r="9" spans="1:16" ht="12.75" customHeight="1">
      <c r="A9" t="s">
        <v>40</v>
      </c>
      <c s="6" t="s">
        <v>38</v>
      </c>
      <c s="6" t="s">
        <v>41</v>
      </c>
      <c t="s">
        <v>5</v>
      </c>
      <c s="24" t="s">
        <v>309</v>
      </c>
      <c s="25" t="s">
        <v>43</v>
      </c>
      <c s="26">
        <v>8</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311</v>
      </c>
      <c s="25" t="s">
        <v>43</v>
      </c>
      <c s="26">
        <v>5</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243</v>
      </c>
      <c s="25" t="s">
        <v>43</v>
      </c>
      <c s="26">
        <v>7</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312</v>
      </c>
      <c s="25" t="s">
        <v>43</v>
      </c>
      <c s="26">
        <v>8</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313</v>
      </c>
      <c s="25" t="s">
        <v>43</v>
      </c>
      <c s="26">
        <v>8</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3" ht="12.75" customHeight="1">
      <c r="A29" t="s">
        <v>37</v>
      </c>
      <c r="C29" s="7" t="s">
        <v>45</v>
      </c>
      <c r="E29" s="32" t="s">
        <v>103</v>
      </c>
      <c r="J29" s="28">
        <f>0</f>
      </c>
      <c s="28">
        <f>0</f>
      </c>
      <c s="28">
        <f>0+L30</f>
      </c>
      <c s="28">
        <f>0+M30</f>
      </c>
    </row>
    <row r="30" spans="1:16" ht="12.75" customHeight="1">
      <c r="A30" t="s">
        <v>40</v>
      </c>
      <c s="6" t="s">
        <v>60</v>
      </c>
      <c s="6" t="s">
        <v>61</v>
      </c>
      <c t="s">
        <v>5</v>
      </c>
      <c s="24" t="s">
        <v>314</v>
      </c>
      <c s="25" t="s">
        <v>69</v>
      </c>
      <c s="26">
        <v>815</v>
      </c>
      <c s="25">
        <v>0</v>
      </c>
      <c s="25">
        <f>ROUND(G30*H30,6)</f>
      </c>
      <c r="L30" s="27">
        <v>0</v>
      </c>
      <c s="28">
        <f>ROUND(ROUND(L30,2)*ROUND(G30,3),2)</f>
      </c>
      <c s="25" t="s">
        <v>44</v>
      </c>
      <c>
        <f>(M30*21)/100</f>
      </c>
      <c t="s">
        <v>45</v>
      </c>
    </row>
    <row r="31" spans="1:5" ht="12.75" customHeight="1">
      <c r="A31" s="29" t="s">
        <v>46</v>
      </c>
      <c r="E31" s="30" t="s">
        <v>310</v>
      </c>
    </row>
    <row r="32" spans="1:5" ht="12.75" customHeight="1">
      <c r="A32" s="29" t="s">
        <v>47</v>
      </c>
      <c r="E32" s="31" t="s">
        <v>5</v>
      </c>
    </row>
    <row r="33" spans="5:5" ht="12.75" customHeight="1">
      <c r="E33" s="30" t="s">
        <v>107</v>
      </c>
    </row>
    <row r="34" spans="1:13" ht="12.75" customHeight="1">
      <c r="A34" t="s">
        <v>37</v>
      </c>
      <c r="C34" s="7" t="s">
        <v>51</v>
      </c>
      <c r="E34" s="32" t="s">
        <v>114</v>
      </c>
      <c r="J34" s="28">
        <f>0</f>
      </c>
      <c s="28">
        <f>0</f>
      </c>
      <c s="28">
        <f>0+L35+L39+L43+L47+L51+L55+L59+L63+L67+L71</f>
      </c>
      <c s="28">
        <f>0+M35+M39+M43+M47+M51+M55+M59+M63+M67+M71</f>
      </c>
    </row>
    <row r="35" spans="1:16" ht="12.75" customHeight="1">
      <c r="A35" t="s">
        <v>40</v>
      </c>
      <c s="6" t="s">
        <v>63</v>
      </c>
      <c s="6" t="s">
        <v>64</v>
      </c>
      <c t="s">
        <v>5</v>
      </c>
      <c s="24" t="s">
        <v>315</v>
      </c>
      <c s="25" t="s">
        <v>43</v>
      </c>
      <c s="26">
        <v>8</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316</v>
      </c>
      <c s="25" t="s">
        <v>43</v>
      </c>
      <c s="26">
        <v>5</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264</v>
      </c>
      <c s="25" t="s">
        <v>43</v>
      </c>
      <c s="26">
        <v>7</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133</v>
      </c>
      <c s="25" t="s">
        <v>43</v>
      </c>
      <c s="26">
        <v>8</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136</v>
      </c>
      <c s="25" t="s">
        <v>43</v>
      </c>
      <c s="26">
        <v>8</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317</v>
      </c>
      <c s="25" t="s">
        <v>69</v>
      </c>
      <c s="26">
        <v>815</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318</v>
      </c>
      <c s="25" t="s">
        <v>43</v>
      </c>
      <c s="26">
        <v>2</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319</v>
      </c>
      <c s="25" t="s">
        <v>43</v>
      </c>
      <c s="26">
        <v>3</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320</v>
      </c>
      <c s="25" t="s">
        <v>43</v>
      </c>
      <c s="26">
        <v>3</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321</v>
      </c>
      <c s="25" t="s">
        <v>69</v>
      </c>
      <c s="26">
        <v>80</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3" ht="12.75" customHeight="1">
      <c r="A75" t="s">
        <v>37</v>
      </c>
      <c r="C75" s="7" t="s">
        <v>54</v>
      </c>
      <c r="E75" s="32" t="s">
        <v>179</v>
      </c>
      <c r="J75" s="28">
        <f>0</f>
      </c>
      <c s="28">
        <f>0</f>
      </c>
      <c s="28">
        <f>0+L76+L80+L84+L88+L92+L96+L100+L104+L108+L112+L116+L120+L124+L128</f>
      </c>
      <c s="28">
        <f>0+M76+M80+M84+M88+M92+M96+M100+M104+M108+M112+M116+M120+M124+M128</f>
      </c>
    </row>
    <row r="76" spans="1:16" ht="12.75" customHeight="1">
      <c r="A76" t="s">
        <v>40</v>
      </c>
      <c s="6" t="s">
        <v>94</v>
      </c>
      <c s="6" t="s">
        <v>95</v>
      </c>
      <c t="s">
        <v>5</v>
      </c>
      <c s="24" t="s">
        <v>182</v>
      </c>
      <c s="25" t="s">
        <v>183</v>
      </c>
      <c s="26">
        <v>1</v>
      </c>
      <c s="25">
        <v>0</v>
      </c>
      <c s="25">
        <f>ROUND(G76*H76,6)</f>
      </c>
      <c r="L76" s="27">
        <v>0</v>
      </c>
      <c s="28">
        <f>ROUND(ROUND(L76,2)*ROUND(G76,3),2)</f>
      </c>
      <c s="25" t="s">
        <v>44</v>
      </c>
      <c>
        <f>(M76*21)/100</f>
      </c>
      <c t="s">
        <v>45</v>
      </c>
    </row>
    <row r="77" spans="1:5" ht="12.75" customHeight="1">
      <c r="A77" s="29" t="s">
        <v>46</v>
      </c>
      <c r="E77" s="30" t="s">
        <v>294</v>
      </c>
    </row>
    <row r="78" spans="1:5" ht="12.75" customHeight="1">
      <c r="A78" s="29" t="s">
        <v>47</v>
      </c>
      <c r="E78" s="31" t="s">
        <v>5</v>
      </c>
    </row>
    <row r="79" spans="5:5" ht="12.75" customHeight="1">
      <c r="E79" s="30" t="s">
        <v>184</v>
      </c>
    </row>
    <row r="80" spans="1:16" ht="12.75" customHeight="1">
      <c r="A80" t="s">
        <v>40</v>
      </c>
      <c s="6" t="s">
        <v>97</v>
      </c>
      <c s="6" t="s">
        <v>98</v>
      </c>
      <c t="s">
        <v>5</v>
      </c>
      <c s="24" t="s">
        <v>187</v>
      </c>
      <c s="25" t="s">
        <v>183</v>
      </c>
      <c s="26">
        <v>1</v>
      </c>
      <c s="25">
        <v>0</v>
      </c>
      <c s="25">
        <f>ROUND(G80*H80,6)</f>
      </c>
      <c r="L80" s="27">
        <v>0</v>
      </c>
      <c s="28">
        <f>ROUND(ROUND(L80,2)*ROUND(G80,3),2)</f>
      </c>
      <c s="25" t="s">
        <v>44</v>
      </c>
      <c>
        <f>(M80*21)/100</f>
      </c>
      <c t="s">
        <v>45</v>
      </c>
    </row>
    <row r="81" spans="1:5" ht="12.75" customHeight="1">
      <c r="A81" s="29" t="s">
        <v>46</v>
      </c>
      <c r="E81" s="30" t="s">
        <v>310</v>
      </c>
    </row>
    <row r="82" spans="1:5" ht="12.75" customHeight="1">
      <c r="A82" s="29" t="s">
        <v>47</v>
      </c>
      <c r="E82" s="31" t="s">
        <v>5</v>
      </c>
    </row>
    <row r="83" spans="5:5" ht="12.75" customHeight="1">
      <c r="E83" s="30" t="s">
        <v>322</v>
      </c>
    </row>
    <row r="84" spans="1:16" ht="12.75" customHeight="1">
      <c r="A84" t="s">
        <v>40</v>
      </c>
      <c s="6" t="s">
        <v>100</v>
      </c>
      <c s="6" t="s">
        <v>101</v>
      </c>
      <c t="s">
        <v>5</v>
      </c>
      <c s="24" t="s">
        <v>203</v>
      </c>
      <c s="25" t="s">
        <v>183</v>
      </c>
      <c s="26">
        <v>1</v>
      </c>
      <c s="25">
        <v>0</v>
      </c>
      <c s="25">
        <f>ROUND(G84*H84,6)</f>
      </c>
      <c r="L84" s="27">
        <v>0</v>
      </c>
      <c s="28">
        <f>ROUND(ROUND(L84,2)*ROUND(G84,3),2)</f>
      </c>
      <c s="25" t="s">
        <v>44</v>
      </c>
      <c>
        <f>(M84*21)/100</f>
      </c>
      <c t="s">
        <v>45</v>
      </c>
    </row>
    <row r="85" spans="1:5" ht="12.75" customHeight="1">
      <c r="A85" s="29" t="s">
        <v>46</v>
      </c>
      <c r="E85" s="30" t="s">
        <v>310</v>
      </c>
    </row>
    <row r="86" spans="1:5" ht="12.75" customHeight="1">
      <c r="A86" s="29" t="s">
        <v>47</v>
      </c>
      <c r="E86" s="31" t="s">
        <v>5</v>
      </c>
    </row>
    <row r="87" spans="5:5" ht="12.75" customHeight="1">
      <c r="E87" s="30" t="s">
        <v>204</v>
      </c>
    </row>
    <row r="88" spans="1:16" ht="12.75" customHeight="1">
      <c r="A88" t="s">
        <v>40</v>
      </c>
      <c s="6" t="s">
        <v>104</v>
      </c>
      <c s="6" t="s">
        <v>105</v>
      </c>
      <c t="s">
        <v>5</v>
      </c>
      <c s="24" t="s">
        <v>323</v>
      </c>
      <c s="25" t="s">
        <v>183</v>
      </c>
      <c s="26">
        <v>1</v>
      </c>
      <c s="25">
        <v>0</v>
      </c>
      <c s="25">
        <f>ROUND(G88*H88,6)</f>
      </c>
      <c r="L88" s="27">
        <v>0</v>
      </c>
      <c s="28">
        <f>ROUND(ROUND(L88,2)*ROUND(G88,3),2)</f>
      </c>
      <c s="25" t="s">
        <v>44</v>
      </c>
      <c>
        <f>(M88*21)/100</f>
      </c>
      <c t="s">
        <v>45</v>
      </c>
    </row>
    <row r="89" spans="1:5" ht="12.75" customHeight="1">
      <c r="A89" s="29" t="s">
        <v>46</v>
      </c>
      <c r="E89" s="30" t="s">
        <v>310</v>
      </c>
    </row>
    <row r="90" spans="1:5" ht="12.75" customHeight="1">
      <c r="A90" s="29" t="s">
        <v>47</v>
      </c>
      <c r="E90" s="31" t="s">
        <v>5</v>
      </c>
    </row>
    <row r="91" spans="5:5" ht="12.75" customHeight="1">
      <c r="E91" s="30" t="s">
        <v>196</v>
      </c>
    </row>
    <row r="92" spans="1:16" ht="12.75" customHeight="1">
      <c r="A92" t="s">
        <v>40</v>
      </c>
      <c s="6" t="s">
        <v>108</v>
      </c>
      <c s="6" t="s">
        <v>109</v>
      </c>
      <c t="s">
        <v>5</v>
      </c>
      <c s="24" t="s">
        <v>324</v>
      </c>
      <c s="25" t="s">
        <v>183</v>
      </c>
      <c s="26">
        <v>1</v>
      </c>
      <c s="25">
        <v>0</v>
      </c>
      <c s="25">
        <f>ROUND(G92*H92,6)</f>
      </c>
      <c r="L92" s="27">
        <v>0</v>
      </c>
      <c s="28">
        <f>ROUND(ROUND(L92,2)*ROUND(G92,3),2)</f>
      </c>
      <c s="25" t="s">
        <v>44</v>
      </c>
      <c>
        <f>(M92*21)/100</f>
      </c>
      <c t="s">
        <v>45</v>
      </c>
    </row>
    <row r="93" spans="1:5" ht="12.75" customHeight="1">
      <c r="A93" s="29" t="s">
        <v>46</v>
      </c>
      <c r="E93" s="30" t="s">
        <v>310</v>
      </c>
    </row>
    <row r="94" spans="1:5" ht="12.75" customHeight="1">
      <c r="A94" s="29" t="s">
        <v>47</v>
      </c>
      <c r="E94" s="31" t="s">
        <v>5</v>
      </c>
    </row>
    <row r="95" spans="5:5" ht="12.75" customHeight="1">
      <c r="E95" s="30" t="s">
        <v>196</v>
      </c>
    </row>
    <row r="96" spans="1:16" ht="12.75" customHeight="1">
      <c r="A96" t="s">
        <v>40</v>
      </c>
      <c s="6" t="s">
        <v>111</v>
      </c>
      <c s="6" t="s">
        <v>112</v>
      </c>
      <c t="s">
        <v>5</v>
      </c>
      <c s="24" t="s">
        <v>325</v>
      </c>
      <c s="25" t="s">
        <v>183</v>
      </c>
      <c s="26">
        <v>1</v>
      </c>
      <c s="25">
        <v>0</v>
      </c>
      <c s="25">
        <f>ROUND(G96*H96,6)</f>
      </c>
      <c r="L96" s="27">
        <v>0</v>
      </c>
      <c s="28">
        <f>ROUND(ROUND(L96,2)*ROUND(G96,3),2)</f>
      </c>
      <c s="25" t="s">
        <v>44</v>
      </c>
      <c>
        <f>(M96*21)/100</f>
      </c>
      <c t="s">
        <v>45</v>
      </c>
    </row>
    <row r="97" spans="1:5" ht="12.75" customHeight="1">
      <c r="A97" s="29" t="s">
        <v>46</v>
      </c>
      <c r="E97" s="30" t="s">
        <v>310</v>
      </c>
    </row>
    <row r="98" spans="1:5" ht="12.75" customHeight="1">
      <c r="A98" s="29" t="s">
        <v>47</v>
      </c>
      <c r="E98" s="31" t="s">
        <v>5</v>
      </c>
    </row>
    <row r="99" spans="5:5" ht="12.75" customHeight="1">
      <c r="E99" s="30" t="s">
        <v>196</v>
      </c>
    </row>
    <row r="100" spans="1:16" ht="12.75" customHeight="1">
      <c r="A100" t="s">
        <v>40</v>
      </c>
      <c s="6" t="s">
        <v>115</v>
      </c>
      <c s="6" t="s">
        <v>116</v>
      </c>
      <c t="s">
        <v>5</v>
      </c>
      <c s="24" t="s">
        <v>207</v>
      </c>
      <c s="25" t="s">
        <v>183</v>
      </c>
      <c s="26">
        <v>1</v>
      </c>
      <c s="25">
        <v>0</v>
      </c>
      <c s="25">
        <f>ROUND(G100*H100,6)</f>
      </c>
      <c r="L100" s="27">
        <v>0</v>
      </c>
      <c s="28">
        <f>ROUND(ROUND(L100,2)*ROUND(G100,3),2)</f>
      </c>
      <c s="25" t="s">
        <v>44</v>
      </c>
      <c>
        <f>(M100*21)/100</f>
      </c>
      <c t="s">
        <v>45</v>
      </c>
    </row>
    <row r="101" spans="1:5" ht="12.75" customHeight="1">
      <c r="A101" s="29" t="s">
        <v>46</v>
      </c>
      <c r="E101" s="30" t="s">
        <v>310</v>
      </c>
    </row>
    <row r="102" spans="1:5" ht="12.75" customHeight="1">
      <c r="A102" s="29" t="s">
        <v>47</v>
      </c>
      <c r="E102" s="31" t="s">
        <v>5</v>
      </c>
    </row>
    <row r="103" spans="5:5" ht="12.75" customHeight="1">
      <c r="E103" s="30" t="s">
        <v>208</v>
      </c>
    </row>
    <row r="104" spans="1:16" ht="12.75" customHeight="1">
      <c r="A104" t="s">
        <v>40</v>
      </c>
      <c s="6" t="s">
        <v>119</v>
      </c>
      <c s="6" t="s">
        <v>120</v>
      </c>
      <c t="s">
        <v>5</v>
      </c>
      <c s="24" t="s">
        <v>326</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295</v>
      </c>
    </row>
    <row r="108" spans="1:16" ht="12.75" customHeight="1">
      <c r="A108" t="s">
        <v>40</v>
      </c>
      <c s="6" t="s">
        <v>122</v>
      </c>
      <c s="6" t="s">
        <v>123</v>
      </c>
      <c t="s">
        <v>5</v>
      </c>
      <c s="24" t="s">
        <v>218</v>
      </c>
      <c s="25" t="s">
        <v>183</v>
      </c>
      <c s="26">
        <v>1</v>
      </c>
      <c s="25">
        <v>0</v>
      </c>
      <c s="25">
        <f>ROUND(G108*H108,6)</f>
      </c>
      <c r="L108" s="27">
        <v>0</v>
      </c>
      <c s="28">
        <f>ROUND(ROUND(L108,2)*ROUND(G108,3),2)</f>
      </c>
      <c s="25" t="s">
        <v>44</v>
      </c>
      <c>
        <f>(M108*21)/100</f>
      </c>
      <c t="s">
        <v>45</v>
      </c>
    </row>
    <row r="109" spans="1:5" ht="12.75" customHeight="1">
      <c r="A109" s="29" t="s">
        <v>46</v>
      </c>
      <c r="E109" s="30" t="s">
        <v>5</v>
      </c>
    </row>
    <row r="110" spans="1:5" ht="12.75" customHeight="1">
      <c r="A110" s="29" t="s">
        <v>47</v>
      </c>
      <c r="E110" s="31" t="s">
        <v>5</v>
      </c>
    </row>
    <row r="111" spans="5:5" ht="12.75" customHeight="1">
      <c r="E111" s="30" t="s">
        <v>219</v>
      </c>
    </row>
    <row r="112" spans="1:16" ht="12.75" customHeight="1">
      <c r="A112" t="s">
        <v>40</v>
      </c>
      <c s="6" t="s">
        <v>125</v>
      </c>
      <c s="6" t="s">
        <v>126</v>
      </c>
      <c t="s">
        <v>5</v>
      </c>
      <c s="24" t="s">
        <v>222</v>
      </c>
      <c s="25" t="s">
        <v>183</v>
      </c>
      <c s="26">
        <v>1</v>
      </c>
      <c s="25">
        <v>0</v>
      </c>
      <c s="25">
        <f>ROUND(G112*H112,6)</f>
      </c>
      <c r="L112" s="27">
        <v>0</v>
      </c>
      <c s="28">
        <f>ROUND(ROUND(L112,2)*ROUND(G112,3),2)</f>
      </c>
      <c s="25" t="s">
        <v>44</v>
      </c>
      <c>
        <f>(M112*21)/100</f>
      </c>
      <c t="s">
        <v>45</v>
      </c>
    </row>
    <row r="113" spans="1:5" ht="12.75" customHeight="1">
      <c r="A113" s="29" t="s">
        <v>46</v>
      </c>
      <c r="E113" s="30" t="s">
        <v>5</v>
      </c>
    </row>
    <row r="114" spans="1:5" ht="12.75" customHeight="1">
      <c r="A114" s="29" t="s">
        <v>47</v>
      </c>
      <c r="E114" s="31" t="s">
        <v>5</v>
      </c>
    </row>
    <row r="115" spans="5:5" ht="12.75" customHeight="1">
      <c r="E115" s="30" t="s">
        <v>223</v>
      </c>
    </row>
    <row r="116" spans="1:16" ht="12.75" customHeight="1">
      <c r="A116" t="s">
        <v>40</v>
      </c>
      <c s="6" t="s">
        <v>128</v>
      </c>
      <c s="6" t="s">
        <v>129</v>
      </c>
      <c t="s">
        <v>5</v>
      </c>
      <c s="24" t="s">
        <v>226</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327</v>
      </c>
    </row>
    <row r="120" spans="1:16" ht="12.75" customHeight="1">
      <c r="A120" t="s">
        <v>40</v>
      </c>
      <c s="6" t="s">
        <v>131</v>
      </c>
      <c s="6" t="s">
        <v>132</v>
      </c>
      <c t="s">
        <v>5</v>
      </c>
      <c s="24" t="s">
        <v>230</v>
      </c>
      <c s="25" t="s">
        <v>183</v>
      </c>
      <c s="26">
        <v>1</v>
      </c>
      <c s="25">
        <v>0</v>
      </c>
      <c s="25">
        <f>ROUND(G120*H120,6)</f>
      </c>
      <c r="L120" s="27">
        <v>0</v>
      </c>
      <c s="28">
        <f>ROUND(ROUND(L120,2)*ROUND(G120,3),2)</f>
      </c>
      <c s="25" t="s">
        <v>44</v>
      </c>
      <c>
        <f>(M120*21)/100</f>
      </c>
      <c t="s">
        <v>45</v>
      </c>
    </row>
    <row r="121" spans="1:5" ht="12.75" customHeight="1">
      <c r="A121" s="29" t="s">
        <v>46</v>
      </c>
      <c r="E121" s="30" t="s">
        <v>285</v>
      </c>
    </row>
    <row r="122" spans="1:5" ht="12.75" customHeight="1">
      <c r="A122" s="29" t="s">
        <v>47</v>
      </c>
      <c r="E122" s="31" t="s">
        <v>5</v>
      </c>
    </row>
    <row r="123" spans="5:5" ht="12.75" customHeight="1">
      <c r="E123" s="30" t="s">
        <v>231</v>
      </c>
    </row>
    <row r="124" spans="1:16" ht="12.75" customHeight="1">
      <c r="A124" t="s">
        <v>40</v>
      </c>
      <c s="6" t="s">
        <v>134</v>
      </c>
      <c s="6" t="s">
        <v>135</v>
      </c>
      <c t="s">
        <v>5</v>
      </c>
      <c s="24" t="s">
        <v>234</v>
      </c>
      <c s="25" t="s">
        <v>183</v>
      </c>
      <c s="26">
        <v>1</v>
      </c>
      <c s="25">
        <v>0</v>
      </c>
      <c s="25">
        <f>ROUND(G124*H124,6)</f>
      </c>
      <c r="L124" s="27">
        <v>0</v>
      </c>
      <c s="28">
        <f>ROUND(ROUND(L124,2)*ROUND(G124,3),2)</f>
      </c>
      <c s="25" t="s">
        <v>44</v>
      </c>
      <c>
        <f>(M124*21)/100</f>
      </c>
      <c t="s">
        <v>45</v>
      </c>
    </row>
    <row r="125" spans="1:5" ht="12.75" customHeight="1">
      <c r="A125" s="29" t="s">
        <v>46</v>
      </c>
      <c r="E125" s="30" t="s">
        <v>286</v>
      </c>
    </row>
    <row r="126" spans="1:5" ht="12.75" customHeight="1">
      <c r="A126" s="29" t="s">
        <v>47</v>
      </c>
      <c r="E126" s="31" t="s">
        <v>5</v>
      </c>
    </row>
    <row r="127" spans="5:5" ht="12.75" customHeight="1">
      <c r="E127" s="30" t="s">
        <v>235</v>
      </c>
    </row>
    <row r="128" spans="1:16" ht="12.75" customHeight="1">
      <c r="A128" t="s">
        <v>40</v>
      </c>
      <c s="6" t="s">
        <v>137</v>
      </c>
      <c s="6" t="s">
        <v>138</v>
      </c>
      <c t="s">
        <v>5</v>
      </c>
      <c s="24" t="s">
        <v>191</v>
      </c>
      <c s="25" t="s">
        <v>183</v>
      </c>
      <c s="26">
        <v>1</v>
      </c>
      <c s="25">
        <v>0</v>
      </c>
      <c s="25">
        <f>ROUND(G128*H128,6)</f>
      </c>
      <c r="L128" s="27">
        <v>0</v>
      </c>
      <c s="28">
        <f>ROUND(ROUND(L128,2)*ROUND(G128,3),2)</f>
      </c>
      <c s="25" t="s">
        <v>44</v>
      </c>
      <c>
        <f>(M128*21)/100</f>
      </c>
      <c t="s">
        <v>45</v>
      </c>
    </row>
    <row r="129" spans="1:5" ht="12.75" customHeight="1">
      <c r="A129" s="29" t="s">
        <v>46</v>
      </c>
      <c r="E129" s="30" t="s">
        <v>287</v>
      </c>
    </row>
    <row r="130" spans="1:5" ht="12.75" customHeight="1">
      <c r="A130" s="29" t="s">
        <v>47</v>
      </c>
      <c r="E130" s="31" t="s">
        <v>5</v>
      </c>
    </row>
    <row r="131" spans="5:5" ht="12.75" customHeight="1">
      <c r="E131"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328</v>
      </c>
      <c s="33">
        <f>0+K8+K33+K42+K103+M8+M33+M42+M103</f>
      </c>
      <c s="15" t="s">
        <v>13</v>
      </c>
    </row>
    <row r="4" spans="1:5" ht="15" customHeight="1">
      <c r="A4" s="18" t="s">
        <v>18</v>
      </c>
      <c s="19" t="s">
        <v>21</v>
      </c>
      <c s="20" t="s">
        <v>328</v>
      </c>
      <c r="E4" s="19" t="s">
        <v>329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5</v>
      </c>
      <c s="24" t="s">
        <v>330</v>
      </c>
      <c s="25" t="s">
        <v>43</v>
      </c>
      <c s="26">
        <v>4</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331</v>
      </c>
      <c s="25" t="s">
        <v>43</v>
      </c>
      <c s="26">
        <v>7</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332</v>
      </c>
      <c s="25" t="s">
        <v>43</v>
      </c>
      <c s="26">
        <v>3</v>
      </c>
      <c s="25">
        <v>0</v>
      </c>
      <c s="25">
        <f>ROUND(G17*H17,6)</f>
      </c>
      <c r="L17" s="27">
        <v>0</v>
      </c>
      <c s="28">
        <f>ROUND(ROUND(L17,2)*ROUND(G17,3),2)</f>
      </c>
      <c s="25" t="s">
        <v>44</v>
      </c>
      <c>
        <f>(M17*21)/100</f>
      </c>
      <c t="s">
        <v>45</v>
      </c>
    </row>
    <row r="18" spans="1:5" ht="12.75" customHeight="1">
      <c r="A18" s="29" t="s">
        <v>46</v>
      </c>
      <c r="E18" s="30" t="s">
        <v>333</v>
      </c>
    </row>
    <row r="19" spans="1:5" ht="12.75" customHeight="1">
      <c r="A19" s="29" t="s">
        <v>47</v>
      </c>
      <c r="E19" s="31" t="s">
        <v>5</v>
      </c>
    </row>
    <row r="20" spans="5:5" ht="12.75" customHeight="1">
      <c r="E20" s="30" t="s">
        <v>48</v>
      </c>
    </row>
    <row r="21" spans="1:16" ht="12.75" customHeight="1">
      <c r="A21" t="s">
        <v>40</v>
      </c>
      <c s="6" t="s">
        <v>54</v>
      </c>
      <c s="6" t="s">
        <v>55</v>
      </c>
      <c t="s">
        <v>5</v>
      </c>
      <c s="24" t="s">
        <v>334</v>
      </c>
      <c s="25" t="s">
        <v>69</v>
      </c>
      <c s="26">
        <v>30</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62</v>
      </c>
      <c s="25" t="s">
        <v>43</v>
      </c>
      <c s="26">
        <v>3</v>
      </c>
      <c s="25">
        <v>0</v>
      </c>
      <c s="25">
        <f>ROUND(G25*H25,6)</f>
      </c>
      <c r="L25" s="27">
        <v>0</v>
      </c>
      <c s="28">
        <f>ROUND(ROUND(L25,2)*ROUND(G25,3),2)</f>
      </c>
      <c s="25" t="s">
        <v>44</v>
      </c>
      <c>
        <f>(M25*21)/100</f>
      </c>
      <c t="s">
        <v>45</v>
      </c>
    </row>
    <row r="26" spans="1:5" ht="12.75" customHeight="1">
      <c r="A26" s="29" t="s">
        <v>46</v>
      </c>
      <c r="E26" s="30" t="s">
        <v>335</v>
      </c>
    </row>
    <row r="27" spans="1:5" ht="12.75" customHeight="1">
      <c r="A27" s="29" t="s">
        <v>47</v>
      </c>
      <c r="E27" s="31" t="s">
        <v>5</v>
      </c>
    </row>
    <row r="28" spans="5:5" ht="12.75" customHeight="1">
      <c r="E28" s="30" t="s">
        <v>48</v>
      </c>
    </row>
    <row r="29" spans="1:16" ht="12.75" customHeight="1">
      <c r="A29" t="s">
        <v>40</v>
      </c>
      <c s="6" t="s">
        <v>60</v>
      </c>
      <c s="6" t="s">
        <v>61</v>
      </c>
      <c t="s">
        <v>5</v>
      </c>
      <c s="24" t="s">
        <v>65</v>
      </c>
      <c s="25" t="s">
        <v>43</v>
      </c>
      <c s="26">
        <v>3</v>
      </c>
      <c s="25">
        <v>0</v>
      </c>
      <c s="25">
        <f>ROUND(G29*H29,6)</f>
      </c>
      <c r="L29" s="27">
        <v>0</v>
      </c>
      <c s="28">
        <f>ROUND(ROUND(L29,2)*ROUND(G29,3),2)</f>
      </c>
      <c s="25" t="s">
        <v>44</v>
      </c>
      <c>
        <f>(M29*21)/100</f>
      </c>
      <c t="s">
        <v>45</v>
      </c>
    </row>
    <row r="30" spans="1:5" ht="12.75" customHeight="1">
      <c r="A30" s="29" t="s">
        <v>46</v>
      </c>
      <c r="E30" s="30" t="s">
        <v>336</v>
      </c>
    </row>
    <row r="31" spans="1:5" ht="12.75" customHeight="1">
      <c r="A31" s="29" t="s">
        <v>47</v>
      </c>
      <c r="E31" s="31" t="s">
        <v>5</v>
      </c>
    </row>
    <row r="32" spans="5:5" ht="12.75" customHeight="1">
      <c r="E32" s="30" t="s">
        <v>48</v>
      </c>
    </row>
    <row r="33" spans="1:13" ht="12.75" customHeight="1">
      <c r="A33" t="s">
        <v>37</v>
      </c>
      <c r="C33" s="7" t="s">
        <v>45</v>
      </c>
      <c r="E33" s="32" t="s">
        <v>103</v>
      </c>
      <c r="J33" s="28">
        <f>0</f>
      </c>
      <c s="28">
        <f>0</f>
      </c>
      <c s="28">
        <f>0+L34+L38</f>
      </c>
      <c s="28">
        <f>0+M34+M38</f>
      </c>
    </row>
    <row r="34" spans="1:16" ht="12.75" customHeight="1">
      <c r="A34" t="s">
        <v>40</v>
      </c>
      <c s="6" t="s">
        <v>63</v>
      </c>
      <c s="6" t="s">
        <v>64</v>
      </c>
      <c t="s">
        <v>5</v>
      </c>
      <c s="24" t="s">
        <v>337</v>
      </c>
      <c s="25" t="s">
        <v>69</v>
      </c>
      <c s="26">
        <v>230</v>
      </c>
      <c s="25">
        <v>0</v>
      </c>
      <c s="25">
        <f>ROUND(G34*H34,6)</f>
      </c>
      <c r="L34" s="27">
        <v>0</v>
      </c>
      <c s="28">
        <f>ROUND(ROUND(L34,2)*ROUND(G34,3),2)</f>
      </c>
      <c s="25" t="s">
        <v>44</v>
      </c>
      <c>
        <f>(M34*21)/100</f>
      </c>
      <c t="s">
        <v>45</v>
      </c>
    </row>
    <row r="35" spans="1:5" ht="12.75" customHeight="1">
      <c r="A35" s="29" t="s">
        <v>46</v>
      </c>
      <c r="E35" s="30" t="s">
        <v>310</v>
      </c>
    </row>
    <row r="36" spans="1:5" ht="12.75" customHeight="1">
      <c r="A36" s="29" t="s">
        <v>47</v>
      </c>
      <c r="E36" s="31" t="s">
        <v>5</v>
      </c>
    </row>
    <row r="37" spans="5:5" ht="12.75" customHeight="1">
      <c r="E37" s="30" t="s">
        <v>107</v>
      </c>
    </row>
    <row r="38" spans="1:16" ht="12.75" customHeight="1">
      <c r="A38" t="s">
        <v>40</v>
      </c>
      <c s="6" t="s">
        <v>66</v>
      </c>
      <c s="6" t="s">
        <v>67</v>
      </c>
      <c t="s">
        <v>5</v>
      </c>
      <c s="24" t="s">
        <v>338</v>
      </c>
      <c s="25" t="s">
        <v>69</v>
      </c>
      <c s="26">
        <v>400</v>
      </c>
      <c s="25">
        <v>0</v>
      </c>
      <c s="25">
        <f>ROUND(G38*H38,6)</f>
      </c>
      <c r="L38" s="27">
        <v>0</v>
      </c>
      <c s="28">
        <f>ROUND(ROUND(L38,2)*ROUND(G38,3),2)</f>
      </c>
      <c s="25" t="s">
        <v>44</v>
      </c>
      <c>
        <f>(M38*21)/100</f>
      </c>
      <c t="s">
        <v>45</v>
      </c>
    </row>
    <row r="39" spans="1:5" ht="12.75" customHeight="1">
      <c r="A39" s="29" t="s">
        <v>46</v>
      </c>
      <c r="E39" s="30" t="s">
        <v>338</v>
      </c>
    </row>
    <row r="40" spans="1:5" ht="12.75" customHeight="1">
      <c r="A40" s="29" t="s">
        <v>47</v>
      </c>
      <c r="E40" s="31" t="s">
        <v>5</v>
      </c>
    </row>
    <row r="41" spans="5:5" ht="12.75" customHeight="1">
      <c r="E41" s="30" t="s">
        <v>107</v>
      </c>
    </row>
    <row r="42" spans="1:13" ht="12.75" customHeight="1">
      <c r="A42" t="s">
        <v>37</v>
      </c>
      <c r="C42" s="7" t="s">
        <v>51</v>
      </c>
      <c r="E42" s="32" t="s">
        <v>114</v>
      </c>
      <c r="J42" s="28">
        <f>0</f>
      </c>
      <c s="28">
        <f>0</f>
      </c>
      <c s="28">
        <f>0+L43+L47+L51+L55+L59+L63+L67+L71+L75+L79+L83+L87+L91+L95+L99</f>
      </c>
      <c s="28">
        <f>0+M43+M47+M51+M55+M59+M63+M67+M71+M75+M79+M83+M87+M91+M95+M99</f>
      </c>
    </row>
    <row r="43" spans="1:16" ht="12.75" customHeight="1">
      <c r="A43" t="s">
        <v>40</v>
      </c>
      <c s="6" t="s">
        <v>70</v>
      </c>
      <c s="6" t="s">
        <v>71</v>
      </c>
      <c t="s">
        <v>5</v>
      </c>
      <c s="24" t="s">
        <v>339</v>
      </c>
      <c s="25" t="s">
        <v>43</v>
      </c>
      <c s="26">
        <v>4</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340</v>
      </c>
      <c s="25" t="s">
        <v>43</v>
      </c>
      <c s="26">
        <v>7</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row r="51" spans="1:16" ht="12.75" customHeight="1">
      <c r="A51" t="s">
        <v>40</v>
      </c>
      <c s="6" t="s">
        <v>76</v>
      </c>
      <c s="6" t="s">
        <v>77</v>
      </c>
      <c t="s">
        <v>5</v>
      </c>
      <c s="24" t="s">
        <v>341</v>
      </c>
      <c s="25" t="s">
        <v>69</v>
      </c>
      <c s="26">
        <v>25</v>
      </c>
      <c s="25">
        <v>0</v>
      </c>
      <c s="25">
        <f>ROUND(G51*H51,6)</f>
      </c>
      <c r="L51" s="27">
        <v>0</v>
      </c>
      <c s="28">
        <f>ROUND(ROUND(L51,2)*ROUND(G51,3),2)</f>
      </c>
      <c s="25" t="s">
        <v>44</v>
      </c>
      <c>
        <f>(M51*21)/100</f>
      </c>
      <c t="s">
        <v>45</v>
      </c>
    </row>
    <row r="52" spans="1:5" ht="12.75" customHeight="1">
      <c r="A52" s="29" t="s">
        <v>46</v>
      </c>
      <c r="E52" s="30" t="s">
        <v>310</v>
      </c>
    </row>
    <row r="53" spans="1:5" ht="12.75" customHeight="1">
      <c r="A53" s="29" t="s">
        <v>47</v>
      </c>
      <c r="E53" s="31" t="s">
        <v>5</v>
      </c>
    </row>
    <row r="54" spans="5:5" ht="12.75" customHeight="1">
      <c r="E54" s="30" t="s">
        <v>118</v>
      </c>
    </row>
    <row r="55" spans="1:16" ht="12.75" customHeight="1">
      <c r="A55" t="s">
        <v>40</v>
      </c>
      <c s="6" t="s">
        <v>79</v>
      </c>
      <c s="6" t="s">
        <v>80</v>
      </c>
      <c t="s">
        <v>5</v>
      </c>
      <c s="24" t="s">
        <v>342</v>
      </c>
      <c s="25" t="s">
        <v>43</v>
      </c>
      <c s="26">
        <v>1</v>
      </c>
      <c s="25">
        <v>0</v>
      </c>
      <c s="25">
        <f>ROUND(G55*H55,6)</f>
      </c>
      <c r="L55" s="27">
        <v>0</v>
      </c>
      <c s="28">
        <f>ROUND(ROUND(L55,2)*ROUND(G55,3),2)</f>
      </c>
      <c s="25" t="s">
        <v>44</v>
      </c>
      <c>
        <f>(M55*21)/100</f>
      </c>
      <c t="s">
        <v>45</v>
      </c>
    </row>
    <row r="56" spans="1:5" ht="12.75" customHeight="1">
      <c r="A56" s="29" t="s">
        <v>46</v>
      </c>
      <c r="E56" s="30" t="s">
        <v>310</v>
      </c>
    </row>
    <row r="57" spans="1:5" ht="12.75" customHeight="1">
      <c r="A57" s="29" t="s">
        <v>47</v>
      </c>
      <c r="E57" s="31" t="s">
        <v>5</v>
      </c>
    </row>
    <row r="58" spans="5:5" ht="12.75" customHeight="1">
      <c r="E58" s="30" t="s">
        <v>118</v>
      </c>
    </row>
    <row r="59" spans="1:16" ht="12.75" customHeight="1">
      <c r="A59" t="s">
        <v>40</v>
      </c>
      <c s="6" t="s">
        <v>82</v>
      </c>
      <c s="6" t="s">
        <v>83</v>
      </c>
      <c t="s">
        <v>5</v>
      </c>
      <c s="24" t="s">
        <v>343</v>
      </c>
      <c s="25" t="s">
        <v>43</v>
      </c>
      <c s="26">
        <v>1</v>
      </c>
      <c s="25">
        <v>0</v>
      </c>
      <c s="25">
        <f>ROUND(G59*H59,6)</f>
      </c>
      <c r="L59" s="27">
        <v>0</v>
      </c>
      <c s="28">
        <f>ROUND(ROUND(L59,2)*ROUND(G59,3),2)</f>
      </c>
      <c s="25" t="s">
        <v>44</v>
      </c>
      <c>
        <f>(M59*21)/100</f>
      </c>
      <c t="s">
        <v>45</v>
      </c>
    </row>
    <row r="60" spans="1:5" ht="12.75" customHeight="1">
      <c r="A60" s="29" t="s">
        <v>46</v>
      </c>
      <c r="E60" s="30" t="s">
        <v>310</v>
      </c>
    </row>
    <row r="61" spans="1:5" ht="12.75" customHeight="1">
      <c r="A61" s="29" t="s">
        <v>47</v>
      </c>
      <c r="E61" s="31" t="s">
        <v>5</v>
      </c>
    </row>
    <row r="62" spans="5:5" ht="12.75" customHeight="1">
      <c r="E62" s="30" t="s">
        <v>118</v>
      </c>
    </row>
    <row r="63" spans="1:16" ht="12.75" customHeight="1">
      <c r="A63" t="s">
        <v>40</v>
      </c>
      <c s="6" t="s">
        <v>85</v>
      </c>
      <c s="6" t="s">
        <v>86</v>
      </c>
      <c t="s">
        <v>5</v>
      </c>
      <c s="24" t="s">
        <v>344</v>
      </c>
      <c s="25" t="s">
        <v>69</v>
      </c>
      <c s="26">
        <v>25</v>
      </c>
      <c s="25">
        <v>0</v>
      </c>
      <c s="25">
        <f>ROUND(G63*H63,6)</f>
      </c>
      <c r="L63" s="27">
        <v>0</v>
      </c>
      <c s="28">
        <f>ROUND(ROUND(L63,2)*ROUND(G63,3),2)</f>
      </c>
      <c s="25" t="s">
        <v>44</v>
      </c>
      <c>
        <f>(M63*21)/100</f>
      </c>
      <c t="s">
        <v>45</v>
      </c>
    </row>
    <row r="64" spans="1:5" ht="12.75" customHeight="1">
      <c r="A64" s="29" t="s">
        <v>46</v>
      </c>
      <c r="E64" s="30" t="s">
        <v>310</v>
      </c>
    </row>
    <row r="65" spans="1:5" ht="12.75" customHeight="1">
      <c r="A65" s="29" t="s">
        <v>47</v>
      </c>
      <c r="E65" s="31" t="s">
        <v>5</v>
      </c>
    </row>
    <row r="66" spans="5:5" ht="12.75" customHeight="1">
      <c r="E66" s="30" t="s">
        <v>118</v>
      </c>
    </row>
    <row r="67" spans="1:16" ht="12.75" customHeight="1">
      <c r="A67" t="s">
        <v>40</v>
      </c>
      <c s="6" t="s">
        <v>88</v>
      </c>
      <c s="6" t="s">
        <v>89</v>
      </c>
      <c t="s">
        <v>5</v>
      </c>
      <c s="24" t="s">
        <v>345</v>
      </c>
      <c s="25" t="s">
        <v>69</v>
      </c>
      <c s="26">
        <v>100</v>
      </c>
      <c s="25">
        <v>0</v>
      </c>
      <c s="25">
        <f>ROUND(G67*H67,6)</f>
      </c>
      <c r="L67" s="27">
        <v>0</v>
      </c>
      <c s="28">
        <f>ROUND(ROUND(L67,2)*ROUND(G67,3),2)</f>
      </c>
      <c s="25" t="s">
        <v>44</v>
      </c>
      <c>
        <f>(M67*21)/100</f>
      </c>
      <c t="s">
        <v>45</v>
      </c>
    </row>
    <row r="68" spans="1:5" ht="12.75" customHeight="1">
      <c r="A68" s="29" t="s">
        <v>46</v>
      </c>
      <c r="E68" s="30" t="s">
        <v>310</v>
      </c>
    </row>
    <row r="69" spans="1:5" ht="12.75" customHeight="1">
      <c r="A69" s="29" t="s">
        <v>47</v>
      </c>
      <c r="E69" s="31" t="s">
        <v>5</v>
      </c>
    </row>
    <row r="70" spans="5:5" ht="12.75" customHeight="1">
      <c r="E70" s="30" t="s">
        <v>118</v>
      </c>
    </row>
    <row r="71" spans="1:16" ht="12.75" customHeight="1">
      <c r="A71" t="s">
        <v>40</v>
      </c>
      <c s="6" t="s">
        <v>91</v>
      </c>
      <c s="6" t="s">
        <v>92</v>
      </c>
      <c t="s">
        <v>5</v>
      </c>
      <c s="24" t="s">
        <v>346</v>
      </c>
      <c s="25" t="s">
        <v>43</v>
      </c>
      <c s="26">
        <v>3</v>
      </c>
      <c s="25">
        <v>0</v>
      </c>
      <c s="25">
        <f>ROUND(G71*H71,6)</f>
      </c>
      <c r="L71" s="27">
        <v>0</v>
      </c>
      <c s="28">
        <f>ROUND(ROUND(L71,2)*ROUND(G71,3),2)</f>
      </c>
      <c s="25" t="s">
        <v>44</v>
      </c>
      <c>
        <f>(M71*21)/100</f>
      </c>
      <c t="s">
        <v>45</v>
      </c>
    </row>
    <row r="72" spans="1:5" ht="12.75" customHeight="1">
      <c r="A72" s="29" t="s">
        <v>46</v>
      </c>
      <c r="E72" s="30" t="s">
        <v>310</v>
      </c>
    </row>
    <row r="73" spans="1:5" ht="12.75" customHeight="1">
      <c r="A73" s="29" t="s">
        <v>47</v>
      </c>
      <c r="E73" s="31" t="s">
        <v>5</v>
      </c>
    </row>
    <row r="74" spans="5:5" ht="12.75" customHeight="1">
      <c r="E74" s="30" t="s">
        <v>118</v>
      </c>
    </row>
    <row r="75" spans="1:16" ht="12.75" customHeight="1">
      <c r="A75" t="s">
        <v>40</v>
      </c>
      <c s="6" t="s">
        <v>94</v>
      </c>
      <c s="6" t="s">
        <v>95</v>
      </c>
      <c t="s">
        <v>5</v>
      </c>
      <c s="24" t="s">
        <v>347</v>
      </c>
      <c s="25" t="s">
        <v>69</v>
      </c>
      <c s="26">
        <v>16</v>
      </c>
      <c s="25">
        <v>0</v>
      </c>
      <c s="25">
        <f>ROUND(G75*H75,6)</f>
      </c>
      <c r="L75" s="27">
        <v>0</v>
      </c>
      <c s="28">
        <f>ROUND(ROUND(L75,2)*ROUND(G75,3),2)</f>
      </c>
      <c s="25" t="s">
        <v>44</v>
      </c>
      <c>
        <f>(M75*21)/100</f>
      </c>
      <c t="s">
        <v>45</v>
      </c>
    </row>
    <row r="76" spans="1:5" ht="12.75" customHeight="1">
      <c r="A76" s="29" t="s">
        <v>46</v>
      </c>
      <c r="E76" s="30" t="s">
        <v>310</v>
      </c>
    </row>
    <row r="77" spans="1:5" ht="12.75" customHeight="1">
      <c r="A77" s="29" t="s">
        <v>47</v>
      </c>
      <c r="E77" s="31" t="s">
        <v>5</v>
      </c>
    </row>
    <row r="78" spans="5:5" ht="12.75" customHeight="1">
      <c r="E78" s="30" t="s">
        <v>118</v>
      </c>
    </row>
    <row r="79" spans="1:16" ht="12.75" customHeight="1">
      <c r="A79" t="s">
        <v>40</v>
      </c>
      <c s="6" t="s">
        <v>97</v>
      </c>
      <c s="6" t="s">
        <v>98</v>
      </c>
      <c t="s">
        <v>5</v>
      </c>
      <c s="24" t="s">
        <v>133</v>
      </c>
      <c s="25" t="s">
        <v>43</v>
      </c>
      <c s="26">
        <v>2</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136</v>
      </c>
      <c s="25" t="s">
        <v>43</v>
      </c>
      <c s="26">
        <v>2</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348</v>
      </c>
      <c s="25" t="s">
        <v>69</v>
      </c>
      <c s="26">
        <v>230</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349</v>
      </c>
      <c s="25" t="s">
        <v>69</v>
      </c>
      <c s="26">
        <v>400</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350</v>
      </c>
      <c s="25" t="s">
        <v>43</v>
      </c>
      <c s="26">
        <v>2</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351</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3" ht="12.75" customHeight="1">
      <c r="A103" t="s">
        <v>37</v>
      </c>
      <c r="C103" s="7" t="s">
        <v>54</v>
      </c>
      <c r="E103" s="32" t="s">
        <v>179</v>
      </c>
      <c r="J103" s="28">
        <f>0</f>
      </c>
      <c s="28">
        <f>0</f>
      </c>
      <c s="28">
        <f>0+L104+L108+L112+L116+L120+L124+L128+L132+L136+L140+L144+L148+L152+L156</f>
      </c>
      <c s="28">
        <f>0+M104+M108+M112+M116+M120+M124+M128+M132+M136+M140+M144+M148+M152+M156</f>
      </c>
    </row>
    <row r="104" spans="1:16" ht="12.75" customHeight="1">
      <c r="A104" t="s">
        <v>40</v>
      </c>
      <c s="6" t="s">
        <v>119</v>
      </c>
      <c s="6" t="s">
        <v>120</v>
      </c>
      <c t="s">
        <v>5</v>
      </c>
      <c s="24" t="s">
        <v>352</v>
      </c>
      <c s="25" t="s">
        <v>183</v>
      </c>
      <c s="26">
        <v>1</v>
      </c>
      <c s="25">
        <v>0</v>
      </c>
      <c s="25">
        <f>ROUND(G104*H104,6)</f>
      </c>
      <c r="L104" s="27">
        <v>0</v>
      </c>
      <c s="28">
        <f>ROUND(ROUND(L104,2)*ROUND(G104,3),2)</f>
      </c>
      <c s="25" t="s">
        <v>44</v>
      </c>
      <c>
        <f>(M104*21)/100</f>
      </c>
      <c t="s">
        <v>45</v>
      </c>
    </row>
    <row r="105" spans="1:5" ht="12.75" customHeight="1">
      <c r="A105" s="29" t="s">
        <v>46</v>
      </c>
      <c r="E105" s="30" t="s">
        <v>310</v>
      </c>
    </row>
    <row r="106" spans="1:5" ht="12.75" customHeight="1">
      <c r="A106" s="29" t="s">
        <v>47</v>
      </c>
      <c r="E106" s="31" t="s">
        <v>5</v>
      </c>
    </row>
    <row r="107" spans="5:5" ht="12.75" customHeight="1">
      <c r="E107" s="30" t="s">
        <v>5</v>
      </c>
    </row>
    <row r="108" spans="1:16" ht="12.75" customHeight="1">
      <c r="A108" t="s">
        <v>40</v>
      </c>
      <c s="6" t="s">
        <v>122</v>
      </c>
      <c s="6" t="s">
        <v>123</v>
      </c>
      <c t="s">
        <v>5</v>
      </c>
      <c s="24" t="s">
        <v>182</v>
      </c>
      <c s="25" t="s">
        <v>183</v>
      </c>
      <c s="26">
        <v>1</v>
      </c>
      <c s="25">
        <v>0</v>
      </c>
      <c s="25">
        <f>ROUND(G108*H108,6)</f>
      </c>
      <c r="L108" s="27">
        <v>0</v>
      </c>
      <c s="28">
        <f>ROUND(ROUND(L108,2)*ROUND(G108,3),2)</f>
      </c>
      <c s="25" t="s">
        <v>44</v>
      </c>
      <c>
        <f>(M108*21)/100</f>
      </c>
      <c t="s">
        <v>45</v>
      </c>
    </row>
    <row r="109" spans="1:5" ht="12.75" customHeight="1">
      <c r="A109" s="29" t="s">
        <v>46</v>
      </c>
      <c r="E109" s="30" t="s">
        <v>294</v>
      </c>
    </row>
    <row r="110" spans="1:5" ht="12.75" customHeight="1">
      <c r="A110" s="29" t="s">
        <v>47</v>
      </c>
      <c r="E110" s="31" t="s">
        <v>5</v>
      </c>
    </row>
    <row r="111" spans="5:5" ht="12.75" customHeight="1">
      <c r="E111" s="30" t="s">
        <v>184</v>
      </c>
    </row>
    <row r="112" spans="1:16" ht="12.75" customHeight="1">
      <c r="A112" t="s">
        <v>40</v>
      </c>
      <c s="6" t="s">
        <v>125</v>
      </c>
      <c s="6" t="s">
        <v>126</v>
      </c>
      <c t="s">
        <v>5</v>
      </c>
      <c s="24" t="s">
        <v>187</v>
      </c>
      <c s="25" t="s">
        <v>183</v>
      </c>
      <c s="26">
        <v>1</v>
      </c>
      <c s="25">
        <v>0</v>
      </c>
      <c s="25">
        <f>ROUND(G112*H112,6)</f>
      </c>
      <c r="L112" s="27">
        <v>0</v>
      </c>
      <c s="28">
        <f>ROUND(ROUND(L112,2)*ROUND(G112,3),2)</f>
      </c>
      <c s="25" t="s">
        <v>44</v>
      </c>
      <c>
        <f>(M112*21)/100</f>
      </c>
      <c t="s">
        <v>45</v>
      </c>
    </row>
    <row r="113" spans="1:5" ht="12.75" customHeight="1">
      <c r="A113" s="29" t="s">
        <v>46</v>
      </c>
      <c r="E113" s="30" t="s">
        <v>310</v>
      </c>
    </row>
    <row r="114" spans="1:5" ht="12.75" customHeight="1">
      <c r="A114" s="29" t="s">
        <v>47</v>
      </c>
      <c r="E114" s="31" t="s">
        <v>5</v>
      </c>
    </row>
    <row r="115" spans="5:5" ht="12.75" customHeight="1">
      <c r="E115" s="30" t="s">
        <v>322</v>
      </c>
    </row>
    <row r="116" spans="1:16" ht="12.75" customHeight="1">
      <c r="A116" t="s">
        <v>40</v>
      </c>
      <c s="6" t="s">
        <v>128</v>
      </c>
      <c s="6" t="s">
        <v>129</v>
      </c>
      <c t="s">
        <v>5</v>
      </c>
      <c s="24" t="s">
        <v>203</v>
      </c>
      <c s="25" t="s">
        <v>183</v>
      </c>
      <c s="26">
        <v>1</v>
      </c>
      <c s="25">
        <v>0</v>
      </c>
      <c s="25">
        <f>ROUND(G116*H116,6)</f>
      </c>
      <c r="L116" s="27">
        <v>0</v>
      </c>
      <c s="28">
        <f>ROUND(ROUND(L116,2)*ROUND(G116,3),2)</f>
      </c>
      <c s="25" t="s">
        <v>44</v>
      </c>
      <c>
        <f>(M116*21)/100</f>
      </c>
      <c t="s">
        <v>45</v>
      </c>
    </row>
    <row r="117" spans="1:5" ht="12.75" customHeight="1">
      <c r="A117" s="29" t="s">
        <v>46</v>
      </c>
      <c r="E117" s="30" t="s">
        <v>310</v>
      </c>
    </row>
    <row r="118" spans="1:5" ht="12.75" customHeight="1">
      <c r="A118" s="29" t="s">
        <v>47</v>
      </c>
      <c r="E118" s="31" t="s">
        <v>5</v>
      </c>
    </row>
    <row r="119" spans="5:5" ht="12.75" customHeight="1">
      <c r="E119" s="30" t="s">
        <v>204</v>
      </c>
    </row>
    <row r="120" spans="1:16" ht="12.75" customHeight="1">
      <c r="A120" t="s">
        <v>40</v>
      </c>
      <c s="6" t="s">
        <v>131</v>
      </c>
      <c s="6" t="s">
        <v>132</v>
      </c>
      <c t="s">
        <v>5</v>
      </c>
      <c s="24" t="s">
        <v>353</v>
      </c>
      <c s="25" t="s">
        <v>183</v>
      </c>
      <c s="26">
        <v>1</v>
      </c>
      <c s="25">
        <v>0</v>
      </c>
      <c s="25">
        <f>ROUND(G120*H120,6)</f>
      </c>
      <c r="L120" s="27">
        <v>0</v>
      </c>
      <c s="28">
        <f>ROUND(ROUND(L120,2)*ROUND(G120,3),2)</f>
      </c>
      <c s="25" t="s">
        <v>44</v>
      </c>
      <c>
        <f>(M120*21)/100</f>
      </c>
      <c t="s">
        <v>45</v>
      </c>
    </row>
    <row r="121" spans="1:5" ht="12.75" customHeight="1">
      <c r="A121" s="29" t="s">
        <v>46</v>
      </c>
      <c r="E121" s="30" t="s">
        <v>310</v>
      </c>
    </row>
    <row r="122" spans="1:5" ht="12.75" customHeight="1">
      <c r="A122" s="29" t="s">
        <v>47</v>
      </c>
      <c r="E122" s="31" t="s">
        <v>5</v>
      </c>
    </row>
    <row r="123" spans="5:5" ht="12.75" customHeight="1">
      <c r="E123" s="30" t="s">
        <v>5</v>
      </c>
    </row>
    <row r="124" spans="1:16" ht="12.75" customHeight="1">
      <c r="A124" t="s">
        <v>40</v>
      </c>
      <c s="6" t="s">
        <v>134</v>
      </c>
      <c s="6" t="s">
        <v>135</v>
      </c>
      <c t="s">
        <v>5</v>
      </c>
      <c s="24" t="s">
        <v>354</v>
      </c>
      <c s="25" t="s">
        <v>183</v>
      </c>
      <c s="26">
        <v>1</v>
      </c>
      <c s="25">
        <v>0</v>
      </c>
      <c s="25">
        <f>ROUND(G124*H124,6)</f>
      </c>
      <c r="L124" s="27">
        <v>0</v>
      </c>
      <c s="28">
        <f>ROUND(ROUND(L124,2)*ROUND(G124,3),2)</f>
      </c>
      <c s="25" t="s">
        <v>44</v>
      </c>
      <c>
        <f>(M124*21)/100</f>
      </c>
      <c t="s">
        <v>45</v>
      </c>
    </row>
    <row r="125" spans="1:5" ht="12.75" customHeight="1">
      <c r="A125" s="29" t="s">
        <v>46</v>
      </c>
      <c r="E125" s="30" t="s">
        <v>291</v>
      </c>
    </row>
    <row r="126" spans="1:5" ht="12.75" customHeight="1">
      <c r="A126" s="29" t="s">
        <v>47</v>
      </c>
      <c r="E126" s="31" t="s">
        <v>5</v>
      </c>
    </row>
    <row r="127" spans="5:5" ht="12.75" customHeight="1">
      <c r="E127" s="30" t="s">
        <v>310</v>
      </c>
    </row>
    <row r="128" spans="1:16" ht="12.75" customHeight="1">
      <c r="A128" t="s">
        <v>40</v>
      </c>
      <c s="6" t="s">
        <v>137</v>
      </c>
      <c s="6" t="s">
        <v>138</v>
      </c>
      <c t="s">
        <v>5</v>
      </c>
      <c s="24" t="s">
        <v>207</v>
      </c>
      <c s="25" t="s">
        <v>183</v>
      </c>
      <c s="26">
        <v>1</v>
      </c>
      <c s="25">
        <v>0</v>
      </c>
      <c s="25">
        <f>ROUND(G128*H128,6)</f>
      </c>
      <c r="L128" s="27">
        <v>0</v>
      </c>
      <c s="28">
        <f>ROUND(ROUND(L128,2)*ROUND(G128,3),2)</f>
      </c>
      <c s="25" t="s">
        <v>44</v>
      </c>
      <c>
        <f>(M128*21)/100</f>
      </c>
      <c t="s">
        <v>45</v>
      </c>
    </row>
    <row r="129" spans="1:5" ht="12.75" customHeight="1">
      <c r="A129" s="29" t="s">
        <v>46</v>
      </c>
      <c r="E129" s="30" t="s">
        <v>310</v>
      </c>
    </row>
    <row r="130" spans="1:5" ht="12.75" customHeight="1">
      <c r="A130" s="29" t="s">
        <v>47</v>
      </c>
      <c r="E130" s="31" t="s">
        <v>5</v>
      </c>
    </row>
    <row r="131" spans="5:5" ht="12.75" customHeight="1">
      <c r="E131" s="30" t="s">
        <v>208</v>
      </c>
    </row>
    <row r="132" spans="1:16" ht="12.75" customHeight="1">
      <c r="A132" t="s">
        <v>40</v>
      </c>
      <c s="6" t="s">
        <v>140</v>
      </c>
      <c s="6" t="s">
        <v>141</v>
      </c>
      <c t="s">
        <v>5</v>
      </c>
      <c s="24" t="s">
        <v>326</v>
      </c>
      <c s="25" t="s">
        <v>183</v>
      </c>
      <c s="26">
        <v>1</v>
      </c>
      <c s="25">
        <v>0</v>
      </c>
      <c s="25">
        <f>ROUND(G132*H132,6)</f>
      </c>
      <c r="L132" s="27">
        <v>0</v>
      </c>
      <c s="28">
        <f>ROUND(ROUND(L132,2)*ROUND(G132,3),2)</f>
      </c>
      <c s="25" t="s">
        <v>44</v>
      </c>
      <c>
        <f>(M132*21)/100</f>
      </c>
      <c t="s">
        <v>45</v>
      </c>
    </row>
    <row r="133" spans="1:5" ht="12.75" customHeight="1">
      <c r="A133" s="29" t="s">
        <v>46</v>
      </c>
      <c r="E133" s="30" t="s">
        <v>310</v>
      </c>
    </row>
    <row r="134" spans="1:5" ht="12.75" customHeight="1">
      <c r="A134" s="29" t="s">
        <v>47</v>
      </c>
      <c r="E134" s="31" t="s">
        <v>5</v>
      </c>
    </row>
    <row r="135" spans="5:5" ht="12.75" customHeight="1">
      <c r="E135" s="30" t="s">
        <v>295</v>
      </c>
    </row>
    <row r="136" spans="1:16" ht="12.75" customHeight="1">
      <c r="A136" t="s">
        <v>40</v>
      </c>
      <c s="6" t="s">
        <v>143</v>
      </c>
      <c s="6" t="s">
        <v>144</v>
      </c>
      <c t="s">
        <v>5</v>
      </c>
      <c s="24" t="s">
        <v>218</v>
      </c>
      <c s="25" t="s">
        <v>183</v>
      </c>
      <c s="26">
        <v>1</v>
      </c>
      <c s="25">
        <v>0</v>
      </c>
      <c s="25">
        <f>ROUND(G136*H136,6)</f>
      </c>
      <c r="L136" s="27">
        <v>0</v>
      </c>
      <c s="28">
        <f>ROUND(ROUND(L136,2)*ROUND(G136,3),2)</f>
      </c>
      <c s="25" t="s">
        <v>44</v>
      </c>
      <c>
        <f>(M136*21)/100</f>
      </c>
      <c t="s">
        <v>45</v>
      </c>
    </row>
    <row r="137" spans="1:5" ht="12.75" customHeight="1">
      <c r="A137" s="29" t="s">
        <v>46</v>
      </c>
      <c r="E137" s="30" t="s">
        <v>5</v>
      </c>
    </row>
    <row r="138" spans="1:5" ht="12.75" customHeight="1">
      <c r="A138" s="29" t="s">
        <v>47</v>
      </c>
      <c r="E138" s="31" t="s">
        <v>5</v>
      </c>
    </row>
    <row r="139" spans="5:5" ht="12.75" customHeight="1">
      <c r="E139" s="30" t="s">
        <v>219</v>
      </c>
    </row>
    <row r="140" spans="1:16" ht="12.75" customHeight="1">
      <c r="A140" t="s">
        <v>40</v>
      </c>
      <c s="6" t="s">
        <v>146</v>
      </c>
      <c s="6" t="s">
        <v>147</v>
      </c>
      <c t="s">
        <v>5</v>
      </c>
      <c s="24" t="s">
        <v>222</v>
      </c>
      <c s="25" t="s">
        <v>183</v>
      </c>
      <c s="26">
        <v>1</v>
      </c>
      <c s="25">
        <v>0</v>
      </c>
      <c s="25">
        <f>ROUND(G140*H140,6)</f>
      </c>
      <c r="L140" s="27">
        <v>0</v>
      </c>
      <c s="28">
        <f>ROUND(ROUND(L140,2)*ROUND(G140,3),2)</f>
      </c>
      <c s="25" t="s">
        <v>44</v>
      </c>
      <c>
        <f>(M140*21)/100</f>
      </c>
      <c t="s">
        <v>45</v>
      </c>
    </row>
    <row r="141" spans="1:5" ht="12.75" customHeight="1">
      <c r="A141" s="29" t="s">
        <v>46</v>
      </c>
      <c r="E141" s="30" t="s">
        <v>5</v>
      </c>
    </row>
    <row r="142" spans="1:5" ht="12.75" customHeight="1">
      <c r="A142" s="29" t="s">
        <v>47</v>
      </c>
      <c r="E142" s="31" t="s">
        <v>5</v>
      </c>
    </row>
    <row r="143" spans="5:5" ht="12.75" customHeight="1">
      <c r="E143" s="30" t="s">
        <v>223</v>
      </c>
    </row>
    <row r="144" spans="1:16" ht="12.75" customHeight="1">
      <c r="A144" t="s">
        <v>40</v>
      </c>
      <c s="6" t="s">
        <v>149</v>
      </c>
      <c s="6" t="s">
        <v>150</v>
      </c>
      <c t="s">
        <v>5</v>
      </c>
      <c s="24" t="s">
        <v>226</v>
      </c>
      <c s="25" t="s">
        <v>183</v>
      </c>
      <c s="26">
        <v>1</v>
      </c>
      <c s="25">
        <v>0</v>
      </c>
      <c s="25">
        <f>ROUND(G144*H144,6)</f>
      </c>
      <c r="L144" s="27">
        <v>0</v>
      </c>
      <c s="28">
        <f>ROUND(ROUND(L144,2)*ROUND(G144,3),2)</f>
      </c>
      <c s="25" t="s">
        <v>44</v>
      </c>
      <c>
        <f>(M144*21)/100</f>
      </c>
      <c t="s">
        <v>45</v>
      </c>
    </row>
    <row r="145" spans="1:5" ht="12.75" customHeight="1">
      <c r="A145" s="29" t="s">
        <v>46</v>
      </c>
      <c r="E145" s="30" t="s">
        <v>5</v>
      </c>
    </row>
    <row r="146" spans="1:5" ht="12.75" customHeight="1">
      <c r="A146" s="29" t="s">
        <v>47</v>
      </c>
      <c r="E146" s="31" t="s">
        <v>5</v>
      </c>
    </row>
    <row r="147" spans="5:5" ht="12.75" customHeight="1">
      <c r="E147" s="30" t="s">
        <v>327</v>
      </c>
    </row>
    <row r="148" spans="1:16" ht="12.75" customHeight="1">
      <c r="A148" t="s">
        <v>40</v>
      </c>
      <c s="6" t="s">
        <v>152</v>
      </c>
      <c s="6" t="s">
        <v>153</v>
      </c>
      <c t="s">
        <v>5</v>
      </c>
      <c s="24" t="s">
        <v>230</v>
      </c>
      <c s="25" t="s">
        <v>183</v>
      </c>
      <c s="26">
        <v>1</v>
      </c>
      <c s="25">
        <v>0</v>
      </c>
      <c s="25">
        <f>ROUND(G148*H148,6)</f>
      </c>
      <c r="L148" s="27">
        <v>0</v>
      </c>
      <c s="28">
        <f>ROUND(ROUND(L148,2)*ROUND(G148,3),2)</f>
      </c>
      <c s="25" t="s">
        <v>44</v>
      </c>
      <c>
        <f>(M148*21)/100</f>
      </c>
      <c t="s">
        <v>45</v>
      </c>
    </row>
    <row r="149" spans="1:5" ht="12.75" customHeight="1">
      <c r="A149" s="29" t="s">
        <v>46</v>
      </c>
      <c r="E149" s="30" t="s">
        <v>285</v>
      </c>
    </row>
    <row r="150" spans="1:5" ht="12.75" customHeight="1">
      <c r="A150" s="29" t="s">
        <v>47</v>
      </c>
      <c r="E150" s="31" t="s">
        <v>5</v>
      </c>
    </row>
    <row r="151" spans="5:5" ht="12.75" customHeight="1">
      <c r="E151" s="30" t="s">
        <v>231</v>
      </c>
    </row>
    <row r="152" spans="1:16" ht="12.75" customHeight="1">
      <c r="A152" t="s">
        <v>40</v>
      </c>
      <c s="6" t="s">
        <v>155</v>
      </c>
      <c s="6" t="s">
        <v>156</v>
      </c>
      <c t="s">
        <v>5</v>
      </c>
      <c s="24" t="s">
        <v>234</v>
      </c>
      <c s="25" t="s">
        <v>183</v>
      </c>
      <c s="26">
        <v>1</v>
      </c>
      <c s="25">
        <v>0</v>
      </c>
      <c s="25">
        <f>ROUND(G152*H152,6)</f>
      </c>
      <c r="L152" s="27">
        <v>0</v>
      </c>
      <c s="28">
        <f>ROUND(ROUND(L152,2)*ROUND(G152,3),2)</f>
      </c>
      <c s="25" t="s">
        <v>44</v>
      </c>
      <c>
        <f>(M152*21)/100</f>
      </c>
      <c t="s">
        <v>45</v>
      </c>
    </row>
    <row r="153" spans="1:5" ht="12.75" customHeight="1">
      <c r="A153" s="29" t="s">
        <v>46</v>
      </c>
      <c r="E153" s="30" t="s">
        <v>286</v>
      </c>
    </row>
    <row r="154" spans="1:5" ht="12.75" customHeight="1">
      <c r="A154" s="29" t="s">
        <v>47</v>
      </c>
      <c r="E154" s="31" t="s">
        <v>5</v>
      </c>
    </row>
    <row r="155" spans="5:5" ht="12.75" customHeight="1">
      <c r="E155" s="30" t="s">
        <v>235</v>
      </c>
    </row>
    <row r="156" spans="1:16" ht="12.75" customHeight="1">
      <c r="A156" t="s">
        <v>40</v>
      </c>
      <c s="6" t="s">
        <v>158</v>
      </c>
      <c s="6" t="s">
        <v>159</v>
      </c>
      <c t="s">
        <v>5</v>
      </c>
      <c s="24" t="s">
        <v>191</v>
      </c>
      <c s="25" t="s">
        <v>183</v>
      </c>
      <c s="26">
        <v>1</v>
      </c>
      <c s="25">
        <v>0</v>
      </c>
      <c s="25">
        <f>ROUND(G156*H156,6)</f>
      </c>
      <c r="L156" s="27">
        <v>0</v>
      </c>
      <c s="28">
        <f>ROUND(ROUND(L156,2)*ROUND(G156,3),2)</f>
      </c>
      <c s="25" t="s">
        <v>44</v>
      </c>
      <c>
        <f>(M156*21)/100</f>
      </c>
      <c t="s">
        <v>45</v>
      </c>
    </row>
    <row r="157" spans="1:5" ht="12.75" customHeight="1">
      <c r="A157" s="29" t="s">
        <v>46</v>
      </c>
      <c r="E157" s="30" t="s">
        <v>287</v>
      </c>
    </row>
    <row r="158" spans="1:5" ht="12.75" customHeight="1">
      <c r="A158" s="29" t="s">
        <v>47</v>
      </c>
      <c r="E158" s="31" t="s">
        <v>5</v>
      </c>
    </row>
    <row r="159" spans="5:5" ht="12.75" customHeight="1">
      <c r="E15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355</v>
      </c>
      <c s="33">
        <f>0+K8+K25+K30+M8+M25+M30</f>
      </c>
      <c s="15" t="s">
        <v>13</v>
      </c>
    </row>
    <row r="4" spans="1:5" ht="15" customHeight="1">
      <c r="A4" s="18" t="s">
        <v>18</v>
      </c>
      <c s="19" t="s">
        <v>21</v>
      </c>
      <c s="20" t="s">
        <v>355</v>
      </c>
      <c r="E4" s="19" t="s">
        <v>356</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f>
      </c>
      <c s="22">
        <f>0+M9+M13+M17+M21</f>
      </c>
    </row>
    <row r="9" spans="1:16" ht="12.75" customHeight="1">
      <c r="A9" t="s">
        <v>40</v>
      </c>
      <c s="6" t="s">
        <v>38</v>
      </c>
      <c s="6" t="s">
        <v>41</v>
      </c>
      <c t="s">
        <v>5</v>
      </c>
      <c s="24" t="s">
        <v>330</v>
      </c>
      <c s="25" t="s">
        <v>43</v>
      </c>
      <c s="26">
        <v>2</v>
      </c>
      <c s="25">
        <v>0</v>
      </c>
      <c s="25">
        <f>ROUND(G9*H9,6)</f>
      </c>
      <c r="L9" s="27">
        <v>0</v>
      </c>
      <c s="28">
        <f>ROUND(ROUND(L9,2)*ROUND(G9,3),2)</f>
      </c>
      <c s="25" t="s">
        <v>44</v>
      </c>
      <c>
        <f>(M9*21)/100</f>
      </c>
      <c t="s">
        <v>45</v>
      </c>
    </row>
    <row r="10" spans="1:5" ht="12.75" customHeight="1">
      <c r="A10" s="29" t="s">
        <v>46</v>
      </c>
      <c r="E10" s="30" t="s">
        <v>357</v>
      </c>
    </row>
    <row r="11" spans="1:5" ht="12.75" customHeight="1">
      <c r="A11" s="29" t="s">
        <v>47</v>
      </c>
      <c r="E11" s="31" t="s">
        <v>5</v>
      </c>
    </row>
    <row r="12" spans="5:5" ht="12.75" customHeight="1">
      <c r="E12" s="30" t="s">
        <v>48</v>
      </c>
    </row>
    <row r="13" spans="1:16" ht="12.75" customHeight="1">
      <c r="A13" t="s">
        <v>40</v>
      </c>
      <c s="6" t="s">
        <v>45</v>
      </c>
      <c s="6" t="s">
        <v>49</v>
      </c>
      <c t="s">
        <v>5</v>
      </c>
      <c s="24" t="s">
        <v>334</v>
      </c>
      <c s="25" t="s">
        <v>69</v>
      </c>
      <c s="26">
        <v>10</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48</v>
      </c>
    </row>
    <row r="17" spans="1:16" ht="12.75" customHeight="1">
      <c r="A17" t="s">
        <v>40</v>
      </c>
      <c s="6" t="s">
        <v>51</v>
      </c>
      <c s="6" t="s">
        <v>52</v>
      </c>
      <c t="s">
        <v>5</v>
      </c>
      <c s="24" t="s">
        <v>62</v>
      </c>
      <c s="25" t="s">
        <v>43</v>
      </c>
      <c s="26">
        <v>1</v>
      </c>
      <c s="25">
        <v>0</v>
      </c>
      <c s="25">
        <f>ROUND(G17*H17,6)</f>
      </c>
      <c r="L17" s="27">
        <v>0</v>
      </c>
      <c s="28">
        <f>ROUND(ROUND(L17,2)*ROUND(G17,3),2)</f>
      </c>
      <c s="25" t="s">
        <v>44</v>
      </c>
      <c>
        <f>(M17*21)/100</f>
      </c>
      <c t="s">
        <v>45</v>
      </c>
    </row>
    <row r="18" spans="1:5" ht="12.75" customHeight="1">
      <c r="A18" s="29" t="s">
        <v>46</v>
      </c>
      <c r="E18" s="30" t="s">
        <v>335</v>
      </c>
    </row>
    <row r="19" spans="1:5" ht="12.75" customHeight="1">
      <c r="A19" s="29" t="s">
        <v>47</v>
      </c>
      <c r="E19" s="31" t="s">
        <v>5</v>
      </c>
    </row>
    <row r="20" spans="5:5" ht="12.75" customHeight="1">
      <c r="E20" s="30" t="s">
        <v>48</v>
      </c>
    </row>
    <row r="21" spans="1:16" ht="12.75" customHeight="1">
      <c r="A21" t="s">
        <v>40</v>
      </c>
      <c s="6" t="s">
        <v>54</v>
      </c>
      <c s="6" t="s">
        <v>55</v>
      </c>
      <c t="s">
        <v>5</v>
      </c>
      <c s="24" t="s">
        <v>65</v>
      </c>
      <c s="25" t="s">
        <v>43</v>
      </c>
      <c s="26">
        <v>1</v>
      </c>
      <c s="25">
        <v>0</v>
      </c>
      <c s="25">
        <f>ROUND(G21*H21,6)</f>
      </c>
      <c r="L21" s="27">
        <v>0</v>
      </c>
      <c s="28">
        <f>ROUND(ROUND(L21,2)*ROUND(G21,3),2)</f>
      </c>
      <c s="25" t="s">
        <v>44</v>
      </c>
      <c>
        <f>(M21*21)/100</f>
      </c>
      <c t="s">
        <v>45</v>
      </c>
    </row>
    <row r="22" spans="1:5" ht="12.75" customHeight="1">
      <c r="A22" s="29" t="s">
        <v>46</v>
      </c>
      <c r="E22" s="30" t="s">
        <v>358</v>
      </c>
    </row>
    <row r="23" spans="1:5" ht="12.75" customHeight="1">
      <c r="A23" s="29" t="s">
        <v>47</v>
      </c>
      <c r="E23" s="31" t="s">
        <v>5</v>
      </c>
    </row>
    <row r="24" spans="5:5" ht="12.75" customHeight="1">
      <c r="E24" s="30" t="s">
        <v>48</v>
      </c>
    </row>
    <row r="25" spans="1:13" ht="12.75" customHeight="1">
      <c r="A25" t="s">
        <v>37</v>
      </c>
      <c r="C25" s="7" t="s">
        <v>45</v>
      </c>
      <c r="E25" s="32" t="s">
        <v>103</v>
      </c>
      <c r="J25" s="28">
        <f>0</f>
      </c>
      <c s="28">
        <f>0</f>
      </c>
      <c s="28">
        <f>0+L26</f>
      </c>
      <c s="28">
        <f>0+M26</f>
      </c>
    </row>
    <row r="26" spans="1:16" ht="12.75" customHeight="1">
      <c r="A26" t="s">
        <v>40</v>
      </c>
      <c s="6" t="s">
        <v>57</v>
      </c>
      <c s="6" t="s">
        <v>58</v>
      </c>
      <c t="s">
        <v>5</v>
      </c>
      <c s="24" t="s">
        <v>338</v>
      </c>
      <c s="25" t="s">
        <v>69</v>
      </c>
      <c s="26">
        <v>200</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107</v>
      </c>
    </row>
    <row r="30" spans="1:13" ht="12.75" customHeight="1">
      <c r="A30" t="s">
        <v>37</v>
      </c>
      <c r="C30" s="7" t="s">
        <v>51</v>
      </c>
      <c r="E30" s="32" t="s">
        <v>114</v>
      </c>
      <c r="J30" s="28">
        <f>0</f>
      </c>
      <c s="28">
        <f>0</f>
      </c>
      <c s="28">
        <f>0+L31+L35+L39+L43+L47</f>
      </c>
      <c s="28">
        <f>0+M31+M35+M39+M43+M47</f>
      </c>
    </row>
    <row r="31" spans="1:16" ht="12.75" customHeight="1">
      <c r="A31" t="s">
        <v>40</v>
      </c>
      <c s="6" t="s">
        <v>60</v>
      </c>
      <c s="6" t="s">
        <v>61</v>
      </c>
      <c t="s">
        <v>5</v>
      </c>
      <c s="24" t="s">
        <v>339</v>
      </c>
      <c s="25" t="s">
        <v>43</v>
      </c>
      <c s="26">
        <v>2</v>
      </c>
      <c s="25">
        <v>0</v>
      </c>
      <c s="25">
        <f>ROUND(G31*H31,6)</f>
      </c>
      <c r="L31" s="27">
        <v>0</v>
      </c>
      <c s="28">
        <f>ROUND(ROUND(L31,2)*ROUND(G31,3),2)</f>
      </c>
      <c s="25" t="s">
        <v>44</v>
      </c>
      <c>
        <f>(M31*21)/100</f>
      </c>
      <c t="s">
        <v>45</v>
      </c>
    </row>
    <row r="32" spans="1:5" ht="12.75" customHeight="1">
      <c r="A32" s="29" t="s">
        <v>46</v>
      </c>
      <c r="E32" s="30" t="s">
        <v>310</v>
      </c>
    </row>
    <row r="33" spans="1:5" ht="12.75" customHeight="1">
      <c r="A33" s="29" t="s">
        <v>47</v>
      </c>
      <c r="E33" s="31" t="s">
        <v>5</v>
      </c>
    </row>
    <row r="34" spans="5:5" ht="12.75" customHeight="1">
      <c r="E34" s="30" t="s">
        <v>118</v>
      </c>
    </row>
    <row r="35" spans="1:16" ht="12.75" customHeight="1">
      <c r="A35" t="s">
        <v>40</v>
      </c>
      <c s="6" t="s">
        <v>63</v>
      </c>
      <c s="6" t="s">
        <v>64</v>
      </c>
      <c t="s">
        <v>5</v>
      </c>
      <c s="24" t="s">
        <v>347</v>
      </c>
      <c s="25" t="s">
        <v>69</v>
      </c>
      <c s="26">
        <v>10</v>
      </c>
      <c s="25">
        <v>0</v>
      </c>
      <c s="25">
        <f>ROUND(G35*H35,6)</f>
      </c>
      <c r="L35" s="27">
        <v>0</v>
      </c>
      <c s="28">
        <f>ROUND(ROUND(L35,2)*ROUND(G35,3),2)</f>
      </c>
      <c s="25" t="s">
        <v>44</v>
      </c>
      <c>
        <f>(M35*21)/100</f>
      </c>
      <c t="s">
        <v>45</v>
      </c>
    </row>
    <row r="36" spans="1:5" ht="12.75" customHeight="1">
      <c r="A36" s="29" t="s">
        <v>46</v>
      </c>
      <c r="E36" s="30" t="s">
        <v>310</v>
      </c>
    </row>
    <row r="37" spans="1:5" ht="12.75" customHeight="1">
      <c r="A37" s="29" t="s">
        <v>47</v>
      </c>
      <c r="E37" s="31" t="s">
        <v>5</v>
      </c>
    </row>
    <row r="38" spans="5:5" ht="12.75" customHeight="1">
      <c r="E38" s="30" t="s">
        <v>118</v>
      </c>
    </row>
    <row r="39" spans="1:16" ht="12.75" customHeight="1">
      <c r="A39" t="s">
        <v>40</v>
      </c>
      <c s="6" t="s">
        <v>66</v>
      </c>
      <c s="6" t="s">
        <v>67</v>
      </c>
      <c t="s">
        <v>5</v>
      </c>
      <c s="24" t="s">
        <v>133</v>
      </c>
      <c s="25" t="s">
        <v>43</v>
      </c>
      <c s="26">
        <v>1</v>
      </c>
      <c s="25">
        <v>0</v>
      </c>
      <c s="25">
        <f>ROUND(G39*H39,6)</f>
      </c>
      <c r="L39" s="27">
        <v>0</v>
      </c>
      <c s="28">
        <f>ROUND(ROUND(L39,2)*ROUND(G39,3),2)</f>
      </c>
      <c s="25" t="s">
        <v>44</v>
      </c>
      <c>
        <f>(M39*21)/100</f>
      </c>
      <c t="s">
        <v>45</v>
      </c>
    </row>
    <row r="40" spans="1:5" ht="12.75" customHeight="1">
      <c r="A40" s="29" t="s">
        <v>46</v>
      </c>
      <c r="E40" s="30" t="s">
        <v>310</v>
      </c>
    </row>
    <row r="41" spans="1:5" ht="12.75" customHeight="1">
      <c r="A41" s="29" t="s">
        <v>47</v>
      </c>
      <c r="E41" s="31" t="s">
        <v>5</v>
      </c>
    </row>
    <row r="42" spans="5:5" ht="12.75" customHeight="1">
      <c r="E42" s="30" t="s">
        <v>118</v>
      </c>
    </row>
    <row r="43" spans="1:16" ht="12.75" customHeight="1">
      <c r="A43" t="s">
        <v>40</v>
      </c>
      <c s="6" t="s">
        <v>70</v>
      </c>
      <c s="6" t="s">
        <v>71</v>
      </c>
      <c t="s">
        <v>5</v>
      </c>
      <c s="24" t="s">
        <v>136</v>
      </c>
      <c s="25" t="s">
        <v>43</v>
      </c>
      <c s="26">
        <v>1</v>
      </c>
      <c s="25">
        <v>0</v>
      </c>
      <c s="25">
        <f>ROUND(G43*H43,6)</f>
      </c>
      <c r="L43" s="27">
        <v>0</v>
      </c>
      <c s="28">
        <f>ROUND(ROUND(L43,2)*ROUND(G43,3),2)</f>
      </c>
      <c s="25" t="s">
        <v>44</v>
      </c>
      <c>
        <f>(M43*21)/100</f>
      </c>
      <c t="s">
        <v>45</v>
      </c>
    </row>
    <row r="44" spans="1:5" ht="12.75" customHeight="1">
      <c r="A44" s="29" t="s">
        <v>46</v>
      </c>
      <c r="E44" s="30" t="s">
        <v>310</v>
      </c>
    </row>
    <row r="45" spans="1:5" ht="12.75" customHeight="1">
      <c r="A45" s="29" t="s">
        <v>47</v>
      </c>
      <c r="E45" s="31" t="s">
        <v>5</v>
      </c>
    </row>
    <row r="46" spans="5:5" ht="12.75" customHeight="1">
      <c r="E46" s="30" t="s">
        <v>118</v>
      </c>
    </row>
    <row r="47" spans="1:16" ht="12.75" customHeight="1">
      <c r="A47" t="s">
        <v>40</v>
      </c>
      <c s="6" t="s">
        <v>73</v>
      </c>
      <c s="6" t="s">
        <v>74</v>
      </c>
      <c t="s">
        <v>5</v>
      </c>
      <c s="24" t="s">
        <v>349</v>
      </c>
      <c s="25" t="s">
        <v>69</v>
      </c>
      <c s="26">
        <v>200</v>
      </c>
      <c s="25">
        <v>0</v>
      </c>
      <c s="25">
        <f>ROUND(G47*H47,6)</f>
      </c>
      <c r="L47" s="27">
        <v>0</v>
      </c>
      <c s="28">
        <f>ROUND(ROUND(L47,2)*ROUND(G47,3),2)</f>
      </c>
      <c s="25" t="s">
        <v>44</v>
      </c>
      <c>
        <f>(M47*21)/100</f>
      </c>
      <c t="s">
        <v>45</v>
      </c>
    </row>
    <row r="48" spans="1:5" ht="12.75" customHeight="1">
      <c r="A48" s="29" t="s">
        <v>46</v>
      </c>
      <c r="E48" s="30" t="s">
        <v>310</v>
      </c>
    </row>
    <row r="49" spans="1:5" ht="12.75" customHeight="1">
      <c r="A49" s="29" t="s">
        <v>47</v>
      </c>
      <c r="E49" s="31" t="s">
        <v>5</v>
      </c>
    </row>
    <row r="50" spans="5:5" ht="12.75" customHeight="1">
      <c r="E50" s="30" t="s">
        <v>118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359</v>
      </c>
      <c s="33">
        <f>0+K8+K17+M8+M17</f>
      </c>
      <c s="15" t="s">
        <v>13</v>
      </c>
    </row>
    <row r="4" spans="1:5" ht="15" customHeight="1">
      <c r="A4" s="18" t="s">
        <v>18</v>
      </c>
      <c s="19" t="s">
        <v>21</v>
      </c>
      <c s="20" t="s">
        <v>359</v>
      </c>
      <c r="E4" s="19" t="s">
        <v>360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114</v>
      </c>
      <c r="J8" s="22">
        <f>0</f>
      </c>
      <c s="22">
        <f>0</f>
      </c>
      <c s="22">
        <f>0+L9+L13</f>
      </c>
      <c s="22">
        <f>0+M9+M13</f>
      </c>
    </row>
    <row r="9" spans="1:16" ht="12.75" customHeight="1">
      <c r="A9" t="s">
        <v>40</v>
      </c>
      <c s="6" t="s">
        <v>38</v>
      </c>
      <c s="6" t="s">
        <v>41</v>
      </c>
      <c t="s">
        <v>5</v>
      </c>
      <c s="24" t="s">
        <v>361</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118</v>
      </c>
    </row>
    <row r="13" spans="1:16" ht="12.75" customHeight="1">
      <c r="A13" t="s">
        <v>40</v>
      </c>
      <c s="6" t="s">
        <v>45</v>
      </c>
      <c s="6" t="s">
        <v>49</v>
      </c>
      <c t="s">
        <v>5</v>
      </c>
      <c s="24" t="s">
        <v>362</v>
      </c>
      <c s="25" t="s">
        <v>43</v>
      </c>
      <c s="26">
        <v>1</v>
      </c>
      <c s="25">
        <v>0</v>
      </c>
      <c s="25">
        <f>ROUND(G13*H13,6)</f>
      </c>
      <c r="L13" s="27">
        <v>0</v>
      </c>
      <c s="28">
        <f>ROUND(ROUND(L13,2)*ROUND(G13,3),2)</f>
      </c>
      <c s="25" t="s">
        <v>44</v>
      </c>
      <c>
        <f>(M13*21)/100</f>
      </c>
      <c t="s">
        <v>45</v>
      </c>
    </row>
    <row r="14" spans="1:5" ht="12.75" customHeight="1">
      <c r="A14" s="29" t="s">
        <v>46</v>
      </c>
      <c r="E14" s="30" t="s">
        <v>310</v>
      </c>
    </row>
    <row r="15" spans="1:5" ht="12.75" customHeight="1">
      <c r="A15" s="29" t="s">
        <v>47</v>
      </c>
      <c r="E15" s="31" t="s">
        <v>5</v>
      </c>
    </row>
    <row r="16" spans="5:5" ht="12.75" customHeight="1">
      <c r="E16" s="30" t="s">
        <v>118</v>
      </c>
    </row>
    <row r="17" spans="1:13" ht="12.75" customHeight="1">
      <c r="A17" t="s">
        <v>37</v>
      </c>
      <c r="C17" s="7" t="s">
        <v>45</v>
      </c>
      <c r="E17" s="32" t="s">
        <v>179</v>
      </c>
      <c r="J17" s="28">
        <f>0</f>
      </c>
      <c s="28">
        <f>0</f>
      </c>
      <c s="28">
        <f>0+L18+L22+L26+L30+L34+L38+L42+L46+L50</f>
      </c>
      <c s="28">
        <f>0+M18+M22+M26+M30+M34+M38+M42+M46+M50</f>
      </c>
    </row>
    <row r="18" spans="1:16" ht="12.75" customHeight="1">
      <c r="A18" t="s">
        <v>40</v>
      </c>
      <c s="6" t="s">
        <v>51</v>
      </c>
      <c s="6" t="s">
        <v>52</v>
      </c>
      <c t="s">
        <v>5</v>
      </c>
      <c s="24" t="s">
        <v>363</v>
      </c>
      <c s="25" t="s">
        <v>183</v>
      </c>
      <c s="26">
        <v>1</v>
      </c>
      <c s="25">
        <v>0</v>
      </c>
      <c s="25">
        <f>ROUND(G18*H18,6)</f>
      </c>
      <c r="L18" s="27">
        <v>0</v>
      </c>
      <c s="28">
        <f>ROUND(ROUND(L18,2)*ROUND(G18,3),2)</f>
      </c>
      <c s="25" t="s">
        <v>44</v>
      </c>
      <c>
        <f>(M18*21)/100</f>
      </c>
      <c t="s">
        <v>45</v>
      </c>
    </row>
    <row r="19" spans="1:5" ht="12.75" customHeight="1">
      <c r="A19" s="29" t="s">
        <v>46</v>
      </c>
      <c r="E19" s="30" t="s">
        <v>310</v>
      </c>
    </row>
    <row r="20" spans="1:5" ht="12.75" customHeight="1">
      <c r="A20" s="29" t="s">
        <v>47</v>
      </c>
      <c r="E20" s="31" t="s">
        <v>5</v>
      </c>
    </row>
    <row r="21" spans="5:5" ht="12.75" customHeight="1">
      <c r="E21" s="30" t="s">
        <v>5</v>
      </c>
    </row>
    <row r="22" spans="1:16" ht="12.75" customHeight="1">
      <c r="A22" t="s">
        <v>40</v>
      </c>
      <c s="6" t="s">
        <v>54</v>
      </c>
      <c s="6" t="s">
        <v>55</v>
      </c>
      <c t="s">
        <v>5</v>
      </c>
      <c s="24" t="s">
        <v>364</v>
      </c>
      <c s="25" t="s">
        <v>183</v>
      </c>
      <c s="26">
        <v>1</v>
      </c>
      <c s="25">
        <v>0</v>
      </c>
      <c s="25">
        <f>ROUND(G22*H22,6)</f>
      </c>
      <c r="L22" s="27">
        <v>0</v>
      </c>
      <c s="28">
        <f>ROUND(ROUND(L22,2)*ROUND(G22,3),2)</f>
      </c>
      <c s="25" t="s">
        <v>44</v>
      </c>
      <c>
        <f>(M22*21)/100</f>
      </c>
      <c t="s">
        <v>45</v>
      </c>
    </row>
    <row r="23" spans="1:5" ht="12.75" customHeight="1">
      <c r="A23" s="29" t="s">
        <v>46</v>
      </c>
      <c r="E23" s="30" t="s">
        <v>310</v>
      </c>
    </row>
    <row r="24" spans="1:5" ht="12.75" customHeight="1">
      <c r="A24" s="29" t="s">
        <v>47</v>
      </c>
      <c r="E24" s="31" t="s">
        <v>5</v>
      </c>
    </row>
    <row r="25" spans="5:5" ht="12.75" customHeight="1">
      <c r="E25" s="30" t="s">
        <v>5</v>
      </c>
    </row>
    <row r="26" spans="1:16" ht="12.75" customHeight="1">
      <c r="A26" t="s">
        <v>40</v>
      </c>
      <c s="6" t="s">
        <v>57</v>
      </c>
      <c s="6" t="s">
        <v>58</v>
      </c>
      <c t="s">
        <v>5</v>
      </c>
      <c s="24" t="s">
        <v>187</v>
      </c>
      <c s="25" t="s">
        <v>183</v>
      </c>
      <c s="26">
        <v>1</v>
      </c>
      <c s="25">
        <v>0</v>
      </c>
      <c s="25">
        <f>ROUND(G26*H26,6)</f>
      </c>
      <c r="L26" s="27">
        <v>0</v>
      </c>
      <c s="28">
        <f>ROUND(ROUND(L26,2)*ROUND(G26,3),2)</f>
      </c>
      <c s="25" t="s">
        <v>44</v>
      </c>
      <c>
        <f>(M26*21)/100</f>
      </c>
      <c t="s">
        <v>45</v>
      </c>
    </row>
    <row r="27" spans="1:5" ht="12.75" customHeight="1">
      <c r="A27" s="29" t="s">
        <v>46</v>
      </c>
      <c r="E27" s="30" t="s">
        <v>310</v>
      </c>
    </row>
    <row r="28" spans="1:5" ht="12.75" customHeight="1">
      <c r="A28" s="29" t="s">
        <v>47</v>
      </c>
      <c r="E28" s="31" t="s">
        <v>5</v>
      </c>
    </row>
    <row r="29" spans="5:5" ht="12.75" customHeight="1">
      <c r="E29" s="30" t="s">
        <v>322</v>
      </c>
    </row>
    <row r="30" spans="1:16" ht="12.75" customHeight="1">
      <c r="A30" t="s">
        <v>40</v>
      </c>
      <c s="6" t="s">
        <v>60</v>
      </c>
      <c s="6" t="s">
        <v>61</v>
      </c>
      <c t="s">
        <v>5</v>
      </c>
      <c s="24" t="s">
        <v>365</v>
      </c>
      <c s="25" t="s">
        <v>183</v>
      </c>
      <c s="26">
        <v>1</v>
      </c>
      <c s="25">
        <v>0</v>
      </c>
      <c s="25">
        <f>ROUND(G30*H30,6)</f>
      </c>
      <c r="L30" s="27">
        <v>0</v>
      </c>
      <c s="28">
        <f>ROUND(ROUND(L30,2)*ROUND(G30,3),2)</f>
      </c>
      <c s="25" t="s">
        <v>44</v>
      </c>
      <c>
        <f>(M30*21)/100</f>
      </c>
      <c t="s">
        <v>45</v>
      </c>
    </row>
    <row r="31" spans="1:5" ht="12.75" customHeight="1">
      <c r="A31" s="29" t="s">
        <v>46</v>
      </c>
      <c r="E31" s="30" t="s">
        <v>5</v>
      </c>
    </row>
    <row r="32" spans="1:5" ht="12.75" customHeight="1">
      <c r="A32" s="29" t="s">
        <v>47</v>
      </c>
      <c r="E32" s="31" t="s">
        <v>5</v>
      </c>
    </row>
    <row r="33" spans="5:5" ht="12.75" customHeight="1">
      <c r="E33" s="30" t="s">
        <v>366</v>
      </c>
    </row>
    <row r="34" spans="1:16" ht="12.75" customHeight="1">
      <c r="A34" t="s">
        <v>40</v>
      </c>
      <c s="6" t="s">
        <v>63</v>
      </c>
      <c s="6" t="s">
        <v>64</v>
      </c>
      <c t="s">
        <v>5</v>
      </c>
      <c s="24" t="s">
        <v>222</v>
      </c>
      <c s="25" t="s">
        <v>183</v>
      </c>
      <c s="26">
        <v>1</v>
      </c>
      <c s="25">
        <v>0</v>
      </c>
      <c s="25">
        <f>ROUND(G34*H34,6)</f>
      </c>
      <c r="L34" s="27">
        <v>0</v>
      </c>
      <c s="28">
        <f>ROUND(ROUND(L34,2)*ROUND(G34,3),2)</f>
      </c>
      <c s="25" t="s">
        <v>44</v>
      </c>
      <c>
        <f>(M34*21)/100</f>
      </c>
      <c t="s">
        <v>45</v>
      </c>
    </row>
    <row r="35" spans="1:5" ht="12.75" customHeight="1">
      <c r="A35" s="29" t="s">
        <v>46</v>
      </c>
      <c r="E35" s="30" t="s">
        <v>5</v>
      </c>
    </row>
    <row r="36" spans="1:5" ht="12.75" customHeight="1">
      <c r="A36" s="29" t="s">
        <v>47</v>
      </c>
      <c r="E36" s="31" t="s">
        <v>5</v>
      </c>
    </row>
    <row r="37" spans="5:5" ht="12.75" customHeight="1">
      <c r="E37" s="30" t="s">
        <v>223</v>
      </c>
    </row>
    <row r="38" spans="1:16" ht="12.75" customHeight="1">
      <c r="A38" t="s">
        <v>40</v>
      </c>
      <c s="6" t="s">
        <v>66</v>
      </c>
      <c s="6" t="s">
        <v>67</v>
      </c>
      <c t="s">
        <v>5</v>
      </c>
      <c s="24" t="s">
        <v>226</v>
      </c>
      <c s="25" t="s">
        <v>183</v>
      </c>
      <c s="26">
        <v>1</v>
      </c>
      <c s="25">
        <v>0</v>
      </c>
      <c s="25">
        <f>ROUND(G38*H38,6)</f>
      </c>
      <c r="L38" s="27">
        <v>0</v>
      </c>
      <c s="28">
        <f>ROUND(ROUND(L38,2)*ROUND(G38,3),2)</f>
      </c>
      <c s="25" t="s">
        <v>44</v>
      </c>
      <c>
        <f>(M38*21)/100</f>
      </c>
      <c t="s">
        <v>45</v>
      </c>
    </row>
    <row r="39" spans="1:5" ht="12.75" customHeight="1">
      <c r="A39" s="29" t="s">
        <v>46</v>
      </c>
      <c r="E39" s="30" t="s">
        <v>310</v>
      </c>
    </row>
    <row r="40" spans="1:5" ht="12.75" customHeight="1">
      <c r="A40" s="29" t="s">
        <v>47</v>
      </c>
      <c r="E40" s="31" t="s">
        <v>5</v>
      </c>
    </row>
    <row r="41" spans="5:5" ht="12.75" customHeight="1">
      <c r="E41" s="30" t="s">
        <v>327</v>
      </c>
    </row>
    <row r="42" spans="1:16" ht="12.75" customHeight="1">
      <c r="A42" t="s">
        <v>40</v>
      </c>
      <c s="6" t="s">
        <v>70</v>
      </c>
      <c s="6" t="s">
        <v>71</v>
      </c>
      <c t="s">
        <v>5</v>
      </c>
      <c s="24" t="s">
        <v>230</v>
      </c>
      <c s="25" t="s">
        <v>183</v>
      </c>
      <c s="26">
        <v>1</v>
      </c>
      <c s="25">
        <v>0</v>
      </c>
      <c s="25">
        <f>ROUND(G42*H42,6)</f>
      </c>
      <c r="L42" s="27">
        <v>0</v>
      </c>
      <c s="28">
        <f>ROUND(ROUND(L42,2)*ROUND(G42,3),2)</f>
      </c>
      <c s="25" t="s">
        <v>44</v>
      </c>
      <c>
        <f>(M42*21)/100</f>
      </c>
      <c t="s">
        <v>45</v>
      </c>
    </row>
    <row r="43" spans="1:5" ht="12.75" customHeight="1">
      <c r="A43" s="29" t="s">
        <v>46</v>
      </c>
      <c r="E43" s="30" t="s">
        <v>285</v>
      </c>
    </row>
    <row r="44" spans="1:5" ht="12.75" customHeight="1">
      <c r="A44" s="29" t="s">
        <v>47</v>
      </c>
      <c r="E44" s="31" t="s">
        <v>5</v>
      </c>
    </row>
    <row r="45" spans="5:5" ht="12.75" customHeight="1">
      <c r="E45" s="30" t="s">
        <v>231</v>
      </c>
    </row>
    <row r="46" spans="1:16" ht="12.75" customHeight="1">
      <c r="A46" t="s">
        <v>40</v>
      </c>
      <c s="6" t="s">
        <v>73</v>
      </c>
      <c s="6" t="s">
        <v>74</v>
      </c>
      <c t="s">
        <v>5</v>
      </c>
      <c s="24" t="s">
        <v>234</v>
      </c>
      <c s="25" t="s">
        <v>183</v>
      </c>
      <c s="26">
        <v>1</v>
      </c>
      <c s="25">
        <v>0</v>
      </c>
      <c s="25">
        <f>ROUND(G46*H46,6)</f>
      </c>
      <c r="L46" s="27">
        <v>0</v>
      </c>
      <c s="28">
        <f>ROUND(ROUND(L46,2)*ROUND(G46,3),2)</f>
      </c>
      <c s="25" t="s">
        <v>44</v>
      </c>
      <c>
        <f>(M46*21)/100</f>
      </c>
      <c t="s">
        <v>45</v>
      </c>
    </row>
    <row r="47" spans="1:5" ht="12.75" customHeight="1">
      <c r="A47" s="29" t="s">
        <v>46</v>
      </c>
      <c r="E47" s="30" t="s">
        <v>286</v>
      </c>
    </row>
    <row r="48" spans="1:5" ht="12.75" customHeight="1">
      <c r="A48" s="29" t="s">
        <v>47</v>
      </c>
      <c r="E48" s="31" t="s">
        <v>5</v>
      </c>
    </row>
    <row r="49" spans="5:5" ht="12.75" customHeight="1">
      <c r="E49" s="30" t="s">
        <v>235</v>
      </c>
    </row>
    <row r="50" spans="1:16" ht="12.75" customHeight="1">
      <c r="A50" t="s">
        <v>40</v>
      </c>
      <c s="6" t="s">
        <v>76</v>
      </c>
      <c s="6" t="s">
        <v>77</v>
      </c>
      <c t="s">
        <v>5</v>
      </c>
      <c s="24" t="s">
        <v>207</v>
      </c>
      <c s="25" t="s">
        <v>183</v>
      </c>
      <c s="26">
        <v>1</v>
      </c>
      <c s="25">
        <v>0</v>
      </c>
      <c s="25">
        <f>ROUND(G50*H50,6)</f>
      </c>
      <c r="L50" s="27">
        <v>0</v>
      </c>
      <c s="28">
        <f>ROUND(ROUND(L50,2)*ROUND(G50,3),2)</f>
      </c>
      <c s="25" t="s">
        <v>44</v>
      </c>
      <c>
        <f>(M50*21)/100</f>
      </c>
      <c t="s">
        <v>45</v>
      </c>
    </row>
    <row r="51" spans="1:5" ht="12.75" customHeight="1">
      <c r="A51" s="29" t="s">
        <v>46</v>
      </c>
      <c r="E51" s="30" t="s">
        <v>310</v>
      </c>
    </row>
    <row r="52" spans="1:5" ht="12.75" customHeight="1">
      <c r="A52" s="29" t="s">
        <v>47</v>
      </c>
      <c r="E52" s="31" t="s">
        <v>5</v>
      </c>
    </row>
    <row r="53" spans="5:5" ht="12.75" customHeight="1">
      <c r="E53" s="30" t="s">
        <v>208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367</v>
      </c>
      <c s="33">
        <f>0+K8+K73+K78+K147+M8+M73+M78+M147</f>
      </c>
      <c s="15" t="s">
        <v>13</v>
      </c>
    </row>
    <row r="4" spans="1:5" ht="15" customHeight="1">
      <c r="A4" s="18" t="s">
        <v>18</v>
      </c>
      <c s="19" t="s">
        <v>21</v>
      </c>
      <c s="20" t="s">
        <v>367</v>
      </c>
      <c r="E4" s="19" t="s">
        <v>368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f>
      </c>
      <c s="22">
        <f>0+M9+M13+M17+M21+M25+M29+M33+M37+M41+M45+M49+M53+M57+M61+M65+M69</f>
      </c>
    </row>
    <row r="9" spans="1:16" ht="12.75" customHeight="1">
      <c r="A9" t="s">
        <v>40</v>
      </c>
      <c s="6" t="s">
        <v>38</v>
      </c>
      <c s="6" t="s">
        <v>41</v>
      </c>
      <c t="s">
        <v>5</v>
      </c>
      <c s="24" t="s">
        <v>369</v>
      </c>
      <c s="25" t="s">
        <v>43</v>
      </c>
      <c s="26">
        <v>1</v>
      </c>
      <c s="25">
        <v>0</v>
      </c>
      <c s="25">
        <f>ROUND(G9*H9,6)</f>
      </c>
      <c r="L9" s="27">
        <v>0</v>
      </c>
      <c s="28">
        <f>ROUND(ROUND(L9,2)*ROUND(G9,3),2)</f>
      </c>
      <c s="25" t="s">
        <v>44</v>
      </c>
      <c>
        <f>(M9*21)/100</f>
      </c>
      <c t="s">
        <v>45</v>
      </c>
    </row>
    <row r="10" spans="1:5" ht="12.75" customHeight="1">
      <c r="A10" s="29" t="s">
        <v>46</v>
      </c>
      <c r="E10" s="30" t="s">
        <v>310</v>
      </c>
    </row>
    <row r="11" spans="1:5" ht="12.75" customHeight="1">
      <c r="A11" s="29" t="s">
        <v>47</v>
      </c>
      <c r="E11" s="31" t="s">
        <v>5</v>
      </c>
    </row>
    <row r="12" spans="5:5" ht="12.75" customHeight="1">
      <c r="E12" s="30" t="s">
        <v>48</v>
      </c>
    </row>
    <row r="13" spans="1:16" ht="12.75" customHeight="1">
      <c r="A13" t="s">
        <v>40</v>
      </c>
      <c s="6" t="s">
        <v>45</v>
      </c>
      <c s="6" t="s">
        <v>49</v>
      </c>
      <c t="s">
        <v>5</v>
      </c>
      <c s="24" t="s">
        <v>370</v>
      </c>
      <c s="25" t="s">
        <v>43</v>
      </c>
      <c s="26">
        <v>9</v>
      </c>
      <c s="25">
        <v>0</v>
      </c>
      <c s="25">
        <f>ROUND(G13*H13,6)</f>
      </c>
      <c r="L13" s="27">
        <v>0</v>
      </c>
      <c s="28">
        <f>ROUND(ROUND(L13,2)*ROUND(G13,3),2)</f>
      </c>
      <c s="25" t="s">
        <v>44</v>
      </c>
      <c>
        <f>(M13*21)/100</f>
      </c>
      <c t="s">
        <v>45</v>
      </c>
    </row>
    <row r="14" spans="1:5" ht="12.75" customHeight="1">
      <c r="A14" s="29" t="s">
        <v>46</v>
      </c>
      <c r="E14" s="30" t="s">
        <v>371</v>
      </c>
    </row>
    <row r="15" spans="1:5" ht="12.75" customHeight="1">
      <c r="A15" s="29" t="s">
        <v>47</v>
      </c>
      <c r="E15" s="31" t="s">
        <v>5</v>
      </c>
    </row>
    <row r="16" spans="5:5" ht="12.75" customHeight="1">
      <c r="E16" s="30" t="s">
        <v>48</v>
      </c>
    </row>
    <row r="17" spans="1:16" ht="12.75" customHeight="1">
      <c r="A17" t="s">
        <v>40</v>
      </c>
      <c s="6" t="s">
        <v>51</v>
      </c>
      <c s="6" t="s">
        <v>52</v>
      </c>
      <c t="s">
        <v>5</v>
      </c>
      <c s="24" t="s">
        <v>372</v>
      </c>
      <c s="25" t="s">
        <v>43</v>
      </c>
      <c s="26">
        <v>1</v>
      </c>
      <c s="25">
        <v>0</v>
      </c>
      <c s="25">
        <f>ROUND(G17*H17,6)</f>
      </c>
      <c r="L17" s="27">
        <v>0</v>
      </c>
      <c s="28">
        <f>ROUND(ROUND(L17,2)*ROUND(G17,3),2)</f>
      </c>
      <c s="25" t="s">
        <v>44</v>
      </c>
      <c>
        <f>(M17*21)/100</f>
      </c>
      <c t="s">
        <v>45</v>
      </c>
    </row>
    <row r="18" spans="1:5" ht="12.75" customHeight="1">
      <c r="A18" s="29" t="s">
        <v>46</v>
      </c>
      <c r="E18" s="30" t="s">
        <v>310</v>
      </c>
    </row>
    <row r="19" spans="1:5" ht="12.75" customHeight="1">
      <c r="A19" s="29" t="s">
        <v>47</v>
      </c>
      <c r="E19" s="31" t="s">
        <v>5</v>
      </c>
    </row>
    <row r="20" spans="5:5" ht="12.75" customHeight="1">
      <c r="E20" s="30" t="s">
        <v>48</v>
      </c>
    </row>
    <row r="21" spans="1:16" ht="12.75" customHeight="1">
      <c r="A21" t="s">
        <v>40</v>
      </c>
      <c s="6" t="s">
        <v>54</v>
      </c>
      <c s="6" t="s">
        <v>55</v>
      </c>
      <c t="s">
        <v>5</v>
      </c>
      <c s="24" t="s">
        <v>373</v>
      </c>
      <c s="25" t="s">
        <v>43</v>
      </c>
      <c s="26">
        <v>1</v>
      </c>
      <c s="25">
        <v>0</v>
      </c>
      <c s="25">
        <f>ROUND(G21*H21,6)</f>
      </c>
      <c r="L21" s="27">
        <v>0</v>
      </c>
      <c s="28">
        <f>ROUND(ROUND(L21,2)*ROUND(G21,3),2)</f>
      </c>
      <c s="25" t="s">
        <v>44</v>
      </c>
      <c>
        <f>(M21*21)/100</f>
      </c>
      <c t="s">
        <v>45</v>
      </c>
    </row>
    <row r="22" spans="1:5" ht="12.75" customHeight="1">
      <c r="A22" s="29" t="s">
        <v>46</v>
      </c>
      <c r="E22" s="30" t="s">
        <v>310</v>
      </c>
    </row>
    <row r="23" spans="1:5" ht="12.75" customHeight="1">
      <c r="A23" s="29" t="s">
        <v>47</v>
      </c>
      <c r="E23" s="31" t="s">
        <v>5</v>
      </c>
    </row>
    <row r="24" spans="5:5" ht="12.75" customHeight="1">
      <c r="E24" s="30" t="s">
        <v>48</v>
      </c>
    </row>
    <row r="25" spans="1:16" ht="12.75" customHeight="1">
      <c r="A25" t="s">
        <v>40</v>
      </c>
      <c s="6" t="s">
        <v>57</v>
      </c>
      <c s="6" t="s">
        <v>58</v>
      </c>
      <c t="s">
        <v>5</v>
      </c>
      <c s="24" t="s">
        <v>374</v>
      </c>
      <c s="25" t="s">
        <v>69</v>
      </c>
      <c s="26">
        <v>150</v>
      </c>
      <c s="25">
        <v>0</v>
      </c>
      <c s="25">
        <f>ROUND(G25*H25,6)</f>
      </c>
      <c r="L25" s="27">
        <v>0</v>
      </c>
      <c s="28">
        <f>ROUND(ROUND(L25,2)*ROUND(G25,3),2)</f>
      </c>
      <c s="25" t="s">
        <v>44</v>
      </c>
      <c>
        <f>(M25*21)/100</f>
      </c>
      <c t="s">
        <v>45</v>
      </c>
    </row>
    <row r="26" spans="1:5" ht="12.75" customHeight="1">
      <c r="A26" s="29" t="s">
        <v>46</v>
      </c>
      <c r="E26" s="30" t="s">
        <v>310</v>
      </c>
    </row>
    <row r="27" spans="1:5" ht="12.75" customHeight="1">
      <c r="A27" s="29" t="s">
        <v>47</v>
      </c>
      <c r="E27" s="31" t="s">
        <v>5</v>
      </c>
    </row>
    <row r="28" spans="5:5" ht="12.75" customHeight="1">
      <c r="E28" s="30" t="s">
        <v>48</v>
      </c>
    </row>
    <row r="29" spans="1:16" ht="12.75" customHeight="1">
      <c r="A29" t="s">
        <v>40</v>
      </c>
      <c s="6" t="s">
        <v>60</v>
      </c>
      <c s="6" t="s">
        <v>61</v>
      </c>
      <c t="s">
        <v>5</v>
      </c>
      <c s="24" t="s">
        <v>375</v>
      </c>
      <c s="25" t="s">
        <v>43</v>
      </c>
      <c s="26">
        <v>1</v>
      </c>
      <c s="25">
        <v>0</v>
      </c>
      <c s="25">
        <f>ROUND(G29*H29,6)</f>
      </c>
      <c r="L29" s="27">
        <v>0</v>
      </c>
      <c s="28">
        <f>ROUND(ROUND(L29,2)*ROUND(G29,3),2)</f>
      </c>
      <c s="25" t="s">
        <v>44</v>
      </c>
      <c>
        <f>(M29*21)/100</f>
      </c>
      <c t="s">
        <v>45</v>
      </c>
    </row>
    <row r="30" spans="1:5" ht="12.75" customHeight="1">
      <c r="A30" s="29" t="s">
        <v>46</v>
      </c>
      <c r="E30" s="30" t="s">
        <v>335</v>
      </c>
    </row>
    <row r="31" spans="1:5" ht="12.75" customHeight="1">
      <c r="A31" s="29" t="s">
        <v>47</v>
      </c>
      <c r="E31" s="31" t="s">
        <v>5</v>
      </c>
    </row>
    <row r="32" spans="5:5" ht="12.75" customHeight="1">
      <c r="E32" s="30" t="s">
        <v>48</v>
      </c>
    </row>
    <row r="33" spans="1:16" ht="12.75" customHeight="1">
      <c r="A33" t="s">
        <v>40</v>
      </c>
      <c s="6" t="s">
        <v>63</v>
      </c>
      <c s="6" t="s">
        <v>64</v>
      </c>
      <c t="s">
        <v>5</v>
      </c>
      <c s="24" t="s">
        <v>65</v>
      </c>
      <c s="25" t="s">
        <v>43</v>
      </c>
      <c s="26">
        <v>1</v>
      </c>
      <c s="25">
        <v>0</v>
      </c>
      <c s="25">
        <f>ROUND(G33*H33,6)</f>
      </c>
      <c r="L33" s="27">
        <v>0</v>
      </c>
      <c s="28">
        <f>ROUND(ROUND(L33,2)*ROUND(G33,3),2)</f>
      </c>
      <c s="25" t="s">
        <v>44</v>
      </c>
      <c>
        <f>(M33*21)/100</f>
      </c>
      <c t="s">
        <v>45</v>
      </c>
    </row>
    <row r="34" spans="1:5" ht="12.75" customHeight="1">
      <c r="A34" s="29" t="s">
        <v>46</v>
      </c>
      <c r="E34" s="30" t="s">
        <v>376</v>
      </c>
    </row>
    <row r="35" spans="1:5" ht="12.75" customHeight="1">
      <c r="A35" s="29" t="s">
        <v>47</v>
      </c>
      <c r="E35" s="31" t="s">
        <v>5</v>
      </c>
    </row>
    <row r="36" spans="5:5" ht="12.75" customHeight="1">
      <c r="E36" s="30" t="s">
        <v>48</v>
      </c>
    </row>
    <row r="37" spans="1:16" ht="12.75" customHeight="1">
      <c r="A37" t="s">
        <v>40</v>
      </c>
      <c s="6" t="s">
        <v>66</v>
      </c>
      <c s="6" t="s">
        <v>67</v>
      </c>
      <c t="s">
        <v>5</v>
      </c>
      <c s="24" t="s">
        <v>377</v>
      </c>
      <c s="25" t="s">
        <v>43</v>
      </c>
      <c s="26">
        <v>20</v>
      </c>
      <c s="25">
        <v>0</v>
      </c>
      <c s="25">
        <f>ROUND(G37*H37,6)</f>
      </c>
      <c r="L37" s="27">
        <v>0</v>
      </c>
      <c s="28">
        <f>ROUND(ROUND(L37,2)*ROUND(G37,3),2)</f>
      </c>
      <c s="25" t="s">
        <v>44</v>
      </c>
      <c>
        <f>(M37*21)/100</f>
      </c>
      <c t="s">
        <v>45</v>
      </c>
    </row>
    <row r="38" spans="1:5" ht="12.75" customHeight="1">
      <c r="A38" s="29" t="s">
        <v>46</v>
      </c>
      <c r="E38" s="30" t="s">
        <v>310</v>
      </c>
    </row>
    <row r="39" spans="1:5" ht="12.75" customHeight="1">
      <c r="A39" s="29" t="s">
        <v>47</v>
      </c>
      <c r="E39" s="31" t="s">
        <v>5</v>
      </c>
    </row>
    <row r="40" spans="5:5" ht="12.75" customHeight="1">
      <c r="E40" s="30" t="s">
        <v>48</v>
      </c>
    </row>
    <row r="41" spans="1:16" ht="12.75" customHeight="1">
      <c r="A41" t="s">
        <v>40</v>
      </c>
      <c s="6" t="s">
        <v>70</v>
      </c>
      <c s="6" t="s">
        <v>71</v>
      </c>
      <c t="s">
        <v>5</v>
      </c>
      <c s="24" t="s">
        <v>378</v>
      </c>
      <c s="25" t="s">
        <v>43</v>
      </c>
      <c s="26">
        <v>9</v>
      </c>
      <c s="25">
        <v>0</v>
      </c>
      <c s="25">
        <f>ROUND(G41*H41,6)</f>
      </c>
      <c r="L41" s="27">
        <v>0</v>
      </c>
      <c s="28">
        <f>ROUND(ROUND(L41,2)*ROUND(G41,3),2)</f>
      </c>
      <c s="25" t="s">
        <v>44</v>
      </c>
      <c>
        <f>(M41*21)/100</f>
      </c>
      <c t="s">
        <v>45</v>
      </c>
    </row>
    <row r="42" spans="1:5" ht="12.75" customHeight="1">
      <c r="A42" s="29" t="s">
        <v>46</v>
      </c>
      <c r="E42" s="30" t="s">
        <v>310</v>
      </c>
    </row>
    <row r="43" spans="1:5" ht="12.75" customHeight="1">
      <c r="A43" s="29" t="s">
        <v>47</v>
      </c>
      <c r="E43" s="31" t="s">
        <v>5</v>
      </c>
    </row>
    <row r="44" spans="5:5" ht="12.75" customHeight="1">
      <c r="E44" s="30" t="s">
        <v>48</v>
      </c>
    </row>
    <row r="45" spans="1:16" ht="12.75" customHeight="1">
      <c r="A45" t="s">
        <v>40</v>
      </c>
      <c s="6" t="s">
        <v>73</v>
      </c>
      <c s="6" t="s">
        <v>74</v>
      </c>
      <c t="s">
        <v>5</v>
      </c>
      <c s="24" t="s">
        <v>379</v>
      </c>
      <c s="25" t="s">
        <v>43</v>
      </c>
      <c s="26">
        <v>5</v>
      </c>
      <c s="25">
        <v>0</v>
      </c>
      <c s="25">
        <f>ROUND(G45*H45,6)</f>
      </c>
      <c r="L45" s="27">
        <v>0</v>
      </c>
      <c s="28">
        <f>ROUND(ROUND(L45,2)*ROUND(G45,3),2)</f>
      </c>
      <c s="25" t="s">
        <v>44</v>
      </c>
      <c>
        <f>(M45*21)/100</f>
      </c>
      <c t="s">
        <v>45</v>
      </c>
    </row>
    <row r="46" spans="1:5" ht="12.75" customHeight="1">
      <c r="A46" s="29" t="s">
        <v>46</v>
      </c>
      <c r="E46" s="30" t="s">
        <v>380</v>
      </c>
    </row>
    <row r="47" spans="1:5" ht="12.75" customHeight="1">
      <c r="A47" s="29" t="s">
        <v>47</v>
      </c>
      <c r="E47" s="31" t="s">
        <v>5</v>
      </c>
    </row>
    <row r="48" spans="5:5" ht="12.75" customHeight="1">
      <c r="E48" s="30" t="s">
        <v>48</v>
      </c>
    </row>
    <row r="49" spans="1:16" ht="12.75" customHeight="1">
      <c r="A49" t="s">
        <v>40</v>
      </c>
      <c s="6" t="s">
        <v>76</v>
      </c>
      <c s="6" t="s">
        <v>77</v>
      </c>
      <c t="s">
        <v>5</v>
      </c>
      <c s="24" t="s">
        <v>381</v>
      </c>
      <c s="25" t="s">
        <v>43</v>
      </c>
      <c s="26">
        <v>4</v>
      </c>
      <c s="25">
        <v>0</v>
      </c>
      <c s="25">
        <f>ROUND(G49*H49,6)</f>
      </c>
      <c r="L49" s="27">
        <v>0</v>
      </c>
      <c s="28">
        <f>ROUND(ROUND(L49,2)*ROUND(G49,3),2)</f>
      </c>
      <c s="25" t="s">
        <v>44</v>
      </c>
      <c>
        <f>(M49*21)/100</f>
      </c>
      <c t="s">
        <v>45</v>
      </c>
    </row>
    <row r="50" spans="1:5" ht="12.75" customHeight="1">
      <c r="A50" s="29" t="s">
        <v>46</v>
      </c>
      <c r="E50" s="30" t="s">
        <v>380</v>
      </c>
    </row>
    <row r="51" spans="1:5" ht="12.75" customHeight="1">
      <c r="A51" s="29" t="s">
        <v>47</v>
      </c>
      <c r="E51" s="31" t="s">
        <v>5</v>
      </c>
    </row>
    <row r="52" spans="5:5" ht="12.75" customHeight="1">
      <c r="E52" s="30" t="s">
        <v>48</v>
      </c>
    </row>
    <row r="53" spans="1:16" ht="12.75" customHeight="1">
      <c r="A53" t="s">
        <v>40</v>
      </c>
      <c s="6" t="s">
        <v>79</v>
      </c>
      <c s="6" t="s">
        <v>80</v>
      </c>
      <c t="s">
        <v>5</v>
      </c>
      <c s="24" t="s">
        <v>382</v>
      </c>
      <c s="25" t="s">
        <v>43</v>
      </c>
      <c s="26">
        <v>2</v>
      </c>
      <c s="25">
        <v>0</v>
      </c>
      <c s="25">
        <f>ROUND(G53*H53,6)</f>
      </c>
      <c r="L53" s="27">
        <v>0</v>
      </c>
      <c s="28">
        <f>ROUND(ROUND(L53,2)*ROUND(G53,3),2)</f>
      </c>
      <c s="25" t="s">
        <v>44</v>
      </c>
      <c>
        <f>(M53*21)/100</f>
      </c>
      <c t="s">
        <v>45</v>
      </c>
    </row>
    <row r="54" spans="1:5" ht="12.75" customHeight="1">
      <c r="A54" s="29" t="s">
        <v>46</v>
      </c>
      <c r="E54" s="30" t="s">
        <v>310</v>
      </c>
    </row>
    <row r="55" spans="1:5" ht="12.75" customHeight="1">
      <c r="A55" s="29" t="s">
        <v>47</v>
      </c>
      <c r="E55" s="31" t="s">
        <v>5</v>
      </c>
    </row>
    <row r="56" spans="5:5" ht="12.75" customHeight="1">
      <c r="E56" s="30" t="s">
        <v>48</v>
      </c>
    </row>
    <row r="57" spans="1:16" ht="12.75" customHeight="1">
      <c r="A57" t="s">
        <v>40</v>
      </c>
      <c s="6" t="s">
        <v>82</v>
      </c>
      <c s="6" t="s">
        <v>83</v>
      </c>
      <c t="s">
        <v>5</v>
      </c>
      <c s="24" t="s">
        <v>383</v>
      </c>
      <c s="25" t="s">
        <v>43</v>
      </c>
      <c s="26">
        <v>2</v>
      </c>
      <c s="25">
        <v>0</v>
      </c>
      <c s="25">
        <f>ROUND(G57*H57,6)</f>
      </c>
      <c r="L57" s="27">
        <v>0</v>
      </c>
      <c s="28">
        <f>ROUND(ROUND(L57,2)*ROUND(G57,3),2)</f>
      </c>
      <c s="25" t="s">
        <v>44</v>
      </c>
      <c>
        <f>(M57*21)/100</f>
      </c>
      <c t="s">
        <v>45</v>
      </c>
    </row>
    <row r="58" spans="1:5" ht="12.75" customHeight="1">
      <c r="A58" s="29" t="s">
        <v>46</v>
      </c>
      <c r="E58" s="30" t="s">
        <v>310</v>
      </c>
    </row>
    <row r="59" spans="1:5" ht="12.75" customHeight="1">
      <c r="A59" s="29" t="s">
        <v>47</v>
      </c>
      <c r="E59" s="31" t="s">
        <v>5</v>
      </c>
    </row>
    <row r="60" spans="5:5" ht="12.75" customHeight="1">
      <c r="E60" s="30" t="s">
        <v>48</v>
      </c>
    </row>
    <row r="61" spans="1:16" ht="12.75" customHeight="1">
      <c r="A61" t="s">
        <v>40</v>
      </c>
      <c s="6" t="s">
        <v>85</v>
      </c>
      <c s="6" t="s">
        <v>86</v>
      </c>
      <c t="s">
        <v>5</v>
      </c>
      <c s="24" t="s">
        <v>384</v>
      </c>
      <c s="25" t="s">
        <v>43</v>
      </c>
      <c s="26">
        <v>1</v>
      </c>
      <c s="25">
        <v>0</v>
      </c>
      <c s="25">
        <f>ROUND(G61*H61,6)</f>
      </c>
      <c r="L61" s="27">
        <v>0</v>
      </c>
      <c s="28">
        <f>ROUND(ROUND(L61,2)*ROUND(G61,3),2)</f>
      </c>
      <c s="25" t="s">
        <v>44</v>
      </c>
      <c>
        <f>(M61*21)/100</f>
      </c>
      <c t="s">
        <v>45</v>
      </c>
    </row>
    <row r="62" spans="1:5" ht="12.75" customHeight="1">
      <c r="A62" s="29" t="s">
        <v>46</v>
      </c>
      <c r="E62" s="30" t="s">
        <v>310</v>
      </c>
    </row>
    <row r="63" spans="1:5" ht="12.75" customHeight="1">
      <c r="A63" s="29" t="s">
        <v>47</v>
      </c>
      <c r="E63" s="31" t="s">
        <v>5</v>
      </c>
    </row>
    <row r="64" spans="5:5" ht="12.75" customHeight="1">
      <c r="E64" s="30" t="s">
        <v>48</v>
      </c>
    </row>
    <row r="65" spans="1:16" ht="12.75" customHeight="1">
      <c r="A65" t="s">
        <v>40</v>
      </c>
      <c s="6" t="s">
        <v>88</v>
      </c>
      <c s="6" t="s">
        <v>89</v>
      </c>
      <c t="s">
        <v>5</v>
      </c>
      <c s="24" t="s">
        <v>385</v>
      </c>
      <c s="25" t="s">
        <v>43</v>
      </c>
      <c s="26">
        <v>1</v>
      </c>
      <c s="25">
        <v>0</v>
      </c>
      <c s="25">
        <f>ROUND(G65*H65,6)</f>
      </c>
      <c r="L65" s="27">
        <v>0</v>
      </c>
      <c s="28">
        <f>ROUND(ROUND(L65,2)*ROUND(G65,3),2)</f>
      </c>
      <c s="25" t="s">
        <v>44</v>
      </c>
      <c>
        <f>(M65*21)/100</f>
      </c>
      <c t="s">
        <v>45</v>
      </c>
    </row>
    <row r="66" spans="1:5" ht="12.75" customHeight="1">
      <c r="A66" s="29" t="s">
        <v>46</v>
      </c>
      <c r="E66" s="30" t="s">
        <v>310</v>
      </c>
    </row>
    <row r="67" spans="1:5" ht="12.75" customHeight="1">
      <c r="A67" s="29" t="s">
        <v>47</v>
      </c>
      <c r="E67" s="31" t="s">
        <v>5</v>
      </c>
    </row>
    <row r="68" spans="5:5" ht="12.75" customHeight="1">
      <c r="E68" s="30" t="s">
        <v>48</v>
      </c>
    </row>
    <row r="69" spans="1:16" ht="12.75" customHeight="1">
      <c r="A69" t="s">
        <v>40</v>
      </c>
      <c s="6" t="s">
        <v>91</v>
      </c>
      <c s="6" t="s">
        <v>92</v>
      </c>
      <c t="s">
        <v>5</v>
      </c>
      <c s="24" t="s">
        <v>386</v>
      </c>
      <c s="25" t="s">
        <v>43</v>
      </c>
      <c s="26">
        <v>10</v>
      </c>
      <c s="25">
        <v>0</v>
      </c>
      <c s="25">
        <f>ROUND(G69*H69,6)</f>
      </c>
      <c r="L69" s="27">
        <v>0</v>
      </c>
      <c s="28">
        <f>ROUND(ROUND(L69,2)*ROUND(G69,3),2)</f>
      </c>
      <c s="25" t="s">
        <v>44</v>
      </c>
      <c>
        <f>(M69*21)/100</f>
      </c>
      <c t="s">
        <v>45</v>
      </c>
    </row>
    <row r="70" spans="1:5" ht="12.75" customHeight="1">
      <c r="A70" s="29" t="s">
        <v>46</v>
      </c>
      <c r="E70" s="30" t="s">
        <v>310</v>
      </c>
    </row>
    <row r="71" spans="1:5" ht="12.75" customHeight="1">
      <c r="A71" s="29" t="s">
        <v>47</v>
      </c>
      <c r="E71" s="31" t="s">
        <v>5</v>
      </c>
    </row>
    <row r="72" spans="5:5" ht="12.75" customHeight="1">
      <c r="E72" s="30" t="s">
        <v>48</v>
      </c>
    </row>
    <row r="73" spans="1:13" ht="12.75" customHeight="1">
      <c r="A73" t="s">
        <v>37</v>
      </c>
      <c r="C73" s="7" t="s">
        <v>45</v>
      </c>
      <c r="E73" s="32" t="s">
        <v>103</v>
      </c>
      <c r="J73" s="28">
        <f>0</f>
      </c>
      <c s="28">
        <f>0</f>
      </c>
      <c s="28">
        <f>0+L74</f>
      </c>
      <c s="28">
        <f>0+M74</f>
      </c>
    </row>
    <row r="74" spans="1:16" ht="12.75" customHeight="1">
      <c r="A74" t="s">
        <v>40</v>
      </c>
      <c s="6" t="s">
        <v>94</v>
      </c>
      <c s="6" t="s">
        <v>95</v>
      </c>
      <c t="s">
        <v>5</v>
      </c>
      <c s="24" t="s">
        <v>338</v>
      </c>
      <c s="25" t="s">
        <v>69</v>
      </c>
      <c s="26">
        <v>450</v>
      </c>
      <c s="25">
        <v>0</v>
      </c>
      <c s="25">
        <f>ROUND(G74*H74,6)</f>
      </c>
      <c r="L74" s="27">
        <v>0</v>
      </c>
      <c s="28">
        <f>ROUND(ROUND(L74,2)*ROUND(G74,3),2)</f>
      </c>
      <c s="25" t="s">
        <v>44</v>
      </c>
      <c>
        <f>(M74*21)/100</f>
      </c>
      <c t="s">
        <v>45</v>
      </c>
    </row>
    <row r="75" spans="1:5" ht="12.75" customHeight="1">
      <c r="A75" s="29" t="s">
        <v>46</v>
      </c>
      <c r="E75" s="30" t="s">
        <v>310</v>
      </c>
    </row>
    <row r="76" spans="1:5" ht="12.75" customHeight="1">
      <c r="A76" s="29" t="s">
        <v>47</v>
      </c>
      <c r="E76" s="31" t="s">
        <v>5</v>
      </c>
    </row>
    <row r="77" spans="5:5" ht="12.75" customHeight="1">
      <c r="E77" s="30" t="s">
        <v>107</v>
      </c>
    </row>
    <row r="78" spans="1:13" ht="12.75" customHeight="1">
      <c r="A78" t="s">
        <v>37</v>
      </c>
      <c r="C78" s="7" t="s">
        <v>51</v>
      </c>
      <c r="E78" s="32" t="s">
        <v>114</v>
      </c>
      <c r="J78" s="28">
        <f>0</f>
      </c>
      <c s="28">
        <f>0</f>
      </c>
      <c s="28">
        <f>0+L79+L83+L87+L91+L95+L99+L103+L107+L111+L115+L119+L123+L127+L131+L135+L139+L143</f>
      </c>
      <c s="28">
        <f>0+M79+M83+M87+M91+M95+M99+M103+M107+M111+M115+M119+M123+M127+M131+M135+M139+M143</f>
      </c>
    </row>
    <row r="79" spans="1:16" ht="12.75" customHeight="1">
      <c r="A79" t="s">
        <v>40</v>
      </c>
      <c s="6" t="s">
        <v>97</v>
      </c>
      <c s="6" t="s">
        <v>98</v>
      </c>
      <c t="s">
        <v>5</v>
      </c>
      <c s="24" t="s">
        <v>387</v>
      </c>
      <c s="25" t="s">
        <v>43</v>
      </c>
      <c s="26">
        <v>1</v>
      </c>
      <c s="25">
        <v>0</v>
      </c>
      <c s="25">
        <f>ROUND(G79*H79,6)</f>
      </c>
      <c r="L79" s="27">
        <v>0</v>
      </c>
      <c s="28">
        <f>ROUND(ROUND(L79,2)*ROUND(G79,3),2)</f>
      </c>
      <c s="25" t="s">
        <v>44</v>
      </c>
      <c>
        <f>(M79*21)/100</f>
      </c>
      <c t="s">
        <v>45</v>
      </c>
    </row>
    <row r="80" spans="1:5" ht="12.75" customHeight="1">
      <c r="A80" s="29" t="s">
        <v>46</v>
      </c>
      <c r="E80" s="30" t="s">
        <v>310</v>
      </c>
    </row>
    <row r="81" spans="1:5" ht="12.75" customHeight="1">
      <c r="A81" s="29" t="s">
        <v>47</v>
      </c>
      <c r="E81" s="31" t="s">
        <v>5</v>
      </c>
    </row>
    <row r="82" spans="5:5" ht="12.75" customHeight="1">
      <c r="E82" s="30" t="s">
        <v>118</v>
      </c>
    </row>
    <row r="83" spans="1:16" ht="12.75" customHeight="1">
      <c r="A83" t="s">
        <v>40</v>
      </c>
      <c s="6" t="s">
        <v>100</v>
      </c>
      <c s="6" t="s">
        <v>101</v>
      </c>
      <c t="s">
        <v>5</v>
      </c>
      <c s="24" t="s">
        <v>388</v>
      </c>
      <c s="25" t="s">
        <v>43</v>
      </c>
      <c s="26">
        <v>9</v>
      </c>
      <c s="25">
        <v>0</v>
      </c>
      <c s="25">
        <f>ROUND(G83*H83,6)</f>
      </c>
      <c r="L83" s="27">
        <v>0</v>
      </c>
      <c s="28">
        <f>ROUND(ROUND(L83,2)*ROUND(G83,3),2)</f>
      </c>
      <c s="25" t="s">
        <v>44</v>
      </c>
      <c>
        <f>(M83*21)/100</f>
      </c>
      <c t="s">
        <v>45</v>
      </c>
    </row>
    <row r="84" spans="1:5" ht="12.75" customHeight="1">
      <c r="A84" s="29" t="s">
        <v>46</v>
      </c>
      <c r="E84" s="30" t="s">
        <v>310</v>
      </c>
    </row>
    <row r="85" spans="1:5" ht="12.75" customHeight="1">
      <c r="A85" s="29" t="s">
        <v>47</v>
      </c>
      <c r="E85" s="31" t="s">
        <v>5</v>
      </c>
    </row>
    <row r="86" spans="5:5" ht="12.75" customHeight="1">
      <c r="E86" s="30" t="s">
        <v>118</v>
      </c>
    </row>
    <row r="87" spans="1:16" ht="12.75" customHeight="1">
      <c r="A87" t="s">
        <v>40</v>
      </c>
      <c s="6" t="s">
        <v>104</v>
      </c>
      <c s="6" t="s">
        <v>105</v>
      </c>
      <c t="s">
        <v>5</v>
      </c>
      <c s="24" t="s">
        <v>389</v>
      </c>
      <c s="25" t="s">
        <v>43</v>
      </c>
      <c s="26">
        <v>1</v>
      </c>
      <c s="25">
        <v>0</v>
      </c>
      <c s="25">
        <f>ROUND(G87*H87,6)</f>
      </c>
      <c r="L87" s="27">
        <v>0</v>
      </c>
      <c s="28">
        <f>ROUND(ROUND(L87,2)*ROUND(G87,3),2)</f>
      </c>
      <c s="25" t="s">
        <v>44</v>
      </c>
      <c>
        <f>(M87*21)/100</f>
      </c>
      <c t="s">
        <v>45</v>
      </c>
    </row>
    <row r="88" spans="1:5" ht="12.75" customHeight="1">
      <c r="A88" s="29" t="s">
        <v>46</v>
      </c>
      <c r="E88" s="30" t="s">
        <v>310</v>
      </c>
    </row>
    <row r="89" spans="1:5" ht="12.75" customHeight="1">
      <c r="A89" s="29" t="s">
        <v>47</v>
      </c>
      <c r="E89" s="31" t="s">
        <v>5</v>
      </c>
    </row>
    <row r="90" spans="5:5" ht="12.75" customHeight="1">
      <c r="E90" s="30" t="s">
        <v>118</v>
      </c>
    </row>
    <row r="91" spans="1:16" ht="12.75" customHeight="1">
      <c r="A91" t="s">
        <v>40</v>
      </c>
      <c s="6" t="s">
        <v>108</v>
      </c>
      <c s="6" t="s">
        <v>109</v>
      </c>
      <c t="s">
        <v>5</v>
      </c>
      <c s="24" t="s">
        <v>390</v>
      </c>
      <c s="25" t="s">
        <v>43</v>
      </c>
      <c s="26">
        <v>2</v>
      </c>
      <c s="25">
        <v>0</v>
      </c>
      <c s="25">
        <f>ROUND(G91*H91,6)</f>
      </c>
      <c r="L91" s="27">
        <v>0</v>
      </c>
      <c s="28">
        <f>ROUND(ROUND(L91,2)*ROUND(G91,3),2)</f>
      </c>
      <c s="25" t="s">
        <v>44</v>
      </c>
      <c>
        <f>(M91*21)/100</f>
      </c>
      <c t="s">
        <v>45</v>
      </c>
    </row>
    <row r="92" spans="1:5" ht="12.75" customHeight="1">
      <c r="A92" s="29" t="s">
        <v>46</v>
      </c>
      <c r="E92" s="30" t="s">
        <v>310</v>
      </c>
    </row>
    <row r="93" spans="1:5" ht="12.75" customHeight="1">
      <c r="A93" s="29" t="s">
        <v>47</v>
      </c>
      <c r="E93" s="31" t="s">
        <v>5</v>
      </c>
    </row>
    <row r="94" spans="5:5" ht="12.75" customHeight="1">
      <c r="E94" s="30" t="s">
        <v>118</v>
      </c>
    </row>
    <row r="95" spans="1:16" ht="12.75" customHeight="1">
      <c r="A95" t="s">
        <v>40</v>
      </c>
      <c s="6" t="s">
        <v>111</v>
      </c>
      <c s="6" t="s">
        <v>112</v>
      </c>
      <c t="s">
        <v>5</v>
      </c>
      <c s="24" t="s">
        <v>391</v>
      </c>
      <c s="25" t="s">
        <v>69</v>
      </c>
      <c s="26">
        <v>150</v>
      </c>
      <c s="25">
        <v>0</v>
      </c>
      <c s="25">
        <f>ROUND(G95*H95,6)</f>
      </c>
      <c r="L95" s="27">
        <v>0</v>
      </c>
      <c s="28">
        <f>ROUND(ROUND(L95,2)*ROUND(G95,3),2)</f>
      </c>
      <c s="25" t="s">
        <v>44</v>
      </c>
      <c>
        <f>(M95*21)/100</f>
      </c>
      <c t="s">
        <v>45</v>
      </c>
    </row>
    <row r="96" spans="1:5" ht="12.75" customHeight="1">
      <c r="A96" s="29" t="s">
        <v>46</v>
      </c>
      <c r="E96" s="30" t="s">
        <v>310</v>
      </c>
    </row>
    <row r="97" spans="1:5" ht="12.75" customHeight="1">
      <c r="A97" s="29" t="s">
        <v>47</v>
      </c>
      <c r="E97" s="31" t="s">
        <v>5</v>
      </c>
    </row>
    <row r="98" spans="5:5" ht="12.75" customHeight="1">
      <c r="E98" s="30" t="s">
        <v>118</v>
      </c>
    </row>
    <row r="99" spans="1:16" ht="12.75" customHeight="1">
      <c r="A99" t="s">
        <v>40</v>
      </c>
      <c s="6" t="s">
        <v>115</v>
      </c>
      <c s="6" t="s">
        <v>116</v>
      </c>
      <c t="s">
        <v>5</v>
      </c>
      <c s="24" t="s">
        <v>133</v>
      </c>
      <c s="25" t="s">
        <v>43</v>
      </c>
      <c s="26">
        <v>1</v>
      </c>
      <c s="25">
        <v>0</v>
      </c>
      <c s="25">
        <f>ROUND(G99*H99,6)</f>
      </c>
      <c r="L99" s="27">
        <v>0</v>
      </c>
      <c s="28">
        <f>ROUND(ROUND(L99,2)*ROUND(G99,3),2)</f>
      </c>
      <c s="25" t="s">
        <v>44</v>
      </c>
      <c>
        <f>(M99*21)/100</f>
      </c>
      <c t="s">
        <v>45</v>
      </c>
    </row>
    <row r="100" spans="1:5" ht="12.75" customHeight="1">
      <c r="A100" s="29" t="s">
        <v>46</v>
      </c>
      <c r="E100" s="30" t="s">
        <v>310</v>
      </c>
    </row>
    <row r="101" spans="1:5" ht="12.75" customHeight="1">
      <c r="A101" s="29" t="s">
        <v>47</v>
      </c>
      <c r="E101" s="31" t="s">
        <v>5</v>
      </c>
    </row>
    <row r="102" spans="5:5" ht="12.75" customHeight="1">
      <c r="E102" s="30" t="s">
        <v>118</v>
      </c>
    </row>
    <row r="103" spans="1:16" ht="12.75" customHeight="1">
      <c r="A103" t="s">
        <v>40</v>
      </c>
      <c s="6" t="s">
        <v>119</v>
      </c>
      <c s="6" t="s">
        <v>120</v>
      </c>
      <c t="s">
        <v>5</v>
      </c>
      <c s="24" t="s">
        <v>136</v>
      </c>
      <c s="25" t="s">
        <v>43</v>
      </c>
      <c s="26">
        <v>1</v>
      </c>
      <c s="25">
        <v>0</v>
      </c>
      <c s="25">
        <f>ROUND(G103*H103,6)</f>
      </c>
      <c r="L103" s="27">
        <v>0</v>
      </c>
      <c s="28">
        <f>ROUND(ROUND(L103,2)*ROUND(G103,3),2)</f>
      </c>
      <c s="25" t="s">
        <v>44</v>
      </c>
      <c>
        <f>(M103*21)/100</f>
      </c>
      <c t="s">
        <v>45</v>
      </c>
    </row>
    <row r="104" spans="1:5" ht="12.75" customHeight="1">
      <c r="A104" s="29" t="s">
        <v>46</v>
      </c>
      <c r="E104" s="30" t="s">
        <v>310</v>
      </c>
    </row>
    <row r="105" spans="1:5" ht="12.75" customHeight="1">
      <c r="A105" s="29" t="s">
        <v>47</v>
      </c>
      <c r="E105" s="31" t="s">
        <v>5</v>
      </c>
    </row>
    <row r="106" spans="5:5" ht="12.75" customHeight="1">
      <c r="E106" s="30" t="s">
        <v>118</v>
      </c>
    </row>
    <row r="107" spans="1:16" ht="12.75" customHeight="1">
      <c r="A107" t="s">
        <v>40</v>
      </c>
      <c s="6" t="s">
        <v>122</v>
      </c>
      <c s="6" t="s">
        <v>123</v>
      </c>
      <c t="s">
        <v>5</v>
      </c>
      <c s="24" t="s">
        <v>392</v>
      </c>
      <c s="25" t="s">
        <v>43</v>
      </c>
      <c s="26">
        <v>20</v>
      </c>
      <c s="25">
        <v>0</v>
      </c>
      <c s="25">
        <f>ROUND(G107*H107,6)</f>
      </c>
      <c r="L107" s="27">
        <v>0</v>
      </c>
      <c s="28">
        <f>ROUND(ROUND(L107,2)*ROUND(G107,3),2)</f>
      </c>
      <c s="25" t="s">
        <v>44</v>
      </c>
      <c>
        <f>(M107*21)/100</f>
      </c>
      <c t="s">
        <v>45</v>
      </c>
    </row>
    <row r="108" spans="1:5" ht="12.75" customHeight="1">
      <c r="A108" s="29" t="s">
        <v>46</v>
      </c>
      <c r="E108" s="30" t="s">
        <v>310</v>
      </c>
    </row>
    <row r="109" spans="1:5" ht="12.75" customHeight="1">
      <c r="A109" s="29" t="s">
        <v>47</v>
      </c>
      <c r="E109" s="31" t="s">
        <v>5</v>
      </c>
    </row>
    <row r="110" spans="5:5" ht="12.75" customHeight="1">
      <c r="E110" s="30" t="s">
        <v>118</v>
      </c>
    </row>
    <row r="111" spans="1:16" ht="12.75" customHeight="1">
      <c r="A111" t="s">
        <v>40</v>
      </c>
      <c s="6" t="s">
        <v>125</v>
      </c>
      <c s="6" t="s">
        <v>126</v>
      </c>
      <c t="s">
        <v>5</v>
      </c>
      <c s="24" t="s">
        <v>349</v>
      </c>
      <c s="25" t="s">
        <v>69</v>
      </c>
      <c s="26">
        <v>450</v>
      </c>
      <c s="25">
        <v>0</v>
      </c>
      <c s="25">
        <f>ROUND(G111*H111,6)</f>
      </c>
      <c r="L111" s="27">
        <v>0</v>
      </c>
      <c s="28">
        <f>ROUND(ROUND(L111,2)*ROUND(G111,3),2)</f>
      </c>
      <c s="25" t="s">
        <v>44</v>
      </c>
      <c>
        <f>(M111*21)/100</f>
      </c>
      <c t="s">
        <v>45</v>
      </c>
    </row>
    <row r="112" spans="1:5" ht="12.75" customHeight="1">
      <c r="A112" s="29" t="s">
        <v>46</v>
      </c>
      <c r="E112" s="30" t="s">
        <v>310</v>
      </c>
    </row>
    <row r="113" spans="1:5" ht="12.75" customHeight="1">
      <c r="A113" s="29" t="s">
        <v>47</v>
      </c>
      <c r="E113" s="31" t="s">
        <v>5</v>
      </c>
    </row>
    <row r="114" spans="5:5" ht="12.75" customHeight="1">
      <c r="E114" s="30" t="s">
        <v>118</v>
      </c>
    </row>
    <row r="115" spans="1:16" ht="12.75" customHeight="1">
      <c r="A115" t="s">
        <v>40</v>
      </c>
      <c s="6" t="s">
        <v>128</v>
      </c>
      <c s="6" t="s">
        <v>129</v>
      </c>
      <c t="s">
        <v>5</v>
      </c>
      <c s="24" t="s">
        <v>393</v>
      </c>
      <c s="25" t="s">
        <v>43</v>
      </c>
      <c s="26">
        <v>9</v>
      </c>
      <c s="25">
        <v>0</v>
      </c>
      <c s="25">
        <f>ROUND(G115*H115,6)</f>
      </c>
      <c r="L115" s="27">
        <v>0</v>
      </c>
      <c s="28">
        <f>ROUND(ROUND(L115,2)*ROUND(G115,3),2)</f>
      </c>
      <c s="25" t="s">
        <v>44</v>
      </c>
      <c>
        <f>(M115*21)/100</f>
      </c>
      <c t="s">
        <v>45</v>
      </c>
    </row>
    <row r="116" spans="1:5" ht="12.75" customHeight="1">
      <c r="A116" s="29" t="s">
        <v>46</v>
      </c>
      <c r="E116" s="30" t="s">
        <v>310</v>
      </c>
    </row>
    <row r="117" spans="1:5" ht="12.75" customHeight="1">
      <c r="A117" s="29" t="s">
        <v>47</v>
      </c>
      <c r="E117" s="31" t="s">
        <v>5</v>
      </c>
    </row>
    <row r="118" spans="5:5" ht="12.75" customHeight="1">
      <c r="E118" s="30" t="s">
        <v>118</v>
      </c>
    </row>
    <row r="119" spans="1:16" ht="12.75" customHeight="1">
      <c r="A119" t="s">
        <v>40</v>
      </c>
      <c s="6" t="s">
        <v>131</v>
      </c>
      <c s="6" t="s">
        <v>132</v>
      </c>
      <c t="s">
        <v>5</v>
      </c>
      <c s="24" t="s">
        <v>394</v>
      </c>
      <c s="25" t="s">
        <v>43</v>
      </c>
      <c s="26">
        <v>5</v>
      </c>
      <c s="25">
        <v>0</v>
      </c>
      <c s="25">
        <f>ROUND(G119*H119,6)</f>
      </c>
      <c r="L119" s="27">
        <v>0</v>
      </c>
      <c s="28">
        <f>ROUND(ROUND(L119,2)*ROUND(G119,3),2)</f>
      </c>
      <c s="25" t="s">
        <v>44</v>
      </c>
      <c>
        <f>(M119*21)/100</f>
      </c>
      <c t="s">
        <v>45</v>
      </c>
    </row>
    <row r="120" spans="1:5" ht="12.75" customHeight="1">
      <c r="A120" s="29" t="s">
        <v>46</v>
      </c>
      <c r="E120" s="30" t="s">
        <v>310</v>
      </c>
    </row>
    <row r="121" spans="1:5" ht="12.75" customHeight="1">
      <c r="A121" s="29" t="s">
        <v>47</v>
      </c>
      <c r="E121" s="31" t="s">
        <v>5</v>
      </c>
    </row>
    <row r="122" spans="5:5" ht="12.75" customHeight="1">
      <c r="E122" s="30" t="s">
        <v>118</v>
      </c>
    </row>
    <row r="123" spans="1:16" ht="12.75" customHeight="1">
      <c r="A123" t="s">
        <v>40</v>
      </c>
      <c s="6" t="s">
        <v>134</v>
      </c>
      <c s="6" t="s">
        <v>135</v>
      </c>
      <c t="s">
        <v>5</v>
      </c>
      <c s="24" t="s">
        <v>394</v>
      </c>
      <c s="25" t="s">
        <v>43</v>
      </c>
      <c s="26">
        <v>4</v>
      </c>
      <c s="25">
        <v>0</v>
      </c>
      <c s="25">
        <f>ROUND(G123*H123,6)</f>
      </c>
      <c r="L123" s="27">
        <v>0</v>
      </c>
      <c s="28">
        <f>ROUND(ROUND(L123,2)*ROUND(G123,3),2)</f>
      </c>
      <c s="25" t="s">
        <v>44</v>
      </c>
      <c>
        <f>(M123*21)/100</f>
      </c>
      <c t="s">
        <v>45</v>
      </c>
    </row>
    <row r="124" spans="1:5" ht="12.75" customHeight="1">
      <c r="A124" s="29" t="s">
        <v>46</v>
      </c>
      <c r="E124" s="30" t="s">
        <v>310</v>
      </c>
    </row>
    <row r="125" spans="1:5" ht="12.75" customHeight="1">
      <c r="A125" s="29" t="s">
        <v>47</v>
      </c>
      <c r="E125" s="31" t="s">
        <v>5</v>
      </c>
    </row>
    <row r="126" spans="5:5" ht="12.75" customHeight="1">
      <c r="E126" s="30" t="s">
        <v>118</v>
      </c>
    </row>
    <row r="127" spans="1:16" ht="12.75" customHeight="1">
      <c r="A127" t="s">
        <v>40</v>
      </c>
      <c s="6" t="s">
        <v>137</v>
      </c>
      <c s="6" t="s">
        <v>138</v>
      </c>
      <c t="s">
        <v>5</v>
      </c>
      <c s="24" t="s">
        <v>395</v>
      </c>
      <c s="25" t="s">
        <v>43</v>
      </c>
      <c s="26">
        <v>2</v>
      </c>
      <c s="25">
        <v>0</v>
      </c>
      <c s="25">
        <f>ROUND(G127*H127,6)</f>
      </c>
      <c r="L127" s="27">
        <v>0</v>
      </c>
      <c s="28">
        <f>ROUND(ROUND(L127,2)*ROUND(G127,3),2)</f>
      </c>
      <c s="25" t="s">
        <v>44</v>
      </c>
      <c>
        <f>(M127*21)/100</f>
      </c>
      <c t="s">
        <v>45</v>
      </c>
    </row>
    <row r="128" spans="1:5" ht="12.75" customHeight="1">
      <c r="A128" s="29" t="s">
        <v>46</v>
      </c>
      <c r="E128" s="30" t="s">
        <v>310</v>
      </c>
    </row>
    <row r="129" spans="1:5" ht="12.75" customHeight="1">
      <c r="A129" s="29" t="s">
        <v>47</v>
      </c>
      <c r="E129" s="31" t="s">
        <v>5</v>
      </c>
    </row>
    <row r="130" spans="5:5" ht="12.75" customHeight="1">
      <c r="E130" s="30" t="s">
        <v>118</v>
      </c>
    </row>
    <row r="131" spans="1:16" ht="12.75" customHeight="1">
      <c r="A131" t="s">
        <v>40</v>
      </c>
      <c s="6" t="s">
        <v>140</v>
      </c>
      <c s="6" t="s">
        <v>141</v>
      </c>
      <c t="s">
        <v>5</v>
      </c>
      <c s="24" t="s">
        <v>396</v>
      </c>
      <c s="25" t="s">
        <v>43</v>
      </c>
      <c s="26">
        <v>2</v>
      </c>
      <c s="25">
        <v>0</v>
      </c>
      <c s="25">
        <f>ROUND(G131*H131,6)</f>
      </c>
      <c r="L131" s="27">
        <v>0</v>
      </c>
      <c s="28">
        <f>ROUND(ROUND(L131,2)*ROUND(G131,3),2)</f>
      </c>
      <c s="25" t="s">
        <v>44</v>
      </c>
      <c>
        <f>(M131*21)/100</f>
      </c>
      <c t="s">
        <v>45</v>
      </c>
    </row>
    <row r="132" spans="1:5" ht="12.75" customHeight="1">
      <c r="A132" s="29" t="s">
        <v>46</v>
      </c>
      <c r="E132" s="30" t="s">
        <v>310</v>
      </c>
    </row>
    <row r="133" spans="1:5" ht="12.75" customHeight="1">
      <c r="A133" s="29" t="s">
        <v>47</v>
      </c>
      <c r="E133" s="31" t="s">
        <v>5</v>
      </c>
    </row>
    <row r="134" spans="5:5" ht="12.75" customHeight="1">
      <c r="E134" s="30" t="s">
        <v>118</v>
      </c>
    </row>
    <row r="135" spans="1:16" ht="12.75" customHeight="1">
      <c r="A135" t="s">
        <v>40</v>
      </c>
      <c s="6" t="s">
        <v>143</v>
      </c>
      <c s="6" t="s">
        <v>144</v>
      </c>
      <c t="s">
        <v>5</v>
      </c>
      <c s="24" t="s">
        <v>397</v>
      </c>
      <c s="25" t="s">
        <v>43</v>
      </c>
      <c s="26">
        <v>1</v>
      </c>
      <c s="25">
        <v>0</v>
      </c>
      <c s="25">
        <f>ROUND(G135*H135,6)</f>
      </c>
      <c r="L135" s="27">
        <v>0</v>
      </c>
      <c s="28">
        <f>ROUND(ROUND(L135,2)*ROUND(G135,3),2)</f>
      </c>
      <c s="25" t="s">
        <v>44</v>
      </c>
      <c>
        <f>(M135*21)/100</f>
      </c>
      <c t="s">
        <v>45</v>
      </c>
    </row>
    <row r="136" spans="1:5" ht="12.75" customHeight="1">
      <c r="A136" s="29" t="s">
        <v>46</v>
      </c>
      <c r="E136" s="30" t="s">
        <v>310</v>
      </c>
    </row>
    <row r="137" spans="1:5" ht="12.75" customHeight="1">
      <c r="A137" s="29" t="s">
        <v>47</v>
      </c>
      <c r="E137" s="31" t="s">
        <v>5</v>
      </c>
    </row>
    <row r="138" spans="5:5" ht="12.75" customHeight="1">
      <c r="E138" s="30" t="s">
        <v>118</v>
      </c>
    </row>
    <row r="139" spans="1:16" ht="12.75" customHeight="1">
      <c r="A139" t="s">
        <v>40</v>
      </c>
      <c s="6" t="s">
        <v>146</v>
      </c>
      <c s="6" t="s">
        <v>147</v>
      </c>
      <c t="s">
        <v>5</v>
      </c>
      <c s="24" t="s">
        <v>398</v>
      </c>
      <c s="25" t="s">
        <v>43</v>
      </c>
      <c s="26">
        <v>1</v>
      </c>
      <c s="25">
        <v>0</v>
      </c>
      <c s="25">
        <f>ROUND(G139*H139,6)</f>
      </c>
      <c r="L139" s="27">
        <v>0</v>
      </c>
      <c s="28">
        <f>ROUND(ROUND(L139,2)*ROUND(G139,3),2)</f>
      </c>
      <c s="25" t="s">
        <v>44</v>
      </c>
      <c>
        <f>(M139*21)/100</f>
      </c>
      <c t="s">
        <v>45</v>
      </c>
    </row>
    <row r="140" spans="1:5" ht="12.75" customHeight="1">
      <c r="A140" s="29" t="s">
        <v>46</v>
      </c>
      <c r="E140" s="30" t="s">
        <v>310</v>
      </c>
    </row>
    <row r="141" spans="1:5" ht="12.75" customHeight="1">
      <c r="A141" s="29" t="s">
        <v>47</v>
      </c>
      <c r="E141" s="31" t="s">
        <v>5</v>
      </c>
    </row>
    <row r="142" spans="5:5" ht="12.75" customHeight="1">
      <c r="E142" s="30" t="s">
        <v>118</v>
      </c>
    </row>
    <row r="143" spans="1:16" ht="12.75" customHeight="1">
      <c r="A143" t="s">
        <v>40</v>
      </c>
      <c s="6" t="s">
        <v>149</v>
      </c>
      <c s="6" t="s">
        <v>150</v>
      </c>
      <c t="s">
        <v>5</v>
      </c>
      <c s="24" t="s">
        <v>399</v>
      </c>
      <c s="25" t="s">
        <v>43</v>
      </c>
      <c s="26">
        <v>10</v>
      </c>
      <c s="25">
        <v>0</v>
      </c>
      <c s="25">
        <f>ROUND(G143*H143,6)</f>
      </c>
      <c r="L143" s="27">
        <v>0</v>
      </c>
      <c s="28">
        <f>ROUND(ROUND(L143,2)*ROUND(G143,3),2)</f>
      </c>
      <c s="25" t="s">
        <v>44</v>
      </c>
      <c>
        <f>(M143*21)/100</f>
      </c>
      <c t="s">
        <v>45</v>
      </c>
    </row>
    <row r="144" spans="1:5" ht="12.75" customHeight="1">
      <c r="A144" s="29" t="s">
        <v>46</v>
      </c>
      <c r="E144" s="30" t="s">
        <v>310</v>
      </c>
    </row>
    <row r="145" spans="1:5" ht="12.75" customHeight="1">
      <c r="A145" s="29" t="s">
        <v>47</v>
      </c>
      <c r="E145" s="31" t="s">
        <v>5</v>
      </c>
    </row>
    <row r="146" spans="5:5" ht="12.75" customHeight="1">
      <c r="E146" s="30" t="s">
        <v>118</v>
      </c>
    </row>
    <row r="147" spans="1:13" ht="12.75" customHeight="1">
      <c r="A147" t="s">
        <v>37</v>
      </c>
      <c r="C147" s="7" t="s">
        <v>54</v>
      </c>
      <c r="E147" s="32" t="s">
        <v>179</v>
      </c>
      <c r="J147" s="28">
        <f>0</f>
      </c>
      <c s="28">
        <f>0</f>
      </c>
      <c s="28">
        <f>0+L148+L152+L156+L160+L164+L168+L172+L176+L180+L184+L188+L192+L196</f>
      </c>
      <c s="28">
        <f>0+M148+M152+M156+M160+M164+M168+M172+M176+M180+M184+M188+M192+M196</f>
      </c>
    </row>
    <row r="148" spans="1:16" ht="12.75" customHeight="1">
      <c r="A148" t="s">
        <v>40</v>
      </c>
      <c s="6" t="s">
        <v>152</v>
      </c>
      <c s="6" t="s">
        <v>153</v>
      </c>
      <c t="s">
        <v>5</v>
      </c>
      <c s="24" t="s">
        <v>182</v>
      </c>
      <c s="25" t="s">
        <v>183</v>
      </c>
      <c s="26">
        <v>1</v>
      </c>
      <c s="25">
        <v>0</v>
      </c>
      <c s="25">
        <f>ROUND(G148*H148,6)</f>
      </c>
      <c r="L148" s="27">
        <v>0</v>
      </c>
      <c s="28">
        <f>ROUND(ROUND(L148,2)*ROUND(G148,3),2)</f>
      </c>
      <c s="25" t="s">
        <v>44</v>
      </c>
      <c>
        <f>(M148*21)/100</f>
      </c>
      <c t="s">
        <v>45</v>
      </c>
    </row>
    <row r="149" spans="1:5" ht="12.75" customHeight="1">
      <c r="A149" s="29" t="s">
        <v>46</v>
      </c>
      <c r="E149" s="30" t="s">
        <v>294</v>
      </c>
    </row>
    <row r="150" spans="1:5" ht="12.75" customHeight="1">
      <c r="A150" s="29" t="s">
        <v>47</v>
      </c>
      <c r="E150" s="31" t="s">
        <v>5</v>
      </c>
    </row>
    <row r="151" spans="5:5" ht="12.75" customHeight="1">
      <c r="E151" s="30" t="s">
        <v>184</v>
      </c>
    </row>
    <row r="152" spans="1:16" ht="12.75" customHeight="1">
      <c r="A152" t="s">
        <v>40</v>
      </c>
      <c s="6" t="s">
        <v>155</v>
      </c>
      <c s="6" t="s">
        <v>156</v>
      </c>
      <c t="s">
        <v>5</v>
      </c>
      <c s="24" t="s">
        <v>187</v>
      </c>
      <c s="25" t="s">
        <v>183</v>
      </c>
      <c s="26">
        <v>1</v>
      </c>
      <c s="25">
        <v>0</v>
      </c>
      <c s="25">
        <f>ROUND(G152*H152,6)</f>
      </c>
      <c r="L152" s="27">
        <v>0</v>
      </c>
      <c s="28">
        <f>ROUND(ROUND(L152,2)*ROUND(G152,3),2)</f>
      </c>
      <c s="25" t="s">
        <v>44</v>
      </c>
      <c>
        <f>(M152*21)/100</f>
      </c>
      <c t="s">
        <v>45</v>
      </c>
    </row>
    <row r="153" spans="1:5" ht="12.75" customHeight="1">
      <c r="A153" s="29" t="s">
        <v>46</v>
      </c>
      <c r="E153" s="30" t="s">
        <v>310</v>
      </c>
    </row>
    <row r="154" spans="1:5" ht="12.75" customHeight="1">
      <c r="A154" s="29" t="s">
        <v>47</v>
      </c>
      <c r="E154" s="31" t="s">
        <v>5</v>
      </c>
    </row>
    <row r="155" spans="5:5" ht="12.75" customHeight="1">
      <c r="E155" s="30" t="s">
        <v>322</v>
      </c>
    </row>
    <row r="156" spans="1:16" ht="12.75" customHeight="1">
      <c r="A156" t="s">
        <v>40</v>
      </c>
      <c s="6" t="s">
        <v>158</v>
      </c>
      <c s="6" t="s">
        <v>159</v>
      </c>
      <c t="s">
        <v>5</v>
      </c>
      <c s="24" t="s">
        <v>400</v>
      </c>
      <c s="25" t="s">
        <v>183</v>
      </c>
      <c s="26">
        <v>1</v>
      </c>
      <c s="25">
        <v>0</v>
      </c>
      <c s="25">
        <f>ROUND(G156*H156,6)</f>
      </c>
      <c r="L156" s="27">
        <v>0</v>
      </c>
      <c s="28">
        <f>ROUND(ROUND(L156,2)*ROUND(G156,3),2)</f>
      </c>
      <c s="25" t="s">
        <v>44</v>
      </c>
      <c>
        <f>(M156*21)/100</f>
      </c>
      <c t="s">
        <v>45</v>
      </c>
    </row>
    <row r="157" spans="1:5" ht="12.75" customHeight="1">
      <c r="A157" s="29" t="s">
        <v>46</v>
      </c>
      <c r="E157" s="30" t="s">
        <v>401</v>
      </c>
    </row>
    <row r="158" spans="1:5" ht="12.75" customHeight="1">
      <c r="A158" s="29" t="s">
        <v>47</v>
      </c>
      <c r="E158" s="31" t="s">
        <v>5</v>
      </c>
    </row>
    <row r="159" spans="5:5" ht="12.75" customHeight="1">
      <c r="E159" s="30" t="s">
        <v>402</v>
      </c>
    </row>
    <row r="160" spans="1:16" ht="12.75" customHeight="1">
      <c r="A160" t="s">
        <v>40</v>
      </c>
      <c s="6" t="s">
        <v>161</v>
      </c>
      <c s="6" t="s">
        <v>162</v>
      </c>
      <c t="s">
        <v>5</v>
      </c>
      <c s="24" t="s">
        <v>403</v>
      </c>
      <c s="25" t="s">
        <v>183</v>
      </c>
      <c s="26">
        <v>1</v>
      </c>
      <c s="25">
        <v>0</v>
      </c>
      <c s="25">
        <f>ROUND(G160*H160,6)</f>
      </c>
      <c r="L160" s="27">
        <v>0</v>
      </c>
      <c s="28">
        <f>ROUND(ROUND(L160,2)*ROUND(G160,3),2)</f>
      </c>
      <c s="25" t="s">
        <v>44</v>
      </c>
      <c>
        <f>(M160*21)/100</f>
      </c>
      <c t="s">
        <v>45</v>
      </c>
    </row>
    <row r="161" spans="1:5" ht="12.75" customHeight="1">
      <c r="A161" s="29" t="s">
        <v>46</v>
      </c>
      <c r="E161" s="30" t="s">
        <v>310</v>
      </c>
    </row>
    <row r="162" spans="1:5" ht="12.75" customHeight="1">
      <c r="A162" s="29" t="s">
        <v>47</v>
      </c>
      <c r="E162" s="31" t="s">
        <v>5</v>
      </c>
    </row>
    <row r="163" spans="5:5" ht="12.75" customHeight="1">
      <c r="E163" s="30" t="s">
        <v>402</v>
      </c>
    </row>
    <row r="164" spans="1:16" ht="12.75" customHeight="1">
      <c r="A164" t="s">
        <v>40</v>
      </c>
      <c s="6" t="s">
        <v>164</v>
      </c>
      <c s="6" t="s">
        <v>165</v>
      </c>
      <c t="s">
        <v>5</v>
      </c>
      <c s="24" t="s">
        <v>203</v>
      </c>
      <c s="25" t="s">
        <v>183</v>
      </c>
      <c s="26">
        <v>1</v>
      </c>
      <c s="25">
        <v>0</v>
      </c>
      <c s="25">
        <f>ROUND(G164*H164,6)</f>
      </c>
      <c r="L164" s="27">
        <v>0</v>
      </c>
      <c s="28">
        <f>ROUND(ROUND(L164,2)*ROUND(G164,3),2)</f>
      </c>
      <c s="25" t="s">
        <v>44</v>
      </c>
      <c>
        <f>(M164*21)/100</f>
      </c>
      <c t="s">
        <v>45</v>
      </c>
    </row>
    <row r="165" spans="1:5" ht="12.75" customHeight="1">
      <c r="A165" s="29" t="s">
        <v>46</v>
      </c>
      <c r="E165" s="30" t="s">
        <v>310</v>
      </c>
    </row>
    <row r="166" spans="1:5" ht="12.75" customHeight="1">
      <c r="A166" s="29" t="s">
        <v>47</v>
      </c>
      <c r="E166" s="31" t="s">
        <v>5</v>
      </c>
    </row>
    <row r="167" spans="5:5" ht="12.75" customHeight="1">
      <c r="E167" s="30" t="s">
        <v>204</v>
      </c>
    </row>
    <row r="168" spans="1:16" ht="12.75" customHeight="1">
      <c r="A168" t="s">
        <v>40</v>
      </c>
      <c s="6" t="s">
        <v>167</v>
      </c>
      <c s="6" t="s">
        <v>168</v>
      </c>
      <c t="s">
        <v>5</v>
      </c>
      <c s="24" t="s">
        <v>207</v>
      </c>
      <c s="25" t="s">
        <v>183</v>
      </c>
      <c s="26">
        <v>1</v>
      </c>
      <c s="25">
        <v>0</v>
      </c>
      <c s="25">
        <f>ROUND(G168*H168,6)</f>
      </c>
      <c r="L168" s="27">
        <v>0</v>
      </c>
      <c s="28">
        <f>ROUND(ROUND(L168,2)*ROUND(G168,3),2)</f>
      </c>
      <c s="25" t="s">
        <v>44</v>
      </c>
      <c>
        <f>(M168*21)/100</f>
      </c>
      <c t="s">
        <v>45</v>
      </c>
    </row>
    <row r="169" spans="1:5" ht="12.75" customHeight="1">
      <c r="A169" s="29" t="s">
        <v>46</v>
      </c>
      <c r="E169" s="30" t="s">
        <v>310</v>
      </c>
    </row>
    <row r="170" spans="1:5" ht="12.75" customHeight="1">
      <c r="A170" s="29" t="s">
        <v>47</v>
      </c>
      <c r="E170" s="31" t="s">
        <v>5</v>
      </c>
    </row>
    <row r="171" spans="5:5" ht="12.75" customHeight="1">
      <c r="E171" s="30" t="s">
        <v>208</v>
      </c>
    </row>
    <row r="172" spans="1:16" ht="12.75" customHeight="1">
      <c r="A172" t="s">
        <v>40</v>
      </c>
      <c s="6" t="s">
        <v>170</v>
      </c>
      <c s="6" t="s">
        <v>171</v>
      </c>
      <c t="s">
        <v>5</v>
      </c>
      <c s="24" t="s">
        <v>404</v>
      </c>
      <c s="25" t="s">
        <v>183</v>
      </c>
      <c s="26">
        <v>1</v>
      </c>
      <c s="25">
        <v>0</v>
      </c>
      <c s="25">
        <f>ROUND(G172*H172,6)</f>
      </c>
      <c r="L172" s="27">
        <v>0</v>
      </c>
      <c s="28">
        <f>ROUND(ROUND(L172,2)*ROUND(G172,3),2)</f>
      </c>
      <c s="25" t="s">
        <v>44</v>
      </c>
      <c>
        <f>(M172*21)/100</f>
      </c>
      <c t="s">
        <v>45</v>
      </c>
    </row>
    <row r="173" spans="1:5" ht="12.75" customHeight="1">
      <c r="A173" s="29" t="s">
        <v>46</v>
      </c>
      <c r="E173" s="30" t="s">
        <v>5</v>
      </c>
    </row>
    <row r="174" spans="1:5" ht="12.75" customHeight="1">
      <c r="A174" s="29" t="s">
        <v>47</v>
      </c>
      <c r="E174" s="31" t="s">
        <v>5</v>
      </c>
    </row>
    <row r="175" spans="5:5" ht="12.75" customHeight="1">
      <c r="E175" s="30" t="s">
        <v>310</v>
      </c>
    </row>
    <row r="176" spans="1:16" ht="12.75" customHeight="1">
      <c r="A176" t="s">
        <v>40</v>
      </c>
      <c s="6" t="s">
        <v>173</v>
      </c>
      <c s="6" t="s">
        <v>174</v>
      </c>
      <c t="s">
        <v>5</v>
      </c>
      <c s="24" t="s">
        <v>218</v>
      </c>
      <c s="25" t="s">
        <v>183</v>
      </c>
      <c s="26">
        <v>1</v>
      </c>
      <c s="25">
        <v>0</v>
      </c>
      <c s="25">
        <f>ROUND(G176*H176,6)</f>
      </c>
      <c r="L176" s="27">
        <v>0</v>
      </c>
      <c s="28">
        <f>ROUND(ROUND(L176,2)*ROUND(G176,3),2)</f>
      </c>
      <c s="25" t="s">
        <v>44</v>
      </c>
      <c>
        <f>(M176*21)/100</f>
      </c>
      <c t="s">
        <v>45</v>
      </c>
    </row>
    <row r="177" spans="1:5" ht="12.75" customHeight="1">
      <c r="A177" s="29" t="s">
        <v>46</v>
      </c>
      <c r="E177" s="30" t="s">
        <v>5</v>
      </c>
    </row>
    <row r="178" spans="1:5" ht="12.75" customHeight="1">
      <c r="A178" s="29" t="s">
        <v>47</v>
      </c>
      <c r="E178" s="31" t="s">
        <v>5</v>
      </c>
    </row>
    <row r="179" spans="5:5" ht="12.75" customHeight="1">
      <c r="E179" s="30" t="s">
        <v>219</v>
      </c>
    </row>
    <row r="180" spans="1:16" ht="12.75" customHeight="1">
      <c r="A180" t="s">
        <v>40</v>
      </c>
      <c s="6" t="s">
        <v>176</v>
      </c>
      <c s="6" t="s">
        <v>177</v>
      </c>
      <c t="s">
        <v>5</v>
      </c>
      <c s="24" t="s">
        <v>222</v>
      </c>
      <c s="25" t="s">
        <v>183</v>
      </c>
      <c s="26">
        <v>1</v>
      </c>
      <c s="25">
        <v>0</v>
      </c>
      <c s="25">
        <f>ROUND(G180*H180,6)</f>
      </c>
      <c r="L180" s="27">
        <v>0</v>
      </c>
      <c s="28">
        <f>ROUND(ROUND(L180,2)*ROUND(G180,3),2)</f>
      </c>
      <c s="25" t="s">
        <v>44</v>
      </c>
      <c>
        <f>(M180*21)/100</f>
      </c>
      <c t="s">
        <v>45</v>
      </c>
    </row>
    <row r="181" spans="1:5" ht="12.75" customHeight="1">
      <c r="A181" s="29" t="s">
        <v>46</v>
      </c>
      <c r="E181" s="30" t="s">
        <v>5</v>
      </c>
    </row>
    <row r="182" spans="1:5" ht="12.75" customHeight="1">
      <c r="A182" s="29" t="s">
        <v>47</v>
      </c>
      <c r="E182" s="31" t="s">
        <v>5</v>
      </c>
    </row>
    <row r="183" spans="5:5" ht="12.75" customHeight="1">
      <c r="E183" s="30" t="s">
        <v>223</v>
      </c>
    </row>
    <row r="184" spans="1:16" ht="12.75" customHeight="1">
      <c r="A184" t="s">
        <v>40</v>
      </c>
      <c s="6" t="s">
        <v>180</v>
      </c>
      <c s="6" t="s">
        <v>181</v>
      </c>
      <c t="s">
        <v>5</v>
      </c>
      <c s="24" t="s">
        <v>226</v>
      </c>
      <c s="25" t="s">
        <v>183</v>
      </c>
      <c s="26">
        <v>1</v>
      </c>
      <c s="25">
        <v>0</v>
      </c>
      <c s="25">
        <f>ROUND(G184*H184,6)</f>
      </c>
      <c r="L184" s="27">
        <v>0</v>
      </c>
      <c s="28">
        <f>ROUND(ROUND(L184,2)*ROUND(G184,3),2)</f>
      </c>
      <c s="25" t="s">
        <v>44</v>
      </c>
      <c>
        <f>(M184*21)/100</f>
      </c>
      <c t="s">
        <v>45</v>
      </c>
    </row>
    <row r="185" spans="1:5" ht="12.75" customHeight="1">
      <c r="A185" s="29" t="s">
        <v>46</v>
      </c>
      <c r="E185" s="30" t="s">
        <v>5</v>
      </c>
    </row>
    <row r="186" spans="1:5" ht="12.75" customHeight="1">
      <c r="A186" s="29" t="s">
        <v>47</v>
      </c>
      <c r="E186" s="31" t="s">
        <v>5</v>
      </c>
    </row>
    <row r="187" spans="5:5" ht="12.75" customHeight="1">
      <c r="E187" s="30" t="s">
        <v>327</v>
      </c>
    </row>
    <row r="188" spans="1:16" ht="12.75" customHeight="1">
      <c r="A188" t="s">
        <v>40</v>
      </c>
      <c s="6" t="s">
        <v>185</v>
      </c>
      <c s="6" t="s">
        <v>186</v>
      </c>
      <c t="s">
        <v>5</v>
      </c>
      <c s="24" t="s">
        <v>230</v>
      </c>
      <c s="25" t="s">
        <v>183</v>
      </c>
      <c s="26">
        <v>1</v>
      </c>
      <c s="25">
        <v>0</v>
      </c>
      <c s="25">
        <f>ROUND(G188*H188,6)</f>
      </c>
      <c r="L188" s="27">
        <v>0</v>
      </c>
      <c s="28">
        <f>ROUND(ROUND(L188,2)*ROUND(G188,3),2)</f>
      </c>
      <c s="25" t="s">
        <v>44</v>
      </c>
      <c>
        <f>(M188*21)/100</f>
      </c>
      <c t="s">
        <v>45</v>
      </c>
    </row>
    <row r="189" spans="1:5" ht="12.75" customHeight="1">
      <c r="A189" s="29" t="s">
        <v>46</v>
      </c>
      <c r="E189" s="30" t="s">
        <v>405</v>
      </c>
    </row>
    <row r="190" spans="1:5" ht="12.75" customHeight="1">
      <c r="A190" s="29" t="s">
        <v>47</v>
      </c>
      <c r="E190" s="31" t="s">
        <v>5</v>
      </c>
    </row>
    <row r="191" spans="5:5" ht="12.75" customHeight="1">
      <c r="E191" s="30" t="s">
        <v>231</v>
      </c>
    </row>
    <row r="192" spans="1:16" ht="12.75" customHeight="1">
      <c r="A192" t="s">
        <v>40</v>
      </c>
      <c s="6" t="s">
        <v>189</v>
      </c>
      <c s="6" t="s">
        <v>190</v>
      </c>
      <c t="s">
        <v>5</v>
      </c>
      <c s="24" t="s">
        <v>234</v>
      </c>
      <c s="25" t="s">
        <v>183</v>
      </c>
      <c s="26">
        <v>1</v>
      </c>
      <c s="25">
        <v>0</v>
      </c>
      <c s="25">
        <f>ROUND(G192*H192,6)</f>
      </c>
      <c r="L192" s="27">
        <v>0</v>
      </c>
      <c s="28">
        <f>ROUND(ROUND(L192,2)*ROUND(G192,3),2)</f>
      </c>
      <c s="25" t="s">
        <v>44</v>
      </c>
      <c>
        <f>(M192*21)/100</f>
      </c>
      <c t="s">
        <v>45</v>
      </c>
    </row>
    <row r="193" spans="1:5" ht="12.75" customHeight="1">
      <c r="A193" s="29" t="s">
        <v>46</v>
      </c>
      <c r="E193" s="30" t="s">
        <v>286</v>
      </c>
    </row>
    <row r="194" spans="1:5" ht="12.75" customHeight="1">
      <c r="A194" s="29" t="s">
        <v>47</v>
      </c>
      <c r="E194" s="31" t="s">
        <v>5</v>
      </c>
    </row>
    <row r="195" spans="5:5" ht="12.75" customHeight="1">
      <c r="E195" s="30" t="s">
        <v>5</v>
      </c>
    </row>
    <row r="196" spans="1:16" ht="12.75" customHeight="1">
      <c r="A196" t="s">
        <v>40</v>
      </c>
      <c s="6" t="s">
        <v>193</v>
      </c>
      <c s="6" t="s">
        <v>194</v>
      </c>
      <c t="s">
        <v>5</v>
      </c>
      <c s="24" t="s">
        <v>191</v>
      </c>
      <c s="25" t="s">
        <v>183</v>
      </c>
      <c s="26">
        <v>1</v>
      </c>
      <c s="25">
        <v>0</v>
      </c>
      <c s="25">
        <f>ROUND(G196*H196,6)</f>
      </c>
      <c r="L196" s="27">
        <v>0</v>
      </c>
      <c s="28">
        <f>ROUND(ROUND(L196,2)*ROUND(G196,3),2)</f>
      </c>
      <c s="25" t="s">
        <v>44</v>
      </c>
      <c>
        <f>(M196*21)/100</f>
      </c>
      <c t="s">
        <v>45</v>
      </c>
    </row>
    <row r="197" spans="1:5" ht="12.75" customHeight="1">
      <c r="A197" s="29" t="s">
        <v>46</v>
      </c>
      <c r="E197" s="30" t="s">
        <v>287</v>
      </c>
    </row>
    <row r="198" spans="1:5" ht="12.75" customHeight="1">
      <c r="A198" s="29" t="s">
        <v>47</v>
      </c>
      <c r="E198" s="31" t="s">
        <v>5</v>
      </c>
    </row>
    <row r="199" spans="5:5" ht="12.75" customHeight="1">
      <c r="E199"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406</v>
      </c>
      <c s="33">
        <f>0+K8+K13+K134+K143+K276+M8+M13+M134+M143+M276</f>
      </c>
      <c s="15" t="s">
        <v>13</v>
      </c>
    </row>
    <row r="4" spans="1:5" ht="15" customHeight="1">
      <c r="A4" s="18" t="s">
        <v>18</v>
      </c>
      <c s="19" t="s">
        <v>21</v>
      </c>
      <c s="20" t="s">
        <v>406</v>
      </c>
      <c r="E4" s="19" t="s">
        <v>407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f>
      </c>
      <c s="22">
        <f>0+M9</f>
      </c>
    </row>
    <row r="9" spans="1:16" ht="12.75" customHeight="1">
      <c r="A9" t="s">
        <v>40</v>
      </c>
      <c s="6" t="s">
        <v>38</v>
      </c>
      <c s="6" t="s">
        <v>41</v>
      </c>
      <c t="s">
        <v>5</v>
      </c>
      <c s="24" t="s">
        <v>408</v>
      </c>
      <c s="25" t="s">
        <v>43</v>
      </c>
      <c s="26">
        <v>1</v>
      </c>
      <c s="25">
        <v>0</v>
      </c>
      <c s="25">
        <f>ROUND(G9*H9,6)</f>
      </c>
      <c r="L9" s="27">
        <v>0</v>
      </c>
      <c s="28">
        <f>ROUND(ROUND(L9,2)*ROUND(G9,3),2)</f>
      </c>
      <c s="25" t="s">
        <v>44</v>
      </c>
      <c>
        <f>(M9*21)/100</f>
      </c>
      <c t="s">
        <v>45</v>
      </c>
    </row>
    <row r="10" spans="1:5" ht="12.75" customHeight="1">
      <c r="A10" s="29" t="s">
        <v>46</v>
      </c>
      <c r="E10" s="30" t="s">
        <v>200</v>
      </c>
    </row>
    <row r="11" spans="1:5" ht="12.75" customHeight="1">
      <c r="A11" s="29" t="s">
        <v>47</v>
      </c>
      <c r="E11" s="31" t="s">
        <v>5</v>
      </c>
    </row>
    <row r="12" spans="5:5" ht="12.75" customHeight="1">
      <c r="E12" s="30" t="s">
        <v>48</v>
      </c>
    </row>
    <row r="13" spans="1:13" ht="12.75" customHeight="1">
      <c r="A13" t="s">
        <v>37</v>
      </c>
      <c r="C13" s="7" t="s">
        <v>45</v>
      </c>
      <c r="E13" s="32" t="s">
        <v>409</v>
      </c>
      <c r="J13" s="28">
        <f>0</f>
      </c>
      <c s="28">
        <f>0</f>
      </c>
      <c s="28">
        <f>0+L14+L18+L22+L26+L30+L34+L38+L42+L46+L50+L54+L58+L62+L66+L70+L74+L78+L82+L86+L90+L94+L98+L102+L106+L110+L114+L118+L122+L126+L130</f>
      </c>
      <c s="28">
        <f>0+M14+M18+M22+M26+M30+M34+M38+M42+M46+M50+M54+M58+M62+M66+M70+M74+M78+M82+M86+M90+M94+M98+M102+M106+M110+M114+M118+M122+M126+M130</f>
      </c>
    </row>
    <row r="14" spans="1:16" ht="12.75" customHeight="1">
      <c r="A14" t="s">
        <v>40</v>
      </c>
      <c s="6" t="s">
        <v>45</v>
      </c>
      <c s="6" t="s">
        <v>49</v>
      </c>
      <c t="s">
        <v>5</v>
      </c>
      <c s="24" t="s">
        <v>410</v>
      </c>
      <c s="25" t="s">
        <v>43</v>
      </c>
      <c s="26">
        <v>1</v>
      </c>
      <c s="25">
        <v>0</v>
      </c>
      <c s="25">
        <f>ROUND(G14*H14,6)</f>
      </c>
      <c r="L14" s="27">
        <v>0</v>
      </c>
      <c s="28">
        <f>ROUND(ROUND(L14,2)*ROUND(G14,3),2)</f>
      </c>
      <c s="25" t="s">
        <v>44</v>
      </c>
      <c>
        <f>(M14*21)/100</f>
      </c>
      <c t="s">
        <v>45</v>
      </c>
    </row>
    <row r="15" spans="1:5" ht="12.75" customHeight="1">
      <c r="A15" s="29" t="s">
        <v>46</v>
      </c>
      <c r="E15" s="30" t="s">
        <v>200</v>
      </c>
    </row>
    <row r="16" spans="1:5" ht="12.75" customHeight="1">
      <c r="A16" s="29" t="s">
        <v>47</v>
      </c>
      <c r="E16" s="31" t="s">
        <v>5</v>
      </c>
    </row>
    <row r="17" spans="5:5" ht="12.75" customHeight="1">
      <c r="E17" s="30" t="s">
        <v>118</v>
      </c>
    </row>
    <row r="18" spans="1:16" ht="12.75" customHeight="1">
      <c r="A18" t="s">
        <v>40</v>
      </c>
      <c s="6" t="s">
        <v>51</v>
      </c>
      <c s="6" t="s">
        <v>52</v>
      </c>
      <c t="s">
        <v>5</v>
      </c>
      <c s="24" t="s">
        <v>411</v>
      </c>
      <c s="25" t="s">
        <v>43</v>
      </c>
      <c s="26">
        <v>1</v>
      </c>
      <c s="25">
        <v>0</v>
      </c>
      <c s="25">
        <f>ROUND(G18*H18,6)</f>
      </c>
      <c r="L18" s="27">
        <v>0</v>
      </c>
      <c s="28">
        <f>ROUND(ROUND(L18,2)*ROUND(G18,3),2)</f>
      </c>
      <c s="25" t="s">
        <v>44</v>
      </c>
      <c>
        <f>(M18*21)/100</f>
      </c>
      <c t="s">
        <v>45</v>
      </c>
    </row>
    <row r="19" spans="1:5" ht="12.75" customHeight="1">
      <c r="A19" s="29" t="s">
        <v>46</v>
      </c>
      <c r="E19" s="30" t="s">
        <v>200</v>
      </c>
    </row>
    <row r="20" spans="1:5" ht="12.75" customHeight="1">
      <c r="A20" s="29" t="s">
        <v>47</v>
      </c>
      <c r="E20" s="31" t="s">
        <v>5</v>
      </c>
    </row>
    <row r="21" spans="5:5" ht="12.75" customHeight="1">
      <c r="E21" s="30" t="s">
        <v>118</v>
      </c>
    </row>
    <row r="22" spans="1:16" ht="12.75" customHeight="1">
      <c r="A22" t="s">
        <v>40</v>
      </c>
      <c s="6" t="s">
        <v>54</v>
      </c>
      <c s="6" t="s">
        <v>55</v>
      </c>
      <c t="s">
        <v>5</v>
      </c>
      <c s="24" t="s">
        <v>412</v>
      </c>
      <c s="25" t="s">
        <v>43</v>
      </c>
      <c s="26">
        <v>24</v>
      </c>
      <c s="25">
        <v>0</v>
      </c>
      <c s="25">
        <f>ROUND(G22*H22,6)</f>
      </c>
      <c r="L22" s="27">
        <v>0</v>
      </c>
      <c s="28">
        <f>ROUND(ROUND(L22,2)*ROUND(G22,3),2)</f>
      </c>
      <c s="25" t="s">
        <v>44</v>
      </c>
      <c>
        <f>(M22*21)/100</f>
      </c>
      <c t="s">
        <v>45</v>
      </c>
    </row>
    <row r="23" spans="1:5" ht="12.75" customHeight="1">
      <c r="A23" s="29" t="s">
        <v>46</v>
      </c>
      <c r="E23" s="30" t="s">
        <v>200</v>
      </c>
    </row>
    <row r="24" spans="1:5" ht="12.75" customHeight="1">
      <c r="A24" s="29" t="s">
        <v>47</v>
      </c>
      <c r="E24" s="31" t="s">
        <v>5</v>
      </c>
    </row>
    <row r="25" spans="5:5" ht="12.75" customHeight="1">
      <c r="E25" s="30" t="s">
        <v>118</v>
      </c>
    </row>
    <row r="26" spans="1:16" ht="12.75" customHeight="1">
      <c r="A26" t="s">
        <v>40</v>
      </c>
      <c s="6" t="s">
        <v>57</v>
      </c>
      <c s="6" t="s">
        <v>58</v>
      </c>
      <c t="s">
        <v>5</v>
      </c>
      <c s="24" t="s">
        <v>413</v>
      </c>
      <c s="25" t="s">
        <v>183</v>
      </c>
      <c s="26">
        <v>1</v>
      </c>
      <c s="25">
        <v>0</v>
      </c>
      <c s="25">
        <f>ROUND(G26*H26,6)</f>
      </c>
      <c r="L26" s="27">
        <v>0</v>
      </c>
      <c s="28">
        <f>ROUND(ROUND(L26,2)*ROUND(G26,3),2)</f>
      </c>
      <c s="25" t="s">
        <v>44</v>
      </c>
      <c>
        <f>(M26*21)/100</f>
      </c>
      <c t="s">
        <v>45</v>
      </c>
    </row>
    <row r="27" spans="1:5" ht="12.75" customHeight="1">
      <c r="A27" s="29" t="s">
        <v>46</v>
      </c>
      <c r="E27" s="30" t="s">
        <v>200</v>
      </c>
    </row>
    <row r="28" spans="1:5" ht="12.75" customHeight="1">
      <c r="A28" s="29" t="s">
        <v>47</v>
      </c>
      <c r="E28" s="31" t="s">
        <v>5</v>
      </c>
    </row>
    <row r="29" spans="5:5" ht="12.75" customHeight="1">
      <c r="E29" s="30" t="s">
        <v>118</v>
      </c>
    </row>
    <row r="30" spans="1:16" ht="12.75" customHeight="1">
      <c r="A30" t="s">
        <v>40</v>
      </c>
      <c s="6" t="s">
        <v>60</v>
      </c>
      <c s="6" t="s">
        <v>61</v>
      </c>
      <c t="s">
        <v>5</v>
      </c>
      <c s="24" t="s">
        <v>414</v>
      </c>
      <c s="25" t="s">
        <v>43</v>
      </c>
      <c s="26">
        <v>2</v>
      </c>
      <c s="25">
        <v>0</v>
      </c>
      <c s="25">
        <f>ROUND(G30*H30,6)</f>
      </c>
      <c r="L30" s="27">
        <v>0</v>
      </c>
      <c s="28">
        <f>ROUND(ROUND(L30,2)*ROUND(G30,3),2)</f>
      </c>
      <c s="25" t="s">
        <v>44</v>
      </c>
      <c>
        <f>(M30*21)/100</f>
      </c>
      <c t="s">
        <v>45</v>
      </c>
    </row>
    <row r="31" spans="1:5" ht="12.75" customHeight="1">
      <c r="A31" s="29" t="s">
        <v>46</v>
      </c>
      <c r="E31" s="30" t="s">
        <v>200</v>
      </c>
    </row>
    <row r="32" spans="1:5" ht="12.75" customHeight="1">
      <c r="A32" s="29" t="s">
        <v>47</v>
      </c>
      <c r="E32" s="31" t="s">
        <v>5</v>
      </c>
    </row>
    <row r="33" spans="5:5" ht="12.75" customHeight="1">
      <c r="E33" s="30" t="s">
        <v>118</v>
      </c>
    </row>
    <row r="34" spans="1:16" ht="12.75" customHeight="1">
      <c r="A34" t="s">
        <v>40</v>
      </c>
      <c s="6" t="s">
        <v>63</v>
      </c>
      <c s="6" t="s">
        <v>64</v>
      </c>
      <c t="s">
        <v>5</v>
      </c>
      <c s="24" t="s">
        <v>415</v>
      </c>
      <c s="25" t="s">
        <v>43</v>
      </c>
      <c s="26">
        <v>1</v>
      </c>
      <c s="25">
        <v>0</v>
      </c>
      <c s="25">
        <f>ROUND(G34*H34,6)</f>
      </c>
      <c r="L34" s="27">
        <v>0</v>
      </c>
      <c s="28">
        <f>ROUND(ROUND(L34,2)*ROUND(G34,3),2)</f>
      </c>
      <c s="25" t="s">
        <v>44</v>
      </c>
      <c>
        <f>(M34*21)/100</f>
      </c>
      <c t="s">
        <v>45</v>
      </c>
    </row>
    <row r="35" spans="1:5" ht="12.75" customHeight="1">
      <c r="A35" s="29" t="s">
        <v>46</v>
      </c>
      <c r="E35" s="30" t="s">
        <v>200</v>
      </c>
    </row>
    <row r="36" spans="1:5" ht="12.75" customHeight="1">
      <c r="A36" s="29" t="s">
        <v>47</v>
      </c>
      <c r="E36" s="31" t="s">
        <v>5</v>
      </c>
    </row>
    <row r="37" spans="5:5" ht="12.75" customHeight="1">
      <c r="E37" s="30" t="s">
        <v>118</v>
      </c>
    </row>
    <row r="38" spans="1:16" ht="12.75" customHeight="1">
      <c r="A38" t="s">
        <v>40</v>
      </c>
      <c s="6" t="s">
        <v>66</v>
      </c>
      <c s="6" t="s">
        <v>67</v>
      </c>
      <c t="s">
        <v>5</v>
      </c>
      <c s="24" t="s">
        <v>416</v>
      </c>
      <c s="25" t="s">
        <v>43</v>
      </c>
      <c s="26">
        <v>1</v>
      </c>
      <c s="25">
        <v>0</v>
      </c>
      <c s="25">
        <f>ROUND(G38*H38,6)</f>
      </c>
      <c r="L38" s="27">
        <v>0</v>
      </c>
      <c s="28">
        <f>ROUND(ROUND(L38,2)*ROUND(G38,3),2)</f>
      </c>
      <c s="25" t="s">
        <v>44</v>
      </c>
      <c>
        <f>(M38*21)/100</f>
      </c>
      <c t="s">
        <v>45</v>
      </c>
    </row>
    <row r="39" spans="1:5" ht="12.75" customHeight="1">
      <c r="A39" s="29" t="s">
        <v>46</v>
      </c>
      <c r="E39" s="30" t="s">
        <v>200</v>
      </c>
    </row>
    <row r="40" spans="1:5" ht="12.75" customHeight="1">
      <c r="A40" s="29" t="s">
        <v>47</v>
      </c>
      <c r="E40" s="31" t="s">
        <v>5</v>
      </c>
    </row>
    <row r="41" spans="5:5" ht="12.75" customHeight="1">
      <c r="E41" s="30" t="s">
        <v>118</v>
      </c>
    </row>
    <row r="42" spans="1:16" ht="12.75" customHeight="1">
      <c r="A42" t="s">
        <v>40</v>
      </c>
      <c s="6" t="s">
        <v>70</v>
      </c>
      <c s="6" t="s">
        <v>71</v>
      </c>
      <c t="s">
        <v>5</v>
      </c>
      <c s="24" t="s">
        <v>417</v>
      </c>
      <c s="25" t="s">
        <v>43</v>
      </c>
      <c s="26">
        <v>74</v>
      </c>
      <c s="25">
        <v>0</v>
      </c>
      <c s="25">
        <f>ROUND(G42*H42,6)</f>
      </c>
      <c r="L42" s="27">
        <v>0</v>
      </c>
      <c s="28">
        <f>ROUND(ROUND(L42,2)*ROUND(G42,3),2)</f>
      </c>
      <c s="25" t="s">
        <v>44</v>
      </c>
      <c>
        <f>(M42*21)/100</f>
      </c>
      <c t="s">
        <v>45</v>
      </c>
    </row>
    <row r="43" spans="1:5" ht="12.75" customHeight="1">
      <c r="A43" s="29" t="s">
        <v>46</v>
      </c>
      <c r="E43" s="30" t="s">
        <v>200</v>
      </c>
    </row>
    <row r="44" spans="1:5" ht="12.75" customHeight="1">
      <c r="A44" s="29" t="s">
        <v>47</v>
      </c>
      <c r="E44" s="31" t="s">
        <v>5</v>
      </c>
    </row>
    <row r="45" spans="5:5" ht="12.75" customHeight="1">
      <c r="E45" s="30" t="s">
        <v>118</v>
      </c>
    </row>
    <row r="46" spans="1:16" ht="12.75" customHeight="1">
      <c r="A46" t="s">
        <v>40</v>
      </c>
      <c s="6" t="s">
        <v>73</v>
      </c>
      <c s="6" t="s">
        <v>74</v>
      </c>
      <c t="s">
        <v>5</v>
      </c>
      <c s="24" t="s">
        <v>418</v>
      </c>
      <c s="25" t="s">
        <v>43</v>
      </c>
      <c s="26">
        <v>1</v>
      </c>
      <c s="25">
        <v>0</v>
      </c>
      <c s="25">
        <f>ROUND(G46*H46,6)</f>
      </c>
      <c r="L46" s="27">
        <v>0</v>
      </c>
      <c s="28">
        <f>ROUND(ROUND(L46,2)*ROUND(G46,3),2)</f>
      </c>
      <c s="25" t="s">
        <v>44</v>
      </c>
      <c>
        <f>(M46*21)/100</f>
      </c>
      <c t="s">
        <v>45</v>
      </c>
    </row>
    <row r="47" spans="1:5" ht="12.75" customHeight="1">
      <c r="A47" s="29" t="s">
        <v>46</v>
      </c>
      <c r="E47" s="30" t="s">
        <v>200</v>
      </c>
    </row>
    <row r="48" spans="1:5" ht="12.75" customHeight="1">
      <c r="A48" s="29" t="s">
        <v>47</v>
      </c>
      <c r="E48" s="31" t="s">
        <v>5</v>
      </c>
    </row>
    <row r="49" spans="5:5" ht="12.75" customHeight="1">
      <c r="E49" s="30" t="s">
        <v>118</v>
      </c>
    </row>
    <row r="50" spans="1:16" ht="12.75" customHeight="1">
      <c r="A50" t="s">
        <v>40</v>
      </c>
      <c s="6" t="s">
        <v>76</v>
      </c>
      <c s="6" t="s">
        <v>77</v>
      </c>
      <c t="s">
        <v>5</v>
      </c>
      <c s="24" t="s">
        <v>419</v>
      </c>
      <c s="25" t="s">
        <v>69</v>
      </c>
      <c s="26">
        <v>120</v>
      </c>
      <c s="25">
        <v>0</v>
      </c>
      <c s="25">
        <f>ROUND(G50*H50,6)</f>
      </c>
      <c r="L50" s="27">
        <v>0</v>
      </c>
      <c s="28">
        <f>ROUND(ROUND(L50,2)*ROUND(G50,3),2)</f>
      </c>
      <c s="25" t="s">
        <v>44</v>
      </c>
      <c>
        <f>(M50*21)/100</f>
      </c>
      <c t="s">
        <v>45</v>
      </c>
    </row>
    <row r="51" spans="1:5" ht="12.75" customHeight="1">
      <c r="A51" s="29" t="s">
        <v>46</v>
      </c>
      <c r="E51" s="30" t="s">
        <v>200</v>
      </c>
    </row>
    <row r="52" spans="1:5" ht="12.75" customHeight="1">
      <c r="A52" s="29" t="s">
        <v>47</v>
      </c>
      <c r="E52" s="31" t="s">
        <v>5</v>
      </c>
    </row>
    <row r="53" spans="5:5" ht="12.75" customHeight="1">
      <c r="E53" s="30" t="s">
        <v>118</v>
      </c>
    </row>
    <row r="54" spans="1:16" ht="12.75" customHeight="1">
      <c r="A54" t="s">
        <v>40</v>
      </c>
      <c s="6" t="s">
        <v>79</v>
      </c>
      <c s="6" t="s">
        <v>80</v>
      </c>
      <c t="s">
        <v>5</v>
      </c>
      <c s="24" t="s">
        <v>420</v>
      </c>
      <c s="25" t="s">
        <v>69</v>
      </c>
      <c s="26">
        <v>3</v>
      </c>
      <c s="25">
        <v>0</v>
      </c>
      <c s="25">
        <f>ROUND(G54*H54,6)</f>
      </c>
      <c r="L54" s="27">
        <v>0</v>
      </c>
      <c s="28">
        <f>ROUND(ROUND(L54,2)*ROUND(G54,3),2)</f>
      </c>
      <c s="25" t="s">
        <v>44</v>
      </c>
      <c>
        <f>(M54*21)/100</f>
      </c>
      <c t="s">
        <v>45</v>
      </c>
    </row>
    <row r="55" spans="1:5" ht="12.75" customHeight="1">
      <c r="A55" s="29" t="s">
        <v>46</v>
      </c>
      <c r="E55" s="30" t="s">
        <v>200</v>
      </c>
    </row>
    <row r="56" spans="1:5" ht="12.75" customHeight="1">
      <c r="A56" s="29" t="s">
        <v>47</v>
      </c>
      <c r="E56" s="31" t="s">
        <v>5</v>
      </c>
    </row>
    <row r="57" spans="5:5" ht="12.75" customHeight="1">
      <c r="E57" s="30" t="s">
        <v>118</v>
      </c>
    </row>
    <row r="58" spans="1:16" ht="12.75" customHeight="1">
      <c r="A58" t="s">
        <v>40</v>
      </c>
      <c s="6" t="s">
        <v>82</v>
      </c>
      <c s="6" t="s">
        <v>83</v>
      </c>
      <c t="s">
        <v>5</v>
      </c>
      <c s="24" t="s">
        <v>421</v>
      </c>
      <c s="25" t="s">
        <v>69</v>
      </c>
      <c s="26">
        <v>8</v>
      </c>
      <c s="25">
        <v>0</v>
      </c>
      <c s="25">
        <f>ROUND(G58*H58,6)</f>
      </c>
      <c r="L58" s="27">
        <v>0</v>
      </c>
      <c s="28">
        <f>ROUND(ROUND(L58,2)*ROUND(G58,3),2)</f>
      </c>
      <c s="25" t="s">
        <v>44</v>
      </c>
      <c>
        <f>(M58*21)/100</f>
      </c>
      <c t="s">
        <v>45</v>
      </c>
    </row>
    <row r="59" spans="1:5" ht="12.75" customHeight="1">
      <c r="A59" s="29" t="s">
        <v>46</v>
      </c>
      <c r="E59" s="30" t="s">
        <v>200</v>
      </c>
    </row>
    <row r="60" spans="1:5" ht="12.75" customHeight="1">
      <c r="A60" s="29" t="s">
        <v>47</v>
      </c>
      <c r="E60" s="31" t="s">
        <v>5</v>
      </c>
    </row>
    <row r="61" spans="5:5" ht="12.75" customHeight="1">
      <c r="E61" s="30" t="s">
        <v>118</v>
      </c>
    </row>
    <row r="62" spans="1:16" ht="12.75" customHeight="1">
      <c r="A62" t="s">
        <v>40</v>
      </c>
      <c s="6" t="s">
        <v>85</v>
      </c>
      <c s="6" t="s">
        <v>86</v>
      </c>
      <c t="s">
        <v>5</v>
      </c>
      <c s="24" t="s">
        <v>422</v>
      </c>
      <c s="25" t="s">
        <v>43</v>
      </c>
      <c s="26">
        <v>1</v>
      </c>
      <c s="25">
        <v>0</v>
      </c>
      <c s="25">
        <f>ROUND(G62*H62,6)</f>
      </c>
      <c r="L62" s="27">
        <v>0</v>
      </c>
      <c s="28">
        <f>ROUND(ROUND(L62,2)*ROUND(G62,3),2)</f>
      </c>
      <c s="25" t="s">
        <v>44</v>
      </c>
      <c>
        <f>(M62*21)/100</f>
      </c>
      <c t="s">
        <v>45</v>
      </c>
    </row>
    <row r="63" spans="1:5" ht="12.75" customHeight="1">
      <c r="A63" s="29" t="s">
        <v>46</v>
      </c>
      <c r="E63" s="30" t="s">
        <v>200</v>
      </c>
    </row>
    <row r="64" spans="1:5" ht="12.75" customHeight="1">
      <c r="A64" s="29" t="s">
        <v>47</v>
      </c>
      <c r="E64" s="31" t="s">
        <v>5</v>
      </c>
    </row>
    <row r="65" spans="5:5" ht="12.75" customHeight="1">
      <c r="E65" s="30" t="s">
        <v>118</v>
      </c>
    </row>
    <row r="66" spans="1:16" ht="12.75" customHeight="1">
      <c r="A66" t="s">
        <v>40</v>
      </c>
      <c s="6" t="s">
        <v>88</v>
      </c>
      <c s="6" t="s">
        <v>89</v>
      </c>
      <c t="s">
        <v>5</v>
      </c>
      <c s="24" t="s">
        <v>423</v>
      </c>
      <c s="25" t="s">
        <v>69</v>
      </c>
      <c s="26">
        <v>10</v>
      </c>
      <c s="25">
        <v>0</v>
      </c>
      <c s="25">
        <f>ROUND(G66*H66,6)</f>
      </c>
      <c r="L66" s="27">
        <v>0</v>
      </c>
      <c s="28">
        <f>ROUND(ROUND(L66,2)*ROUND(G66,3),2)</f>
      </c>
      <c s="25" t="s">
        <v>44</v>
      </c>
      <c>
        <f>(M66*21)/100</f>
      </c>
      <c t="s">
        <v>45</v>
      </c>
    </row>
    <row r="67" spans="1:5" ht="12.75" customHeight="1">
      <c r="A67" s="29" t="s">
        <v>46</v>
      </c>
      <c r="E67" s="30" t="s">
        <v>200</v>
      </c>
    </row>
    <row r="68" spans="1:5" ht="12.75" customHeight="1">
      <c r="A68" s="29" t="s">
        <v>47</v>
      </c>
      <c r="E68" s="31" t="s">
        <v>5</v>
      </c>
    </row>
    <row r="69" spans="5:5" ht="12.75" customHeight="1">
      <c r="E69" s="30" t="s">
        <v>118</v>
      </c>
    </row>
    <row r="70" spans="1:16" ht="12.75" customHeight="1">
      <c r="A70" t="s">
        <v>40</v>
      </c>
      <c s="6" t="s">
        <v>91</v>
      </c>
      <c s="6" t="s">
        <v>92</v>
      </c>
      <c t="s">
        <v>5</v>
      </c>
      <c s="24" t="s">
        <v>424</v>
      </c>
      <c s="25" t="s">
        <v>69</v>
      </c>
      <c s="26">
        <v>120</v>
      </c>
      <c s="25">
        <v>0</v>
      </c>
      <c s="25">
        <f>ROUND(G70*H70,6)</f>
      </c>
      <c r="L70" s="27">
        <v>0</v>
      </c>
      <c s="28">
        <f>ROUND(ROUND(L70,2)*ROUND(G70,3),2)</f>
      </c>
      <c s="25" t="s">
        <v>44</v>
      </c>
      <c>
        <f>(M70*21)/100</f>
      </c>
      <c t="s">
        <v>45</v>
      </c>
    </row>
    <row r="71" spans="1:5" ht="12.75" customHeight="1">
      <c r="A71" s="29" t="s">
        <v>46</v>
      </c>
      <c r="E71" s="30" t="s">
        <v>200</v>
      </c>
    </row>
    <row r="72" spans="1:5" ht="12.75" customHeight="1">
      <c r="A72" s="29" t="s">
        <v>47</v>
      </c>
      <c r="E72" s="31" t="s">
        <v>5</v>
      </c>
    </row>
    <row r="73" spans="5:5" ht="12.75" customHeight="1">
      <c r="E73" s="30" t="s">
        <v>118</v>
      </c>
    </row>
    <row r="74" spans="1:16" ht="12.75" customHeight="1">
      <c r="A74" t="s">
        <v>40</v>
      </c>
      <c s="6" t="s">
        <v>94</v>
      </c>
      <c s="6" t="s">
        <v>95</v>
      </c>
      <c t="s">
        <v>5</v>
      </c>
      <c s="24" t="s">
        <v>425</v>
      </c>
      <c s="25" t="s">
        <v>183</v>
      </c>
      <c s="26">
        <v>15</v>
      </c>
      <c s="25">
        <v>0</v>
      </c>
      <c s="25">
        <f>ROUND(G74*H74,6)</f>
      </c>
      <c r="L74" s="27">
        <v>0</v>
      </c>
      <c s="28">
        <f>ROUND(ROUND(L74,2)*ROUND(G74,3),2)</f>
      </c>
      <c s="25" t="s">
        <v>44</v>
      </c>
      <c>
        <f>(M74*21)/100</f>
      </c>
      <c t="s">
        <v>45</v>
      </c>
    </row>
    <row r="75" spans="1:5" ht="12.75" customHeight="1">
      <c r="A75" s="29" t="s">
        <v>46</v>
      </c>
      <c r="E75" s="30" t="s">
        <v>200</v>
      </c>
    </row>
    <row r="76" spans="1:5" ht="12.75" customHeight="1">
      <c r="A76" s="29" t="s">
        <v>47</v>
      </c>
      <c r="E76" s="31" t="s">
        <v>5</v>
      </c>
    </row>
    <row r="77" spans="5:5" ht="12.75" customHeight="1">
      <c r="E77" s="30" t="s">
        <v>118</v>
      </c>
    </row>
    <row r="78" spans="1:16" ht="12.75" customHeight="1">
      <c r="A78" t="s">
        <v>40</v>
      </c>
      <c s="6" t="s">
        <v>97</v>
      </c>
      <c s="6" t="s">
        <v>98</v>
      </c>
      <c t="s">
        <v>5</v>
      </c>
      <c s="24" t="s">
        <v>426</v>
      </c>
      <c s="25" t="s">
        <v>183</v>
      </c>
      <c s="26">
        <v>1</v>
      </c>
      <c s="25">
        <v>0</v>
      </c>
      <c s="25">
        <f>ROUND(G78*H78,6)</f>
      </c>
      <c r="L78" s="27">
        <v>0</v>
      </c>
      <c s="28">
        <f>ROUND(ROUND(L78,2)*ROUND(G78,3),2)</f>
      </c>
      <c s="25" t="s">
        <v>44</v>
      </c>
      <c>
        <f>(M78*21)/100</f>
      </c>
      <c t="s">
        <v>45</v>
      </c>
    </row>
    <row r="79" spans="1:5" ht="12.75" customHeight="1">
      <c r="A79" s="29" t="s">
        <v>46</v>
      </c>
      <c r="E79" s="30" t="s">
        <v>200</v>
      </c>
    </row>
    <row r="80" spans="1:5" ht="12.75" customHeight="1">
      <c r="A80" s="29" t="s">
        <v>47</v>
      </c>
      <c r="E80" s="31" t="s">
        <v>5</v>
      </c>
    </row>
    <row r="81" spans="5:5" ht="12.75" customHeight="1">
      <c r="E81" s="30" t="s">
        <v>118</v>
      </c>
    </row>
    <row r="82" spans="1:16" ht="12.75" customHeight="1">
      <c r="A82" t="s">
        <v>40</v>
      </c>
      <c s="6" t="s">
        <v>100</v>
      </c>
      <c s="6" t="s">
        <v>101</v>
      </c>
      <c t="s">
        <v>5</v>
      </c>
      <c s="24" t="s">
        <v>427</v>
      </c>
      <c s="25" t="s">
        <v>69</v>
      </c>
      <c s="26">
        <v>10</v>
      </c>
      <c s="25">
        <v>0</v>
      </c>
      <c s="25">
        <f>ROUND(G82*H82,6)</f>
      </c>
      <c r="L82" s="27">
        <v>0</v>
      </c>
      <c s="28">
        <f>ROUND(ROUND(L82,2)*ROUND(G82,3),2)</f>
      </c>
      <c s="25" t="s">
        <v>44</v>
      </c>
      <c>
        <f>(M82*21)/100</f>
      </c>
      <c t="s">
        <v>45</v>
      </c>
    </row>
    <row r="83" spans="1:5" ht="12.75" customHeight="1">
      <c r="A83" s="29" t="s">
        <v>46</v>
      </c>
      <c r="E83" s="30" t="s">
        <v>200</v>
      </c>
    </row>
    <row r="84" spans="1:5" ht="12.75" customHeight="1">
      <c r="A84" s="29" t="s">
        <v>47</v>
      </c>
      <c r="E84" s="31" t="s">
        <v>5</v>
      </c>
    </row>
    <row r="85" spans="5:5" ht="12.75" customHeight="1">
      <c r="E85" s="30" t="s">
        <v>118</v>
      </c>
    </row>
    <row r="86" spans="1:16" ht="12.75" customHeight="1">
      <c r="A86" t="s">
        <v>40</v>
      </c>
      <c s="6" t="s">
        <v>104</v>
      </c>
      <c s="6" t="s">
        <v>105</v>
      </c>
      <c t="s">
        <v>5</v>
      </c>
      <c s="24" t="s">
        <v>428</v>
      </c>
      <c s="25" t="s">
        <v>43</v>
      </c>
      <c s="26">
        <v>30</v>
      </c>
      <c s="25">
        <v>0</v>
      </c>
      <c s="25">
        <f>ROUND(G86*H86,6)</f>
      </c>
      <c r="L86" s="27">
        <v>0</v>
      </c>
      <c s="28">
        <f>ROUND(ROUND(L86,2)*ROUND(G86,3),2)</f>
      </c>
      <c s="25" t="s">
        <v>44</v>
      </c>
      <c>
        <f>(M86*21)/100</f>
      </c>
      <c t="s">
        <v>45</v>
      </c>
    </row>
    <row r="87" spans="1:5" ht="12.75" customHeight="1">
      <c r="A87" s="29" t="s">
        <v>46</v>
      </c>
      <c r="E87" s="30" t="s">
        <v>200</v>
      </c>
    </row>
    <row r="88" spans="1:5" ht="12.75" customHeight="1">
      <c r="A88" s="29" t="s">
        <v>47</v>
      </c>
      <c r="E88" s="31" t="s">
        <v>5</v>
      </c>
    </row>
    <row r="89" spans="5:5" ht="12.75" customHeight="1">
      <c r="E89" s="30" t="s">
        <v>118</v>
      </c>
    </row>
    <row r="90" spans="1:16" ht="12.75" customHeight="1">
      <c r="A90" t="s">
        <v>40</v>
      </c>
      <c s="6" t="s">
        <v>108</v>
      </c>
      <c s="6" t="s">
        <v>109</v>
      </c>
      <c t="s">
        <v>5</v>
      </c>
      <c s="24" t="s">
        <v>334</v>
      </c>
      <c s="25" t="s">
        <v>69</v>
      </c>
      <c s="26">
        <v>150</v>
      </c>
      <c s="25">
        <v>0</v>
      </c>
      <c s="25">
        <f>ROUND(G90*H90,6)</f>
      </c>
      <c r="L90" s="27">
        <v>0</v>
      </c>
      <c s="28">
        <f>ROUND(ROUND(L90,2)*ROUND(G90,3),2)</f>
      </c>
      <c s="25" t="s">
        <v>44</v>
      </c>
      <c>
        <f>(M90*21)/100</f>
      </c>
      <c t="s">
        <v>45</v>
      </c>
    </row>
    <row r="91" spans="1:5" ht="12.75" customHeight="1">
      <c r="A91" s="29" t="s">
        <v>46</v>
      </c>
      <c r="E91" s="30" t="s">
        <v>200</v>
      </c>
    </row>
    <row r="92" spans="1:5" ht="12.75" customHeight="1">
      <c r="A92" s="29" t="s">
        <v>47</v>
      </c>
      <c r="E92" s="31" t="s">
        <v>5</v>
      </c>
    </row>
    <row r="93" spans="5:5" ht="12.75" customHeight="1">
      <c r="E93" s="30" t="s">
        <v>118</v>
      </c>
    </row>
    <row r="94" spans="1:16" ht="12.75" customHeight="1">
      <c r="A94" t="s">
        <v>40</v>
      </c>
      <c s="6" t="s">
        <v>111</v>
      </c>
      <c s="6" t="s">
        <v>112</v>
      </c>
      <c t="s">
        <v>5</v>
      </c>
      <c s="24" t="s">
        <v>429</v>
      </c>
      <c s="25" t="s">
        <v>43</v>
      </c>
      <c s="26">
        <v>1</v>
      </c>
      <c s="25">
        <v>0</v>
      </c>
      <c s="25">
        <f>ROUND(G94*H94,6)</f>
      </c>
      <c r="L94" s="27">
        <v>0</v>
      </c>
      <c s="28">
        <f>ROUND(ROUND(L94,2)*ROUND(G94,3),2)</f>
      </c>
      <c s="25" t="s">
        <v>44</v>
      </c>
      <c>
        <f>(M94*21)/100</f>
      </c>
      <c t="s">
        <v>45</v>
      </c>
    </row>
    <row r="95" spans="1:5" ht="12.75" customHeight="1">
      <c r="A95" s="29" t="s">
        <v>46</v>
      </c>
      <c r="E95" s="30" t="s">
        <v>200</v>
      </c>
    </row>
    <row r="96" spans="1:5" ht="12.75" customHeight="1">
      <c r="A96" s="29" t="s">
        <v>47</v>
      </c>
      <c r="E96" s="31" t="s">
        <v>5</v>
      </c>
    </row>
    <row r="97" spans="5:5" ht="12.75" customHeight="1">
      <c r="E97" s="30" t="s">
        <v>118</v>
      </c>
    </row>
    <row r="98" spans="1:16" ht="12.75" customHeight="1">
      <c r="A98" t="s">
        <v>40</v>
      </c>
      <c s="6" t="s">
        <v>115</v>
      </c>
      <c s="6" t="s">
        <v>116</v>
      </c>
      <c t="s">
        <v>5</v>
      </c>
      <c s="24" t="s">
        <v>430</v>
      </c>
      <c s="25" t="s">
        <v>43</v>
      </c>
      <c s="26">
        <v>1</v>
      </c>
      <c s="25">
        <v>0</v>
      </c>
      <c s="25">
        <f>ROUND(G98*H98,6)</f>
      </c>
      <c r="L98" s="27">
        <v>0</v>
      </c>
      <c s="28">
        <f>ROUND(ROUND(L98,2)*ROUND(G98,3),2)</f>
      </c>
      <c s="25" t="s">
        <v>44</v>
      </c>
      <c>
        <f>(M98*21)/100</f>
      </c>
      <c t="s">
        <v>45</v>
      </c>
    </row>
    <row r="99" spans="1:5" ht="12.75" customHeight="1">
      <c r="A99" s="29" t="s">
        <v>46</v>
      </c>
      <c r="E99" s="30" t="s">
        <v>200</v>
      </c>
    </row>
    <row r="100" spans="1:5" ht="12.75" customHeight="1">
      <c r="A100" s="29" t="s">
        <v>47</v>
      </c>
      <c r="E100" s="31" t="s">
        <v>5</v>
      </c>
    </row>
    <row r="101" spans="5:5" ht="12.75" customHeight="1">
      <c r="E101" s="30" t="s">
        <v>118</v>
      </c>
    </row>
    <row r="102" spans="1:16" ht="12.75" customHeight="1">
      <c r="A102" t="s">
        <v>40</v>
      </c>
      <c s="6" t="s">
        <v>119</v>
      </c>
      <c s="6" t="s">
        <v>120</v>
      </c>
      <c t="s">
        <v>5</v>
      </c>
      <c s="24" t="s">
        <v>377</v>
      </c>
      <c s="25" t="s">
        <v>43</v>
      </c>
      <c s="26">
        <v>30</v>
      </c>
      <c s="25">
        <v>0</v>
      </c>
      <c s="25">
        <f>ROUND(G102*H102,6)</f>
      </c>
      <c r="L102" s="27">
        <v>0</v>
      </c>
      <c s="28">
        <f>ROUND(ROUND(L102,2)*ROUND(G102,3),2)</f>
      </c>
      <c s="25" t="s">
        <v>44</v>
      </c>
      <c>
        <f>(M102*21)/100</f>
      </c>
      <c t="s">
        <v>45</v>
      </c>
    </row>
    <row r="103" spans="1:5" ht="12.75" customHeight="1">
      <c r="A103" s="29" t="s">
        <v>46</v>
      </c>
      <c r="E103" s="30" t="s">
        <v>200</v>
      </c>
    </row>
    <row r="104" spans="1:5" ht="12.75" customHeight="1">
      <c r="A104" s="29" t="s">
        <v>47</v>
      </c>
      <c r="E104" s="31" t="s">
        <v>5</v>
      </c>
    </row>
    <row r="105" spans="5:5" ht="12.75" customHeight="1">
      <c r="E105" s="30" t="s">
        <v>118</v>
      </c>
    </row>
    <row r="106" spans="1:16" ht="12.75" customHeight="1">
      <c r="A106" t="s">
        <v>40</v>
      </c>
      <c s="6" t="s">
        <v>122</v>
      </c>
      <c s="6" t="s">
        <v>123</v>
      </c>
      <c t="s">
        <v>5</v>
      </c>
      <c s="24" t="s">
        <v>431</v>
      </c>
      <c s="25" t="s">
        <v>43</v>
      </c>
      <c s="26">
        <v>1</v>
      </c>
      <c s="25">
        <v>0</v>
      </c>
      <c s="25">
        <f>ROUND(G106*H106,6)</f>
      </c>
      <c r="L106" s="27">
        <v>0</v>
      </c>
      <c s="28">
        <f>ROUND(ROUND(L106,2)*ROUND(G106,3),2)</f>
      </c>
      <c s="25" t="s">
        <v>44</v>
      </c>
      <c>
        <f>(M106*21)/100</f>
      </c>
      <c t="s">
        <v>45</v>
      </c>
    </row>
    <row r="107" spans="1:5" ht="12.75" customHeight="1">
      <c r="A107" s="29" t="s">
        <v>46</v>
      </c>
      <c r="E107" s="30" t="s">
        <v>200</v>
      </c>
    </row>
    <row r="108" spans="1:5" ht="12.75" customHeight="1">
      <c r="A108" s="29" t="s">
        <v>47</v>
      </c>
      <c r="E108" s="31" t="s">
        <v>5</v>
      </c>
    </row>
    <row r="109" spans="5:5" ht="12.75" customHeight="1">
      <c r="E109" s="30" t="s">
        <v>118</v>
      </c>
    </row>
    <row r="110" spans="1:16" ht="12.75" customHeight="1">
      <c r="A110" t="s">
        <v>40</v>
      </c>
      <c s="6" t="s">
        <v>125</v>
      </c>
      <c s="6" t="s">
        <v>126</v>
      </c>
      <c t="s">
        <v>5</v>
      </c>
      <c s="24" t="s">
        <v>432</v>
      </c>
      <c s="25" t="s">
        <v>43</v>
      </c>
      <c s="26">
        <v>1</v>
      </c>
      <c s="25">
        <v>0</v>
      </c>
      <c s="25">
        <f>ROUND(G110*H110,6)</f>
      </c>
      <c r="L110" s="27">
        <v>0</v>
      </c>
      <c s="28">
        <f>ROUND(ROUND(L110,2)*ROUND(G110,3),2)</f>
      </c>
      <c s="25" t="s">
        <v>44</v>
      </c>
      <c>
        <f>(M110*21)/100</f>
      </c>
      <c t="s">
        <v>45</v>
      </c>
    </row>
    <row r="111" spans="1:5" ht="12.75" customHeight="1">
      <c r="A111" s="29" t="s">
        <v>46</v>
      </c>
      <c r="E111" s="30" t="s">
        <v>200</v>
      </c>
    </row>
    <row r="112" spans="1:5" ht="12.75" customHeight="1">
      <c r="A112" s="29" t="s">
        <v>47</v>
      </c>
      <c r="E112" s="31" t="s">
        <v>5</v>
      </c>
    </row>
    <row r="113" spans="5:5" ht="12.75" customHeight="1">
      <c r="E113" s="30" t="s">
        <v>118</v>
      </c>
    </row>
    <row r="114" spans="1:16" ht="12.75" customHeight="1">
      <c r="A114" t="s">
        <v>40</v>
      </c>
      <c s="6" t="s">
        <v>128</v>
      </c>
      <c s="6" t="s">
        <v>129</v>
      </c>
      <c t="s">
        <v>5</v>
      </c>
      <c s="24" t="s">
        <v>384</v>
      </c>
      <c s="25" t="s">
        <v>43</v>
      </c>
      <c s="26">
        <v>7</v>
      </c>
      <c s="25">
        <v>0</v>
      </c>
      <c s="25">
        <f>ROUND(G114*H114,6)</f>
      </c>
      <c r="L114" s="27">
        <v>0</v>
      </c>
      <c s="28">
        <f>ROUND(ROUND(L114,2)*ROUND(G114,3),2)</f>
      </c>
      <c s="25" t="s">
        <v>44</v>
      </c>
      <c>
        <f>(M114*21)/100</f>
      </c>
      <c t="s">
        <v>45</v>
      </c>
    </row>
    <row r="115" spans="1:5" ht="12.75" customHeight="1">
      <c r="A115" s="29" t="s">
        <v>46</v>
      </c>
      <c r="E115" s="30" t="s">
        <v>200</v>
      </c>
    </row>
    <row r="116" spans="1:5" ht="12.75" customHeight="1">
      <c r="A116" s="29" t="s">
        <v>47</v>
      </c>
      <c r="E116" s="31" t="s">
        <v>5</v>
      </c>
    </row>
    <row r="117" spans="5:5" ht="12.75" customHeight="1">
      <c r="E117" s="30" t="s">
        <v>118</v>
      </c>
    </row>
    <row r="118" spans="1:16" ht="12.75" customHeight="1">
      <c r="A118" t="s">
        <v>40</v>
      </c>
      <c s="6" t="s">
        <v>131</v>
      </c>
      <c s="6" t="s">
        <v>132</v>
      </c>
      <c t="s">
        <v>5</v>
      </c>
      <c s="24" t="s">
        <v>385</v>
      </c>
      <c s="25" t="s">
        <v>43</v>
      </c>
      <c s="26">
        <v>7</v>
      </c>
      <c s="25">
        <v>0</v>
      </c>
      <c s="25">
        <f>ROUND(G118*H118,6)</f>
      </c>
      <c r="L118" s="27">
        <v>0</v>
      </c>
      <c s="28">
        <f>ROUND(ROUND(L118,2)*ROUND(G118,3),2)</f>
      </c>
      <c s="25" t="s">
        <v>44</v>
      </c>
      <c>
        <f>(M118*21)/100</f>
      </c>
      <c t="s">
        <v>45</v>
      </c>
    </row>
    <row r="119" spans="1:5" ht="12.75" customHeight="1">
      <c r="A119" s="29" t="s">
        <v>46</v>
      </c>
      <c r="E119" s="30" t="s">
        <v>200</v>
      </c>
    </row>
    <row r="120" spans="1:5" ht="12.75" customHeight="1">
      <c r="A120" s="29" t="s">
        <v>47</v>
      </c>
      <c r="E120" s="31" t="s">
        <v>5</v>
      </c>
    </row>
    <row r="121" spans="5:5" ht="12.75" customHeight="1">
      <c r="E121" s="30" t="s">
        <v>118</v>
      </c>
    </row>
    <row r="122" spans="1:16" ht="12.75" customHeight="1">
      <c r="A122" t="s">
        <v>40</v>
      </c>
      <c s="6" t="s">
        <v>134</v>
      </c>
      <c s="6" t="s">
        <v>135</v>
      </c>
      <c t="s">
        <v>5</v>
      </c>
      <c s="24" t="s">
        <v>386</v>
      </c>
      <c s="25" t="s">
        <v>43</v>
      </c>
      <c s="26">
        <v>155</v>
      </c>
      <c s="25">
        <v>0</v>
      </c>
      <c s="25">
        <f>ROUND(G122*H122,6)</f>
      </c>
      <c r="L122" s="27">
        <v>0</v>
      </c>
      <c s="28">
        <f>ROUND(ROUND(L122,2)*ROUND(G122,3),2)</f>
      </c>
      <c s="25" t="s">
        <v>44</v>
      </c>
      <c>
        <f>(M122*21)/100</f>
      </c>
      <c t="s">
        <v>45</v>
      </c>
    </row>
    <row r="123" spans="1:5" ht="12.75" customHeight="1">
      <c r="A123" s="29" t="s">
        <v>46</v>
      </c>
      <c r="E123" s="30" t="s">
        <v>200</v>
      </c>
    </row>
    <row r="124" spans="1:5" ht="12.75" customHeight="1">
      <c r="A124" s="29" t="s">
        <v>47</v>
      </c>
      <c r="E124" s="31" t="s">
        <v>5</v>
      </c>
    </row>
    <row r="125" spans="5:5" ht="12.75" customHeight="1">
      <c r="E125" s="30" t="s">
        <v>118</v>
      </c>
    </row>
    <row r="126" spans="1:16" ht="12.75" customHeight="1">
      <c r="A126" t="s">
        <v>40</v>
      </c>
      <c s="6" t="s">
        <v>137</v>
      </c>
      <c s="6" t="s">
        <v>138</v>
      </c>
      <c t="s">
        <v>5</v>
      </c>
      <c s="24" t="s">
        <v>433</v>
      </c>
      <c s="25" t="s">
        <v>43</v>
      </c>
      <c s="26">
        <v>1</v>
      </c>
      <c s="25">
        <v>0</v>
      </c>
      <c s="25">
        <f>ROUND(G126*H126,6)</f>
      </c>
      <c r="L126" s="27">
        <v>0</v>
      </c>
      <c s="28">
        <f>ROUND(ROUND(L126,2)*ROUND(G126,3),2)</f>
      </c>
      <c s="25" t="s">
        <v>44</v>
      </c>
      <c>
        <f>(M126*21)/100</f>
      </c>
      <c t="s">
        <v>45</v>
      </c>
    </row>
    <row r="127" spans="1:5" ht="12.75" customHeight="1">
      <c r="A127" s="29" t="s">
        <v>46</v>
      </c>
      <c r="E127" s="30" t="s">
        <v>200</v>
      </c>
    </row>
    <row r="128" spans="1:5" ht="12.75" customHeight="1">
      <c r="A128" s="29" t="s">
        <v>47</v>
      </c>
      <c r="E128" s="31" t="s">
        <v>5</v>
      </c>
    </row>
    <row r="129" spans="5:5" ht="12.75" customHeight="1">
      <c r="E129" s="30" t="s">
        <v>118</v>
      </c>
    </row>
    <row r="130" spans="1:16" ht="12.75" customHeight="1">
      <c r="A130" t="s">
        <v>40</v>
      </c>
      <c s="6" t="s">
        <v>140</v>
      </c>
      <c s="6" t="s">
        <v>141</v>
      </c>
      <c t="s">
        <v>5</v>
      </c>
      <c s="24" t="s">
        <v>434</v>
      </c>
      <c s="25" t="s">
        <v>43</v>
      </c>
      <c s="26">
        <v>2</v>
      </c>
      <c s="25">
        <v>0</v>
      </c>
      <c s="25">
        <f>ROUND(G130*H130,6)</f>
      </c>
      <c r="L130" s="27">
        <v>0</v>
      </c>
      <c s="28">
        <f>ROUND(ROUND(L130,2)*ROUND(G130,3),2)</f>
      </c>
      <c s="25" t="s">
        <v>44</v>
      </c>
      <c>
        <f>(M130*21)/100</f>
      </c>
      <c t="s">
        <v>45</v>
      </c>
    </row>
    <row r="131" spans="1:5" ht="12.75" customHeight="1">
      <c r="A131" s="29" t="s">
        <v>46</v>
      </c>
      <c r="E131" s="30" t="s">
        <v>200</v>
      </c>
    </row>
    <row r="132" spans="1:5" ht="12.75" customHeight="1">
      <c r="A132" s="29" t="s">
        <v>47</v>
      </c>
      <c r="E132" s="31" t="s">
        <v>5</v>
      </c>
    </row>
    <row r="133" spans="5:5" ht="12.75" customHeight="1">
      <c r="E133" s="30" t="s">
        <v>118</v>
      </c>
    </row>
    <row r="134" spans="1:13" ht="12.75" customHeight="1">
      <c r="A134" t="s">
        <v>37</v>
      </c>
      <c r="C134" s="7" t="s">
        <v>51</v>
      </c>
      <c r="E134" s="32" t="s">
        <v>103</v>
      </c>
      <c r="J134" s="28">
        <f>0</f>
      </c>
      <c s="28">
        <f>0</f>
      </c>
      <c s="28">
        <f>0+L135+L139</f>
      </c>
      <c s="28">
        <f>0+M135+M139</f>
      </c>
    </row>
    <row r="135" spans="1:16" ht="12.75" customHeight="1">
      <c r="A135" t="s">
        <v>40</v>
      </c>
      <c s="6" t="s">
        <v>143</v>
      </c>
      <c s="6" t="s">
        <v>144</v>
      </c>
      <c t="s">
        <v>5</v>
      </c>
      <c s="24" t="s">
        <v>338</v>
      </c>
      <c s="25" t="s">
        <v>69</v>
      </c>
      <c s="26">
        <v>5150</v>
      </c>
      <c s="25">
        <v>0</v>
      </c>
      <c s="25">
        <f>ROUND(G135*H135,6)</f>
      </c>
      <c r="L135" s="27">
        <v>0</v>
      </c>
      <c s="28">
        <f>ROUND(ROUND(L135,2)*ROUND(G135,3),2)</f>
      </c>
      <c s="25" t="s">
        <v>44</v>
      </c>
      <c>
        <f>(M135*21)/100</f>
      </c>
      <c t="s">
        <v>45</v>
      </c>
    </row>
    <row r="136" spans="1:5" ht="12.75" customHeight="1">
      <c r="A136" s="29" t="s">
        <v>46</v>
      </c>
      <c r="E136" s="30" t="s">
        <v>200</v>
      </c>
    </row>
    <row r="137" spans="1:5" ht="12.75" customHeight="1">
      <c r="A137" s="29" t="s">
        <v>47</v>
      </c>
      <c r="E137" s="31" t="s">
        <v>5</v>
      </c>
    </row>
    <row r="138" spans="5:5" ht="12.75" customHeight="1">
      <c r="E138" s="30" t="s">
        <v>107</v>
      </c>
    </row>
    <row r="139" spans="1:16" ht="12.75" customHeight="1">
      <c r="A139" t="s">
        <v>40</v>
      </c>
      <c s="6" t="s">
        <v>146</v>
      </c>
      <c s="6" t="s">
        <v>147</v>
      </c>
      <c t="s">
        <v>5</v>
      </c>
      <c s="24" t="s">
        <v>435</v>
      </c>
      <c s="25" t="s">
        <v>69</v>
      </c>
      <c s="26">
        <v>130</v>
      </c>
      <c s="25">
        <v>0</v>
      </c>
      <c s="25">
        <f>ROUND(G139*H139,6)</f>
      </c>
      <c r="L139" s="27">
        <v>0</v>
      </c>
      <c s="28">
        <f>ROUND(ROUND(L139,2)*ROUND(G139,3),2)</f>
      </c>
      <c s="25" t="s">
        <v>44</v>
      </c>
      <c>
        <f>(M139*21)/100</f>
      </c>
      <c t="s">
        <v>45</v>
      </c>
    </row>
    <row r="140" spans="1:5" ht="12.75" customHeight="1">
      <c r="A140" s="29" t="s">
        <v>46</v>
      </c>
      <c r="E140" s="30" t="s">
        <v>200</v>
      </c>
    </row>
    <row r="141" spans="1:5" ht="12.75" customHeight="1">
      <c r="A141" s="29" t="s">
        <v>47</v>
      </c>
      <c r="E141" s="31" t="s">
        <v>5</v>
      </c>
    </row>
    <row r="142" spans="5:5" ht="12.75" customHeight="1">
      <c r="E142" s="30" t="s">
        <v>107</v>
      </c>
    </row>
    <row r="143" spans="1:13" ht="12.75" customHeight="1">
      <c r="A143" t="s">
        <v>37</v>
      </c>
      <c r="C143" s="7" t="s">
        <v>54</v>
      </c>
      <c r="E143" s="32" t="s">
        <v>114</v>
      </c>
      <c r="J143" s="28">
        <f>0</f>
      </c>
      <c s="28">
        <f>0</f>
      </c>
      <c s="28">
        <f>0+L144+L148+L152+L156+L160+L164+L168+L172+L176+L180+L184+L188+L192+L196+L200+L204+L208+L212+L216+L220+L224+L228+L232+L236+L240+L244+L248+L252+L256+L260+L264+L268+L272</f>
      </c>
      <c s="28">
        <f>0+M144+M148+M152+M156+M160+M164+M168+M172+M176+M180+M184+M188+M192+M196+M200+M204+M208+M212+M216+M220+M224+M228+M232+M236+M240+M244+M248+M252+M256+M260+M264+M268+M272</f>
      </c>
    </row>
    <row r="144" spans="1:16" ht="12.75" customHeight="1">
      <c r="A144" t="s">
        <v>40</v>
      </c>
      <c s="6" t="s">
        <v>149</v>
      </c>
      <c s="6" t="s">
        <v>150</v>
      </c>
      <c t="s">
        <v>5</v>
      </c>
      <c s="24" t="s">
        <v>436</v>
      </c>
      <c s="25" t="s">
        <v>43</v>
      </c>
      <c s="26">
        <v>1</v>
      </c>
      <c s="25">
        <v>0</v>
      </c>
      <c s="25">
        <f>ROUND(G144*H144,6)</f>
      </c>
      <c r="L144" s="27">
        <v>0</v>
      </c>
      <c s="28">
        <f>ROUND(ROUND(L144,2)*ROUND(G144,3),2)</f>
      </c>
      <c s="25" t="s">
        <v>44</v>
      </c>
      <c>
        <f>(M144*21)/100</f>
      </c>
      <c t="s">
        <v>45</v>
      </c>
    </row>
    <row r="145" spans="1:5" ht="12.75" customHeight="1">
      <c r="A145" s="29" t="s">
        <v>46</v>
      </c>
      <c r="E145" s="30" t="s">
        <v>200</v>
      </c>
    </row>
    <row r="146" spans="1:5" ht="12.75" customHeight="1">
      <c r="A146" s="29" t="s">
        <v>47</v>
      </c>
      <c r="E146" s="31" t="s">
        <v>5</v>
      </c>
    </row>
    <row r="147" spans="5:5" ht="12.75" customHeight="1">
      <c r="E147" s="30" t="s">
        <v>118</v>
      </c>
    </row>
    <row r="148" spans="1:16" ht="12.75" customHeight="1">
      <c r="A148" t="s">
        <v>40</v>
      </c>
      <c s="6" t="s">
        <v>152</v>
      </c>
      <c s="6" t="s">
        <v>153</v>
      </c>
      <c t="s">
        <v>5</v>
      </c>
      <c s="24" t="s">
        <v>437</v>
      </c>
      <c s="25" t="s">
        <v>43</v>
      </c>
      <c s="26">
        <v>1</v>
      </c>
      <c s="25">
        <v>0</v>
      </c>
      <c s="25">
        <f>ROUND(G148*H148,6)</f>
      </c>
      <c r="L148" s="27">
        <v>0</v>
      </c>
      <c s="28">
        <f>ROUND(ROUND(L148,2)*ROUND(G148,3),2)</f>
      </c>
      <c s="25" t="s">
        <v>44</v>
      </c>
      <c>
        <f>(M148*21)/100</f>
      </c>
      <c t="s">
        <v>45</v>
      </c>
    </row>
    <row r="149" spans="1:5" ht="12.75" customHeight="1">
      <c r="A149" s="29" t="s">
        <v>46</v>
      </c>
      <c r="E149" s="30" t="s">
        <v>200</v>
      </c>
    </row>
    <row r="150" spans="1:5" ht="12.75" customHeight="1">
      <c r="A150" s="29" t="s">
        <v>47</v>
      </c>
      <c r="E150" s="31" t="s">
        <v>5</v>
      </c>
    </row>
    <row r="151" spans="5:5" ht="12.75" customHeight="1">
      <c r="E151" s="30" t="s">
        <v>118</v>
      </c>
    </row>
    <row r="152" spans="1:16" ht="12.75" customHeight="1">
      <c r="A152" t="s">
        <v>40</v>
      </c>
      <c s="6" t="s">
        <v>155</v>
      </c>
      <c s="6" t="s">
        <v>156</v>
      </c>
      <c t="s">
        <v>5</v>
      </c>
      <c s="24" t="s">
        <v>438</v>
      </c>
      <c s="25" t="s">
        <v>43</v>
      </c>
      <c s="26">
        <v>2</v>
      </c>
      <c s="25">
        <v>0</v>
      </c>
      <c s="25">
        <f>ROUND(G152*H152,6)</f>
      </c>
      <c r="L152" s="27">
        <v>0</v>
      </c>
      <c s="28">
        <f>ROUND(ROUND(L152,2)*ROUND(G152,3),2)</f>
      </c>
      <c s="25" t="s">
        <v>44</v>
      </c>
      <c>
        <f>(M152*21)/100</f>
      </c>
      <c t="s">
        <v>45</v>
      </c>
    </row>
    <row r="153" spans="1:5" ht="12.75" customHeight="1">
      <c r="A153" s="29" t="s">
        <v>46</v>
      </c>
      <c r="E153" s="30" t="s">
        <v>200</v>
      </c>
    </row>
    <row r="154" spans="1:5" ht="12.75" customHeight="1">
      <c r="A154" s="29" t="s">
        <v>47</v>
      </c>
      <c r="E154" s="31" t="s">
        <v>5</v>
      </c>
    </row>
    <row r="155" spans="5:5" ht="12.75" customHeight="1">
      <c r="E155" s="30" t="s">
        <v>118</v>
      </c>
    </row>
    <row r="156" spans="1:16" ht="12.75" customHeight="1">
      <c r="A156" t="s">
        <v>40</v>
      </c>
      <c s="6" t="s">
        <v>158</v>
      </c>
      <c s="6" t="s">
        <v>159</v>
      </c>
      <c t="s">
        <v>5</v>
      </c>
      <c s="24" t="s">
        <v>439</v>
      </c>
      <c s="25" t="s">
        <v>43</v>
      </c>
      <c s="26">
        <v>24</v>
      </c>
      <c s="25">
        <v>0</v>
      </c>
      <c s="25">
        <f>ROUND(G156*H156,6)</f>
      </c>
      <c r="L156" s="27">
        <v>0</v>
      </c>
      <c s="28">
        <f>ROUND(ROUND(L156,2)*ROUND(G156,3),2)</f>
      </c>
      <c s="25" t="s">
        <v>44</v>
      </c>
      <c>
        <f>(M156*21)/100</f>
      </c>
      <c t="s">
        <v>45</v>
      </c>
    </row>
    <row r="157" spans="1:5" ht="12.75" customHeight="1">
      <c r="A157" s="29" t="s">
        <v>46</v>
      </c>
      <c r="E157" s="30" t="s">
        <v>200</v>
      </c>
    </row>
    <row r="158" spans="1:5" ht="12.75" customHeight="1">
      <c r="A158" s="29" t="s">
        <v>47</v>
      </c>
      <c r="E158" s="31" t="s">
        <v>5</v>
      </c>
    </row>
    <row r="159" spans="5:5" ht="12.75" customHeight="1">
      <c r="E159" s="30" t="s">
        <v>118</v>
      </c>
    </row>
    <row r="160" spans="1:16" ht="12.75" customHeight="1">
      <c r="A160" t="s">
        <v>40</v>
      </c>
      <c s="6" t="s">
        <v>161</v>
      </c>
      <c s="6" t="s">
        <v>162</v>
      </c>
      <c t="s">
        <v>5</v>
      </c>
      <c s="24" t="s">
        <v>440</v>
      </c>
      <c s="25" t="s">
        <v>183</v>
      </c>
      <c s="26">
        <v>1</v>
      </c>
      <c s="25">
        <v>0</v>
      </c>
      <c s="25">
        <f>ROUND(G160*H160,6)</f>
      </c>
      <c r="L160" s="27">
        <v>0</v>
      </c>
      <c s="28">
        <f>ROUND(ROUND(L160,2)*ROUND(G160,3),2)</f>
      </c>
      <c s="25" t="s">
        <v>44</v>
      </c>
      <c>
        <f>(M160*21)/100</f>
      </c>
      <c t="s">
        <v>45</v>
      </c>
    </row>
    <row r="161" spans="1:5" ht="12.75" customHeight="1">
      <c r="A161" s="29" t="s">
        <v>46</v>
      </c>
      <c r="E161" s="30" t="s">
        <v>200</v>
      </c>
    </row>
    <row r="162" spans="1:5" ht="12.75" customHeight="1">
      <c r="A162" s="29" t="s">
        <v>47</v>
      </c>
      <c r="E162" s="31" t="s">
        <v>5</v>
      </c>
    </row>
    <row r="163" spans="5:5" ht="12.75" customHeight="1">
      <c r="E163" s="30" t="s">
        <v>118</v>
      </c>
    </row>
    <row r="164" spans="1:16" ht="12.75" customHeight="1">
      <c r="A164" t="s">
        <v>40</v>
      </c>
      <c s="6" t="s">
        <v>164</v>
      </c>
      <c s="6" t="s">
        <v>165</v>
      </c>
      <c t="s">
        <v>5</v>
      </c>
      <c s="24" t="s">
        <v>441</v>
      </c>
      <c s="25" t="s">
        <v>43</v>
      </c>
      <c s="26">
        <v>2</v>
      </c>
      <c s="25">
        <v>0</v>
      </c>
      <c s="25">
        <f>ROUND(G164*H164,6)</f>
      </c>
      <c r="L164" s="27">
        <v>0</v>
      </c>
      <c s="28">
        <f>ROUND(ROUND(L164,2)*ROUND(G164,3),2)</f>
      </c>
      <c s="25" t="s">
        <v>44</v>
      </c>
      <c>
        <f>(M164*21)/100</f>
      </c>
      <c t="s">
        <v>45</v>
      </c>
    </row>
    <row r="165" spans="1:5" ht="12.75" customHeight="1">
      <c r="A165" s="29" t="s">
        <v>46</v>
      </c>
      <c r="E165" s="30" t="s">
        <v>200</v>
      </c>
    </row>
    <row r="166" spans="1:5" ht="12.75" customHeight="1">
      <c r="A166" s="29" t="s">
        <v>47</v>
      </c>
      <c r="E166" s="31" t="s">
        <v>5</v>
      </c>
    </row>
    <row r="167" spans="5:5" ht="12.75" customHeight="1">
      <c r="E167" s="30" t="s">
        <v>118</v>
      </c>
    </row>
    <row r="168" spans="1:16" ht="12.75" customHeight="1">
      <c r="A168" t="s">
        <v>40</v>
      </c>
      <c s="6" t="s">
        <v>167</v>
      </c>
      <c s="6" t="s">
        <v>168</v>
      </c>
      <c t="s">
        <v>5</v>
      </c>
      <c s="24" t="s">
        <v>442</v>
      </c>
      <c s="25" t="s">
        <v>43</v>
      </c>
      <c s="26">
        <v>1</v>
      </c>
      <c s="25">
        <v>0</v>
      </c>
      <c s="25">
        <f>ROUND(G168*H168,6)</f>
      </c>
      <c r="L168" s="27">
        <v>0</v>
      </c>
      <c s="28">
        <f>ROUND(ROUND(L168,2)*ROUND(G168,3),2)</f>
      </c>
      <c s="25" t="s">
        <v>44</v>
      </c>
      <c>
        <f>(M168*21)/100</f>
      </c>
      <c t="s">
        <v>45</v>
      </c>
    </row>
    <row r="169" spans="1:5" ht="12.75" customHeight="1">
      <c r="A169" s="29" t="s">
        <v>46</v>
      </c>
      <c r="E169" s="30" t="s">
        <v>200</v>
      </c>
    </row>
    <row r="170" spans="1:5" ht="12.75" customHeight="1">
      <c r="A170" s="29" t="s">
        <v>47</v>
      </c>
      <c r="E170" s="31" t="s">
        <v>5</v>
      </c>
    </row>
    <row r="171" spans="5:5" ht="12.75" customHeight="1">
      <c r="E171" s="30" t="s">
        <v>118</v>
      </c>
    </row>
    <row r="172" spans="1:16" ht="12.75" customHeight="1">
      <c r="A172" t="s">
        <v>40</v>
      </c>
      <c s="6" t="s">
        <v>170</v>
      </c>
      <c s="6" t="s">
        <v>171</v>
      </c>
      <c t="s">
        <v>5</v>
      </c>
      <c s="24" t="s">
        <v>443</v>
      </c>
      <c s="25" t="s">
        <v>43</v>
      </c>
      <c s="26">
        <v>1</v>
      </c>
      <c s="25">
        <v>0</v>
      </c>
      <c s="25">
        <f>ROUND(G172*H172,6)</f>
      </c>
      <c r="L172" s="27">
        <v>0</v>
      </c>
      <c s="28">
        <f>ROUND(ROUND(L172,2)*ROUND(G172,3),2)</f>
      </c>
      <c s="25" t="s">
        <v>44</v>
      </c>
      <c>
        <f>(M172*21)/100</f>
      </c>
      <c t="s">
        <v>45</v>
      </c>
    </row>
    <row r="173" spans="1:5" ht="12.75" customHeight="1">
      <c r="A173" s="29" t="s">
        <v>46</v>
      </c>
      <c r="E173" s="30" t="s">
        <v>200</v>
      </c>
    </row>
    <row r="174" spans="1:5" ht="12.75" customHeight="1">
      <c r="A174" s="29" t="s">
        <v>47</v>
      </c>
      <c r="E174" s="31" t="s">
        <v>5</v>
      </c>
    </row>
    <row r="175" spans="5:5" ht="12.75" customHeight="1">
      <c r="E175" s="30" t="s">
        <v>118</v>
      </c>
    </row>
    <row r="176" spans="1:16" ht="12.75" customHeight="1">
      <c r="A176" t="s">
        <v>40</v>
      </c>
      <c s="6" t="s">
        <v>173</v>
      </c>
      <c s="6" t="s">
        <v>174</v>
      </c>
      <c t="s">
        <v>5</v>
      </c>
      <c s="24" t="s">
        <v>444</v>
      </c>
      <c s="25" t="s">
        <v>43</v>
      </c>
      <c s="26">
        <v>74</v>
      </c>
      <c s="25">
        <v>0</v>
      </c>
      <c s="25">
        <f>ROUND(G176*H176,6)</f>
      </c>
      <c r="L176" s="27">
        <v>0</v>
      </c>
      <c s="28">
        <f>ROUND(ROUND(L176,2)*ROUND(G176,3),2)</f>
      </c>
      <c s="25" t="s">
        <v>44</v>
      </c>
      <c>
        <f>(M176*21)/100</f>
      </c>
      <c t="s">
        <v>45</v>
      </c>
    </row>
    <row r="177" spans="1:5" ht="12.75" customHeight="1">
      <c r="A177" s="29" t="s">
        <v>46</v>
      </c>
      <c r="E177" s="30" t="s">
        <v>200</v>
      </c>
    </row>
    <row r="178" spans="1:5" ht="12.75" customHeight="1">
      <c r="A178" s="29" t="s">
        <v>47</v>
      </c>
      <c r="E178" s="31" t="s">
        <v>5</v>
      </c>
    </row>
    <row r="179" spans="5:5" ht="12.75" customHeight="1">
      <c r="E179" s="30" t="s">
        <v>118</v>
      </c>
    </row>
    <row r="180" spans="1:16" ht="12.75" customHeight="1">
      <c r="A180" t="s">
        <v>40</v>
      </c>
      <c s="6" t="s">
        <v>176</v>
      </c>
      <c s="6" t="s">
        <v>177</v>
      </c>
      <c t="s">
        <v>5</v>
      </c>
      <c s="24" t="s">
        <v>445</v>
      </c>
      <c s="25" t="s">
        <v>43</v>
      </c>
      <c s="26">
        <v>1</v>
      </c>
      <c s="25">
        <v>0</v>
      </c>
      <c s="25">
        <f>ROUND(G180*H180,6)</f>
      </c>
      <c r="L180" s="27">
        <v>0</v>
      </c>
      <c s="28">
        <f>ROUND(ROUND(L180,2)*ROUND(G180,3),2)</f>
      </c>
      <c s="25" t="s">
        <v>44</v>
      </c>
      <c>
        <f>(M180*21)/100</f>
      </c>
      <c t="s">
        <v>45</v>
      </c>
    </row>
    <row r="181" spans="1:5" ht="12.75" customHeight="1">
      <c r="A181" s="29" t="s">
        <v>46</v>
      </c>
      <c r="E181" s="30" t="s">
        <v>200</v>
      </c>
    </row>
    <row r="182" spans="1:5" ht="12.75" customHeight="1">
      <c r="A182" s="29" t="s">
        <v>47</v>
      </c>
      <c r="E182" s="31" t="s">
        <v>5</v>
      </c>
    </row>
    <row r="183" spans="5:5" ht="12.75" customHeight="1">
      <c r="E183" s="30" t="s">
        <v>118</v>
      </c>
    </row>
    <row r="184" spans="1:16" ht="12.75" customHeight="1">
      <c r="A184" t="s">
        <v>40</v>
      </c>
      <c s="6" t="s">
        <v>180</v>
      </c>
      <c s="6" t="s">
        <v>181</v>
      </c>
      <c t="s">
        <v>5</v>
      </c>
      <c s="24" t="s">
        <v>446</v>
      </c>
      <c s="25" t="s">
        <v>69</v>
      </c>
      <c s="26">
        <v>120</v>
      </c>
      <c s="25">
        <v>0</v>
      </c>
      <c s="25">
        <f>ROUND(G184*H184,6)</f>
      </c>
      <c r="L184" s="27">
        <v>0</v>
      </c>
      <c s="28">
        <f>ROUND(ROUND(L184,2)*ROUND(G184,3),2)</f>
      </c>
      <c s="25" t="s">
        <v>44</v>
      </c>
      <c>
        <f>(M184*21)/100</f>
      </c>
      <c t="s">
        <v>45</v>
      </c>
    </row>
    <row r="185" spans="1:5" ht="12.75" customHeight="1">
      <c r="A185" s="29" t="s">
        <v>46</v>
      </c>
      <c r="E185" s="30" t="s">
        <v>200</v>
      </c>
    </row>
    <row r="186" spans="1:5" ht="12.75" customHeight="1">
      <c r="A186" s="29" t="s">
        <v>47</v>
      </c>
      <c r="E186" s="31" t="s">
        <v>5</v>
      </c>
    </row>
    <row r="187" spans="5:5" ht="12.75" customHeight="1">
      <c r="E187" s="30" t="s">
        <v>118</v>
      </c>
    </row>
    <row r="188" spans="1:16" ht="12.75" customHeight="1">
      <c r="A188" t="s">
        <v>40</v>
      </c>
      <c s="6" t="s">
        <v>185</v>
      </c>
      <c s="6" t="s">
        <v>186</v>
      </c>
      <c t="s">
        <v>5</v>
      </c>
      <c s="24" t="s">
        <v>447</v>
      </c>
      <c s="25" t="s">
        <v>69</v>
      </c>
      <c s="26">
        <v>3</v>
      </c>
      <c s="25">
        <v>0</v>
      </c>
      <c s="25">
        <f>ROUND(G188*H188,6)</f>
      </c>
      <c r="L188" s="27">
        <v>0</v>
      </c>
      <c s="28">
        <f>ROUND(ROUND(L188,2)*ROUND(G188,3),2)</f>
      </c>
      <c s="25" t="s">
        <v>44</v>
      </c>
      <c>
        <f>(M188*21)/100</f>
      </c>
      <c t="s">
        <v>45</v>
      </c>
    </row>
    <row r="189" spans="1:5" ht="12.75" customHeight="1">
      <c r="A189" s="29" t="s">
        <v>46</v>
      </c>
      <c r="E189" s="30" t="s">
        <v>200</v>
      </c>
    </row>
    <row r="190" spans="1:5" ht="12.75" customHeight="1">
      <c r="A190" s="29" t="s">
        <v>47</v>
      </c>
      <c r="E190" s="31" t="s">
        <v>5</v>
      </c>
    </row>
    <row r="191" spans="5:5" ht="12.75" customHeight="1">
      <c r="E191" s="30" t="s">
        <v>118</v>
      </c>
    </row>
    <row r="192" spans="1:16" ht="12.75" customHeight="1">
      <c r="A192" t="s">
        <v>40</v>
      </c>
      <c s="6" t="s">
        <v>189</v>
      </c>
      <c s="6" t="s">
        <v>190</v>
      </c>
      <c t="s">
        <v>5</v>
      </c>
      <c s="24" t="s">
        <v>448</v>
      </c>
      <c s="25" t="s">
        <v>43</v>
      </c>
      <c s="26">
        <v>1</v>
      </c>
      <c s="25">
        <v>0</v>
      </c>
      <c s="25">
        <f>ROUND(G192*H192,6)</f>
      </c>
      <c r="L192" s="27">
        <v>0</v>
      </c>
      <c s="28">
        <f>ROUND(ROUND(L192,2)*ROUND(G192,3),2)</f>
      </c>
      <c s="25" t="s">
        <v>44</v>
      </c>
      <c>
        <f>(M192*21)/100</f>
      </c>
      <c t="s">
        <v>45</v>
      </c>
    </row>
    <row r="193" spans="1:5" ht="12.75" customHeight="1">
      <c r="A193" s="29" t="s">
        <v>46</v>
      </c>
      <c r="E193" s="30" t="s">
        <v>200</v>
      </c>
    </row>
    <row r="194" spans="1:5" ht="12.75" customHeight="1">
      <c r="A194" s="29" t="s">
        <v>47</v>
      </c>
      <c r="E194" s="31" t="s">
        <v>5</v>
      </c>
    </row>
    <row r="195" spans="5:5" ht="12.75" customHeight="1">
      <c r="E195" s="30" t="s">
        <v>118</v>
      </c>
    </row>
    <row r="196" spans="1:16" ht="12.75" customHeight="1">
      <c r="A196" t="s">
        <v>40</v>
      </c>
      <c s="6" t="s">
        <v>193</v>
      </c>
      <c s="6" t="s">
        <v>194</v>
      </c>
      <c t="s">
        <v>5</v>
      </c>
      <c s="24" t="s">
        <v>449</v>
      </c>
      <c s="25" t="s">
        <v>69</v>
      </c>
      <c s="26">
        <v>8</v>
      </c>
      <c s="25">
        <v>0</v>
      </c>
      <c s="25">
        <f>ROUND(G196*H196,6)</f>
      </c>
      <c r="L196" s="27">
        <v>0</v>
      </c>
      <c s="28">
        <f>ROUND(ROUND(L196,2)*ROUND(G196,3),2)</f>
      </c>
      <c s="25" t="s">
        <v>44</v>
      </c>
      <c>
        <f>(M196*21)/100</f>
      </c>
      <c t="s">
        <v>45</v>
      </c>
    </row>
    <row r="197" spans="1:5" ht="12.75" customHeight="1">
      <c r="A197" s="29" t="s">
        <v>46</v>
      </c>
      <c r="E197" s="30" t="s">
        <v>200</v>
      </c>
    </row>
    <row r="198" spans="1:5" ht="12.75" customHeight="1">
      <c r="A198" s="29" t="s">
        <v>47</v>
      </c>
      <c r="E198" s="31" t="s">
        <v>5</v>
      </c>
    </row>
    <row r="199" spans="5:5" ht="12.75" customHeight="1">
      <c r="E199" s="30" t="s">
        <v>118</v>
      </c>
    </row>
    <row r="200" spans="1:16" ht="12.75" customHeight="1">
      <c r="A200" t="s">
        <v>40</v>
      </c>
      <c s="6" t="s">
        <v>197</v>
      </c>
      <c s="6" t="s">
        <v>198</v>
      </c>
      <c t="s">
        <v>5</v>
      </c>
      <c s="24" t="s">
        <v>450</v>
      </c>
      <c s="25" t="s">
        <v>69</v>
      </c>
      <c s="26">
        <v>10</v>
      </c>
      <c s="25">
        <v>0</v>
      </c>
      <c s="25">
        <f>ROUND(G200*H200,6)</f>
      </c>
      <c r="L200" s="27">
        <v>0</v>
      </c>
      <c s="28">
        <f>ROUND(ROUND(L200,2)*ROUND(G200,3),2)</f>
      </c>
      <c s="25" t="s">
        <v>44</v>
      </c>
      <c>
        <f>(M200*21)/100</f>
      </c>
      <c t="s">
        <v>45</v>
      </c>
    </row>
    <row r="201" spans="1:5" ht="12.75" customHeight="1">
      <c r="A201" s="29" t="s">
        <v>46</v>
      </c>
      <c r="E201" s="30" t="s">
        <v>200</v>
      </c>
    </row>
    <row r="202" spans="1:5" ht="12.75" customHeight="1">
      <c r="A202" s="29" t="s">
        <v>47</v>
      </c>
      <c r="E202" s="31" t="s">
        <v>5</v>
      </c>
    </row>
    <row r="203" spans="5:5" ht="12.75" customHeight="1">
      <c r="E203" s="30" t="s">
        <v>118</v>
      </c>
    </row>
    <row r="204" spans="1:16" ht="12.75" customHeight="1">
      <c r="A204" t="s">
        <v>40</v>
      </c>
      <c s="6" t="s">
        <v>201</v>
      </c>
      <c s="6" t="s">
        <v>202</v>
      </c>
      <c t="s">
        <v>5</v>
      </c>
      <c s="24" t="s">
        <v>451</v>
      </c>
      <c s="25" t="s">
        <v>69</v>
      </c>
      <c s="26">
        <v>120</v>
      </c>
      <c s="25">
        <v>0</v>
      </c>
      <c s="25">
        <f>ROUND(G204*H204,6)</f>
      </c>
      <c r="L204" s="27">
        <v>0</v>
      </c>
      <c s="28">
        <f>ROUND(ROUND(L204,2)*ROUND(G204,3),2)</f>
      </c>
      <c s="25" t="s">
        <v>44</v>
      </c>
      <c>
        <f>(M204*21)/100</f>
      </c>
      <c t="s">
        <v>45</v>
      </c>
    </row>
    <row r="205" spans="1:5" ht="12.75" customHeight="1">
      <c r="A205" s="29" t="s">
        <v>46</v>
      </c>
      <c r="E205" s="30" t="s">
        <v>200</v>
      </c>
    </row>
    <row r="206" spans="1:5" ht="12.75" customHeight="1">
      <c r="A206" s="29" t="s">
        <v>47</v>
      </c>
      <c r="E206" s="31" t="s">
        <v>5</v>
      </c>
    </row>
    <row r="207" spans="5:5" ht="12.75" customHeight="1">
      <c r="E207" s="30" t="s">
        <v>118</v>
      </c>
    </row>
    <row r="208" spans="1:16" ht="12.75" customHeight="1">
      <c r="A208" t="s">
        <v>40</v>
      </c>
      <c s="6" t="s">
        <v>205</v>
      </c>
      <c s="6" t="s">
        <v>206</v>
      </c>
      <c t="s">
        <v>5</v>
      </c>
      <c s="24" t="s">
        <v>452</v>
      </c>
      <c s="25" t="s">
        <v>183</v>
      </c>
      <c s="26">
        <v>15</v>
      </c>
      <c s="25">
        <v>0</v>
      </c>
      <c s="25">
        <f>ROUND(G208*H208,6)</f>
      </c>
      <c r="L208" s="27">
        <v>0</v>
      </c>
      <c s="28">
        <f>ROUND(ROUND(L208,2)*ROUND(G208,3),2)</f>
      </c>
      <c s="25" t="s">
        <v>44</v>
      </c>
      <c>
        <f>(M208*21)/100</f>
      </c>
      <c t="s">
        <v>45</v>
      </c>
    </row>
    <row r="209" spans="1:5" ht="12.75" customHeight="1">
      <c r="A209" s="29" t="s">
        <v>46</v>
      </c>
      <c r="E209" s="30" t="s">
        <v>200</v>
      </c>
    </row>
    <row r="210" spans="1:5" ht="12.75" customHeight="1">
      <c r="A210" s="29" t="s">
        <v>47</v>
      </c>
      <c r="E210" s="31" t="s">
        <v>5</v>
      </c>
    </row>
    <row r="211" spans="5:5" ht="12.75" customHeight="1">
      <c r="E211" s="30" t="s">
        <v>118</v>
      </c>
    </row>
    <row r="212" spans="1:16" ht="12.75" customHeight="1">
      <c r="A212" t="s">
        <v>40</v>
      </c>
      <c s="6" t="s">
        <v>209</v>
      </c>
      <c s="6" t="s">
        <v>210</v>
      </c>
      <c t="s">
        <v>5</v>
      </c>
      <c s="24" t="s">
        <v>453</v>
      </c>
      <c s="25" t="s">
        <v>183</v>
      </c>
      <c s="26">
        <v>1</v>
      </c>
      <c s="25">
        <v>0</v>
      </c>
      <c s="25">
        <f>ROUND(G212*H212,6)</f>
      </c>
      <c r="L212" s="27">
        <v>0</v>
      </c>
      <c s="28">
        <f>ROUND(ROUND(L212,2)*ROUND(G212,3),2)</f>
      </c>
      <c s="25" t="s">
        <v>44</v>
      </c>
      <c>
        <f>(M212*21)/100</f>
      </c>
      <c t="s">
        <v>45</v>
      </c>
    </row>
    <row r="213" spans="1:5" ht="12.75" customHeight="1">
      <c r="A213" s="29" t="s">
        <v>46</v>
      </c>
      <c r="E213" s="30" t="s">
        <v>200</v>
      </c>
    </row>
    <row r="214" spans="1:5" ht="12.75" customHeight="1">
      <c r="A214" s="29" t="s">
        <v>47</v>
      </c>
      <c r="E214" s="31" t="s">
        <v>5</v>
      </c>
    </row>
    <row r="215" spans="5:5" ht="12.75" customHeight="1">
      <c r="E215" s="30" t="s">
        <v>118</v>
      </c>
    </row>
    <row r="216" spans="1:16" ht="12.75" customHeight="1">
      <c r="A216" t="s">
        <v>40</v>
      </c>
      <c s="6" t="s">
        <v>213</v>
      </c>
      <c s="6" t="s">
        <v>214</v>
      </c>
      <c t="s">
        <v>5</v>
      </c>
      <c s="24" t="s">
        <v>454</v>
      </c>
      <c s="25" t="s">
        <v>69</v>
      </c>
      <c s="26">
        <v>10</v>
      </c>
      <c s="25">
        <v>0</v>
      </c>
      <c s="25">
        <f>ROUND(G216*H216,6)</f>
      </c>
      <c r="L216" s="27">
        <v>0</v>
      </c>
      <c s="28">
        <f>ROUND(ROUND(L216,2)*ROUND(G216,3),2)</f>
      </c>
      <c s="25" t="s">
        <v>44</v>
      </c>
      <c>
        <f>(M216*21)/100</f>
      </c>
      <c t="s">
        <v>45</v>
      </c>
    </row>
    <row r="217" spans="1:5" ht="12.75" customHeight="1">
      <c r="A217" s="29" t="s">
        <v>46</v>
      </c>
      <c r="E217" s="30" t="s">
        <v>200</v>
      </c>
    </row>
    <row r="218" spans="1:5" ht="12.75" customHeight="1">
      <c r="A218" s="29" t="s">
        <v>47</v>
      </c>
      <c r="E218" s="31" t="s">
        <v>5</v>
      </c>
    </row>
    <row r="219" spans="5:5" ht="12.75" customHeight="1">
      <c r="E219" s="30" t="s">
        <v>118</v>
      </c>
    </row>
    <row r="220" spans="1:16" ht="12.75" customHeight="1">
      <c r="A220" t="s">
        <v>40</v>
      </c>
      <c s="6" t="s">
        <v>216</v>
      </c>
      <c s="6" t="s">
        <v>217</v>
      </c>
      <c t="s">
        <v>5</v>
      </c>
      <c s="24" t="s">
        <v>455</v>
      </c>
      <c s="25" t="s">
        <v>43</v>
      </c>
      <c s="26">
        <v>30</v>
      </c>
      <c s="25">
        <v>0</v>
      </c>
      <c s="25">
        <f>ROUND(G220*H220,6)</f>
      </c>
      <c r="L220" s="27">
        <v>0</v>
      </c>
      <c s="28">
        <f>ROUND(ROUND(L220,2)*ROUND(G220,3),2)</f>
      </c>
      <c s="25" t="s">
        <v>44</v>
      </c>
      <c>
        <f>(M220*21)/100</f>
      </c>
      <c t="s">
        <v>45</v>
      </c>
    </row>
    <row r="221" spans="1:5" ht="12.75" customHeight="1">
      <c r="A221" s="29" t="s">
        <v>46</v>
      </c>
      <c r="E221" s="30" t="s">
        <v>200</v>
      </c>
    </row>
    <row r="222" spans="1:5" ht="12.75" customHeight="1">
      <c r="A222" s="29" t="s">
        <v>47</v>
      </c>
      <c r="E222" s="31" t="s">
        <v>5</v>
      </c>
    </row>
    <row r="223" spans="5:5" ht="12.75" customHeight="1">
      <c r="E223" s="30" t="s">
        <v>118</v>
      </c>
    </row>
    <row r="224" spans="1:16" ht="12.75" customHeight="1">
      <c r="A224" t="s">
        <v>40</v>
      </c>
      <c s="6" t="s">
        <v>220</v>
      </c>
      <c s="6" t="s">
        <v>221</v>
      </c>
      <c t="s">
        <v>5</v>
      </c>
      <c s="24" t="s">
        <v>347</v>
      </c>
      <c s="25" t="s">
        <v>69</v>
      </c>
      <c s="26">
        <v>150</v>
      </c>
      <c s="25">
        <v>0</v>
      </c>
      <c s="25">
        <f>ROUND(G224*H224,6)</f>
      </c>
      <c r="L224" s="27">
        <v>0</v>
      </c>
      <c s="28">
        <f>ROUND(ROUND(L224,2)*ROUND(G224,3),2)</f>
      </c>
      <c s="25" t="s">
        <v>44</v>
      </c>
      <c>
        <f>(M224*21)/100</f>
      </c>
      <c t="s">
        <v>45</v>
      </c>
    </row>
    <row r="225" spans="1:5" ht="12.75" customHeight="1">
      <c r="A225" s="29" t="s">
        <v>46</v>
      </c>
      <c r="E225" s="30" t="s">
        <v>200</v>
      </c>
    </row>
    <row r="226" spans="1:5" ht="12.75" customHeight="1">
      <c r="A226" s="29" t="s">
        <v>47</v>
      </c>
      <c r="E226" s="31" t="s">
        <v>5</v>
      </c>
    </row>
    <row r="227" spans="5:5" ht="12.75" customHeight="1">
      <c r="E227" s="30" t="s">
        <v>118</v>
      </c>
    </row>
    <row r="228" spans="1:16" ht="12.75" customHeight="1">
      <c r="A228" t="s">
        <v>40</v>
      </c>
      <c s="6" t="s">
        <v>224</v>
      </c>
      <c s="6" t="s">
        <v>225</v>
      </c>
      <c t="s">
        <v>5</v>
      </c>
      <c s="24" t="s">
        <v>456</v>
      </c>
      <c s="25" t="s">
        <v>43</v>
      </c>
      <c s="26">
        <v>1</v>
      </c>
      <c s="25">
        <v>0</v>
      </c>
      <c s="25">
        <f>ROUND(G228*H228,6)</f>
      </c>
      <c r="L228" s="27">
        <v>0</v>
      </c>
      <c s="28">
        <f>ROUND(ROUND(L228,2)*ROUND(G228,3),2)</f>
      </c>
      <c s="25" t="s">
        <v>44</v>
      </c>
      <c>
        <f>(M228*21)/100</f>
      </c>
      <c t="s">
        <v>45</v>
      </c>
    </row>
    <row r="229" spans="1:5" ht="12.75" customHeight="1">
      <c r="A229" s="29" t="s">
        <v>46</v>
      </c>
      <c r="E229" s="30" t="s">
        <v>200</v>
      </c>
    </row>
    <row r="230" spans="1:5" ht="12.75" customHeight="1">
      <c r="A230" s="29" t="s">
        <v>47</v>
      </c>
      <c r="E230" s="31" t="s">
        <v>5</v>
      </c>
    </row>
    <row r="231" spans="5:5" ht="12.75" customHeight="1">
      <c r="E231" s="30" t="s">
        <v>118</v>
      </c>
    </row>
    <row r="232" spans="1:16" ht="12.75" customHeight="1">
      <c r="A232" t="s">
        <v>40</v>
      </c>
      <c s="6" t="s">
        <v>228</v>
      </c>
      <c s="6" t="s">
        <v>229</v>
      </c>
      <c t="s">
        <v>5</v>
      </c>
      <c s="24" t="s">
        <v>136</v>
      </c>
      <c s="25" t="s">
        <v>43</v>
      </c>
      <c s="26">
        <v>1</v>
      </c>
      <c s="25">
        <v>0</v>
      </c>
      <c s="25">
        <f>ROUND(G232*H232,6)</f>
      </c>
      <c r="L232" s="27">
        <v>0</v>
      </c>
      <c s="28">
        <f>ROUND(ROUND(L232,2)*ROUND(G232,3),2)</f>
      </c>
      <c s="25" t="s">
        <v>44</v>
      </c>
      <c>
        <f>(M232*21)/100</f>
      </c>
      <c t="s">
        <v>45</v>
      </c>
    </row>
    <row r="233" spans="1:5" ht="12.75" customHeight="1">
      <c r="A233" s="29" t="s">
        <v>46</v>
      </c>
      <c r="E233" s="30" t="s">
        <v>200</v>
      </c>
    </row>
    <row r="234" spans="1:5" ht="12.75" customHeight="1">
      <c r="A234" s="29" t="s">
        <v>47</v>
      </c>
      <c r="E234" s="31" t="s">
        <v>5</v>
      </c>
    </row>
    <row r="235" spans="5:5" ht="12.75" customHeight="1">
      <c r="E235" s="30" t="s">
        <v>118</v>
      </c>
    </row>
    <row r="236" spans="1:16" ht="12.75" customHeight="1">
      <c r="A236" t="s">
        <v>40</v>
      </c>
      <c s="6" t="s">
        <v>232</v>
      </c>
      <c s="6" t="s">
        <v>233</v>
      </c>
      <c t="s">
        <v>5</v>
      </c>
      <c s="24" t="s">
        <v>457</v>
      </c>
      <c s="25" t="s">
        <v>43</v>
      </c>
      <c s="26">
        <v>1</v>
      </c>
      <c s="25">
        <v>0</v>
      </c>
      <c s="25">
        <f>ROUND(G236*H236,6)</f>
      </c>
      <c r="L236" s="27">
        <v>0</v>
      </c>
      <c s="28">
        <f>ROUND(ROUND(L236,2)*ROUND(G236,3),2)</f>
      </c>
      <c s="25" t="s">
        <v>44</v>
      </c>
      <c>
        <f>(M236*21)/100</f>
      </c>
      <c t="s">
        <v>45</v>
      </c>
    </row>
    <row r="237" spans="1:5" ht="12.75" customHeight="1">
      <c r="A237" s="29" t="s">
        <v>46</v>
      </c>
      <c r="E237" s="30" t="s">
        <v>200</v>
      </c>
    </row>
    <row r="238" spans="1:5" ht="12.75" customHeight="1">
      <c r="A238" s="29" t="s">
        <v>47</v>
      </c>
      <c r="E238" s="31" t="s">
        <v>5</v>
      </c>
    </row>
    <row r="239" spans="5:5" ht="12.75" customHeight="1">
      <c r="E239" s="30" t="s">
        <v>118</v>
      </c>
    </row>
    <row r="240" spans="1:16" ht="12.75" customHeight="1">
      <c r="A240" t="s">
        <v>40</v>
      </c>
      <c s="6" t="s">
        <v>296</v>
      </c>
      <c s="6" t="s">
        <v>297</v>
      </c>
      <c t="s">
        <v>5</v>
      </c>
      <c s="24" t="s">
        <v>458</v>
      </c>
      <c s="25" t="s">
        <v>69</v>
      </c>
      <c s="26">
        <v>5150</v>
      </c>
      <c s="25">
        <v>0</v>
      </c>
      <c s="25">
        <f>ROUND(G240*H240,6)</f>
      </c>
      <c r="L240" s="27">
        <v>0</v>
      </c>
      <c s="28">
        <f>ROUND(ROUND(L240,2)*ROUND(G240,3),2)</f>
      </c>
      <c s="25" t="s">
        <v>44</v>
      </c>
      <c>
        <f>(M240*21)/100</f>
      </c>
      <c t="s">
        <v>45</v>
      </c>
    </row>
    <row r="241" spans="1:5" ht="12.75" customHeight="1">
      <c r="A241" s="29" t="s">
        <v>46</v>
      </c>
      <c r="E241" s="30" t="s">
        <v>200</v>
      </c>
    </row>
    <row r="242" spans="1:5" ht="12.75" customHeight="1">
      <c r="A242" s="29" t="s">
        <v>47</v>
      </c>
      <c r="E242" s="31" t="s">
        <v>5</v>
      </c>
    </row>
    <row r="243" spans="5:5" ht="12.75" customHeight="1">
      <c r="E243" s="30" t="s">
        <v>118</v>
      </c>
    </row>
    <row r="244" spans="1:16" ht="12.75" customHeight="1">
      <c r="A244" t="s">
        <v>40</v>
      </c>
      <c s="6" t="s">
        <v>300</v>
      </c>
      <c s="6" t="s">
        <v>301</v>
      </c>
      <c t="s">
        <v>5</v>
      </c>
      <c s="24" t="s">
        <v>459</v>
      </c>
      <c s="25" t="s">
        <v>69</v>
      </c>
      <c s="26">
        <v>130</v>
      </c>
      <c s="25">
        <v>0</v>
      </c>
      <c s="25">
        <f>ROUND(G244*H244,6)</f>
      </c>
      <c r="L244" s="27">
        <v>0</v>
      </c>
      <c s="28">
        <f>ROUND(ROUND(L244,2)*ROUND(G244,3),2)</f>
      </c>
      <c s="25" t="s">
        <v>44</v>
      </c>
      <c>
        <f>(M244*21)/100</f>
      </c>
      <c t="s">
        <v>45</v>
      </c>
    </row>
    <row r="245" spans="1:5" ht="12.75" customHeight="1">
      <c r="A245" s="29" t="s">
        <v>46</v>
      </c>
      <c r="E245" s="30" t="s">
        <v>200</v>
      </c>
    </row>
    <row r="246" spans="1:5" ht="12.75" customHeight="1">
      <c r="A246" s="29" t="s">
        <v>47</v>
      </c>
      <c r="E246" s="31" t="s">
        <v>5</v>
      </c>
    </row>
    <row r="247" spans="5:5" ht="12.75" customHeight="1">
      <c r="E247" s="30" t="s">
        <v>118</v>
      </c>
    </row>
    <row r="248" spans="1:16" ht="12.75" customHeight="1">
      <c r="A248" t="s">
        <v>40</v>
      </c>
      <c s="6" t="s">
        <v>303</v>
      </c>
      <c s="6" t="s">
        <v>304</v>
      </c>
      <c t="s">
        <v>5</v>
      </c>
      <c s="24" t="s">
        <v>460</v>
      </c>
      <c s="25" t="s">
        <v>43</v>
      </c>
      <c s="26">
        <v>300</v>
      </c>
      <c s="25">
        <v>0</v>
      </c>
      <c s="25">
        <f>ROUND(G248*H248,6)</f>
      </c>
      <c r="L248" s="27">
        <v>0</v>
      </c>
      <c s="28">
        <f>ROUND(ROUND(L248,2)*ROUND(G248,3),2)</f>
      </c>
      <c s="25" t="s">
        <v>44</v>
      </c>
      <c>
        <f>(M248*21)/100</f>
      </c>
      <c t="s">
        <v>45</v>
      </c>
    </row>
    <row r="249" spans="1:5" ht="12.75" customHeight="1">
      <c r="A249" s="29" t="s">
        <v>46</v>
      </c>
      <c r="E249" s="30" t="s">
        <v>200</v>
      </c>
    </row>
    <row r="250" spans="1:5" ht="12.75" customHeight="1">
      <c r="A250" s="29" t="s">
        <v>47</v>
      </c>
      <c r="E250" s="31" t="s">
        <v>5</v>
      </c>
    </row>
    <row r="251" spans="5:5" ht="12.75" customHeight="1">
      <c r="E251" s="30" t="s">
        <v>118</v>
      </c>
    </row>
    <row r="252" spans="1:16" ht="12.75" customHeight="1">
      <c r="A252" t="s">
        <v>40</v>
      </c>
      <c s="6" t="s">
        <v>305</v>
      </c>
      <c s="6" t="s">
        <v>306</v>
      </c>
      <c t="s">
        <v>5</v>
      </c>
      <c s="24" t="s">
        <v>461</v>
      </c>
      <c s="25" t="s">
        <v>43</v>
      </c>
      <c s="26">
        <v>1</v>
      </c>
      <c s="25">
        <v>0</v>
      </c>
      <c s="25">
        <f>ROUND(G252*H252,6)</f>
      </c>
      <c r="L252" s="27">
        <v>0</v>
      </c>
      <c s="28">
        <f>ROUND(ROUND(L252,2)*ROUND(G252,3),2)</f>
      </c>
      <c s="25" t="s">
        <v>44</v>
      </c>
      <c>
        <f>(M252*21)/100</f>
      </c>
      <c t="s">
        <v>45</v>
      </c>
    </row>
    <row r="253" spans="1:5" ht="12.75" customHeight="1">
      <c r="A253" s="29" t="s">
        <v>46</v>
      </c>
      <c r="E253" s="30" t="s">
        <v>200</v>
      </c>
    </row>
    <row r="254" spans="1:5" ht="12.75" customHeight="1">
      <c r="A254" s="29" t="s">
        <v>47</v>
      </c>
      <c r="E254" s="31" t="s">
        <v>5</v>
      </c>
    </row>
    <row r="255" spans="5:5" ht="12.75" customHeight="1">
      <c r="E255" s="30" t="s">
        <v>118</v>
      </c>
    </row>
    <row r="256" spans="1:16" ht="12.75" customHeight="1">
      <c r="A256" t="s">
        <v>40</v>
      </c>
      <c s="6" t="s">
        <v>462</v>
      </c>
      <c s="6" t="s">
        <v>463</v>
      </c>
      <c t="s">
        <v>5</v>
      </c>
      <c s="24" t="s">
        <v>464</v>
      </c>
      <c s="25" t="s">
        <v>43</v>
      </c>
      <c s="26">
        <v>1</v>
      </c>
      <c s="25">
        <v>0</v>
      </c>
      <c s="25">
        <f>ROUND(G256*H256,6)</f>
      </c>
      <c r="L256" s="27">
        <v>0</v>
      </c>
      <c s="28">
        <f>ROUND(ROUND(L256,2)*ROUND(G256,3),2)</f>
      </c>
      <c s="25" t="s">
        <v>44</v>
      </c>
      <c>
        <f>(M256*21)/100</f>
      </c>
      <c t="s">
        <v>45</v>
      </c>
    </row>
    <row r="257" spans="1:5" ht="12.75" customHeight="1">
      <c r="A257" s="29" t="s">
        <v>46</v>
      </c>
      <c r="E257" s="30" t="s">
        <v>200</v>
      </c>
    </row>
    <row r="258" spans="1:5" ht="12.75" customHeight="1">
      <c r="A258" s="29" t="s">
        <v>47</v>
      </c>
      <c r="E258" s="31" t="s">
        <v>5</v>
      </c>
    </row>
    <row r="259" spans="5:5" ht="12.75" customHeight="1">
      <c r="E259" s="30" t="s">
        <v>118</v>
      </c>
    </row>
    <row r="260" spans="1:16" ht="12.75" customHeight="1">
      <c r="A260" t="s">
        <v>40</v>
      </c>
      <c s="6" t="s">
        <v>465</v>
      </c>
      <c s="6" t="s">
        <v>466</v>
      </c>
      <c t="s">
        <v>5</v>
      </c>
      <c s="24" t="s">
        <v>467</v>
      </c>
      <c s="25" t="s">
        <v>43</v>
      </c>
      <c s="26">
        <v>7</v>
      </c>
      <c s="25">
        <v>0</v>
      </c>
      <c s="25">
        <f>ROUND(G260*H260,6)</f>
      </c>
      <c r="L260" s="27">
        <v>0</v>
      </c>
      <c s="28">
        <f>ROUND(ROUND(L260,2)*ROUND(G260,3),2)</f>
      </c>
      <c s="25" t="s">
        <v>44</v>
      </c>
      <c>
        <f>(M260*21)/100</f>
      </c>
      <c t="s">
        <v>45</v>
      </c>
    </row>
    <row r="261" spans="1:5" ht="12.75" customHeight="1">
      <c r="A261" s="29" t="s">
        <v>46</v>
      </c>
      <c r="E261" s="30" t="s">
        <v>200</v>
      </c>
    </row>
    <row r="262" spans="1:5" ht="12.75" customHeight="1">
      <c r="A262" s="29" t="s">
        <v>47</v>
      </c>
      <c r="E262" s="31" t="s">
        <v>5</v>
      </c>
    </row>
    <row r="263" spans="5:5" ht="12.75" customHeight="1">
      <c r="E263" s="30" t="s">
        <v>118</v>
      </c>
    </row>
    <row r="264" spans="1:16" ht="12.75" customHeight="1">
      <c r="A264" t="s">
        <v>40</v>
      </c>
      <c s="6" t="s">
        <v>468</v>
      </c>
      <c s="6" t="s">
        <v>469</v>
      </c>
      <c t="s">
        <v>5</v>
      </c>
      <c s="24" t="s">
        <v>398</v>
      </c>
      <c s="25" t="s">
        <v>43</v>
      </c>
      <c s="26">
        <v>7</v>
      </c>
      <c s="25">
        <v>0</v>
      </c>
      <c s="25">
        <f>ROUND(G264*H264,6)</f>
      </c>
      <c r="L264" s="27">
        <v>0</v>
      </c>
      <c s="28">
        <f>ROUND(ROUND(L264,2)*ROUND(G264,3),2)</f>
      </c>
      <c s="25" t="s">
        <v>44</v>
      </c>
      <c>
        <f>(M264*21)/100</f>
      </c>
      <c t="s">
        <v>45</v>
      </c>
    </row>
    <row r="265" spans="1:5" ht="12.75" customHeight="1">
      <c r="A265" s="29" t="s">
        <v>46</v>
      </c>
      <c r="E265" s="30" t="s">
        <v>200</v>
      </c>
    </row>
    <row r="266" spans="1:5" ht="12.75" customHeight="1">
      <c r="A266" s="29" t="s">
        <v>47</v>
      </c>
      <c r="E266" s="31" t="s">
        <v>5</v>
      </c>
    </row>
    <row r="267" spans="5:5" ht="12.75" customHeight="1">
      <c r="E267" s="30" t="s">
        <v>118</v>
      </c>
    </row>
    <row r="268" spans="1:16" ht="12.75" customHeight="1">
      <c r="A268" t="s">
        <v>40</v>
      </c>
      <c s="6" t="s">
        <v>470</v>
      </c>
      <c s="6" t="s">
        <v>471</v>
      </c>
      <c t="s">
        <v>5</v>
      </c>
      <c s="24" t="s">
        <v>472</v>
      </c>
      <c s="25" t="s">
        <v>43</v>
      </c>
      <c s="26">
        <v>155</v>
      </c>
      <c s="25">
        <v>0</v>
      </c>
      <c s="25">
        <f>ROUND(G268*H268,6)</f>
      </c>
      <c r="L268" s="27">
        <v>0</v>
      </c>
      <c s="28">
        <f>ROUND(ROUND(L268,2)*ROUND(G268,3),2)</f>
      </c>
      <c s="25" t="s">
        <v>44</v>
      </c>
      <c>
        <f>(M268*21)/100</f>
      </c>
      <c t="s">
        <v>45</v>
      </c>
    </row>
    <row r="269" spans="1:5" ht="12.75" customHeight="1">
      <c r="A269" s="29" t="s">
        <v>46</v>
      </c>
      <c r="E269" s="30" t="s">
        <v>200</v>
      </c>
    </row>
    <row r="270" spans="1:5" ht="12.75" customHeight="1">
      <c r="A270" s="29" t="s">
        <v>47</v>
      </c>
      <c r="E270" s="31" t="s">
        <v>5</v>
      </c>
    </row>
    <row r="271" spans="5:5" ht="12.75" customHeight="1">
      <c r="E271" s="30" t="s">
        <v>118</v>
      </c>
    </row>
    <row r="272" spans="1:16" ht="12.75" customHeight="1">
      <c r="A272" t="s">
        <v>40</v>
      </c>
      <c s="6" t="s">
        <v>473</v>
      </c>
      <c s="6" t="s">
        <v>474</v>
      </c>
      <c t="s">
        <v>5</v>
      </c>
      <c s="24" t="s">
        <v>475</v>
      </c>
      <c s="25" t="s">
        <v>43</v>
      </c>
      <c s="26">
        <v>1</v>
      </c>
      <c s="25">
        <v>0</v>
      </c>
      <c s="25">
        <f>ROUND(G272*H272,6)</f>
      </c>
      <c r="L272" s="27">
        <v>0</v>
      </c>
      <c s="28">
        <f>ROUND(ROUND(L272,2)*ROUND(G272,3),2)</f>
      </c>
      <c s="25" t="s">
        <v>44</v>
      </c>
      <c>
        <f>(M272*21)/100</f>
      </c>
      <c t="s">
        <v>45</v>
      </c>
    </row>
    <row r="273" spans="1:5" ht="12.75" customHeight="1">
      <c r="A273" s="29" t="s">
        <v>46</v>
      </c>
      <c r="E273" s="30" t="s">
        <v>200</v>
      </c>
    </row>
    <row r="274" spans="1:5" ht="12.75" customHeight="1">
      <c r="A274" s="29" t="s">
        <v>47</v>
      </c>
      <c r="E274" s="31" t="s">
        <v>5</v>
      </c>
    </row>
    <row r="275" spans="5:5" ht="12.75" customHeight="1">
      <c r="E275" s="30" t="s">
        <v>118</v>
      </c>
    </row>
    <row r="276" spans="1:13" ht="12.75" customHeight="1">
      <c r="A276" t="s">
        <v>37</v>
      </c>
      <c r="C276" s="7" t="s">
        <v>57</v>
      </c>
      <c r="E276" s="32" t="s">
        <v>179</v>
      </c>
      <c r="J276" s="28">
        <f>0</f>
      </c>
      <c s="28">
        <f>0</f>
      </c>
      <c s="28">
        <f>0+L277+L281+L285+L289+L293+L297+L301+L305+L309+L313+L317+L321</f>
      </c>
      <c s="28">
        <f>0+M277+M281+M285+M289+M293+M297+M301+M305+M309+M313+M317+M321</f>
      </c>
    </row>
    <row r="277" spans="1:16" ht="12.75" customHeight="1">
      <c r="A277" t="s">
        <v>40</v>
      </c>
      <c s="6" t="s">
        <v>476</v>
      </c>
      <c s="6" t="s">
        <v>477</v>
      </c>
      <c t="s">
        <v>5</v>
      </c>
      <c s="24" t="s">
        <v>182</v>
      </c>
      <c s="25" t="s">
        <v>183</v>
      </c>
      <c s="26">
        <v>1</v>
      </c>
      <c s="25">
        <v>0</v>
      </c>
      <c s="25">
        <f>ROUND(G277*H277,6)</f>
      </c>
      <c r="L277" s="27">
        <v>0</v>
      </c>
      <c s="28">
        <f>ROUND(ROUND(L277,2)*ROUND(G277,3),2)</f>
      </c>
      <c s="25" t="s">
        <v>44</v>
      </c>
      <c>
        <f>(M277*21)/100</f>
      </c>
      <c t="s">
        <v>45</v>
      </c>
    </row>
    <row r="278" spans="1:5" ht="12.75" customHeight="1">
      <c r="A278" s="29" t="s">
        <v>46</v>
      </c>
      <c r="E278" s="30" t="s">
        <v>294</v>
      </c>
    </row>
    <row r="279" spans="1:5" ht="12.75" customHeight="1">
      <c r="A279" s="29" t="s">
        <v>47</v>
      </c>
      <c r="E279" s="31" t="s">
        <v>5</v>
      </c>
    </row>
    <row r="280" spans="5:5" ht="12.75" customHeight="1">
      <c r="E280" s="30" t="s">
        <v>184</v>
      </c>
    </row>
    <row r="281" spans="1:16" ht="12.75" customHeight="1">
      <c r="A281" t="s">
        <v>40</v>
      </c>
      <c s="6" t="s">
        <v>478</v>
      </c>
      <c s="6" t="s">
        <v>479</v>
      </c>
      <c t="s">
        <v>5</v>
      </c>
      <c s="24" t="s">
        <v>480</v>
      </c>
      <c s="25" t="s">
        <v>183</v>
      </c>
      <c s="26">
        <v>1</v>
      </c>
      <c s="25">
        <v>0</v>
      </c>
      <c s="25">
        <f>ROUND(G281*H281,6)</f>
      </c>
      <c r="L281" s="27">
        <v>0</v>
      </c>
      <c s="28">
        <f>ROUND(ROUND(L281,2)*ROUND(G281,3),2)</f>
      </c>
      <c s="25" t="s">
        <v>44</v>
      </c>
      <c>
        <f>(M281*21)/100</f>
      </c>
      <c t="s">
        <v>45</v>
      </c>
    </row>
    <row r="282" spans="1:5" ht="12.75" customHeight="1">
      <c r="A282" s="29" t="s">
        <v>46</v>
      </c>
      <c r="E282" s="30" t="s">
        <v>200</v>
      </c>
    </row>
    <row r="283" spans="1:5" ht="12.75" customHeight="1">
      <c r="A283" s="29" t="s">
        <v>47</v>
      </c>
      <c r="E283" s="31" t="s">
        <v>5</v>
      </c>
    </row>
    <row r="284" spans="5:5" ht="12.75" customHeight="1">
      <c r="E284" s="30" t="s">
        <v>5</v>
      </c>
    </row>
    <row r="285" spans="1:16" ht="12.75" customHeight="1">
      <c r="A285" t="s">
        <v>40</v>
      </c>
      <c s="6" t="s">
        <v>481</v>
      </c>
      <c s="6" t="s">
        <v>482</v>
      </c>
      <c t="s">
        <v>5</v>
      </c>
      <c s="24" t="s">
        <v>483</v>
      </c>
      <c s="25" t="s">
        <v>183</v>
      </c>
      <c s="26">
        <v>1</v>
      </c>
      <c s="25">
        <v>0</v>
      </c>
      <c s="25">
        <f>ROUND(G285*H285,6)</f>
      </c>
      <c r="L285" s="27">
        <v>0</v>
      </c>
      <c s="28">
        <f>ROUND(ROUND(L285,2)*ROUND(G285,3),2)</f>
      </c>
      <c s="25" t="s">
        <v>44</v>
      </c>
      <c>
        <f>(M285*21)/100</f>
      </c>
      <c t="s">
        <v>45</v>
      </c>
    </row>
    <row r="286" spans="1:5" ht="12.75" customHeight="1">
      <c r="A286" s="29" t="s">
        <v>46</v>
      </c>
      <c r="E286" s="30" t="s">
        <v>200</v>
      </c>
    </row>
    <row r="287" spans="1:5" ht="12.75" customHeight="1">
      <c r="A287" s="29" t="s">
        <v>47</v>
      </c>
      <c r="E287" s="31" t="s">
        <v>5</v>
      </c>
    </row>
    <row r="288" spans="5:5" ht="12.75" customHeight="1">
      <c r="E288" s="30" t="s">
        <v>5</v>
      </c>
    </row>
    <row r="289" spans="1:16" ht="12.75" customHeight="1">
      <c r="A289" t="s">
        <v>40</v>
      </c>
      <c s="6" t="s">
        <v>484</v>
      </c>
      <c s="6" t="s">
        <v>485</v>
      </c>
      <c t="s">
        <v>5</v>
      </c>
      <c s="24" t="s">
        <v>486</v>
      </c>
      <c s="25" t="s">
        <v>183</v>
      </c>
      <c s="26">
        <v>1</v>
      </c>
      <c s="25">
        <v>0</v>
      </c>
      <c s="25">
        <f>ROUND(G289*H289,6)</f>
      </c>
      <c r="L289" s="27">
        <v>0</v>
      </c>
      <c s="28">
        <f>ROUND(ROUND(L289,2)*ROUND(G289,3),2)</f>
      </c>
      <c s="25" t="s">
        <v>44</v>
      </c>
      <c>
        <f>(M289*21)/100</f>
      </c>
      <c t="s">
        <v>45</v>
      </c>
    </row>
    <row r="290" spans="1:5" ht="12.75" customHeight="1">
      <c r="A290" s="29" t="s">
        <v>46</v>
      </c>
      <c r="E290" s="30" t="s">
        <v>200</v>
      </c>
    </row>
    <row r="291" spans="1:5" ht="12.75" customHeight="1">
      <c r="A291" s="29" t="s">
        <v>47</v>
      </c>
      <c r="E291" s="31" t="s">
        <v>5</v>
      </c>
    </row>
    <row r="292" spans="5:5" ht="12.75" customHeight="1">
      <c r="E292" s="30" t="s">
        <v>5</v>
      </c>
    </row>
    <row r="293" spans="1:16" ht="12.75" customHeight="1">
      <c r="A293" t="s">
        <v>40</v>
      </c>
      <c s="6" t="s">
        <v>487</v>
      </c>
      <c s="6" t="s">
        <v>488</v>
      </c>
      <c t="s">
        <v>5</v>
      </c>
      <c s="24" t="s">
        <v>207</v>
      </c>
      <c s="25" t="s">
        <v>183</v>
      </c>
      <c s="26">
        <v>1</v>
      </c>
      <c s="25">
        <v>0</v>
      </c>
      <c s="25">
        <f>ROUND(G293*H293,6)</f>
      </c>
      <c r="L293" s="27">
        <v>0</v>
      </c>
      <c s="28">
        <f>ROUND(ROUND(L293,2)*ROUND(G293,3),2)</f>
      </c>
      <c s="25" t="s">
        <v>44</v>
      </c>
      <c>
        <f>(M293*21)/100</f>
      </c>
      <c t="s">
        <v>45</v>
      </c>
    </row>
    <row r="294" spans="1:5" ht="12.75" customHeight="1">
      <c r="A294" s="29" t="s">
        <v>46</v>
      </c>
      <c r="E294" s="30" t="s">
        <v>200</v>
      </c>
    </row>
    <row r="295" spans="1:5" ht="12.75" customHeight="1">
      <c r="A295" s="29" t="s">
        <v>47</v>
      </c>
      <c r="E295" s="31" t="s">
        <v>5</v>
      </c>
    </row>
    <row r="296" spans="5:5" ht="12.75" customHeight="1">
      <c r="E296" s="30" t="s">
        <v>5</v>
      </c>
    </row>
    <row r="297" spans="1:16" ht="12.75" customHeight="1">
      <c r="A297" t="s">
        <v>40</v>
      </c>
      <c s="6" t="s">
        <v>489</v>
      </c>
      <c s="6" t="s">
        <v>490</v>
      </c>
      <c t="s">
        <v>5</v>
      </c>
      <c s="24" t="s">
        <v>187</v>
      </c>
      <c s="25" t="s">
        <v>183</v>
      </c>
      <c s="26">
        <v>1</v>
      </c>
      <c s="25">
        <v>0</v>
      </c>
      <c s="25">
        <f>ROUND(G297*H297,6)</f>
      </c>
      <c r="L297" s="27">
        <v>0</v>
      </c>
      <c s="28">
        <f>ROUND(ROUND(L297,2)*ROUND(G297,3),2)</f>
      </c>
      <c s="25" t="s">
        <v>44</v>
      </c>
      <c>
        <f>(M297*21)/100</f>
      </c>
      <c t="s">
        <v>45</v>
      </c>
    </row>
    <row r="298" spans="1:5" ht="12.75" customHeight="1">
      <c r="A298" s="29" t="s">
        <v>46</v>
      </c>
      <c r="E298" s="30" t="s">
        <v>200</v>
      </c>
    </row>
    <row r="299" spans="1:5" ht="12.75" customHeight="1">
      <c r="A299" s="29" t="s">
        <v>47</v>
      </c>
      <c r="E299" s="31" t="s">
        <v>5</v>
      </c>
    </row>
    <row r="300" spans="5:5" ht="12.75" customHeight="1">
      <c r="E300" s="30" t="s">
        <v>5</v>
      </c>
    </row>
    <row r="301" spans="1:16" ht="12.75" customHeight="1">
      <c r="A301" t="s">
        <v>40</v>
      </c>
      <c s="6" t="s">
        <v>491</v>
      </c>
      <c s="6" t="s">
        <v>492</v>
      </c>
      <c t="s">
        <v>5</v>
      </c>
      <c s="24" t="s">
        <v>218</v>
      </c>
      <c s="25" t="s">
        <v>183</v>
      </c>
      <c s="26">
        <v>1</v>
      </c>
      <c s="25">
        <v>0</v>
      </c>
      <c s="25">
        <f>ROUND(G301*H301,6)</f>
      </c>
      <c r="L301" s="27">
        <v>0</v>
      </c>
      <c s="28">
        <f>ROUND(ROUND(L301,2)*ROUND(G301,3),2)</f>
      </c>
      <c s="25" t="s">
        <v>44</v>
      </c>
      <c>
        <f>(M301*21)/100</f>
      </c>
      <c t="s">
        <v>45</v>
      </c>
    </row>
    <row r="302" spans="1:5" ht="12.75" customHeight="1">
      <c r="A302" s="29" t="s">
        <v>46</v>
      </c>
      <c r="E302" s="30" t="s">
        <v>5</v>
      </c>
    </row>
    <row r="303" spans="1:5" ht="12.75" customHeight="1">
      <c r="A303" s="29" t="s">
        <v>47</v>
      </c>
      <c r="E303" s="31" t="s">
        <v>5</v>
      </c>
    </row>
    <row r="304" spans="5:5" ht="12.75" customHeight="1">
      <c r="E304" s="30" t="s">
        <v>219</v>
      </c>
    </row>
    <row r="305" spans="1:16" ht="12.75" customHeight="1">
      <c r="A305" t="s">
        <v>40</v>
      </c>
      <c s="6" t="s">
        <v>493</v>
      </c>
      <c s="6" t="s">
        <v>494</v>
      </c>
      <c t="s">
        <v>5</v>
      </c>
      <c s="24" t="s">
        <v>222</v>
      </c>
      <c s="25" t="s">
        <v>183</v>
      </c>
      <c s="26">
        <v>1</v>
      </c>
      <c s="25">
        <v>0</v>
      </c>
      <c s="25">
        <f>ROUND(G305*H305,6)</f>
      </c>
      <c r="L305" s="27">
        <v>0</v>
      </c>
      <c s="28">
        <f>ROUND(ROUND(L305,2)*ROUND(G305,3),2)</f>
      </c>
      <c s="25" t="s">
        <v>44</v>
      </c>
      <c>
        <f>(M305*21)/100</f>
      </c>
      <c t="s">
        <v>45</v>
      </c>
    </row>
    <row r="306" spans="1:5" ht="12.75" customHeight="1">
      <c r="A306" s="29" t="s">
        <v>46</v>
      </c>
      <c r="E306" s="30" t="s">
        <v>5</v>
      </c>
    </row>
    <row r="307" spans="1:5" ht="12.75" customHeight="1">
      <c r="A307" s="29" t="s">
        <v>47</v>
      </c>
      <c r="E307" s="31" t="s">
        <v>5</v>
      </c>
    </row>
    <row r="308" spans="5:5" ht="12.75" customHeight="1">
      <c r="E308" s="30" t="s">
        <v>223</v>
      </c>
    </row>
    <row r="309" spans="1:16" ht="12.75" customHeight="1">
      <c r="A309" t="s">
        <v>40</v>
      </c>
      <c s="6" t="s">
        <v>495</v>
      </c>
      <c s="6" t="s">
        <v>496</v>
      </c>
      <c t="s">
        <v>5</v>
      </c>
      <c s="24" t="s">
        <v>226</v>
      </c>
      <c s="25" t="s">
        <v>183</v>
      </c>
      <c s="26">
        <v>1</v>
      </c>
      <c s="25">
        <v>0</v>
      </c>
      <c s="25">
        <f>ROUND(G309*H309,6)</f>
      </c>
      <c r="L309" s="27">
        <v>0</v>
      </c>
      <c s="28">
        <f>ROUND(ROUND(L309,2)*ROUND(G309,3),2)</f>
      </c>
      <c s="25" t="s">
        <v>44</v>
      </c>
      <c>
        <f>(M309*21)/100</f>
      </c>
      <c t="s">
        <v>45</v>
      </c>
    </row>
    <row r="310" spans="1:5" ht="12.75" customHeight="1">
      <c r="A310" s="29" t="s">
        <v>46</v>
      </c>
      <c r="E310" s="30" t="s">
        <v>5</v>
      </c>
    </row>
    <row r="311" spans="1:5" ht="12.75" customHeight="1">
      <c r="A311" s="29" t="s">
        <v>47</v>
      </c>
      <c r="E311" s="31" t="s">
        <v>5</v>
      </c>
    </row>
    <row r="312" spans="5:5" ht="12.75" customHeight="1">
      <c r="E312" s="30" t="s">
        <v>327</v>
      </c>
    </row>
    <row r="313" spans="1:16" ht="12.75" customHeight="1">
      <c r="A313" t="s">
        <v>40</v>
      </c>
      <c s="6" t="s">
        <v>497</v>
      </c>
      <c s="6" t="s">
        <v>498</v>
      </c>
      <c t="s">
        <v>5</v>
      </c>
      <c s="24" t="s">
        <v>230</v>
      </c>
      <c s="25" t="s">
        <v>183</v>
      </c>
      <c s="26">
        <v>1</v>
      </c>
      <c s="25">
        <v>0</v>
      </c>
      <c s="25">
        <f>ROUND(G313*H313,6)</f>
      </c>
      <c r="L313" s="27">
        <v>0</v>
      </c>
      <c s="28">
        <f>ROUND(ROUND(L313,2)*ROUND(G313,3),2)</f>
      </c>
      <c s="25" t="s">
        <v>44</v>
      </c>
      <c>
        <f>(M313*21)/100</f>
      </c>
      <c t="s">
        <v>45</v>
      </c>
    </row>
    <row r="314" spans="1:5" ht="12.75" customHeight="1">
      <c r="A314" s="29" t="s">
        <v>46</v>
      </c>
      <c r="E314" s="30" t="s">
        <v>285</v>
      </c>
    </row>
    <row r="315" spans="1:5" ht="12.75" customHeight="1">
      <c r="A315" s="29" t="s">
        <v>47</v>
      </c>
      <c r="E315" s="31" t="s">
        <v>5</v>
      </c>
    </row>
    <row r="316" spans="5:5" ht="12.75" customHeight="1">
      <c r="E316" s="30" t="s">
        <v>231</v>
      </c>
    </row>
    <row r="317" spans="1:16" ht="12.75" customHeight="1">
      <c r="A317" t="s">
        <v>40</v>
      </c>
      <c s="6" t="s">
        <v>499</v>
      </c>
      <c s="6" t="s">
        <v>500</v>
      </c>
      <c t="s">
        <v>5</v>
      </c>
      <c s="24" t="s">
        <v>234</v>
      </c>
      <c s="25" t="s">
        <v>183</v>
      </c>
      <c s="26">
        <v>1</v>
      </c>
      <c s="25">
        <v>0</v>
      </c>
      <c s="25">
        <f>ROUND(G317*H317,6)</f>
      </c>
      <c r="L317" s="27">
        <v>0</v>
      </c>
      <c s="28">
        <f>ROUND(ROUND(L317,2)*ROUND(G317,3),2)</f>
      </c>
      <c s="25" t="s">
        <v>44</v>
      </c>
      <c>
        <f>(M317*21)/100</f>
      </c>
      <c t="s">
        <v>45</v>
      </c>
    </row>
    <row r="318" spans="1:5" ht="12.75" customHeight="1">
      <c r="A318" s="29" t="s">
        <v>46</v>
      </c>
      <c r="E318" s="30" t="s">
        <v>286</v>
      </c>
    </row>
    <row r="319" spans="1:5" ht="12.75" customHeight="1">
      <c r="A319" s="29" t="s">
        <v>47</v>
      </c>
      <c r="E319" s="31" t="s">
        <v>5</v>
      </c>
    </row>
    <row r="320" spans="5:5" ht="12.75" customHeight="1">
      <c r="E320" s="30" t="s">
        <v>5</v>
      </c>
    </row>
    <row r="321" spans="1:16" ht="12.75" customHeight="1">
      <c r="A321" t="s">
        <v>40</v>
      </c>
      <c s="6" t="s">
        <v>501</v>
      </c>
      <c s="6" t="s">
        <v>502</v>
      </c>
      <c t="s">
        <v>5</v>
      </c>
      <c s="24" t="s">
        <v>191</v>
      </c>
      <c s="25" t="s">
        <v>183</v>
      </c>
      <c s="26">
        <v>1</v>
      </c>
      <c s="25">
        <v>0</v>
      </c>
      <c s="25">
        <f>ROUND(G321*H321,6)</f>
      </c>
      <c r="L321" s="27">
        <v>0</v>
      </c>
      <c s="28">
        <f>ROUND(ROUND(L321,2)*ROUND(G321,3),2)</f>
      </c>
      <c s="25" t="s">
        <v>44</v>
      </c>
      <c>
        <f>(M321*21)/100</f>
      </c>
      <c t="s">
        <v>45</v>
      </c>
    </row>
    <row r="322" spans="1:5" ht="12.75" customHeight="1">
      <c r="A322" s="29" t="s">
        <v>46</v>
      </c>
      <c r="E322" s="30" t="s">
        <v>287</v>
      </c>
    </row>
    <row r="323" spans="1:5" ht="12.75" customHeight="1">
      <c r="A323" s="29" t="s">
        <v>47</v>
      </c>
      <c r="E323" s="31" t="s">
        <v>5</v>
      </c>
    </row>
    <row r="324" spans="5:5" ht="12.75" customHeight="1">
      <c r="E324"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