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.01 - Oprava vnějšího p..." sheetId="2" r:id="rId2"/>
    <sheet name="SO.02 - Oprava střechy" sheetId="3" r:id="rId3"/>
    <sheet name="SO.03 - Oprava čekárny a ..." sheetId="4" r:id="rId4"/>
    <sheet name="SO.04 - Oprava zpevněných..." sheetId="5" r:id="rId5"/>
    <sheet name="SO.05 - Elektroinstalace" sheetId="6" r:id="rId6"/>
    <sheet name="SO.06 - Odstranění přebyt..." sheetId="7" r:id="rId7"/>
    <sheet name="SO.07 - VR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'SO.01 - Oprava vnějšího p...'!$C$94:$K$259</definedName>
    <definedName name="_xlnm.Print_Area" localSheetId="1">'SO.01 - Oprava vnějšího p...'!$C$4:$J$39,'SO.01 - Oprava vnějšího p...'!$C$45:$J$76,'SO.01 - Oprava vnějšího p...'!$C$82:$K$259</definedName>
    <definedName name="_xlnm.Print_Titles" localSheetId="1">'SO.01 - Oprava vnějšího p...'!$94:$94</definedName>
    <definedName name="_xlnm._FilterDatabase" localSheetId="2" hidden="1">'SO.02 - Oprava střechy'!$C$90:$K$172</definedName>
    <definedName name="_xlnm.Print_Area" localSheetId="2">'SO.02 - Oprava střechy'!$C$4:$J$39,'SO.02 - Oprava střechy'!$C$45:$J$72,'SO.02 - Oprava střechy'!$C$78:$K$172</definedName>
    <definedName name="_xlnm.Print_Titles" localSheetId="2">'SO.02 - Oprava střechy'!$90:$90</definedName>
    <definedName name="_xlnm._FilterDatabase" localSheetId="3" hidden="1">'SO.03 - Oprava čekárny a ...'!$C$101:$K$260</definedName>
    <definedName name="_xlnm.Print_Area" localSheetId="3">'SO.03 - Oprava čekárny a ...'!$C$4:$J$39,'SO.03 - Oprava čekárny a ...'!$C$45:$J$83,'SO.03 - Oprava čekárny a ...'!$C$89:$K$260</definedName>
    <definedName name="_xlnm.Print_Titles" localSheetId="3">'SO.03 - Oprava čekárny a ...'!$101:$101</definedName>
    <definedName name="_xlnm._FilterDatabase" localSheetId="4" hidden="1">'SO.04 - Oprava zpevněných...'!$C$95:$K$193</definedName>
    <definedName name="_xlnm.Print_Area" localSheetId="4">'SO.04 - Oprava zpevněných...'!$C$4:$J$39,'SO.04 - Oprava zpevněných...'!$C$45:$J$77,'SO.04 - Oprava zpevněných...'!$C$83:$K$193</definedName>
    <definedName name="_xlnm.Print_Titles" localSheetId="4">'SO.04 - Oprava zpevněných...'!$95:$95</definedName>
    <definedName name="_xlnm._FilterDatabase" localSheetId="5" hidden="1">'SO.05 - Elektroinstalace'!$C$86:$K$280</definedName>
    <definedName name="_xlnm.Print_Area" localSheetId="5">'SO.05 - Elektroinstalace'!$C$4:$J$39,'SO.05 - Elektroinstalace'!$C$45:$J$68,'SO.05 - Elektroinstalace'!$C$74:$K$280</definedName>
    <definedName name="_xlnm.Print_Titles" localSheetId="5">'SO.05 - Elektroinstalace'!$86:$86</definedName>
    <definedName name="_xlnm._FilterDatabase" localSheetId="6" hidden="1">'SO.06 - Odstranění přebyt...'!$C$85:$K$111</definedName>
    <definedName name="_xlnm.Print_Area" localSheetId="6">'SO.06 - Odstranění přebyt...'!$C$4:$J$39,'SO.06 - Odstranění přebyt...'!$C$45:$J$67,'SO.06 - Odstranění přebyt...'!$C$73:$K$111</definedName>
    <definedName name="_xlnm.Print_Titles" localSheetId="6">'SO.06 - Odstranění přebyt...'!$85:$85</definedName>
    <definedName name="_xlnm._FilterDatabase" localSheetId="7" hidden="1">'SO.07 - VRN'!$C$82:$K$91</definedName>
    <definedName name="_xlnm.Print_Area" localSheetId="7">'SO.07 - VRN'!$C$4:$J$39,'SO.07 - VRN'!$C$45:$J$64,'SO.07 - VRN'!$C$70:$K$91</definedName>
    <definedName name="_xlnm.Print_Titles" localSheetId="7">'SO.07 - VRN'!$82:$82</definedName>
    <definedName name="_xlnm.Print_Area" localSheetId="8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8" r="J37"/>
  <c r="J36"/>
  <c i="1" r="AY61"/>
  <c i="8" r="J35"/>
  <c i="1" r="AX61"/>
  <c i="8" r="BI91"/>
  <c r="BH91"/>
  <c r="BG91"/>
  <c r="BF91"/>
  <c r="T91"/>
  <c r="T90"/>
  <c r="R91"/>
  <c r="R90"/>
  <c r="P91"/>
  <c r="P90"/>
  <c r="BK91"/>
  <c r="BK90"/>
  <c r="J90"/>
  <c r="J91"/>
  <c r="BE91"/>
  <c r="J63"/>
  <c r="BI89"/>
  <c r="BH89"/>
  <c r="BG89"/>
  <c r="BF89"/>
  <c r="T89"/>
  <c r="T88"/>
  <c r="R89"/>
  <c r="R88"/>
  <c r="P89"/>
  <c r="P88"/>
  <c r="BK89"/>
  <c r="BK88"/>
  <c r="J88"/>
  <c r="J89"/>
  <c r="BE89"/>
  <c r="J62"/>
  <c r="BI87"/>
  <c r="BH87"/>
  <c r="BG87"/>
  <c r="BF87"/>
  <c r="T87"/>
  <c r="R87"/>
  <c r="P87"/>
  <c r="BK87"/>
  <c r="J87"/>
  <c r="BE87"/>
  <c r="BI86"/>
  <c r="F37"/>
  <c i="1" r="BD61"/>
  <c i="8" r="BH86"/>
  <c r="F36"/>
  <c i="1" r="BC61"/>
  <c i="8" r="BG86"/>
  <c r="F35"/>
  <c i="1" r="BB61"/>
  <c i="8" r="BF86"/>
  <c r="J34"/>
  <c i="1" r="AW61"/>
  <c i="8" r="F34"/>
  <c i="1" r="BA61"/>
  <c i="8" r="T86"/>
  <c r="T85"/>
  <c r="T84"/>
  <c r="T83"/>
  <c r="R86"/>
  <c r="R85"/>
  <c r="R84"/>
  <c r="R83"/>
  <c r="P86"/>
  <c r="P85"/>
  <c r="P84"/>
  <c r="P83"/>
  <c i="1" r="AU61"/>
  <c i="8" r="BK86"/>
  <c r="BK85"/>
  <c r="J85"/>
  <c r="BK84"/>
  <c r="J84"/>
  <c r="BK83"/>
  <c r="J83"/>
  <c r="J59"/>
  <c r="J30"/>
  <c i="1" r="AG61"/>
  <c i="8" r="J86"/>
  <c r="BE86"/>
  <c r="J33"/>
  <c i="1" r="AV61"/>
  <c i="8" r="F33"/>
  <c i="1" r="AZ61"/>
  <c i="8" r="J61"/>
  <c r="J60"/>
  <c r="J80"/>
  <c r="F79"/>
  <c r="F77"/>
  <c r="E75"/>
  <c r="J55"/>
  <c r="F54"/>
  <c r="F52"/>
  <c r="E50"/>
  <c r="J39"/>
  <c r="J21"/>
  <c r="E21"/>
  <c r="J79"/>
  <c r="J54"/>
  <c r="J20"/>
  <c r="J18"/>
  <c r="E18"/>
  <c r="F80"/>
  <c r="F55"/>
  <c r="J17"/>
  <c r="J12"/>
  <c r="J77"/>
  <c r="J52"/>
  <c r="E7"/>
  <c r="E73"/>
  <c r="E48"/>
  <c i="7" r="J37"/>
  <c r="J36"/>
  <c i="1" r="AY60"/>
  <c i="7" r="J35"/>
  <c i="1" r="AX60"/>
  <c i="7" r="BI111"/>
  <c r="BH111"/>
  <c r="BG111"/>
  <c r="BF111"/>
  <c r="T111"/>
  <c r="T110"/>
  <c r="R111"/>
  <c r="R110"/>
  <c r="P111"/>
  <c r="P110"/>
  <c r="BK111"/>
  <c r="BK110"/>
  <c r="J110"/>
  <c r="J111"/>
  <c r="BE111"/>
  <c r="J66"/>
  <c r="BI109"/>
  <c r="BH109"/>
  <c r="BG109"/>
  <c r="BF109"/>
  <c r="T109"/>
  <c r="T108"/>
  <c r="T107"/>
  <c r="R109"/>
  <c r="R108"/>
  <c r="R107"/>
  <c r="P109"/>
  <c r="P108"/>
  <c r="P107"/>
  <c r="BK109"/>
  <c r="BK108"/>
  <c r="J108"/>
  <c r="BK107"/>
  <c r="J107"/>
  <c r="J109"/>
  <c r="BE109"/>
  <c r="J65"/>
  <c r="J64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3"/>
  <c r="BI99"/>
  <c r="BH99"/>
  <c r="BG99"/>
  <c r="BF99"/>
  <c r="T99"/>
  <c r="T98"/>
  <c r="R99"/>
  <c r="R98"/>
  <c r="P99"/>
  <c r="P98"/>
  <c r="BK99"/>
  <c r="BK98"/>
  <c r="J98"/>
  <c r="J99"/>
  <c r="BE99"/>
  <c r="J62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7"/>
  <c i="1" r="BD60"/>
  <c i="7" r="BH89"/>
  <c r="F36"/>
  <c i="1" r="BC60"/>
  <c i="7" r="BG89"/>
  <c r="F35"/>
  <c i="1" r="BB60"/>
  <c i="7" r="BF89"/>
  <c r="J34"/>
  <c i="1" r="AW60"/>
  <c i="7" r="F34"/>
  <c i="1" r="BA60"/>
  <c i="7" r="T89"/>
  <c r="T88"/>
  <c r="T87"/>
  <c r="T86"/>
  <c r="R89"/>
  <c r="R88"/>
  <c r="R87"/>
  <c r="R86"/>
  <c r="P89"/>
  <c r="P88"/>
  <c r="P87"/>
  <c r="P86"/>
  <c i="1" r="AU60"/>
  <c i="7" r="BK89"/>
  <c r="BK88"/>
  <c r="J88"/>
  <c r="BK87"/>
  <c r="J87"/>
  <c r="BK86"/>
  <c r="J86"/>
  <c r="J59"/>
  <c r="J30"/>
  <c i="1" r="AG60"/>
  <c i="7" r="J89"/>
  <c r="BE89"/>
  <c r="J33"/>
  <c i="1" r="AV60"/>
  <c i="7" r="F33"/>
  <c i="1" r="AZ60"/>
  <c i="7" r="J61"/>
  <c r="J60"/>
  <c r="J83"/>
  <c r="F82"/>
  <c r="F80"/>
  <c r="E78"/>
  <c r="J55"/>
  <c r="F54"/>
  <c r="F52"/>
  <c r="E50"/>
  <c r="J39"/>
  <c r="J21"/>
  <c r="E21"/>
  <c r="J82"/>
  <c r="J54"/>
  <c r="J20"/>
  <c r="J18"/>
  <c r="E18"/>
  <c r="F83"/>
  <c r="F55"/>
  <c r="J17"/>
  <c r="J12"/>
  <c r="J80"/>
  <c r="J52"/>
  <c r="E7"/>
  <c r="E76"/>
  <c r="E48"/>
  <c i="6" r="J37"/>
  <c r="J36"/>
  <c i="1" r="AY59"/>
  <c i="6" r="J35"/>
  <c i="1" r="AX59"/>
  <c i="6" r="BI280"/>
  <c r="BH280"/>
  <c r="BG280"/>
  <c r="BF280"/>
  <c r="T280"/>
  <c r="T279"/>
  <c r="R280"/>
  <c r="R279"/>
  <c r="P280"/>
  <c r="P279"/>
  <c r="BK280"/>
  <c r="BK279"/>
  <c r="J279"/>
  <c r="J280"/>
  <c r="BE280"/>
  <c r="J67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T269"/>
  <c r="R270"/>
  <c r="R269"/>
  <c r="P270"/>
  <c r="P269"/>
  <c r="BK270"/>
  <c r="BK269"/>
  <c r="J269"/>
  <c r="J270"/>
  <c r="BE270"/>
  <c r="J66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T262"/>
  <c r="R263"/>
  <c r="R262"/>
  <c r="P263"/>
  <c r="P262"/>
  <c r="BK263"/>
  <c r="BK262"/>
  <c r="J262"/>
  <c r="J263"/>
  <c r="BE263"/>
  <c r="J65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T227"/>
  <c r="R228"/>
  <c r="R227"/>
  <c r="P228"/>
  <c r="P227"/>
  <c r="BK228"/>
  <c r="BK227"/>
  <c r="J227"/>
  <c r="J228"/>
  <c r="BE228"/>
  <c r="J64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T219"/>
  <c r="R220"/>
  <c r="R219"/>
  <c r="P220"/>
  <c r="P219"/>
  <c r="BK220"/>
  <c r="BK219"/>
  <c r="J219"/>
  <c r="J220"/>
  <c r="BE220"/>
  <c r="J63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T209"/>
  <c r="R210"/>
  <c r="R209"/>
  <c r="P210"/>
  <c r="P209"/>
  <c r="BK210"/>
  <c r="BK209"/>
  <c r="J209"/>
  <c r="J210"/>
  <c r="BE210"/>
  <c r="J62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61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7"/>
  <c i="1" r="BD59"/>
  <c i="6" r="BH89"/>
  <c r="F36"/>
  <c i="1" r="BC59"/>
  <c i="6" r="BG89"/>
  <c r="F35"/>
  <c i="1" r="BB59"/>
  <c i="6" r="BF89"/>
  <c r="J34"/>
  <c i="1" r="AW59"/>
  <c i="6" r="F34"/>
  <c i="1" r="BA59"/>
  <c i="6" r="T89"/>
  <c r="T88"/>
  <c r="T87"/>
  <c r="R89"/>
  <c r="R88"/>
  <c r="R87"/>
  <c r="P89"/>
  <c r="P88"/>
  <c r="P87"/>
  <c i="1" r="AU59"/>
  <c i="6" r="BK89"/>
  <c r="BK88"/>
  <c r="J88"/>
  <c r="BK87"/>
  <c r="J87"/>
  <c r="J59"/>
  <c r="J30"/>
  <c i="1" r="AG59"/>
  <c i="6" r="J89"/>
  <c r="BE89"/>
  <c r="J33"/>
  <c i="1" r="AV59"/>
  <c i="6" r="F33"/>
  <c i="1" r="AZ59"/>
  <c i="6" r="J60"/>
  <c r="J84"/>
  <c r="F83"/>
  <c r="F81"/>
  <c r="E79"/>
  <c r="J55"/>
  <c r="F54"/>
  <c r="F52"/>
  <c r="E50"/>
  <c r="J39"/>
  <c r="J21"/>
  <c r="E21"/>
  <c r="J83"/>
  <c r="J54"/>
  <c r="J20"/>
  <c r="J18"/>
  <c r="E18"/>
  <c r="F84"/>
  <c r="F55"/>
  <c r="J17"/>
  <c r="J12"/>
  <c r="J81"/>
  <c r="J52"/>
  <c r="E7"/>
  <c r="E77"/>
  <c r="E48"/>
  <c i="5" r="J37"/>
  <c r="J36"/>
  <c i="1" r="AY58"/>
  <c i="5" r="J35"/>
  <c i="1" r="AX58"/>
  <c i="5"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T189"/>
  <c r="R190"/>
  <c r="R189"/>
  <c r="P190"/>
  <c r="P189"/>
  <c r="BK190"/>
  <c r="BK189"/>
  <c r="J189"/>
  <c r="J190"/>
  <c r="BE190"/>
  <c r="J76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75"/>
  <c r="BI182"/>
  <c r="BH182"/>
  <c r="BG182"/>
  <c r="BF182"/>
  <c r="T182"/>
  <c r="R182"/>
  <c r="P182"/>
  <c r="BK182"/>
  <c r="J182"/>
  <c r="BE182"/>
  <c r="BI181"/>
  <c r="BH181"/>
  <c r="BG181"/>
  <c r="BF181"/>
  <c r="T181"/>
  <c r="T180"/>
  <c r="T179"/>
  <c r="R181"/>
  <c r="R180"/>
  <c r="R179"/>
  <c r="P181"/>
  <c r="P180"/>
  <c r="P179"/>
  <c r="BK181"/>
  <c r="BK180"/>
  <c r="J180"/>
  <c r="BK179"/>
  <c r="J179"/>
  <c r="J181"/>
  <c r="BE181"/>
  <c r="J74"/>
  <c r="J73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T175"/>
  <c r="R176"/>
  <c r="R175"/>
  <c r="P176"/>
  <c r="P175"/>
  <c r="BK176"/>
  <c r="BK175"/>
  <c r="J175"/>
  <c r="J176"/>
  <c r="BE176"/>
  <c r="J72"/>
  <c r="BI174"/>
  <c r="BH174"/>
  <c r="BG174"/>
  <c r="BF174"/>
  <c r="T174"/>
  <c r="T173"/>
  <c r="R174"/>
  <c r="R173"/>
  <c r="P174"/>
  <c r="P173"/>
  <c r="BK174"/>
  <c r="BK173"/>
  <c r="J173"/>
  <c r="J174"/>
  <c r="BE174"/>
  <c r="J71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70"/>
  <c r="BI164"/>
  <c r="BH164"/>
  <c r="BG164"/>
  <c r="BF164"/>
  <c r="T164"/>
  <c r="T163"/>
  <c r="R164"/>
  <c r="R163"/>
  <c r="P164"/>
  <c r="P163"/>
  <c r="BK164"/>
  <c r="BK163"/>
  <c r="J163"/>
  <c r="J164"/>
  <c r="BE164"/>
  <c r="J69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68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6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6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5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64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3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T99"/>
  <c r="R101"/>
  <c r="R100"/>
  <c r="R99"/>
  <c r="P101"/>
  <c r="P100"/>
  <c r="P99"/>
  <c r="BK101"/>
  <c r="BK100"/>
  <c r="J100"/>
  <c r="BK99"/>
  <c r="J99"/>
  <c r="J101"/>
  <c r="BE101"/>
  <c r="J62"/>
  <c r="J61"/>
  <c r="BI98"/>
  <c r="F37"/>
  <c i="1" r="BD58"/>
  <c i="5" r="BH98"/>
  <c r="F36"/>
  <c i="1" r="BC58"/>
  <c i="5" r="BG98"/>
  <c r="F35"/>
  <c i="1" r="BB58"/>
  <c i="5" r="BF98"/>
  <c r="J34"/>
  <c i="1" r="AW58"/>
  <c i="5" r="F34"/>
  <c i="1" r="BA58"/>
  <c i="5" r="T98"/>
  <c r="T97"/>
  <c r="T96"/>
  <c r="R98"/>
  <c r="R97"/>
  <c r="R96"/>
  <c r="P98"/>
  <c r="P97"/>
  <c r="P96"/>
  <c i="1" r="AU58"/>
  <c i="5" r="BK98"/>
  <c r="BK97"/>
  <c r="J97"/>
  <c r="BK96"/>
  <c r="J96"/>
  <c r="J59"/>
  <c r="J30"/>
  <c i="1" r="AG58"/>
  <c i="5" r="J98"/>
  <c r="BE98"/>
  <c r="J33"/>
  <c i="1" r="AV58"/>
  <c i="5" r="F33"/>
  <c i="1" r="AZ58"/>
  <c i="5" r="J60"/>
  <c r="J93"/>
  <c r="F92"/>
  <c r="F90"/>
  <c r="E88"/>
  <c r="J55"/>
  <c r="F54"/>
  <c r="F52"/>
  <c r="E50"/>
  <c r="J39"/>
  <c r="J21"/>
  <c r="E21"/>
  <c r="J92"/>
  <c r="J54"/>
  <c r="J20"/>
  <c r="J18"/>
  <c r="E18"/>
  <c r="F93"/>
  <c r="F55"/>
  <c r="J17"/>
  <c r="J12"/>
  <c r="J90"/>
  <c r="J52"/>
  <c r="E7"/>
  <c r="E86"/>
  <c r="E48"/>
  <c i="4" r="J37"/>
  <c r="J36"/>
  <c i="1" r="AY57"/>
  <c i="4" r="J35"/>
  <c i="1" r="AX57"/>
  <c i="4"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T249"/>
  <c r="R250"/>
  <c r="R249"/>
  <c r="P250"/>
  <c r="P249"/>
  <c r="BK250"/>
  <c r="BK249"/>
  <c r="J249"/>
  <c r="J250"/>
  <c r="BE250"/>
  <c r="J82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T242"/>
  <c r="R243"/>
  <c r="R242"/>
  <c r="P243"/>
  <c r="P242"/>
  <c r="BK243"/>
  <c r="BK242"/>
  <c r="J242"/>
  <c r="J243"/>
  <c r="BE243"/>
  <c r="J81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T234"/>
  <c r="R235"/>
  <c r="R234"/>
  <c r="P235"/>
  <c r="P234"/>
  <c r="BK235"/>
  <c r="BK234"/>
  <c r="J234"/>
  <c r="J235"/>
  <c r="BE235"/>
  <c r="J80"/>
  <c r="BI233"/>
  <c r="BH233"/>
  <c r="BG233"/>
  <c r="BF233"/>
  <c r="T233"/>
  <c r="T232"/>
  <c r="R233"/>
  <c r="R232"/>
  <c r="P233"/>
  <c r="P232"/>
  <c r="BK233"/>
  <c r="BK232"/>
  <c r="J232"/>
  <c r="J233"/>
  <c r="BE233"/>
  <c r="J79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T223"/>
  <c r="R224"/>
  <c r="R223"/>
  <c r="P224"/>
  <c r="P223"/>
  <c r="BK224"/>
  <c r="BK223"/>
  <c r="J223"/>
  <c r="J224"/>
  <c r="BE224"/>
  <c r="J78"/>
  <c r="BI222"/>
  <c r="BH222"/>
  <c r="BG222"/>
  <c r="BF222"/>
  <c r="T222"/>
  <c r="T221"/>
  <c r="R222"/>
  <c r="R221"/>
  <c r="P222"/>
  <c r="P221"/>
  <c r="BK222"/>
  <c r="BK221"/>
  <c r="J221"/>
  <c r="J222"/>
  <c r="BE222"/>
  <c r="J77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T204"/>
  <c r="R205"/>
  <c r="R204"/>
  <c r="P205"/>
  <c r="P204"/>
  <c r="BK205"/>
  <c r="BK204"/>
  <c r="J204"/>
  <c r="J205"/>
  <c r="BE205"/>
  <c r="J76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T200"/>
  <c r="R201"/>
  <c r="R200"/>
  <c r="P201"/>
  <c r="P200"/>
  <c r="BK201"/>
  <c r="BK200"/>
  <c r="J200"/>
  <c r="J201"/>
  <c r="BE201"/>
  <c r="J75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T195"/>
  <c r="R196"/>
  <c r="R195"/>
  <c r="P196"/>
  <c r="P195"/>
  <c r="BK196"/>
  <c r="BK195"/>
  <c r="J195"/>
  <c r="J196"/>
  <c r="BE196"/>
  <c r="J74"/>
  <c r="BI194"/>
  <c r="BH194"/>
  <c r="BG194"/>
  <c r="BF194"/>
  <c r="T194"/>
  <c r="T193"/>
  <c r="R194"/>
  <c r="R193"/>
  <c r="P194"/>
  <c r="P193"/>
  <c r="BK194"/>
  <c r="BK193"/>
  <c r="J193"/>
  <c r="J194"/>
  <c r="BE194"/>
  <c r="J73"/>
  <c r="BI192"/>
  <c r="BH192"/>
  <c r="BG192"/>
  <c r="BF192"/>
  <c r="T192"/>
  <c r="T191"/>
  <c r="R192"/>
  <c r="R191"/>
  <c r="P192"/>
  <c r="P191"/>
  <c r="BK192"/>
  <c r="BK191"/>
  <c r="J191"/>
  <c r="J192"/>
  <c r="BE192"/>
  <c r="J7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71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70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T156"/>
  <c r="R157"/>
  <c r="R156"/>
  <c r="P157"/>
  <c r="P156"/>
  <c r="BK157"/>
  <c r="BK156"/>
  <c r="J156"/>
  <c r="J157"/>
  <c r="BE157"/>
  <c r="J69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6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T142"/>
  <c r="R144"/>
  <c r="R143"/>
  <c r="R142"/>
  <c r="P144"/>
  <c r="P143"/>
  <c r="P142"/>
  <c r="BK144"/>
  <c r="BK143"/>
  <c r="J143"/>
  <c r="BK142"/>
  <c r="J142"/>
  <c r="J144"/>
  <c r="BE144"/>
  <c r="J67"/>
  <c r="J66"/>
  <c r="BI141"/>
  <c r="BH141"/>
  <c r="BG141"/>
  <c r="BF141"/>
  <c r="T141"/>
  <c r="T140"/>
  <c r="R141"/>
  <c r="R140"/>
  <c r="P141"/>
  <c r="P140"/>
  <c r="BK141"/>
  <c r="BK140"/>
  <c r="J140"/>
  <c r="J141"/>
  <c r="BE141"/>
  <c r="J65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64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T125"/>
  <c r="R126"/>
  <c r="R125"/>
  <c r="P126"/>
  <c r="P125"/>
  <c r="BK126"/>
  <c r="BK125"/>
  <c r="J125"/>
  <c r="J126"/>
  <c r="BE126"/>
  <c r="J63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T108"/>
  <c r="R109"/>
  <c r="R108"/>
  <c r="P109"/>
  <c r="P108"/>
  <c r="BK109"/>
  <c r="BK108"/>
  <c r="J108"/>
  <c r="J109"/>
  <c r="BE109"/>
  <c r="J62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F37"/>
  <c i="1" r="BD57"/>
  <c i="4" r="BH105"/>
  <c r="F36"/>
  <c i="1" r="BC57"/>
  <c i="4" r="BG105"/>
  <c r="F35"/>
  <c i="1" r="BB57"/>
  <c i="4" r="BF105"/>
  <c r="J34"/>
  <c i="1" r="AW57"/>
  <c i="4" r="F34"/>
  <c i="1" r="BA57"/>
  <c i="4" r="T105"/>
  <c r="T104"/>
  <c r="T103"/>
  <c r="T102"/>
  <c r="R105"/>
  <c r="R104"/>
  <c r="R103"/>
  <c r="R102"/>
  <c r="P105"/>
  <c r="P104"/>
  <c r="P103"/>
  <c r="P102"/>
  <c i="1" r="AU57"/>
  <c i="4" r="BK105"/>
  <c r="BK104"/>
  <c r="J104"/>
  <c r="BK103"/>
  <c r="J103"/>
  <c r="BK102"/>
  <c r="J102"/>
  <c r="J59"/>
  <c r="J30"/>
  <c i="1" r="AG57"/>
  <c i="4" r="J105"/>
  <c r="BE105"/>
  <c r="J33"/>
  <c i="1" r="AV57"/>
  <c i="4" r="F33"/>
  <c i="1" r="AZ57"/>
  <c i="4" r="J61"/>
  <c r="J60"/>
  <c r="J99"/>
  <c r="F98"/>
  <c r="F96"/>
  <c r="E94"/>
  <c r="J55"/>
  <c r="F54"/>
  <c r="F52"/>
  <c r="E50"/>
  <c r="J39"/>
  <c r="J21"/>
  <c r="E21"/>
  <c r="J98"/>
  <c r="J54"/>
  <c r="J20"/>
  <c r="J18"/>
  <c r="E18"/>
  <c r="F99"/>
  <c r="F55"/>
  <c r="J17"/>
  <c r="J12"/>
  <c r="J96"/>
  <c r="J52"/>
  <c r="E7"/>
  <c r="E92"/>
  <c r="E48"/>
  <c i="3" r="J37"/>
  <c r="J36"/>
  <c i="1" r="AY56"/>
  <c i="3" r="J35"/>
  <c i="1" r="AX56"/>
  <c i="3"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71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70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69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68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7"/>
  <c r="BI118"/>
  <c r="BH118"/>
  <c r="BG118"/>
  <c r="BF118"/>
  <c r="T118"/>
  <c r="R118"/>
  <c r="P118"/>
  <c r="BK118"/>
  <c r="J118"/>
  <c r="BE118"/>
  <c r="BI117"/>
  <c r="BH117"/>
  <c r="BG117"/>
  <c r="BF117"/>
  <c r="T117"/>
  <c r="T116"/>
  <c r="T115"/>
  <c r="R117"/>
  <c r="R116"/>
  <c r="R115"/>
  <c r="P117"/>
  <c r="P116"/>
  <c r="P115"/>
  <c r="BK117"/>
  <c r="BK116"/>
  <c r="J116"/>
  <c r="BK115"/>
  <c r="J115"/>
  <c r="J117"/>
  <c r="BE117"/>
  <c r="J66"/>
  <c r="J65"/>
  <c r="BI114"/>
  <c r="BH114"/>
  <c r="BG114"/>
  <c r="BF114"/>
  <c r="T114"/>
  <c r="T113"/>
  <c r="R114"/>
  <c r="R113"/>
  <c r="P114"/>
  <c r="P113"/>
  <c r="BK114"/>
  <c r="BK113"/>
  <c r="J113"/>
  <c r="J114"/>
  <c r="BE114"/>
  <c r="J6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3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62"/>
  <c r="BI94"/>
  <c r="F37"/>
  <c i="1" r="BD56"/>
  <c i="3" r="BH94"/>
  <c r="F36"/>
  <c i="1" r="BC56"/>
  <c i="3" r="BG94"/>
  <c r="F35"/>
  <c i="1" r="BB56"/>
  <c i="3" r="BF94"/>
  <c r="J34"/>
  <c i="1" r="AW56"/>
  <c i="3" r="F34"/>
  <c i="1" r="BA56"/>
  <c i="3" r="T94"/>
  <c r="T93"/>
  <c r="T92"/>
  <c r="T91"/>
  <c r="R94"/>
  <c r="R93"/>
  <c r="R92"/>
  <c r="R91"/>
  <c r="P94"/>
  <c r="P93"/>
  <c r="P92"/>
  <c r="P91"/>
  <c i="1" r="AU56"/>
  <c i="3" r="BK94"/>
  <c r="BK93"/>
  <c r="J93"/>
  <c r="BK92"/>
  <c r="J92"/>
  <c r="BK91"/>
  <c r="J91"/>
  <c r="J59"/>
  <c r="J30"/>
  <c i="1" r="AG56"/>
  <c i="3" r="J94"/>
  <c r="BE94"/>
  <c r="J33"/>
  <c i="1" r="AV56"/>
  <c i="3" r="F33"/>
  <c i="1" r="AZ56"/>
  <c i="3" r="J61"/>
  <c r="J60"/>
  <c r="J88"/>
  <c r="F87"/>
  <c r="F85"/>
  <c r="E83"/>
  <c r="J55"/>
  <c r="F54"/>
  <c r="F52"/>
  <c r="E50"/>
  <c r="J39"/>
  <c r="J21"/>
  <c r="E21"/>
  <c r="J87"/>
  <c r="J54"/>
  <c r="J20"/>
  <c r="J18"/>
  <c r="E18"/>
  <c r="F88"/>
  <c r="F55"/>
  <c r="J17"/>
  <c r="J12"/>
  <c r="J85"/>
  <c r="J52"/>
  <c r="E7"/>
  <c r="E81"/>
  <c r="E48"/>
  <c i="2" r="J37"/>
  <c r="J36"/>
  <c i="1" r="AY55"/>
  <c i="2" r="J35"/>
  <c i="1" r="AX55"/>
  <c i="2"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T256"/>
  <c r="R257"/>
  <c r="R256"/>
  <c r="P257"/>
  <c r="P256"/>
  <c r="BK257"/>
  <c r="BK256"/>
  <c r="J256"/>
  <c r="J257"/>
  <c r="BE257"/>
  <c r="J75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T247"/>
  <c r="R248"/>
  <c r="R247"/>
  <c r="P248"/>
  <c r="P247"/>
  <c r="BK248"/>
  <c r="BK247"/>
  <c r="J247"/>
  <c r="J248"/>
  <c r="BE248"/>
  <c r="J74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T233"/>
  <c r="R234"/>
  <c r="R233"/>
  <c r="P234"/>
  <c r="P233"/>
  <c r="BK234"/>
  <c r="BK233"/>
  <c r="J233"/>
  <c r="J234"/>
  <c r="BE234"/>
  <c r="J7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T227"/>
  <c r="R228"/>
  <c r="R227"/>
  <c r="P228"/>
  <c r="P227"/>
  <c r="BK228"/>
  <c r="BK227"/>
  <c r="J227"/>
  <c r="J228"/>
  <c r="BE228"/>
  <c r="J72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T201"/>
  <c r="R202"/>
  <c r="R201"/>
  <c r="P202"/>
  <c r="P201"/>
  <c r="BK202"/>
  <c r="BK201"/>
  <c r="J201"/>
  <c r="J202"/>
  <c r="BE202"/>
  <c r="J7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70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69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68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T152"/>
  <c r="R154"/>
  <c r="R153"/>
  <c r="R152"/>
  <c r="P154"/>
  <c r="P153"/>
  <c r="P152"/>
  <c r="BK154"/>
  <c r="BK153"/>
  <c r="J153"/>
  <c r="BK152"/>
  <c r="J152"/>
  <c r="J154"/>
  <c r="BE154"/>
  <c r="J67"/>
  <c r="J66"/>
  <c r="BI151"/>
  <c r="BH151"/>
  <c r="BG151"/>
  <c r="BF151"/>
  <c r="T151"/>
  <c r="T150"/>
  <c r="R151"/>
  <c r="R150"/>
  <c r="P151"/>
  <c r="P150"/>
  <c r="BK151"/>
  <c r="BK150"/>
  <c r="J150"/>
  <c r="J151"/>
  <c r="BE151"/>
  <c r="J65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3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2"/>
  <c r="BI98"/>
  <c r="F37"/>
  <c i="1" r="BD55"/>
  <c i="2" r="BH98"/>
  <c r="F36"/>
  <c i="1" r="BC55"/>
  <c i="2" r="BG98"/>
  <c r="F35"/>
  <c i="1" r="BB55"/>
  <c i="2" r="BF98"/>
  <c r="J34"/>
  <c i="1" r="AW55"/>
  <c i="2" r="F34"/>
  <c i="1" r="BA55"/>
  <c i="2" r="T98"/>
  <c r="T97"/>
  <c r="T96"/>
  <c r="T95"/>
  <c r="R98"/>
  <c r="R97"/>
  <c r="R96"/>
  <c r="R95"/>
  <c r="P98"/>
  <c r="P97"/>
  <c r="P96"/>
  <c r="P95"/>
  <c i="1" r="AU55"/>
  <c i="2" r="BK98"/>
  <c r="BK97"/>
  <c r="J97"/>
  <c r="BK96"/>
  <c r="J96"/>
  <c r="BK95"/>
  <c r="J95"/>
  <c r="J59"/>
  <c r="J30"/>
  <c i="1" r="AG55"/>
  <c i="2" r="J98"/>
  <c r="BE98"/>
  <c r="J33"/>
  <c i="1" r="AV55"/>
  <c i="2" r="F33"/>
  <c i="1" r="AZ55"/>
  <c i="2" r="J61"/>
  <c r="J60"/>
  <c r="J92"/>
  <c r="F91"/>
  <c r="F89"/>
  <c r="E87"/>
  <c r="J55"/>
  <c r="F54"/>
  <c r="F52"/>
  <c r="E50"/>
  <c r="J39"/>
  <c r="J21"/>
  <c r="E21"/>
  <c r="J91"/>
  <c r="J54"/>
  <c r="J20"/>
  <c r="J18"/>
  <c r="E18"/>
  <c r="F92"/>
  <c r="F55"/>
  <c r="J17"/>
  <c r="J12"/>
  <c r="J89"/>
  <c r="J52"/>
  <c r="E7"/>
  <c r="E85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<sst xmlns="http://schemas.openxmlformats.org/spreadsheetml/2006/main">
  <si>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</si>
  <si>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</si>
  <si>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</si>
  <si>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</si>
  <si>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</si>
  <si>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{48d51244-ff11-4440-8ebb-5d5a177a941a}</t>
  </si>
  <si>
    <t>0,1</t>
  </si>
  <si>
    <t>21</t>
  </si>
  <si>
    <t>0,01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</si>
  <si>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</si>
  <si>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</si>
  <si>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</si>
  <si>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</si>
  <si>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</si>
  <si>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</si>
  <si>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</si>
  <si>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</si>
  <si>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</si>
  <si>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Kácov ON - oprava</t>
  </si>
  <si>
    <t>KSO:</t>
  </si>
  <si>
    <t/>
  </si>
  <si>
    <t>CC-CZ:</t>
  </si>
  <si>
    <t>Místo:</t>
  </si>
  <si>
    <t>VB žst. Kácov, č.p.114, Nádražní ul., 285 09 Kácov</t>
  </si>
  <si>
    <t>Datum:</t>
  </si>
  <si>
    <t>11. 2. 2019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</si>
  <si>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</si>
  <si>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</si>
  <si>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</si>
  <si>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</si>
  <si>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</si>
  <si>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</si>
  <si>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</si>
  <si>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</si>
  <si>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</si>
  <si>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</si>
  <si>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</si>
  <si>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</si>
  <si>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</si>
  <si>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</si>
  <si>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</si>
  <si>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</si>
  <si>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</si>
  <si>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</si>
  <si>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</si>
  <si>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</si>
  <si>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</si>
  <si>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</si>
  <si>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</si>
  <si>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</si>
  <si>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</si>
  <si>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</si>
  <si>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</si>
  <si>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</si>
  <si>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</si>
  <si>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</si>
  <si>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</si>
  <si>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</si>
  <si>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</si>
  <si>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</si>
  <si>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</si>
  <si>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</si>
  <si>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</si>
  <si>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</si>
  <si>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</si>
  <si>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</si>
  <si>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</si>
  <si>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</si>
  <si>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</si>
  <si>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</si>
  <si>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</si>
  <si>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</si>
  <si>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</si>
  <si>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</si>
  <si>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</si>
  <si>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</si>
  <si>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</si>
  <si>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</si>
  <si>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</si>
  <si>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</si>
  <si>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</si>
  <si>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 a krytého nástupiště</t>
  </si>
  <si>
    <t>STA</t>
  </si>
  <si>
    <t>1</t>
  </si>
  <si>
    <t>{b2c8f54f-3e3c-4bf6-bcb0-d7bd7a3416b3}</t>
  </si>
  <si>
    <t>2</t>
  </si>
  <si>
    <t>SO.02</t>
  </si>
  <si>
    <t>Oprava střechy</t>
  </si>
  <si>
    <t>{a0c9aa9d-fe21-444f-9499-6576e1427214}</t>
  </si>
  <si>
    <t>SO.03</t>
  </si>
  <si>
    <t>Oprava čekárny a provozních prostor</t>
  </si>
  <si>
    <t>{89578398-34e0-4cae-b939-f99b85f44621}</t>
  </si>
  <si>
    <t>SO.04</t>
  </si>
  <si>
    <t>Oprava zpevněných ploch a vodovodní přípojka</t>
  </si>
  <si>
    <t>{56e579dc-1150-422f-9c41-60a3293b0113}</t>
  </si>
  <si>
    <t>SO.05</t>
  </si>
  <si>
    <t>Elektroinstalace</t>
  </si>
  <si>
    <t>{66f687df-8f93-4a88-be7b-9ea97c812e2f}</t>
  </si>
  <si>
    <t>SO.06</t>
  </si>
  <si>
    <t>Odstranění přebytečných objektů</t>
  </si>
  <si>
    <t>{6abcb36e-2112-470c-8ed0-619970845cf8}</t>
  </si>
  <si>
    <t>SO.07</t>
  </si>
  <si>
    <t>VRN</t>
  </si>
  <si>
    <t>{098bc441-d0f4-44b5-bb64-e5596ab965ca}</t>
  </si>
  <si>
    <t>KRYCÍ LIST SOUPISU PRACÍ</t>
  </si>
  <si>
    <t>Objekt:</t>
  </si>
  <si>
    <t>SO.01 - Oprava vnějšího pláště budovy a krytého nástupiště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</si>
  <si>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</si>
  <si>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</si>
  <si>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</si>
  <si>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</si>
  <si>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</si>
  <si>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</si>
  <si>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</si>
  <si>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</si>
  <si>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</si>
  <si>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</si>
  <si>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</si>
  <si>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</si>
  <si>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</si>
  <si>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</si>
  <si>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</si>
  <si>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</si>
  <si>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</si>
  <si>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</si>
  <si>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</si>
  <si>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práce-čalounické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</si>
  <si>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</si>
  <si>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</si>
  <si>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</si>
  <si>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</si>
  <si>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</si>
  <si>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</si>
  <si>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</si>
  <si>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</si>
  <si>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</si>
  <si>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</si>
  <si>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</si>
  <si>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</si>
  <si>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</si>
  <si>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</si>
  <si>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</si>
  <si>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</si>
  <si>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</si>
  <si>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</si>
  <si>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</si>
  <si>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317235811</t>
  </si>
  <si>
    <t>Doplnění zdiva hlavních a kordonových říms s dodáním hmot, cihlami pálenými na maltu</t>
  </si>
  <si>
    <t>m3</t>
  </si>
  <si>
    <t>CS ÚRS 2019 01</t>
  </si>
  <si>
    <t>4</t>
  </si>
  <si>
    <t>865665920</t>
  </si>
  <si>
    <t>6</t>
  </si>
  <si>
    <t>Úpravy povrchů, podlahy a osazování výplní</t>
  </si>
  <si>
    <t>612135101</t>
  </si>
  <si>
    <t>Hrubá výplň rýh maltou jakékoli šířky rýhy ve stěnách</t>
  </si>
  <si>
    <t>m2</t>
  </si>
  <si>
    <t>-445133841</t>
  </si>
  <si>
    <t>612325302</t>
  </si>
  <si>
    <t>Vápenocementová omítka ostění nebo nadpraží štuková</t>
  </si>
  <si>
    <t>1271550944</t>
  </si>
  <si>
    <t>619995001</t>
  </si>
  <si>
    <t>Začištění omítek (s dodáním hmot) kolem oken, dveří, podlah, obkladů apod.</t>
  </si>
  <si>
    <t>m</t>
  </si>
  <si>
    <t>511035186</t>
  </si>
  <si>
    <t>5</t>
  </si>
  <si>
    <t>622131101</t>
  </si>
  <si>
    <t>Podkladní a spojovací vrstva vnějších omítaných ploch cementový postřik nanášený ručně celoplošně stěn</t>
  </si>
  <si>
    <t>-1549901216</t>
  </si>
  <si>
    <t>622131121</t>
  </si>
  <si>
    <t>Podkladní a spojovací vrstva vnějších omítaných ploch penetrace akrylát-silikonová nanášená ručně stěn</t>
  </si>
  <si>
    <t>1319789161</t>
  </si>
  <si>
    <t>7</t>
  </si>
  <si>
    <t>622142001</t>
  </si>
  <si>
    <t>Potažení vnějších ploch pletivem v ploše nebo pruzích, na plném podkladu sklovláknitým vtlačením do tmelu stěn</t>
  </si>
  <si>
    <t>1093754904</t>
  </si>
  <si>
    <t>8</t>
  </si>
  <si>
    <t>622143003</t>
  </si>
  <si>
    <t>Montáž omítkových profilů plastových nebo pozinkovaných, upevněných vtlačením do podkladní vrstvy nebo přibitím rohových s tkaninou</t>
  </si>
  <si>
    <t>-133212983</t>
  </si>
  <si>
    <t>9</t>
  </si>
  <si>
    <t>M</t>
  </si>
  <si>
    <t>59051480</t>
  </si>
  <si>
    <t>profil rohový Al s tkaninou kontaktního zateplení</t>
  </si>
  <si>
    <t>1649935856</t>
  </si>
  <si>
    <t>10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</si>
  <si>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</si>
  <si>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</si>
  <si>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360442170</t>
  </si>
  <si>
    <t>11</t>
  </si>
  <si>
    <t>59051476</t>
  </si>
  <si>
    <t>profil okenní začišťovací se sklovláknitou armovací tkaninou 9 mm/2,4 m</t>
  </si>
  <si>
    <t>2108192542</t>
  </si>
  <si>
    <t>12</t>
  </si>
  <si>
    <t>622325109</t>
  </si>
  <si>
    <t>Oprava vápenocementové omítky vnějších ploch stupně členitosti 1 hladké stěn, v rozsahu opravované plochy přes 80 do 100%</t>
  </si>
  <si>
    <t>1882559114</t>
  </si>
  <si>
    <t>13</t>
  </si>
  <si>
    <t>622541011</t>
  </si>
  <si>
    <t>Omítka tenkovrstvá silikonsilikátová vnějších ploch hydrofobní, se samočistícím účinkem probarvená, včetně penetrace podkladu zrnitá, tloušťky 1,5 mm stěn</t>
  </si>
  <si>
    <t>-1285668022</t>
  </si>
  <si>
    <t>14</t>
  </si>
  <si>
    <t>622631011</t>
  </si>
  <si>
    <t>Spárování vnějších ploch pohledového zdiva z tvárnic nebo kamene, spárovací maltou stěn</t>
  </si>
  <si>
    <t>1936976957</t>
  </si>
  <si>
    <t>625681014</t>
  </si>
  <si>
    <t>Ochrana proti holubům hrotový systém čtyřřadý, účinná šíře 25 cm</t>
  </si>
  <si>
    <t>1295268791</t>
  </si>
  <si>
    <t>16</t>
  </si>
  <si>
    <t>628641115</t>
  </si>
  <si>
    <t>Kamenická oprava schodů, vytmelení, doplnění materiálu,vybroušení, reprofilační malta, vyrovnání a zpevnění</t>
  </si>
  <si>
    <t>-823377388</t>
  </si>
  <si>
    <t>17</t>
  </si>
  <si>
    <t>629991011</t>
  </si>
  <si>
    <t>Zakrytí vnějších ploch před znečištěním včetně pozdějšího odkrytí výplní otvorů a svislých ploch fólií přilepenou lepící páskou</t>
  </si>
  <si>
    <t>-1987975224</t>
  </si>
  <si>
    <t>18</t>
  </si>
  <si>
    <t>629995101</t>
  </si>
  <si>
    <t>Očištění vnějších ploch tlakovou vodou omytím</t>
  </si>
  <si>
    <t>1589970425</t>
  </si>
  <si>
    <t>19</t>
  </si>
  <si>
    <t>629999011</t>
  </si>
  <si>
    <t>Příplatky k cenám úprav vnějších povrchů za zvýšenou pracnost při provádění styku dvou struktur na fasádě</t>
  </si>
  <si>
    <t>1466410918</t>
  </si>
  <si>
    <t>Ostatní konstrukce a práce, bourání</t>
  </si>
  <si>
    <t>20</t>
  </si>
  <si>
    <t>000000001</t>
  </si>
  <si>
    <t>Doplnění orientačního a informačního systému dle Směrnice SŽDC č. 118 a grafického manuálu (označení umístění čekárny, dopravní kanceláře, směru odjezdu vlaku, WC aj.)</t>
  </si>
  <si>
    <t>kpl</t>
  </si>
  <si>
    <t>-1830504933</t>
  </si>
  <si>
    <t>000000003.1</t>
  </si>
  <si>
    <t>Demontáž, zpětná montáž a povrchová úprava konzol, poutačů, nástěnek, tabulí, antén, dvířek rozvodn. skříní a ost. kcí při opravě fasády vč. prověření a případného trvalého zrušení a zapravení již nepotřebných kcí</t>
  </si>
  <si>
    <t>-1078779599</t>
  </si>
  <si>
    <t>22</t>
  </si>
  <si>
    <t>000000004</t>
  </si>
  <si>
    <t>D+M doplňků fasády vč. povrchové úpravy - větrací mřížky, konzole, průvětrníky aj. vč. demontáže stávajících</t>
  </si>
  <si>
    <t>-1388918276</t>
  </si>
  <si>
    <t>23</t>
  </si>
  <si>
    <t>000000005</t>
  </si>
  <si>
    <t>Oprava zděnného el. kiosku (dozdění k obkjektu, fasáda + oplechování stříšky)</t>
  </si>
  <si>
    <t>1197940660</t>
  </si>
  <si>
    <t>24</t>
  </si>
  <si>
    <t>941211111</t>
  </si>
  <si>
    <t>Montáž lešení řadového rámového lehkého pracovního s podlahami s provozním zatížením tř. 3 do 200 kg/m2 šířky tř. SW06 přes 0,6 do 0,9 m, výšky do 10 m</t>
  </si>
  <si>
    <t>1860478418</t>
  </si>
  <si>
    <t>25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</si>
  <si>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</si>
  <si>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</si>
  <si>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317333269</t>
  </si>
  <si>
    <t>26</t>
  </si>
  <si>
    <t>941211811</t>
  </si>
  <si>
    <t>Demontáž lešení řadového rámového lehkého pracovního s provozním zatížením tř. 3 do 200 kg/m2 šířky tř. SW06 přes 0,6 do 0,9 m, výšky do 10 m</t>
  </si>
  <si>
    <t>324028470</t>
  </si>
  <si>
    <t>27</t>
  </si>
  <si>
    <t>944511111</t>
  </si>
  <si>
    <t>Montáž ochranné sítě zavěšené na konstrukci lešení z textilie z umělých vláken</t>
  </si>
  <si>
    <t>-1814852565</t>
  </si>
  <si>
    <t>28</t>
  </si>
  <si>
    <t>944511211</t>
  </si>
  <si>
    <t>Montáž ochranné sítě Příplatek za první a každý další den použití sítě k ceně -1111</t>
  </si>
  <si>
    <t>-472324565</t>
  </si>
  <si>
    <t>29</t>
  </si>
  <si>
    <t>944511811</t>
  </si>
  <si>
    <t>Demontáž ochranné sítě zavěšené na konstrukci lešení z textilie z umělých vláken</t>
  </si>
  <si>
    <t>-1038221811</t>
  </si>
  <si>
    <t>30</t>
  </si>
  <si>
    <t>952901107</t>
  </si>
  <si>
    <t>Čištění budov při provádění oprav a udržovacích prací oken dvojitých nebo zdvojených omytím, plochy do přes 1,5 do 2,5 m2</t>
  </si>
  <si>
    <t>1150374702</t>
  </si>
  <si>
    <t>31</t>
  </si>
  <si>
    <t>952901111</t>
  </si>
  <si>
    <t>Vyčištění budov nebo objektů před předáním do užívání budov bytové nebo občanské výstavby, světlé výšky podlaží do 4 m</t>
  </si>
  <si>
    <t>-1207234739</t>
  </si>
  <si>
    <t>32</t>
  </si>
  <si>
    <t>952902131</t>
  </si>
  <si>
    <t>Čištění budov při provádění oprav a udržovacích prací podlah drsných nebo chodníků omytím</t>
  </si>
  <si>
    <t>2051267816</t>
  </si>
  <si>
    <t>33</t>
  </si>
  <si>
    <t>966032911</t>
  </si>
  <si>
    <t>Odsekání říms podokenních nebo nadokenních předsazených přes líc zdiva do 80 mm</t>
  </si>
  <si>
    <t>-16021961</t>
  </si>
  <si>
    <t>34</t>
  </si>
  <si>
    <t>968062355</t>
  </si>
  <si>
    <t>Vybourání dřevěných rámů oken s křídly, dveřních zárubní, vrat, stěn, ostění nebo obkladů rámů oken s křídly dvojitých, plochy do 2 m2</t>
  </si>
  <si>
    <t>-564589690</t>
  </si>
  <si>
    <t>35</t>
  </si>
  <si>
    <t>974029132</t>
  </si>
  <si>
    <t>Vysekání rýh ve zdivu kamenném do hl. 50 mm a šířky do 70 mm</t>
  </si>
  <si>
    <t>646297325</t>
  </si>
  <si>
    <t>36</t>
  </si>
  <si>
    <t>978015391</t>
  </si>
  <si>
    <t>Otlučení vápenných nebo vápenocementových omítek vnějších ploch s vyškrabáním spar a s očištěním zdiva stupně členitosti 1 a 2, v rozsahu přes 80 do 100 %</t>
  </si>
  <si>
    <t>-1087642280</t>
  </si>
  <si>
    <t>37</t>
  </si>
  <si>
    <t>985131211</t>
  </si>
  <si>
    <t>Očištění ploch stěn, rubu kleneb a podlah tryskání pískem sušeným</t>
  </si>
  <si>
    <t>1878259666</t>
  </si>
  <si>
    <t>38</t>
  </si>
  <si>
    <t>985131311</t>
  </si>
  <si>
    <t>Očištění ploch stěn, rubu kleneb a podlah ruční dočištění ocelovými kartáči</t>
  </si>
  <si>
    <t>286507831</t>
  </si>
  <si>
    <t>39</t>
  </si>
  <si>
    <t>985142111</t>
  </si>
  <si>
    <t>Vysekání spojovací hmoty ze spár zdiva včetně vyčištění hloubky spáry do 40 mm délky spáry na 1 m2 upravované plochy do 6 m</t>
  </si>
  <si>
    <t>1106043323</t>
  </si>
  <si>
    <t>40</t>
  </si>
  <si>
    <t>985221111</t>
  </si>
  <si>
    <t>Doplnění zdiva ručně do aktivované malty kamenem délky spáry na 1 m2 upravované plochy do 6 m</t>
  </si>
  <si>
    <t>1714677410</t>
  </si>
  <si>
    <t>41</t>
  </si>
  <si>
    <t>58381088</t>
  </si>
  <si>
    <t>kámen lomový upravený třída I pro zdivo rigolové pískovec</t>
  </si>
  <si>
    <t>t</t>
  </si>
  <si>
    <t>937952976</t>
  </si>
  <si>
    <t>42</t>
  </si>
  <si>
    <t>985231111</t>
  </si>
  <si>
    <t>Spárování zdiva hloubky do 40 mm aktivovanou maltou délky spáry na 1 m2 upravované plochy do 6 m</t>
  </si>
  <si>
    <t>1428114914</t>
  </si>
  <si>
    <t>43</t>
  </si>
  <si>
    <t>985442113VP</t>
  </si>
  <si>
    <t>Přídavná šroubovitá nerezová výztuž pro sanaci trhlin vysekání rýh a zalití kotevní maltou 1 kotva průměru 8 mm</t>
  </si>
  <si>
    <t>912737800</t>
  </si>
  <si>
    <t>997</t>
  </si>
  <si>
    <t>Přesun sutě</t>
  </si>
  <si>
    <t>44</t>
  </si>
  <si>
    <t>997013152</t>
  </si>
  <si>
    <t>Vnitrostaveništní doprava suti a vybouraných hmot vodorovně do 50 m svisle s omezením mechanizace pro budovy a haly výšky přes 6 do 9 m</t>
  </si>
  <si>
    <t>-512184652</t>
  </si>
  <si>
    <t>45</t>
  </si>
  <si>
    <t>997013501</t>
  </si>
  <si>
    <t>Odvoz suti a vybouraných hmot na skládku nebo meziskládku se složením, na vzdálenost do 1 km</t>
  </si>
  <si>
    <t>718919435</t>
  </si>
  <si>
    <t>46</t>
  </si>
  <si>
    <t>997013509</t>
  </si>
  <si>
    <t>Odvoz suti a vybouraných hmot na skládku nebo meziskládku se složením, na vzdálenost Příplatek k ceně za každý další i započatý 1 km přes 1 km</t>
  </si>
  <si>
    <t>136468914</t>
  </si>
  <si>
    <t>47</t>
  </si>
  <si>
    <t>997013.R</t>
  </si>
  <si>
    <t>Odvoz výzisku z železného šrotu na místo určené objednatelem do 20 km se složením. Hospodaření s vyzískaným materiálem (mimo odpad) bude prováděno v souladu se Směrnicí SŽDC č. 42 ze dne 7.1.2013."</t>
  </si>
  <si>
    <t>427133603</t>
  </si>
  <si>
    <t>48</t>
  </si>
  <si>
    <t>997013811</t>
  </si>
  <si>
    <t>Poplatek za uložení stavebního odpadu na skládce (skládkovné) dřevěného zatříděného do Katalogu odpadů pod kódem 170 201</t>
  </si>
  <si>
    <t>1444045815</t>
  </si>
  <si>
    <t>49</t>
  </si>
  <si>
    <t>997013831</t>
  </si>
  <si>
    <t>Poplatek za uložení stavebního odpadu na skládce (skládkovné) směsného stavebního a demoličního zatříděného do Katalogu odpadů pod kódem 170 904</t>
  </si>
  <si>
    <t>-1411724165</t>
  </si>
  <si>
    <t>998</t>
  </si>
  <si>
    <t>Přesun hmot</t>
  </si>
  <si>
    <t>50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</si>
  <si>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</si>
  <si>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</si>
  <si>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1985601825</t>
  </si>
  <si>
    <t>PSV</t>
  </si>
  <si>
    <t>Práce a dodávky PSV</t>
  </si>
  <si>
    <t>741</t>
  </si>
  <si>
    <t>Elektroinstalace - silnoproud</t>
  </si>
  <si>
    <t>51</t>
  </si>
  <si>
    <t>741110423</t>
  </si>
  <si>
    <t>Montáž hadic ochranných s nasunutím do krabic kovových, uložených pevně, Ø přes 50 do 75 mm</t>
  </si>
  <si>
    <t>2062240445</t>
  </si>
  <si>
    <t>52</t>
  </si>
  <si>
    <t>34571352</t>
  </si>
  <si>
    <t>trubka elektroinstalační ohebná dvouplášťová korugovaná D 52/63 mm, HDPE+LDPE</t>
  </si>
  <si>
    <t>411286133</t>
  </si>
  <si>
    <t>53</t>
  </si>
  <si>
    <t>210200000</t>
  </si>
  <si>
    <t>Informační systém - prosvětlený piktogram "Kácov" uchycený na stěnu kompletní - provedení dle TNŽ 73 6390</t>
  </si>
  <si>
    <t>kus</t>
  </si>
  <si>
    <t>64</t>
  </si>
  <si>
    <t>104299905</t>
  </si>
  <si>
    <t>742</t>
  </si>
  <si>
    <t>Elektroinstalace - slaboproud</t>
  </si>
  <si>
    <t>54</t>
  </si>
  <si>
    <t>741-03.1</t>
  </si>
  <si>
    <t>Demontáž hodin</t>
  </si>
  <si>
    <t>216831</t>
  </si>
  <si>
    <t>55</t>
  </si>
  <si>
    <t>742-01</t>
  </si>
  <si>
    <t>Demontáž stávajících reproduktor</t>
  </si>
  <si>
    <t>862775620</t>
  </si>
  <si>
    <t>56</t>
  </si>
  <si>
    <t>742340001</t>
  </si>
  <si>
    <t>Montáž jednotného času - hodin závěsných oboustranných</t>
  </si>
  <si>
    <t>806215271</t>
  </si>
  <si>
    <t>57</t>
  </si>
  <si>
    <t>Pol9</t>
  </si>
  <si>
    <t>čtvercové venkovní hodiny analogové oboustranné na konzoli (norma SŽDC)</t>
  </si>
  <si>
    <t>590821529</t>
  </si>
  <si>
    <t>58</t>
  </si>
  <si>
    <t>742410002</t>
  </si>
  <si>
    <t>Funkční dodavatelské přezkoušeníželezničního rozhlasového zařízení reproduktoru</t>
  </si>
  <si>
    <t>-741959052</t>
  </si>
  <si>
    <t>59</t>
  </si>
  <si>
    <t>742410063</t>
  </si>
  <si>
    <t>Montáž nástěnného reproduktoru v. konzoly</t>
  </si>
  <si>
    <t>2050988968</t>
  </si>
  <si>
    <t>60</t>
  </si>
  <si>
    <t>Pol8</t>
  </si>
  <si>
    <t>reproduktor dle normy SŽDC (SC20AH) vč. konzoly kompletní</t>
  </si>
  <si>
    <t>408115114</t>
  </si>
  <si>
    <t>61</t>
  </si>
  <si>
    <t>742410001</t>
  </si>
  <si>
    <t>Úprava a výměna stávajícího venkovního vedení osazovaných koncových oznamovacích zařízení na fasádě</t>
  </si>
  <si>
    <t>859032285</t>
  </si>
  <si>
    <t>762</t>
  </si>
  <si>
    <t>Konstrukce tesařské</t>
  </si>
  <si>
    <t>62</t>
  </si>
  <si>
    <t>762083121</t>
  </si>
  <si>
    <t>Práce společné pro tesařské konstrukce impregnace řeziva máčením proti dřevokaznému hmyzu, houbám a plísním, třída ohrožení 1 a 2 (dřevo v interiéru)</t>
  </si>
  <si>
    <t>-352695541</t>
  </si>
  <si>
    <t>63</t>
  </si>
  <si>
    <t>762331813</t>
  </si>
  <si>
    <t>Demontáž vázaných konstrukcí krovů sklonu do 60° z hranolů, hranolků, fošen, průřezové plochy přes 224 do 288 cm2</t>
  </si>
  <si>
    <t>-1448813139</t>
  </si>
  <si>
    <t>762123130</t>
  </si>
  <si>
    <t>Montáž konstrukce stěn a příček vázaných z fošen, hranolů, hranolků, průřezové plochy přes 144 do 224 cm2</t>
  </si>
  <si>
    <t>237936494</t>
  </si>
  <si>
    <t>65</t>
  </si>
  <si>
    <t>60512130</t>
  </si>
  <si>
    <t>hranol stavební řezivo průřezu do 224cm2 do dl 6m</t>
  </si>
  <si>
    <t>-766113814</t>
  </si>
  <si>
    <t>66</t>
  </si>
  <si>
    <t>762332134</t>
  </si>
  <si>
    <t>Montáž vázaných konstrukcí krovů střech pultových, sedlových, valbových, stanových čtvercového nebo obdélníkového půdorysu, z řeziva hraněného průřezové plochy přes 288 do 450 cm2</t>
  </si>
  <si>
    <t>1473080022</t>
  </si>
  <si>
    <t>67</t>
  </si>
  <si>
    <t>-42026885</t>
  </si>
  <si>
    <t>68</t>
  </si>
  <si>
    <t>762332000R</t>
  </si>
  <si>
    <t>Příplatek za profilaci nosných částí krovu dle stávajícího vzhledu</t>
  </si>
  <si>
    <t>-114100749</t>
  </si>
  <si>
    <t>69</t>
  </si>
  <si>
    <t>7623412501</t>
  </si>
  <si>
    <t>Bednění a laťování montáž bednění střech rovných a šikmých sklonu do 60° s vyřezáním otvorů z prken hoblovaných</t>
  </si>
  <si>
    <t>-940652813</t>
  </si>
  <si>
    <t>70</t>
  </si>
  <si>
    <t>60515111</t>
  </si>
  <si>
    <t>řezivo jehličnaté boční prkno 20-30mm</t>
  </si>
  <si>
    <t>564527408</t>
  </si>
  <si>
    <t>71</t>
  </si>
  <si>
    <t>762341260</t>
  </si>
  <si>
    <t>Bednění a laťování montáž bednění střech rovných a šikmých sklonu do 60° s vyřezáním otvorů z palubek</t>
  </si>
  <si>
    <t>493865111</t>
  </si>
  <si>
    <t>72</t>
  </si>
  <si>
    <t>61191155</t>
  </si>
  <si>
    <t>palubky obkladové smrk profil klasický 19x116mm jakost A/B</t>
  </si>
  <si>
    <t>505945061</t>
  </si>
  <si>
    <t>73</t>
  </si>
  <si>
    <t>762341811</t>
  </si>
  <si>
    <t>Demontáž bednění a laťování bednění střech rovných, obloukových, sklonu do 60° se všemi nadstřešními konstrukcemi z prken hrubých, hoblovaných tl. do 32 mm</t>
  </si>
  <si>
    <t>-1540715624</t>
  </si>
  <si>
    <t>74</t>
  </si>
  <si>
    <t>762395000</t>
  </si>
  <si>
    <t>Spojovací prostředky krovů, bednění a laťování, nadstřešních konstrukcí svory, prkna, hřebíky, pásová ocel, vruty</t>
  </si>
  <si>
    <t>-616697927</t>
  </si>
  <si>
    <t>75</t>
  </si>
  <si>
    <t>998762202</t>
  </si>
  <si>
    <t>Přesun hmot pro konstrukce tesařské stanovený procentní sazbou (%) z ceny vodorovná dopravní vzdálenost do 50 m v objektech výšky přes 6 do 12 m</t>
  </si>
  <si>
    <t>%</t>
  </si>
  <si>
    <t>-777825834</t>
  </si>
  <si>
    <t>764</t>
  </si>
  <si>
    <t>Konstrukce klempířské</t>
  </si>
  <si>
    <t>76</t>
  </si>
  <si>
    <t>764001821</t>
  </si>
  <si>
    <t>Demontáž klempířských konstrukcí krytiny ze svitků nebo tabulí do suti</t>
  </si>
  <si>
    <t>-1220438203</t>
  </si>
  <si>
    <t>77</t>
  </si>
  <si>
    <t>764002413</t>
  </si>
  <si>
    <t>Montáž strukturní oddělovací rohože jakékoli rš</t>
  </si>
  <si>
    <t>1695333861</t>
  </si>
  <si>
    <t>78</t>
  </si>
  <si>
    <t>28329223</t>
  </si>
  <si>
    <t>fólie difuzně propustné s nakašírovanou strukturovanou rohoží pod hladkou plechovou krytinu</t>
  </si>
  <si>
    <t>536297050</t>
  </si>
  <si>
    <t>79</t>
  </si>
  <si>
    <t>764002801</t>
  </si>
  <si>
    <t>Demontáž klempířských konstrukcí závětrné lišty do suti</t>
  </si>
  <si>
    <t>45647016</t>
  </si>
  <si>
    <t>80</t>
  </si>
  <si>
    <t>764002812</t>
  </si>
  <si>
    <t>Demontáž klempířských konstrukcí okapového plechu do suti, v krytině skládané</t>
  </si>
  <si>
    <t>1173828120</t>
  </si>
  <si>
    <t>81</t>
  </si>
  <si>
    <t>764002851</t>
  </si>
  <si>
    <t>Demontáž klempířských konstrukcí oplechování parapetů do suti</t>
  </si>
  <si>
    <t>-567110811</t>
  </si>
  <si>
    <t>82</t>
  </si>
  <si>
    <t>764002871</t>
  </si>
  <si>
    <t>Demontáž klempířských konstrukcí lemování zdí do suti</t>
  </si>
  <si>
    <t>1859711045</t>
  </si>
  <si>
    <t>83</t>
  </si>
  <si>
    <t>764004801</t>
  </si>
  <si>
    <t>Demontáž klempířských konstrukcí žlabu podokapního do suti</t>
  </si>
  <si>
    <t>935603006</t>
  </si>
  <si>
    <t>84</t>
  </si>
  <si>
    <t>764004861</t>
  </si>
  <si>
    <t>Demontáž klempířských konstrukcí svodu do suti</t>
  </si>
  <si>
    <t>1643875327</t>
  </si>
  <si>
    <t>85</t>
  </si>
  <si>
    <t>764111641</t>
  </si>
  <si>
    <t>Krytina ze svitků nebo z taškových tabulí z pozinkovaného plechu s povrchovou úpravou s úpravou u okapů, prostupů a výčnělků střechy rovné drážkováním ze svitků do rš 670 mm, sklon střechy do 30°</t>
  </si>
  <si>
    <t>-2049659223</t>
  </si>
  <si>
    <t>86</t>
  </si>
  <si>
    <t>764212635</t>
  </si>
  <si>
    <t>Oplechování střešních prvků z pozinkovaného plechu s povrchovou úpravou štítu závětrnou lištou rš 400 mm</t>
  </si>
  <si>
    <t>1093170800</t>
  </si>
  <si>
    <t>87</t>
  </si>
  <si>
    <t>764212664</t>
  </si>
  <si>
    <t>Oplechování střešních prvků z pozinkovaného plechu s povrchovou úpravou okapu okapovým plechem střechy rovné rš 330 mm</t>
  </si>
  <si>
    <t>1583379839</t>
  </si>
  <si>
    <t>88</t>
  </si>
  <si>
    <t>764216605</t>
  </si>
  <si>
    <t>Oplechování parapetů z pozinkovaného plechu s povrchovou úpravou rovných mechanicky kotvené, bez rohů rš 400 mm</t>
  </si>
  <si>
    <t>-1132212449</t>
  </si>
  <si>
    <t>89</t>
  </si>
  <si>
    <t>764218604</t>
  </si>
  <si>
    <t>Oplechování říms a ozdobných prvků z pozinkovaného plechu s povrchovou úpravou rovných, bez rohů mechanicky kotvené rš 330 mm</t>
  </si>
  <si>
    <t>-1578161586</t>
  </si>
  <si>
    <t>90</t>
  </si>
  <si>
    <t>764311605</t>
  </si>
  <si>
    <t>Lemování zdí z pozinkovaného plechu s povrchovou úpravou boční nebo horní rovné, střech s krytinou prejzovou nebo vlnitou rš 400 mm</t>
  </si>
  <si>
    <t>156346102</t>
  </si>
  <si>
    <t>91</t>
  </si>
  <si>
    <t>764511602</t>
  </si>
  <si>
    <t>Žlab podokapní z pozinkovaného plechu s povrchovou úpravou včetně háků a čel půlkruhový rš 330 mm</t>
  </si>
  <si>
    <t>271805376</t>
  </si>
  <si>
    <t>92</t>
  </si>
  <si>
    <t>764511642</t>
  </si>
  <si>
    <t>Žlab podokapní z pozinkovaného plechu s povrchovou úpravou včetně háků a čel kotlík oválný (trychtýřový), rš žlabu/průměr svodu 330/100 mm</t>
  </si>
  <si>
    <t>1893842302</t>
  </si>
  <si>
    <t>93</t>
  </si>
  <si>
    <t>764518622</t>
  </si>
  <si>
    <t>Svod z pozinkovaného plechu s upraveným povrchem včetně objímek, kolen a odskoků kruhový, průměru 100 mm</t>
  </si>
  <si>
    <t>975967825</t>
  </si>
  <si>
    <t>94</t>
  </si>
  <si>
    <t>998764202</t>
  </si>
  <si>
    <t>Přesun hmot pro konstrukce klempířské stanovený procentní sazbou (%) z ceny vodorovná dopravní vzdálenost do 50 m v objektech výšky přes 6 do 12 m</t>
  </si>
  <si>
    <t>510662959</t>
  </si>
  <si>
    <t>766</t>
  </si>
  <si>
    <t>Konstrukce truhlářské</t>
  </si>
  <si>
    <t>95</t>
  </si>
  <si>
    <t>766441821</t>
  </si>
  <si>
    <t>Demontáž parapetních desek dřevěných nebo plastových šířky do 300 mm délky přes 1m</t>
  </si>
  <si>
    <t>145708410</t>
  </si>
  <si>
    <t>96</t>
  </si>
  <si>
    <t>766622132</t>
  </si>
  <si>
    <t>Montáž oken plastových včetně montáže rámu plochy přes 1 m2 otevíravých do zdiva, výšky přes 1,5 do 2,5 m</t>
  </si>
  <si>
    <t>908953058</t>
  </si>
  <si>
    <t>97</t>
  </si>
  <si>
    <t>611400541R</t>
  </si>
  <si>
    <t>okno plastové dvoukřídlové, otvíravé a sklopné, rozm. 1000x1900 mm, izolační dvojsklo, Uw=1,2, plastový distanční rámeček - těsnění celoobvodové bílé, 2-stupňové, středové a dorazové (horní kř. otev., spodní kř. otev. a sklopné + rozdělené střed. příčkou)</t>
  </si>
  <si>
    <t>-1261716209</t>
  </si>
  <si>
    <t>98</t>
  </si>
  <si>
    <t>611400541kR</t>
  </si>
  <si>
    <t>okno plastové dvoukřídlové, otvíravé a sklopné, rozm. 1000x1900 mm, izolační dvojsklo (kůra), Uw=1,2, plastový distanční rámeček - těsnění celoobvodové bílé, 2-stupňové, středové a dorazové (horní kř. otev., spodní kř. otev. a sklopné + rozdělené střed. příčkou)</t>
  </si>
  <si>
    <t>-1853830430</t>
  </si>
  <si>
    <t>99</t>
  </si>
  <si>
    <t>611400542R</t>
  </si>
  <si>
    <t>okno plastové dvoukřídlové, otvíravé a sklopné, rozm. 1000x1600 mm, izolační dvojsklo, Uw=1,2, plastový distanční rámeček - těsnění celoobvodové bílé, 2-stupňové, středové a dorazové (horní kř. otev., spodní kř. otev. a sklopné + rozdělené střed. příčkou)</t>
  </si>
  <si>
    <t>-1591661263</t>
  </si>
  <si>
    <t>100</t>
  </si>
  <si>
    <t>611400543R</t>
  </si>
  <si>
    <t>okno plastové trojkřídlové, otvíravé a sklopné, rozm. 1200x1900 mm, izolační dvojsklo, Uw=1,2, plastový distanční rámeček - těsnění celoobvodové bílé, 2-stupňové, středové a dorazové (horní kř. otev., 2x spodní kř. otev. a sklopné)</t>
  </si>
  <si>
    <t>103071733</t>
  </si>
  <si>
    <t>101</t>
  </si>
  <si>
    <t>611400543kR</t>
  </si>
  <si>
    <t>okno plastové trojkřídlové, otvíravé a sklopné, rozm. 1200x1900 mm, izolační dvojsklo (kůra), Uw=1,2, plastový distanční rámeček - těsnění celoobvodové bílé, 2-stupňové, středové a dorazové (horní kř. otev., 2x spodní kř. otev. a sklopné)</t>
  </si>
  <si>
    <t>-1855798582</t>
  </si>
  <si>
    <t>102</t>
  </si>
  <si>
    <t>611400544R</t>
  </si>
  <si>
    <t>okno plastové jednokřídlové, otvíravé a sklopné, rozm. 600x1900 mm, izolační dvojsklo, Uw=1,2, plastový distanční rámeček - těsnění celoobvodové bílé, 2-stupňové, středové a dorazové</t>
  </si>
  <si>
    <t>-282536686</t>
  </si>
  <si>
    <t>103</t>
  </si>
  <si>
    <t>766622216</t>
  </si>
  <si>
    <t>Montáž oken plastových plochy do 1 m2 včetně montáže rámu otevíravých do zdiva</t>
  </si>
  <si>
    <t>-2035036515</t>
  </si>
  <si>
    <t>104</t>
  </si>
  <si>
    <t>611400545R</t>
  </si>
  <si>
    <t>okno plastové jednokřídlové, otvíravé a sklopné, rozm. 1000x700 mm, izolační dvojsklo, Uw=1,2, plastový distanční rámeček - těsnění celoobvodové bílé, 2-stupňové, středové a dorazové</t>
  </si>
  <si>
    <t>-566287592</t>
  </si>
  <si>
    <t>105</t>
  </si>
  <si>
    <t>611400546R</t>
  </si>
  <si>
    <t>okno plastové jednokřídlové, pevné, rozm. 400x600 mm, izolační dvojsklo, Uw=1,2, plastový distanční rámeček - těsnění celoobvodové bílé, 2-stupňové, středové a dorazové</t>
  </si>
  <si>
    <t>-264332386</t>
  </si>
  <si>
    <t>106</t>
  </si>
  <si>
    <t>766660421</t>
  </si>
  <si>
    <t>Montáž dveřních křídel dřevěných nebo plastových vchodových dveří včetně rámu do zdiva jednokřídlových s nadsvětlíkem</t>
  </si>
  <si>
    <t>-494583540</t>
  </si>
  <si>
    <t>107</t>
  </si>
  <si>
    <t>611441641R</t>
  </si>
  <si>
    <t>dveře plastové vchodové bezpečnostní jednokřídlové 1200/2800, vč kování, 1/3 prosklená, bezpečnostní sklo, zabezpečené proti vloupání, vícebodové zamykání, vložka min bezp. tř. 4 barva oboustranně dekor dřevo</t>
  </si>
  <si>
    <t>1157360499</t>
  </si>
  <si>
    <t>108</t>
  </si>
  <si>
    <t>611441642R</t>
  </si>
  <si>
    <t>dveře plastové vchodové bezpečnostní jednokřídlové 1200/2800, vč kování, 1/3 prosklená, bezpečnostní sklo (kůra), zabezpečené proti vloupání, vícebodové zamykání, vložka min bezp. tř. 4 barva oboustranně dekor dřevo</t>
  </si>
  <si>
    <t>-1589039883</t>
  </si>
  <si>
    <t>109</t>
  </si>
  <si>
    <t>766660713</t>
  </si>
  <si>
    <t>Montáž dveřních doplňků plechu okopného</t>
  </si>
  <si>
    <t>-1408516986</t>
  </si>
  <si>
    <t>110</t>
  </si>
  <si>
    <t>54915204</t>
  </si>
  <si>
    <t>plech okopový AL 1045x150x0,8mm</t>
  </si>
  <si>
    <t>-596242055</t>
  </si>
  <si>
    <t>111</t>
  </si>
  <si>
    <t>766660717</t>
  </si>
  <si>
    <t>Montáž dveřních doplňků samozavírače na zárubeň ocelovou</t>
  </si>
  <si>
    <t>-153458982</t>
  </si>
  <si>
    <t>112</t>
  </si>
  <si>
    <t>54917250</t>
  </si>
  <si>
    <t>samozavírač dveří hydraulický K214 č.11 zlatá bronz</t>
  </si>
  <si>
    <t>-837830382</t>
  </si>
  <si>
    <t>113</t>
  </si>
  <si>
    <t>766694111</t>
  </si>
  <si>
    <t>Montáž ostatních truhlářských konstrukcí parapetních desek dřevěných nebo plastových šířky do 300 mm, délky do 1000 mm</t>
  </si>
  <si>
    <t>340886170</t>
  </si>
  <si>
    <t>114</t>
  </si>
  <si>
    <t>611444021</t>
  </si>
  <si>
    <t xml:space="preserve">parapet plastový vnitřní  komůrkový - šíře dle aktuální situace po osazení nových oken</t>
  </si>
  <si>
    <t>-480838922</t>
  </si>
  <si>
    <t>115</t>
  </si>
  <si>
    <t>611444150</t>
  </si>
  <si>
    <t>koncovka k parapetu plastovému vnitřnímu 1 pár</t>
  </si>
  <si>
    <t>234825943</t>
  </si>
  <si>
    <t>116</t>
  </si>
  <si>
    <t>766694112</t>
  </si>
  <si>
    <t>Montáž ostatních truhlářských konstrukcí parapetních desek dřevěných nebo plastových šířky do 300 mm, délky přes 1000 do 1600 mm</t>
  </si>
  <si>
    <t>-968935755</t>
  </si>
  <si>
    <t>117</t>
  </si>
  <si>
    <t>611444020</t>
  </si>
  <si>
    <t>parapet plastový vnitřní komůrkový 305x20x1000mm</t>
  </si>
  <si>
    <t>1839654061</t>
  </si>
  <si>
    <t>118</t>
  </si>
  <si>
    <t>-1513916176</t>
  </si>
  <si>
    <t>119</t>
  </si>
  <si>
    <t>998766202</t>
  </si>
  <si>
    <t>Přesun hmot pro konstrukce truhlářské stanovený procentní sazbou (%) z ceny vodorovná dopravní vzdálenost do 50 m v objektech výšky přes 6 do 12 m</t>
  </si>
  <si>
    <t>29813264</t>
  </si>
  <si>
    <t>767</t>
  </si>
  <si>
    <t>Konstrukce zámečnické</t>
  </si>
  <si>
    <t>120</t>
  </si>
  <si>
    <t>767141900R</t>
  </si>
  <si>
    <t>Oprava bočních skleněných fixů přístřešku š. 100x190 cm (demontáž, vysklení, otryskání, nová povrchová úprava, zasklení nových výplní, montáž)</t>
  </si>
  <si>
    <t>68552759</t>
  </si>
  <si>
    <t>121</t>
  </si>
  <si>
    <t>767610115</t>
  </si>
  <si>
    <t>Montáž oken jednoduchých pevných do zdiva plochy do 0,6 m2</t>
  </si>
  <si>
    <t>-1504474547</t>
  </si>
  <si>
    <t>122</t>
  </si>
  <si>
    <t>767-06</t>
  </si>
  <si>
    <t>sklepní dvířka, ocelový rám, výplň mřížka z tahokovu, opatřena zámkem vč povrchové úpravy žárovým zinkováním, kompletní konstrukce š. 700 x 400 mm</t>
  </si>
  <si>
    <t>-122722914</t>
  </si>
  <si>
    <t>123</t>
  </si>
  <si>
    <t>767662120</t>
  </si>
  <si>
    <t>Montáž mříží pevných, připevněných svařováním</t>
  </si>
  <si>
    <t>-2094017300</t>
  </si>
  <si>
    <t>124</t>
  </si>
  <si>
    <t>998767202</t>
  </si>
  <si>
    <t>Přesun hmot pro zámečnické konstrukce stanovený procentní sazbou (%) z ceny vodorovná dopravní vzdálenost do 50 m v objektech výšky přes 6 do 12 m</t>
  </si>
  <si>
    <t>632087334</t>
  </si>
  <si>
    <t>783</t>
  </si>
  <si>
    <t>Dokončovací práce - nátěry</t>
  </si>
  <si>
    <t>125</t>
  </si>
  <si>
    <t>783201201</t>
  </si>
  <si>
    <t>Příprava podkladu tesařských konstrukcí před provedením nátěru broušení</t>
  </si>
  <si>
    <t>-1820902839</t>
  </si>
  <si>
    <t>126</t>
  </si>
  <si>
    <t>783201401</t>
  </si>
  <si>
    <t>Příprava podkladu tesařských konstrukcí před provedením nátěru ometení</t>
  </si>
  <si>
    <t>-1207369134</t>
  </si>
  <si>
    <t>127</t>
  </si>
  <si>
    <t>783214101</t>
  </si>
  <si>
    <t>Základní nátěr tesařských konstrukcí jednonásobný syntetický</t>
  </si>
  <si>
    <t>-258257152</t>
  </si>
  <si>
    <t>128</t>
  </si>
  <si>
    <t>783218111</t>
  </si>
  <si>
    <t>Lazurovací nátěr tesařských konstrukcí dvojnásobný syntetický</t>
  </si>
  <si>
    <t>630604029</t>
  </si>
  <si>
    <t>129</t>
  </si>
  <si>
    <t>783301303</t>
  </si>
  <si>
    <t>Příprava podkladu zámečnických konstrukcí před provedením nátěru odrezivění odrezovačem bezoplachovým</t>
  </si>
  <si>
    <t>-61449052</t>
  </si>
  <si>
    <t>130</t>
  </si>
  <si>
    <t>783301313</t>
  </si>
  <si>
    <t>Příprava podkladu zámečnických konstrukcí před provedením nátěru odmaštění odmašťovačem ředidlovým</t>
  </si>
  <si>
    <t>-1972970328</t>
  </si>
  <si>
    <t>131</t>
  </si>
  <si>
    <t>783301401</t>
  </si>
  <si>
    <t>Příprava podkladu zámečnických konstrukcí před provedením nátěru ometení</t>
  </si>
  <si>
    <t>-844570690</t>
  </si>
  <si>
    <t>132</t>
  </si>
  <si>
    <t>783306809</t>
  </si>
  <si>
    <t>Odstranění nátěrů ze zámečnických konstrukcí okartáčováním</t>
  </si>
  <si>
    <t>-847427481</t>
  </si>
  <si>
    <t>133</t>
  </si>
  <si>
    <t>783314201</t>
  </si>
  <si>
    <t>Základní antikorozní nátěr zámečnických konstrukcí jednonásobný syntetický standardní</t>
  </si>
  <si>
    <t>-1882851232</t>
  </si>
  <si>
    <t>134</t>
  </si>
  <si>
    <t>783315101</t>
  </si>
  <si>
    <t>Mezinátěr zámečnických konstrukcí jednonásobný syntetický standardní</t>
  </si>
  <si>
    <t>471248650</t>
  </si>
  <si>
    <t>135</t>
  </si>
  <si>
    <t>783317101</t>
  </si>
  <si>
    <t>Krycí nátěr (email) zámečnických konstrukcí jednonásobný syntetický standardní</t>
  </si>
  <si>
    <t>230046143</t>
  </si>
  <si>
    <t>136</t>
  </si>
  <si>
    <t>783823135</t>
  </si>
  <si>
    <t>Penetrační nátěr omítek hladkých omítek hladkých, zrnitých tenkovrstvých nebo štukových stupně členitosti 1 a 2 silikonový</t>
  </si>
  <si>
    <t>1177223154</t>
  </si>
  <si>
    <t>137</t>
  </si>
  <si>
    <t>783826655.1</t>
  </si>
  <si>
    <t>Hydrofobizační nátěr na povrch z kamene (sokl)</t>
  </si>
  <si>
    <t>-694262761</t>
  </si>
  <si>
    <t>784</t>
  </si>
  <si>
    <t>Dokončovací práce - malby a tapety</t>
  </si>
  <si>
    <t>138</t>
  </si>
  <si>
    <t>784161201</t>
  </si>
  <si>
    <t>Lokální vyrovnání podkladu sádrovou stěrkou, tloušťky do 3 mm, plochy do 0,1 m2 v místnostech výšky do 3,80 m</t>
  </si>
  <si>
    <t>1967798496</t>
  </si>
  <si>
    <t>139</t>
  </si>
  <si>
    <t>784171001</t>
  </si>
  <si>
    <t>Olepování vnitřních ploch (materiál ve specifikaci) včetně pozdějšího odlepení páskou nebo fólií v místnostech výšky do 3,80 m</t>
  </si>
  <si>
    <t>1333390178</t>
  </si>
  <si>
    <t>140</t>
  </si>
  <si>
    <t>581248330</t>
  </si>
  <si>
    <t>páska pro malířské potřeby maskovací krepová 19mmx50m</t>
  </si>
  <si>
    <t>86058225</t>
  </si>
  <si>
    <t>141</t>
  </si>
  <si>
    <t>784171101</t>
  </si>
  <si>
    <t>Zakrytí nemalovaných ploch (materiál ve specifikaci) včetně pozdějšího odkrytí podlah</t>
  </si>
  <si>
    <t>2027099399</t>
  </si>
  <si>
    <t>142</t>
  </si>
  <si>
    <t>7841711111</t>
  </si>
  <si>
    <t>Zakrytí nemalovaných ploch (materiál ve specifikaci) včetně pozdějšího odkrytí svislých ploch např. stěn, oken, dveří v místnostech výšky do 3,80</t>
  </si>
  <si>
    <t>1082175649</t>
  </si>
  <si>
    <t>143</t>
  </si>
  <si>
    <t>581248440</t>
  </si>
  <si>
    <t>fólie pro malířské potřeby zakrývací tl 25µ 4x5m</t>
  </si>
  <si>
    <t>1752495866</t>
  </si>
  <si>
    <t>144</t>
  </si>
  <si>
    <t>784191007</t>
  </si>
  <si>
    <t>Čištění vnitřních ploch hrubý úklid po provedení malířských prací omytím podlah</t>
  </si>
  <si>
    <t>1576375939</t>
  </si>
  <si>
    <t>145</t>
  </si>
  <si>
    <t>784221101</t>
  </si>
  <si>
    <t>Malby z malířských směsí otěruvzdorných za sucha dvojnásobné, bílé za sucha otěruvzdorné dobře v místnostech výšky do 3,80 m</t>
  </si>
  <si>
    <t>-460678803</t>
  </si>
  <si>
    <t>786</t>
  </si>
  <si>
    <t>Dokončovací práce-čalounické práce</t>
  </si>
  <si>
    <t>146</t>
  </si>
  <si>
    <t>786624111</t>
  </si>
  <si>
    <t>Montáž zastiňujících žaluzií lamelových do oken zdvojených otevíravých, sklápěcích nebo vyklápěcích dřevěných</t>
  </si>
  <si>
    <t>-177426300</t>
  </si>
  <si>
    <t>147</t>
  </si>
  <si>
    <t>553462000</t>
  </si>
  <si>
    <t>žaluzie horizontální interiérové</t>
  </si>
  <si>
    <t>-1541133332</t>
  </si>
  <si>
    <t>148</t>
  </si>
  <si>
    <t>998786202</t>
  </si>
  <si>
    <t>Přesun hmot pro čalounické úpravy stanovený procentní sazbou (%) z ceny vodorovná dopravní vzdálenost do 50 m v objektech výšky přes 6 do 12 m</t>
  </si>
  <si>
    <t>1247377241</t>
  </si>
  <si>
    <t>SO.02 - Oprava střechy</t>
  </si>
  <si>
    <t xml:space="preserve">    765 - Krytina skládaná</t>
  </si>
  <si>
    <t>31427151R</t>
  </si>
  <si>
    <t>Přezdění nadstřešní části komínových těles kompletní vč. krycích desek, spárování a ochr. nátěru, případně nové povrchové úpravy (fasádní barvou)</t>
  </si>
  <si>
    <t>-993159678</t>
  </si>
  <si>
    <t>D+M doplňků střechy vč. povrchové úpravy - konzole, antény, průchodky, držáky aj. vč. demontáže stávajících</t>
  </si>
  <si>
    <t>542491322</t>
  </si>
  <si>
    <t>945412112</t>
  </si>
  <si>
    <t>Teleskopická hydraulická montážní plošina na samohybném podvozku, s otočným košem výšky zdvihu do 21 m</t>
  </si>
  <si>
    <t>den</t>
  </si>
  <si>
    <t>329690427</t>
  </si>
  <si>
    <t>949101112</t>
  </si>
  <si>
    <t>Lešení pomocné pracovní pro objekty pozemních staveb pro zatížení do 150 kg/m2, o výšce lešeňové podlahy přes 1,9 do 3,5 m</t>
  </si>
  <si>
    <t>-1774702625</t>
  </si>
  <si>
    <t>952903001.2</t>
  </si>
  <si>
    <t>Vyčištění půdy a vyklizení velkoobjemové</t>
  </si>
  <si>
    <t>-142022531</t>
  </si>
  <si>
    <t>953845213</t>
  </si>
  <si>
    <t>Vyvložkování stávajících komínových nebo větracích průduchů nerezovými vložkami ohebnými, včetně ukončení komínu komínového tělesa výšky 3 m světlý průměr vložky přes 130 m do 160 mm</t>
  </si>
  <si>
    <t>soubor</t>
  </si>
  <si>
    <t>-986097021</t>
  </si>
  <si>
    <t>953845223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</si>
  <si>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130 m do 160 mm</t>
  </si>
  <si>
    <t>-1906419562</t>
  </si>
  <si>
    <t>962032631</t>
  </si>
  <si>
    <t>Bourání zdiva nadzákladového z cihel nebo tvárnic komínového z cihel pálených, šamotových nebo vápenopískových nad střechou na maltu vápennou nebo vápenocementovou</t>
  </si>
  <si>
    <t>-1432964292</t>
  </si>
  <si>
    <t>977331113</t>
  </si>
  <si>
    <t>Zvětšení komínového průduchu frézováním zdiva z cihel plných pálených maximální hloubky frézování přes 10 do 30 mm</t>
  </si>
  <si>
    <t>1648131342</t>
  </si>
  <si>
    <t>997013113</t>
  </si>
  <si>
    <t>Vnitrostaveništní doprava suti a vybouraných hmot vodorovně do 50 m svisle s použitím mechanizace pro budovy a haly výšky přes 9 do 12 m</t>
  </si>
  <si>
    <t>1423570277</t>
  </si>
  <si>
    <t>1475053774</t>
  </si>
  <si>
    <t>1189845726</t>
  </si>
  <si>
    <t>99701350R</t>
  </si>
  <si>
    <t>Odvoz výzisku z železného šrotu na místo určené objednatelem do 20 km se složením.Hospodaření s vyzískaným materiálem (mimo odpad) bude prováděno v souladu se Směrnicí SŽDC č. 42 ze dne 7.1.2013."</t>
  </si>
  <si>
    <t>1940077000</t>
  </si>
  <si>
    <t>997013803</t>
  </si>
  <si>
    <t>Poplatek za uložení stavebního odpadu na skládce (skládkovné) cihelného zatříděného do Katalogu odpadů pod kódem 170 102</t>
  </si>
  <si>
    <t>-124056316</t>
  </si>
  <si>
    <t>997013807</t>
  </si>
  <si>
    <t>Poplatek za uložení stavebního odpadu na skládce (skládkovné) z tašek a keramických výrobků zatříděného do Katalogu odpadů pod kódem 170 103</t>
  </si>
  <si>
    <t>-1943629783</t>
  </si>
  <si>
    <t>-1109252350</t>
  </si>
  <si>
    <t>997013835</t>
  </si>
  <si>
    <t xml:space="preserve">Poplatek za uložení stavebního odpadu na skládce (skládkovné) směsného velkoobjemového </t>
  </si>
  <si>
    <t>1694167784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</si>
  <si>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</si>
  <si>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</si>
  <si>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-388453734</t>
  </si>
  <si>
    <t>742420021</t>
  </si>
  <si>
    <t>Montáž společné televizní antény antenního stožáru včetně upevňovacího materiálu</t>
  </si>
  <si>
    <t>430591400</t>
  </si>
  <si>
    <t>31674068R</t>
  </si>
  <si>
    <t>stožár anténní Pz v 3m</t>
  </si>
  <si>
    <t>58018405</t>
  </si>
  <si>
    <t>762081351</t>
  </si>
  <si>
    <t>Vyrovnání a příprava st. krovů pro novou krytinu</t>
  </si>
  <si>
    <t>122120786</t>
  </si>
  <si>
    <t>76233213R</t>
  </si>
  <si>
    <t>Výměna poškozených nosných částí krovů včetně profilace dle stávajícího vzhledu</t>
  </si>
  <si>
    <t>926509547</t>
  </si>
  <si>
    <t>762083122</t>
  </si>
  <si>
    <t>Práce společné pro tesařské konstrukce impregnace řeziva máčením proti dřevokaznému hmyzu, houbám a plísním, třída ohrožení 3 a 4 (dřevo v exteriéru)</t>
  </si>
  <si>
    <t>1105086321</t>
  </si>
  <si>
    <t>762341210</t>
  </si>
  <si>
    <t>Bednění a laťování montáž bednění střech rovných a šikmých sklonu do 60° s vyřezáním otvorů z prken hrubých na sraz tl. do 32 mm</t>
  </si>
  <si>
    <t>-536899234</t>
  </si>
  <si>
    <t>682079862</t>
  </si>
  <si>
    <t>1377733467</t>
  </si>
  <si>
    <t>611911550</t>
  </si>
  <si>
    <t>2072183343</t>
  </si>
  <si>
    <t>-1593673662</t>
  </si>
  <si>
    <t>762342214</t>
  </si>
  <si>
    <t>Bednění a laťování montáž laťování střech jednoduchých sklonu do 60° při osové vzdálenosti latí přes 150 do 360 mm</t>
  </si>
  <si>
    <t>1167129655</t>
  </si>
  <si>
    <t>605141140</t>
  </si>
  <si>
    <t>řezivo jehličnaté lať impregnovaná dl 4 m</t>
  </si>
  <si>
    <t>1167720216</t>
  </si>
  <si>
    <t>762342441</t>
  </si>
  <si>
    <t>Bednění a laťování montáž lišt trojúhelníkových nebo kontralatí</t>
  </si>
  <si>
    <t>-1830213777</t>
  </si>
  <si>
    <t>-283570026</t>
  </si>
  <si>
    <t>762342812</t>
  </si>
  <si>
    <t>Demontáž bednění a laťování laťování střech sklonu do 60° se všemi nadstřešními konstrukcemi, z latí průřezové plochy do 25 cm2 při osové vzdálenosti přes 0,22 do 0,50 m</t>
  </si>
  <si>
    <t>-62657170</t>
  </si>
  <si>
    <t>1725117462</t>
  </si>
  <si>
    <t>1917337861</t>
  </si>
  <si>
    <t>764001851</t>
  </si>
  <si>
    <t>Demontáž klempířských konstrukcí oplechování hřebene s větrací mřížkou nebo podkladním plechem do suti</t>
  </si>
  <si>
    <t>-909703045</t>
  </si>
  <si>
    <t>764001891</t>
  </si>
  <si>
    <t>Demontáž klempířských konstrukcí oplechování úžlabí do suti</t>
  </si>
  <si>
    <t>-1281049925</t>
  </si>
  <si>
    <t>-1067170678</t>
  </si>
  <si>
    <t>502578410</t>
  </si>
  <si>
    <t>764002821</t>
  </si>
  <si>
    <t>Demontáž klempířských konstrukcí střešního výlezu do suti</t>
  </si>
  <si>
    <t>-1670213266</t>
  </si>
  <si>
    <t>764002881</t>
  </si>
  <si>
    <t>Demontáž klempířských konstrukcí lemování střešních prostupů do suti</t>
  </si>
  <si>
    <t>1152950887</t>
  </si>
  <si>
    <t>764003801</t>
  </si>
  <si>
    <t>Demontáž klempířských konstrukcí lemování trub, konzol, držáků, ventilačních nástavců a ostatních kusových prvků do suti</t>
  </si>
  <si>
    <t>1866701138</t>
  </si>
  <si>
    <t>1471724941</t>
  </si>
  <si>
    <t>-1954491779</t>
  </si>
  <si>
    <t>764211625</t>
  </si>
  <si>
    <t>Oplechování střešních prvků z pozinkovaného plechu s povrchovou úpravou hřebene větraného s použitím hřebenového plechu s větracím pásem rš 400 mm</t>
  </si>
  <si>
    <t>-1945694429</t>
  </si>
  <si>
    <t>764212606</t>
  </si>
  <si>
    <t>Oplechování střešních prvků z pozinkovaného plechu s povrchovou úpravou úžlabí rš 500 mm</t>
  </si>
  <si>
    <t>-872873431</t>
  </si>
  <si>
    <t>-1740072658</t>
  </si>
  <si>
    <t>454272407</t>
  </si>
  <si>
    <t>764213456</t>
  </si>
  <si>
    <t>Oplechování střešních prvků z pozinkovaného plechu s povrchovou úpravou sněhový zachytávač průbežný dvoutrubkový</t>
  </si>
  <si>
    <t>1766749458</t>
  </si>
  <si>
    <t>764213652</t>
  </si>
  <si>
    <t>Oplechování střešních prvků z pozinkovaného plechu s povrchovou úpravou střešní výlez rozměru 600 x 600 mm, střechy s krytinou skládanou nebo plechovou</t>
  </si>
  <si>
    <t>-971392969</t>
  </si>
  <si>
    <t>764314612</t>
  </si>
  <si>
    <t>Lemování prostupů z pozinkovaného plechu s povrchovou úpravou bez lišty, střech s krytinou skládanou nebo z plechu</t>
  </si>
  <si>
    <t>1134637133</t>
  </si>
  <si>
    <t>764315621</t>
  </si>
  <si>
    <t>Lemování trub, konzol, držáků a ostatních kusových prvků z pozinkovaného plechu s povrchovou úpravou střech s krytinou skládanou mimo prejzovou nebo z plechu, průměr do 75 mm</t>
  </si>
  <si>
    <t>-1695720305</t>
  </si>
  <si>
    <t>764316643</t>
  </si>
  <si>
    <t>Lemování ventilačních nástavců z pozinkovaného plechu s povrchovou úpravou výšky do 1000 mm, se stříškou střech s krytinou skládanou z taškových tabulí, průměru 110 mm</t>
  </si>
  <si>
    <t>-600999707</t>
  </si>
  <si>
    <t>-1829030435</t>
  </si>
  <si>
    <t>1986047985</t>
  </si>
  <si>
    <t>76860039</t>
  </si>
  <si>
    <t>765</t>
  </si>
  <si>
    <t>Krytina skládaná</t>
  </si>
  <si>
    <t>765111801</t>
  </si>
  <si>
    <t>Demontáž krytiny keramické drážkové, sklonu do 30° na sucho do suti</t>
  </si>
  <si>
    <t>-528732015</t>
  </si>
  <si>
    <t>765111869</t>
  </si>
  <si>
    <t>Demontáž krytiny keramické hřebenů a nároží, sklonu do 30° z hřebenáčů s tvrdou maltou do suti</t>
  </si>
  <si>
    <t>-464654662</t>
  </si>
  <si>
    <t>765191023</t>
  </si>
  <si>
    <t>Montáž pojistné hydroizolační fólie kladené ve sklonu přes 20° s lepenými přesahy na bednění nebo tepelnou izolaci</t>
  </si>
  <si>
    <t>-430121880</t>
  </si>
  <si>
    <t>63150819.ISV</t>
  </si>
  <si>
    <t>TYVEK SOLID, 50 000 × 1500mm, role 75 m², kontaktní pojistná hydroizolace určená pro šikmé střechy a aplikaci na bednění.</t>
  </si>
  <si>
    <t>-1426357983</t>
  </si>
  <si>
    <t>998765202</t>
  </si>
  <si>
    <t>Přesun hmot pro krytiny skládané stanovený procentní sazbou (%) z ceny vodorovná dopravní vzdálenost do 50 m v objektech výšky přes 6 do 12 m</t>
  </si>
  <si>
    <t>-1342140342</t>
  </si>
  <si>
    <t>767851104</t>
  </si>
  <si>
    <t>Montáž komínových lávek kompletní celé lávky</t>
  </si>
  <si>
    <t>326083234</t>
  </si>
  <si>
    <t>62866423R</t>
  </si>
  <si>
    <t>komínová lávka kompletní vč. povrchové úpravy a zábradlí</t>
  </si>
  <si>
    <t>1441732136</t>
  </si>
  <si>
    <t>-1595882208</t>
  </si>
  <si>
    <t>-964360517</t>
  </si>
  <si>
    <t>783201403</t>
  </si>
  <si>
    <t>Příprava podkladu tesařských konstrukcí před provedením nátěru oprášení</t>
  </si>
  <si>
    <t>-1645938273</t>
  </si>
  <si>
    <t>783213121</t>
  </si>
  <si>
    <t>Napouštěcí nátěr tesařských konstrukcí zabudovaných do konstrukce proti dřevokazným houbám, hmyzu a plísním dvojnásobný syntetický</t>
  </si>
  <si>
    <t>-440939115</t>
  </si>
  <si>
    <t>-479664570</t>
  </si>
  <si>
    <t>-510020401</t>
  </si>
  <si>
    <t>SO.03 - Oprava čekárny a provozních prostor</t>
  </si>
  <si>
    <t xml:space="preserve">    O01 - Mobiliář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</si>
  <si>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</si>
  <si>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</si>
  <si>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</si>
  <si>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</si>
  <si>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</si>
  <si>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</si>
  <si>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</si>
  <si>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</si>
  <si>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</si>
  <si>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</si>
  <si>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</si>
  <si>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>317121101</t>
  </si>
  <si>
    <t>Montáž prefabrikovaných překladů délky do 1500 mm</t>
  </si>
  <si>
    <t>1694961017</t>
  </si>
  <si>
    <t>59322004</t>
  </si>
  <si>
    <t>překlad z lehčeného betonu nosný střední výšky š 240mm dl 1250mm</t>
  </si>
  <si>
    <t>-309419228</t>
  </si>
  <si>
    <t>340271045</t>
  </si>
  <si>
    <t>Zazdívka otvorů v příčkách nebo stěnách pórobetonovými tvárnicemi plochy přes 1 m2 do 4 m2, objemová hmotnost 500 kg/m3, tloušťka příčky 150 mm</t>
  </si>
  <si>
    <t>1376143867</t>
  </si>
  <si>
    <t>-1132802599</t>
  </si>
  <si>
    <t>612142001</t>
  </si>
  <si>
    <t>Potažení vnitřních ploch pletivem v ploše nebo pruzích, na plném podkladu sklovláknitým vtlačením do tmelu stěn</t>
  </si>
  <si>
    <t>2122338631</t>
  </si>
  <si>
    <t>612311131</t>
  </si>
  <si>
    <t>Potažení vnitřních ploch štukem tloušťky do 3 mm svislých konstrukcí stěn</t>
  </si>
  <si>
    <t>2022236929</t>
  </si>
  <si>
    <t>612315422</t>
  </si>
  <si>
    <t>Oprava vápenné omítky vnitřních ploch štukové dvouvrstvé, tloušťky do 20 mm a tloušťky štuku do 3 mm stěn, v rozsahu opravované plochy přes 10 do 30%</t>
  </si>
  <si>
    <t>1769234708</t>
  </si>
  <si>
    <t>619991001</t>
  </si>
  <si>
    <t>Zakrytí vnitřních ploch před znečištěním včetně pozdějšího odkrytí podlah fólií přilepenou lepící páskou</t>
  </si>
  <si>
    <t>1661207410</t>
  </si>
  <si>
    <t>619991011</t>
  </si>
  <si>
    <t>Zakrytí vnitřních ploch před znečištěním včetně pozdějšího odkrytí konstrukcí a prvků obalením fólií a přelepením páskou</t>
  </si>
  <si>
    <t>1299586448</t>
  </si>
  <si>
    <t>619991021</t>
  </si>
  <si>
    <t>Zakrytí vnitřních ploch před znečištěním včetně pozdějšího odkrytí rámů oken a dveří, keramických soklů oblepením malířskou páskou</t>
  </si>
  <si>
    <t>-1082863781</t>
  </si>
  <si>
    <t>868791296</t>
  </si>
  <si>
    <t>631311125</t>
  </si>
  <si>
    <t>Mazanina z betonu prostého bez zvýšených nároků na prostředí tl. přes 80 do 120 mm tř. C 20/25</t>
  </si>
  <si>
    <t>1785584708</t>
  </si>
  <si>
    <t>631319012</t>
  </si>
  <si>
    <t>Příplatek k cenám mazanin za úpravu povrchu mazaniny přehlazením, mazanina tl. přes 80 do 120 mm</t>
  </si>
  <si>
    <t>-1374676605</t>
  </si>
  <si>
    <t>631362021</t>
  </si>
  <si>
    <t>Výztuž mazanin ze svařovaných sítí z drátů typu KARI</t>
  </si>
  <si>
    <t>1885059340</t>
  </si>
  <si>
    <t>63511111R</t>
  </si>
  <si>
    <t>Doplnění násypu pod podlahy, vč. urovnání a hutnění</t>
  </si>
  <si>
    <t>-1186546490</t>
  </si>
  <si>
    <t>642942111</t>
  </si>
  <si>
    <t>Osazování zárubní nebo rámů kovových dveřních lisovaných nebo z úhelníků bez dveřních křídel na cementovou maltu, plochy otvoru do 2,5 m2</t>
  </si>
  <si>
    <t>758149892</t>
  </si>
  <si>
    <t>55331113</t>
  </si>
  <si>
    <t>zárubeň ocelová pro běžné zdění hranatý profil 110 600 levá,pravá</t>
  </si>
  <si>
    <t>1552517964</t>
  </si>
  <si>
    <t>55331115</t>
  </si>
  <si>
    <t>zárubeň ocelová pro běžné zdění hranatý profil 110 700 levá,pravá</t>
  </si>
  <si>
    <t>431598616</t>
  </si>
  <si>
    <t>55331117</t>
  </si>
  <si>
    <t>zárubeň ocelová pro běžné zdění hranatý profil 110 800 levá,pravá</t>
  </si>
  <si>
    <t>-1627930063</t>
  </si>
  <si>
    <t>949111112</t>
  </si>
  <si>
    <t>Montáž lešení lehkého kozového trubkového o výšce lešeňové podlahy přes 1,2 do 1,9 m</t>
  </si>
  <si>
    <t>sada</t>
  </si>
  <si>
    <t>606720421</t>
  </si>
  <si>
    <t>949111212</t>
  </si>
  <si>
    <t>Montáž lešení lehkého kozového trubkového Příplatek za první a každý další den použití lešení k ceně -1112</t>
  </si>
  <si>
    <t>-1428033954</t>
  </si>
  <si>
    <t>949111812</t>
  </si>
  <si>
    <t>Demontáž lešení lehkého kozového trubkového o výšce lešeňové podlahy přes 1,2 do 1,9 m</t>
  </si>
  <si>
    <t>1143939665</t>
  </si>
  <si>
    <t>965042141</t>
  </si>
  <si>
    <t>Bourání mazanin betonových nebo z litého asfaltu tl. do 100 mm, plochy přes 4 m2</t>
  </si>
  <si>
    <t>1954060813</t>
  </si>
  <si>
    <t>968062245</t>
  </si>
  <si>
    <t>Vybourání dřevěných rámů oken s křídly, dveřních zárubní, vrat, stěn, ostění nebo obkladů rámů oken s křídly jednoduchých, plochy do 2 m2</t>
  </si>
  <si>
    <t>-1143287523</t>
  </si>
  <si>
    <t>968072455</t>
  </si>
  <si>
    <t>Vybourání kovových rámů oken s křídly, dveřních zárubní, vrat, stěn, ostění nebo obkladů dveřních zárubní, plochy do 2 m2</t>
  </si>
  <si>
    <t>-762564477</t>
  </si>
  <si>
    <t>971033641</t>
  </si>
  <si>
    <t>Vybourání otvorů ve zdivu základovém nebo nadzákladovém z cihel, tvárnic, příčkovek z cihel pálených na maltu vápennou nebo vápenocementovou plochy do 4 m2, tl. do 300 mm</t>
  </si>
  <si>
    <t>-164788024</t>
  </si>
  <si>
    <t>974031142</t>
  </si>
  <si>
    <t>Vysekání rýh ve zdivu cihelném na maltu vápennou nebo vápenocementovou do hl. 70 mm a šířky do 70 mm</t>
  </si>
  <si>
    <t>-2117352231</t>
  </si>
  <si>
    <t>978059541</t>
  </si>
  <si>
    <t>Odsekání obkladů stěn včetně otlučení podkladní omítky až na zdivo z obkládaček vnitřních, z jakýchkoliv materiálů, plochy přes 1 m2</t>
  </si>
  <si>
    <t>110299922</t>
  </si>
  <si>
    <t>997013153</t>
  </si>
  <si>
    <t>Vnitrostaveništní doprava suti a vybouraných hmot vodorovně do 50 m svisle s omezením mechanizace pro budovy a haly výšky přes 9 do 12 m</t>
  </si>
  <si>
    <t>845530383</t>
  </si>
  <si>
    <t>702154341</t>
  </si>
  <si>
    <t>-594277922</t>
  </si>
  <si>
    <t>-1881507986</t>
  </si>
  <si>
    <t>CS ÚRS 2017 02</t>
  </si>
  <si>
    <t>1064513632</t>
  </si>
  <si>
    <t>O01</t>
  </si>
  <si>
    <t>Mobiliář</t>
  </si>
  <si>
    <t>O0012</t>
  </si>
  <si>
    <t>D+M lavice nové, vnitřní, vel. 630x850x1860 mm dle TZ</t>
  </si>
  <si>
    <t>219387224</t>
  </si>
  <si>
    <t>O0014.1</t>
  </si>
  <si>
    <t>D+M odpadkové koše X-OK16b se soklem, ocelový perforovaný plech, 850 x 450 mm x 280 mm, objem 55l - upřesnění dle TZ</t>
  </si>
  <si>
    <t>378084818</t>
  </si>
  <si>
    <t>O0015</t>
  </si>
  <si>
    <t>Odvoz a likvidace stávajícího vnitřního mobiliáře vč. jizdních řádů</t>
  </si>
  <si>
    <t>1991653649</t>
  </si>
  <si>
    <t>721</t>
  </si>
  <si>
    <t>Zdravotechnika - vnitřní kanalizace</t>
  </si>
  <si>
    <t>721174045</t>
  </si>
  <si>
    <t>Potrubí z plastových trub polypropylenové připojovací DN 110</t>
  </si>
  <si>
    <t>1064201040</t>
  </si>
  <si>
    <t>721210818</t>
  </si>
  <si>
    <t>Demontáž kanalizačního příslušenství vpustí vanových DN 100</t>
  </si>
  <si>
    <t>-732317885</t>
  </si>
  <si>
    <t>721212123</t>
  </si>
  <si>
    <t>Odtokové sprchové žlaby se zápachovou uzávěrkou a krycím roštem délky 800 mm</t>
  </si>
  <si>
    <t>-435305774</t>
  </si>
  <si>
    <t>721290111</t>
  </si>
  <si>
    <t>Zkouška těsnosti kanalizace v objektech vodou do DN 125</t>
  </si>
  <si>
    <t>1509677053</t>
  </si>
  <si>
    <t>721300912</t>
  </si>
  <si>
    <t>Pročištění svislých odpadů v jednom podlaží do DN 200</t>
  </si>
  <si>
    <t>1561733465</t>
  </si>
  <si>
    <t>721300922</t>
  </si>
  <si>
    <t>Pročištění ležatých svodů do DN 300</t>
  </si>
  <si>
    <t>-1755564480</t>
  </si>
  <si>
    <t>721174000</t>
  </si>
  <si>
    <t>Ostatní nespecifikované práce a materiály</t>
  </si>
  <si>
    <t>1740726885</t>
  </si>
  <si>
    <t>998721202</t>
  </si>
  <si>
    <t>Přesun hmot pro vnitřní kanalizace stanovený procentní sazbou (%) z ceny vodorovná dopravní vzdálenost do 50 m v objektech výšky přes 6 do 12 m</t>
  </si>
  <si>
    <t>-165147917</t>
  </si>
  <si>
    <t>722</t>
  </si>
  <si>
    <t>Zdravotechnika - vnitřní vodovod</t>
  </si>
  <si>
    <t>722130802</t>
  </si>
  <si>
    <t>Demontáž potrubí z ocelových trubek pozinkovaných závitových přes 25 do DN 40</t>
  </si>
  <si>
    <t>323341612</t>
  </si>
  <si>
    <t>722174022</t>
  </si>
  <si>
    <t>Potrubí z plastových trubek z polypropylenu (PPR) svařovaných polyfuzně PN 20 (SDR 6) D 20 x 3,4</t>
  </si>
  <si>
    <t>1723246353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</si>
  <si>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</si>
  <si>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</si>
  <si>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1657221761</t>
  </si>
  <si>
    <t>722290226</t>
  </si>
  <si>
    <t>Zkoušky, proplach a desinfekce vodovodního potrubí zkoušky těsnosti vodovodního potrubí závitového do DN 50</t>
  </si>
  <si>
    <t>1078858241</t>
  </si>
  <si>
    <t>722290234</t>
  </si>
  <si>
    <t>Zkoušky, proplach a desinfekce vodovodního potrubí proplach a desinfekce vodovodního potrubí do DN 80</t>
  </si>
  <si>
    <t>-918142794</t>
  </si>
  <si>
    <t>722173000</t>
  </si>
  <si>
    <t>Ostatní nespicifikované práce a materiály</t>
  </si>
  <si>
    <t>-1793662015</t>
  </si>
  <si>
    <t>998722202</t>
  </si>
  <si>
    <t>Přesun hmot pro vnitřní vodovod stanovený procentní sazbou (%) z ceny vodorovná dopravní vzdálenost do 50 m v objektech výšky přes 6 do 12 m</t>
  </si>
  <si>
    <t>-624740029</t>
  </si>
  <si>
    <t>724</t>
  </si>
  <si>
    <t>Zdravotechnika - strojní vybavení</t>
  </si>
  <si>
    <t>724211216</t>
  </si>
  <si>
    <t>Domovní vodárny s čerpacím soustrojím a sacím košem bez potrubí s tlakovou nádobou objemu (l) 150 l</t>
  </si>
  <si>
    <t>-193261541</t>
  </si>
  <si>
    <t>724221822</t>
  </si>
  <si>
    <t>Demontáž domovních vodáren s ponornými čerpadly s příslušenstvím a tlakovou nádrží objemu do 500 l, hloubky přes 15 do 30 m</t>
  </si>
  <si>
    <t>1460842594</t>
  </si>
  <si>
    <t>998724202</t>
  </si>
  <si>
    <t>Přesun hmot pro strojní vybavení stanovený procentní sazbou (%) z ceny vodorovná dopravní vzdálenost do 50 m v objektech výšky přes 6 do 12 m</t>
  </si>
  <si>
    <t>1082399385</t>
  </si>
  <si>
    <t>725</t>
  </si>
  <si>
    <t>Zdravotechnika - zařizovací předměty</t>
  </si>
  <si>
    <t>725110811</t>
  </si>
  <si>
    <t>Demontáž klozetů splachovacích s nádrží nebo tlakovým splachovačem</t>
  </si>
  <si>
    <t>-1320509162</t>
  </si>
  <si>
    <t>725112171</t>
  </si>
  <si>
    <t>Zařízení záchodů kombi klozety s hlubokým splachováním odpad vodorovný</t>
  </si>
  <si>
    <t>1599432146</t>
  </si>
  <si>
    <t>725210821</t>
  </si>
  <si>
    <t>Demontáž umyvadel bez výtokových armatur umyvadel</t>
  </si>
  <si>
    <t>-1892923188</t>
  </si>
  <si>
    <t>725210826</t>
  </si>
  <si>
    <t>Demontáž umyvadel bez výtokových armatur umývátek</t>
  </si>
  <si>
    <t>842113197</t>
  </si>
  <si>
    <t>725211602</t>
  </si>
  <si>
    <t>Umyvadla keramická bílá bez výtokových armatur připevněná na stěnu šrouby bez sloupu nebo krytu na sifon 550 mm</t>
  </si>
  <si>
    <t>1307989199</t>
  </si>
  <si>
    <t>725211701</t>
  </si>
  <si>
    <t>Umyvadla keramická bílá bez výtokových armatur připevněná na stěnu šrouby malá (umývátka) stěnová 400 mm</t>
  </si>
  <si>
    <t>-1666031067</t>
  </si>
  <si>
    <t>725291521</t>
  </si>
  <si>
    <t>Doplňky zařízení koupelen a záchodů (zásobník toaletních papírů)</t>
  </si>
  <si>
    <t>-998152561</t>
  </si>
  <si>
    <t>725291522</t>
  </si>
  <si>
    <t xml:space="preserve">Doplňky zařízení koupelen a záchodů (zrcadlo 50x70 cm) </t>
  </si>
  <si>
    <t>-1744632081</t>
  </si>
  <si>
    <t>725291523</t>
  </si>
  <si>
    <t>Doplňky zařízení koupelen a záchodů (wc kartáč)</t>
  </si>
  <si>
    <t>974404615</t>
  </si>
  <si>
    <t>725291524</t>
  </si>
  <si>
    <t>Doplňky zařízení koupelen a záchodů (rozpěrná tyč + sprchový závěs)</t>
  </si>
  <si>
    <t>-1650268323</t>
  </si>
  <si>
    <t>725291525</t>
  </si>
  <si>
    <t>Doplňky zařízení koupelen a záchodů (dávkovač mýdla)</t>
  </si>
  <si>
    <t>-174267194</t>
  </si>
  <si>
    <t>725311121</t>
  </si>
  <si>
    <t>Dřezy bez výtokových armatur jednoduché se zápachovou uzávěrkou nerezové s odkapávací plochou 560x480 mm a miskou</t>
  </si>
  <si>
    <t>43107700</t>
  </si>
  <si>
    <t>725530826</t>
  </si>
  <si>
    <t>Demontáž elektrických zásobníkových ohřívačů vody akumulačních do 800 l</t>
  </si>
  <si>
    <t>-568812736</t>
  </si>
  <si>
    <t>725532216</t>
  </si>
  <si>
    <t>Elektrické ohřívače zásobníkové beztlakové přepadové akumulační s pojistným ventilem závěsné vodorovné objem nádrže (příkon) 125 l (2,0 kW)</t>
  </si>
  <si>
    <t>-1741277045</t>
  </si>
  <si>
    <t>725820801</t>
  </si>
  <si>
    <t>Demontáž baterií nástěnných do G 3/4</t>
  </si>
  <si>
    <t>1071809618</t>
  </si>
  <si>
    <t>725821325</t>
  </si>
  <si>
    <t>Baterie dřezové stojánkové pákové s otáčivým ústím a délkou ramínka 220 mm</t>
  </si>
  <si>
    <t>1484560235</t>
  </si>
  <si>
    <t>725822612</t>
  </si>
  <si>
    <t>Baterie umyvadlové stojánkové pákové s výpustí</t>
  </si>
  <si>
    <t>1332716102</t>
  </si>
  <si>
    <t>725840850</t>
  </si>
  <si>
    <t>Demontáž baterií sprchových diferenciálních do G 3/4 x 1</t>
  </si>
  <si>
    <t>1625627335</t>
  </si>
  <si>
    <t>725841311</t>
  </si>
  <si>
    <t>Baterie sprchové nástěnné pákové</t>
  </si>
  <si>
    <t>1328095242</t>
  </si>
  <si>
    <t>725862000</t>
  </si>
  <si>
    <t>-1596314281</t>
  </si>
  <si>
    <t>725862103</t>
  </si>
  <si>
    <t>Zápachové uzávěrky zařizovacích předmětů pro dřezy DN 40/50</t>
  </si>
  <si>
    <t>1431231716</t>
  </si>
  <si>
    <t>998725202</t>
  </si>
  <si>
    <t>Přesun hmot pro zařizovací předměty stanovený procentní sazbou (%) z ceny vodorovná dopravní vzdálenost do 50 m v objektech výšky přes 6 do 12 m</t>
  </si>
  <si>
    <t>1567689280</t>
  </si>
  <si>
    <t>735</t>
  </si>
  <si>
    <t>Ústřední vytápění - otopná tělesa</t>
  </si>
  <si>
    <t>735411113</t>
  </si>
  <si>
    <t>Konvektory nástěnné výšky tělesa 450 mm hloubky tělesa 120 mm stavební délky (mm) a výkonu (W) 800 mm / 902 W</t>
  </si>
  <si>
    <t>922564106</t>
  </si>
  <si>
    <t>751</t>
  </si>
  <si>
    <t>Vzduchotechnika</t>
  </si>
  <si>
    <t>751111000R</t>
  </si>
  <si>
    <t>Dodávka a montáž ventilátoru vč. potrubí a prostupu (odvětrání sprchového koutu, WC)</t>
  </si>
  <si>
    <t>1137259027</t>
  </si>
  <si>
    <t>762511173</t>
  </si>
  <si>
    <t>Podlahové konstrukce podkladové z cementotřískových desek dvouvrstvých šroubovaných na sraz, tloušťky desky 2x12 mm</t>
  </si>
  <si>
    <t>1971181462</t>
  </si>
  <si>
    <t>762526811</t>
  </si>
  <si>
    <t>Demontáž podlah z desek dřevotřískových, překližkových, sololitových tl. do 20 mm bez polštářů</t>
  </si>
  <si>
    <t>-2072739804</t>
  </si>
  <si>
    <t>998762102</t>
  </si>
  <si>
    <t>Přesun hmot pro konstrukce tesařské stanovený z hmotnosti přesunovaného materiálu vodorovná dopravní vzdálenost do 50 m v objektech výšky přes 6 do 12 m</t>
  </si>
  <si>
    <t>-1058251511</t>
  </si>
  <si>
    <t>-1443577273</t>
  </si>
  <si>
    <t>763</t>
  </si>
  <si>
    <t>Konstrukce suché výstavby</t>
  </si>
  <si>
    <t>763131511</t>
  </si>
  <si>
    <t>Podhled ze sádrokartonových desek jednovrstvá zavěšená spodní konstrukce z ocelových profilů CD, UD jednoduše opláštěná deskou standardní A, tl. 12,5 mm, bez TI</t>
  </si>
  <si>
    <t>88557468</t>
  </si>
  <si>
    <t>763131551</t>
  </si>
  <si>
    <t>Podhled ze sádrokartonových desek jednovrstvá zavěšená spodní konstrukce z ocelových profilů CD, UD jednoduše opláštěná deskou impregnovanou H2, tl. 12,5 mm, bez TI</t>
  </si>
  <si>
    <t>-1829725813</t>
  </si>
  <si>
    <t>998763402</t>
  </si>
  <si>
    <t>Přesun hmot pro konstrukce montované z desek stanovený procentní sazbou (%) z ceny vodorovná dopravní vzdálenost do 50 m v objektech výšky přes 6 do 12 m</t>
  </si>
  <si>
    <t>-2082513586</t>
  </si>
  <si>
    <t>766411811</t>
  </si>
  <si>
    <t>Demontáž obložení stěn panely, plochy do 1,5 m2</t>
  </si>
  <si>
    <t>-848856251</t>
  </si>
  <si>
    <t>766411822</t>
  </si>
  <si>
    <t>Demontáž obložení stěn podkladových roštů</t>
  </si>
  <si>
    <t>-1022792193</t>
  </si>
  <si>
    <t>766660001</t>
  </si>
  <si>
    <t>Montáž dveřních křídel dřevěných nebo plastových otevíravých do ocelové zárubně povrchově upravených jednokřídlových, šířky do 800 mm</t>
  </si>
  <si>
    <t>722818163</t>
  </si>
  <si>
    <t>61162851</t>
  </si>
  <si>
    <t>dveře vnitřní foliované plné 1křídlé 600x1970mm</t>
  </si>
  <si>
    <t>-1065142234</t>
  </si>
  <si>
    <t>61162854</t>
  </si>
  <si>
    <t>dveře vnitřní foliované plné 1křídlé 700x1970mm</t>
  </si>
  <si>
    <t>1385609194</t>
  </si>
  <si>
    <t>61162857</t>
  </si>
  <si>
    <t>dveře vnitřní foliované plné 1křídlé 800x1970mm</t>
  </si>
  <si>
    <t>1087410144</t>
  </si>
  <si>
    <t>766660728</t>
  </si>
  <si>
    <t>Montáž dveřních doplňků dveřního kování interiérového zámku</t>
  </si>
  <si>
    <t>-1555591146</t>
  </si>
  <si>
    <t>54926400</t>
  </si>
  <si>
    <t>zámek stavební dveřní zadlabací s vložkou 5131</t>
  </si>
  <si>
    <t>-1717376859</t>
  </si>
  <si>
    <t>766660729</t>
  </si>
  <si>
    <t>Montáž dveřních doplňků dveřního kování interiérového štítku s klikou</t>
  </si>
  <si>
    <t>16950094</t>
  </si>
  <si>
    <t>54914622</t>
  </si>
  <si>
    <t>kování dveřní vrchní klika včetně štítu a montážního materiálu BB 72 matný nikl</t>
  </si>
  <si>
    <t>2039567379</t>
  </si>
  <si>
    <t>766695212</t>
  </si>
  <si>
    <t>Montáž ostatních truhlářských konstrukcí prahů dveří jednokřídlových, šířky do 100 mm</t>
  </si>
  <si>
    <t>1401662134</t>
  </si>
  <si>
    <t>61187116</t>
  </si>
  <si>
    <t>práh dveřní dřevěný dubový tl 20mm dl 620mm š 100mm</t>
  </si>
  <si>
    <t>1659586541</t>
  </si>
  <si>
    <t>61187136</t>
  </si>
  <si>
    <t>práh dveřní dřevěný dubový tl 20mm dl 720mm š 100mm</t>
  </si>
  <si>
    <t>967374354</t>
  </si>
  <si>
    <t>61187152</t>
  </si>
  <si>
    <t>práh dveřní dřevěný dubový tl 20mm dl 820mm š 70mm</t>
  </si>
  <si>
    <t>716508809</t>
  </si>
  <si>
    <t>766811420</t>
  </si>
  <si>
    <t>Dodávka a montáž kuchyňské linky 150 cm (spodní+horňí skříňky, prac.d. tl. 38mm, zádová deska, těsnící lišta)</t>
  </si>
  <si>
    <t>-272898507</t>
  </si>
  <si>
    <t>1636332248</t>
  </si>
  <si>
    <t>7675399</t>
  </si>
  <si>
    <t>Nové čistící zóny vč. přípravy podkladu, rámu a rohoží</t>
  </si>
  <si>
    <t>1584444458</t>
  </si>
  <si>
    <t>771</t>
  </si>
  <si>
    <t>Podlahy z dlaždic</t>
  </si>
  <si>
    <t>771571810</t>
  </si>
  <si>
    <t>Demontáž podlah z dlaždic keramických kladených do malty</t>
  </si>
  <si>
    <t>-2129299073</t>
  </si>
  <si>
    <t>771574312</t>
  </si>
  <si>
    <t>Montáž podlah z dlaždic keramických lepených flexibilním rychletuhnoucím lepidlem maloformátových hladkých přes 9 do 12 ks/m2</t>
  </si>
  <si>
    <t>1763433579</t>
  </si>
  <si>
    <t>59761434</t>
  </si>
  <si>
    <t>dlažba keramická slinutá hladká do interiéru i exteriéru pro vysoké mechanické namáhání přes 9 do 12ks/m2</t>
  </si>
  <si>
    <t>195503429</t>
  </si>
  <si>
    <t>771574313</t>
  </si>
  <si>
    <t>Montáž podlah z dlaždic keramických lepených flexibilním rychletuhnoucím lepidlem maloformátových hladkých přes 12 do 19 ks/m2</t>
  </si>
  <si>
    <t>-1750663529</t>
  </si>
  <si>
    <t>59761040</t>
  </si>
  <si>
    <t>obklad keramický hladký přes 19 do 22ks/m2</t>
  </si>
  <si>
    <t>573822945</t>
  </si>
  <si>
    <t>771591112</t>
  </si>
  <si>
    <t>Izolace podlahy pod dlažbu nátěrem nebo stěrkou ve dvou vrstvách</t>
  </si>
  <si>
    <t>1804240132</t>
  </si>
  <si>
    <t>771591264</t>
  </si>
  <si>
    <t>Izolace podlahy pod dlažbu těsnícími izolačními pásy mezi podlahou a stěnu</t>
  </si>
  <si>
    <t>477229718</t>
  </si>
  <si>
    <t>998771202</t>
  </si>
  <si>
    <t>Přesun hmot pro podlahy z dlaždic stanovený procentní sazbou (%) z ceny vodorovná dopravní vzdálenost do 50 m v objektech výšky přes 6 do 12 m</t>
  </si>
  <si>
    <t>-297268274</t>
  </si>
  <si>
    <t>775</t>
  </si>
  <si>
    <t>Podlahy skládané</t>
  </si>
  <si>
    <t>775521800</t>
  </si>
  <si>
    <t>Demontáž parketových tabulí s lištami lepených</t>
  </si>
  <si>
    <t>412540458</t>
  </si>
  <si>
    <t>776</t>
  </si>
  <si>
    <t>Podlahy povlakové</t>
  </si>
  <si>
    <t>776111311</t>
  </si>
  <si>
    <t>Příprava podkladu vysátí podlah</t>
  </si>
  <si>
    <t>1691441924</t>
  </si>
  <si>
    <t>776201812</t>
  </si>
  <si>
    <t>Demontáž povlakových podlahovin lepených ručně s podložkou</t>
  </si>
  <si>
    <t>706720902</t>
  </si>
  <si>
    <t>776221111</t>
  </si>
  <si>
    <t>Montáž podlahovin z PVC lepením standardním lepidlem z pásů standardních</t>
  </si>
  <si>
    <t>2073647618</t>
  </si>
  <si>
    <t>28411000</t>
  </si>
  <si>
    <t>PVC heterogenní zátěžová antibakteriální, nášlapná vrstva 0,90mm, třída zátěže 34/43, otlak do 0,03mm, R10, hořlavost Bfl S1</t>
  </si>
  <si>
    <t>1957192416</t>
  </si>
  <si>
    <t>776411111</t>
  </si>
  <si>
    <t>Montáž soklíků lepením obvodových, výšky do 80 mm</t>
  </si>
  <si>
    <t>-1982431996</t>
  </si>
  <si>
    <t>28411004</t>
  </si>
  <si>
    <t>lišta soklová PVC samolepící 30x30mm</t>
  </si>
  <si>
    <t>-1027361467</t>
  </si>
  <si>
    <t>998776202</t>
  </si>
  <si>
    <t>Přesun hmot pro podlahy povlakové stanovený procentní sazbou (%) z ceny vodorovná dopravní vzdálenost do 50 m v objektech výšky přes 6 do 12 m</t>
  </si>
  <si>
    <t>1350293041</t>
  </si>
  <si>
    <t>781</t>
  </si>
  <si>
    <t>Dokončovací práce - obklady</t>
  </si>
  <si>
    <t>781161021</t>
  </si>
  <si>
    <t>Příprava podkladu před provedením obkladu montáž profilu ukončujícího profilu rohového, vanového</t>
  </si>
  <si>
    <t>331908302</t>
  </si>
  <si>
    <t>28342001</t>
  </si>
  <si>
    <t>lišta ukončovací pro obklady profilovaná v barvě</t>
  </si>
  <si>
    <t>-2097343678</t>
  </si>
  <si>
    <t>781474113</t>
  </si>
  <si>
    <t>Montáž obkladů vnitřních stěn z dlaždic keramických lepených flexibilním lepidlem maloformátových hladkých přes 12 do 19 ks/m2</t>
  </si>
  <si>
    <t>1176818168</t>
  </si>
  <si>
    <t>59761071</t>
  </si>
  <si>
    <t>obklad keramický hladký přes 12 do 19ks/m2</t>
  </si>
  <si>
    <t>-615694403</t>
  </si>
  <si>
    <t>781477112</t>
  </si>
  <si>
    <t>Montáž obkladů vnitřních stěn z dlaždic keramických Příplatek k cenám za obklady v omezeném prostoru</t>
  </si>
  <si>
    <t>-2681090</t>
  </si>
  <si>
    <t>998781202</t>
  </si>
  <si>
    <t>Přesun hmot pro obklady keramické stanovený procentní sazbou (%) z ceny vodorovná dopravní vzdálenost do 50 m v objektech výšky přes 6 do 12 m</t>
  </si>
  <si>
    <t>1574802277</t>
  </si>
  <si>
    <t>784111001</t>
  </si>
  <si>
    <t>Oprášení (ometení) podkladu v místnostech výšky do 3,80 m</t>
  </si>
  <si>
    <t>952998128</t>
  </si>
  <si>
    <t>784121001</t>
  </si>
  <si>
    <t>Oškrabání malby v místnostech výšky do 3,80 m</t>
  </si>
  <si>
    <t>1762013501</t>
  </si>
  <si>
    <t>784161001</t>
  </si>
  <si>
    <t>Tmelení spar a rohů, šířky do 3 mm akrylátovým tmelem v místnostech výšky do 3,80 m</t>
  </si>
  <si>
    <t>-1237890481</t>
  </si>
  <si>
    <t>-1340976499</t>
  </si>
  <si>
    <t>-816990758</t>
  </si>
  <si>
    <t>1105861546</t>
  </si>
  <si>
    <t>994661616</t>
  </si>
  <si>
    <t>-2146390969</t>
  </si>
  <si>
    <t>278049404</t>
  </si>
  <si>
    <t>1146409086</t>
  </si>
  <si>
    <t>-175433562</t>
  </si>
  <si>
    <t>SO.04 - Oprava zpevněných ploch a vodovodní přípojka</t>
  </si>
  <si>
    <t>70 - Ostatní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</si>
  <si>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</si>
  <si>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</si>
  <si>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</si>
  <si>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</si>
  <si>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</si>
  <si>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99 - Přesun hmot</t>
  </si>
  <si>
    <t>O01 - Mobiliář</t>
  </si>
  <si>
    <t xml:space="preserve">    711 - Izolace proti vodě, vlhkosti a plynům</t>
  </si>
  <si>
    <t>Ostatní</t>
  </si>
  <si>
    <t>001</t>
  </si>
  <si>
    <t>Vytyčení a zajištění a ochrana stávajících inženýrských sítí vč. jejich dočasného zabezpečení a zajištění po dobu akce</t>
  </si>
  <si>
    <t>1824747154</t>
  </si>
  <si>
    <t>Zemní práce</t>
  </si>
  <si>
    <t>11310612R2</t>
  </si>
  <si>
    <t>Oprava stávající šachty - vyčištění, dobetonování a zpevnění</t>
  </si>
  <si>
    <t>-419015872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</si>
  <si>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</si>
  <si>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</si>
  <si>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1273254019</t>
  </si>
  <si>
    <t>113107170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</si>
  <si>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</si>
  <si>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-1984479403</t>
  </si>
  <si>
    <t>131201101</t>
  </si>
  <si>
    <t>Hloubení nezapažených jam a zářezů s urovnáním dna do předepsaného profilu a spádu v hornině tř. 3 do 100 m3</t>
  </si>
  <si>
    <t>1445843191</t>
  </si>
  <si>
    <t>131201109</t>
  </si>
  <si>
    <t>Hloubení nezapažených jam a zářezů s urovnáním dna do předepsaného profilu a spádu Příplatek k cenám za lepivost horniny tř. 3</t>
  </si>
  <si>
    <t>1937299664</t>
  </si>
  <si>
    <t>131203102</t>
  </si>
  <si>
    <t>Hloubení zapažených i nezapažených jam ručním nebo pneumatickým nářadím s urovnáním dna do předepsaného profilu a spádu v horninách tř. 3 nesoudržných</t>
  </si>
  <si>
    <t>-2037172323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</si>
  <si>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</si>
  <si>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</si>
  <si>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-617664837</t>
  </si>
  <si>
    <t>132212101</t>
  </si>
  <si>
    <t>Hloubení zapažených i nezapažených rýh šířky do 600 mm ručním nebo pneumatickým nářadím s urovnáním dna do předepsaného profilu a spádu v horninách tř. 3 soudržných</t>
  </si>
  <si>
    <t>351581434</t>
  </si>
  <si>
    <t>132212109</t>
  </si>
  <si>
    <t>Hloubení zapažených i nezapažených rýh šířky do 600 mm ručním nebo pneumatickým nářadím s urovnáním dna do předepsaného profilu a spádu v horninách tř. 3 Příplatek k cenám za lepivost horniny tř. 3</t>
  </si>
  <si>
    <t>111652771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</si>
  <si>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</si>
  <si>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</si>
  <si>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-1302192320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</si>
  <si>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</si>
  <si>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</si>
  <si>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-267939516</t>
  </si>
  <si>
    <t>167101101</t>
  </si>
  <si>
    <t>Nakládání, skládání a překládání neulehlého výkopku nebo sypaniny nakládání, množství do 100 m3, z hornin tř. 1 až 4</t>
  </si>
  <si>
    <t>968490980</t>
  </si>
  <si>
    <t>174101101</t>
  </si>
  <si>
    <t>Zásyp sypaninou z jakékoliv horniny s uložením výkopku ve vrstvách se zhutněním jam, šachet, rýh nebo kolem objektů v těchto vykopávkách</t>
  </si>
  <si>
    <t>321082483</t>
  </si>
  <si>
    <t>58981121</t>
  </si>
  <si>
    <t>recyklát betonový frakce 8/32</t>
  </si>
  <si>
    <t>-215861277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</si>
  <si>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</si>
  <si>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</si>
  <si>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68112255</t>
  </si>
  <si>
    <t>58337302</t>
  </si>
  <si>
    <t>štěrkopísek frakce 0/16</t>
  </si>
  <si>
    <t>1144410060</t>
  </si>
  <si>
    <t>181951102</t>
  </si>
  <si>
    <t>Úprava pláně vyrovnáním výškových rozdílů v hornině tř. 1 až 4 se zhutněním</t>
  </si>
  <si>
    <t>1468826425</t>
  </si>
  <si>
    <t>Zakládání</t>
  </si>
  <si>
    <t>242111114</t>
  </si>
  <si>
    <t>Osazení pláště vodárenské kopané studny z betonových skruží na cementovou maltu MC 10 celokruhových, při vnitřním průměru studny 1,20 m</t>
  </si>
  <si>
    <t>-2093251800</t>
  </si>
  <si>
    <t>59225333</t>
  </si>
  <si>
    <t>skruž betonová studňová kruhová D100x99x9 cm</t>
  </si>
  <si>
    <t>-1799709820</t>
  </si>
  <si>
    <t>245111111</t>
  </si>
  <si>
    <t>Osazení prefabrikované krycí desky vodárenské studny na maltu cementovou, s vyspárovaním dvoudílné</t>
  </si>
  <si>
    <t>-2124685465</t>
  </si>
  <si>
    <t>59225816</t>
  </si>
  <si>
    <t xml:space="preserve">deska betonová zákrytová studniční  120/7 cm (pro skruž D 100 cm)</t>
  </si>
  <si>
    <t>707811636</t>
  </si>
  <si>
    <t>Vodorovné konstrukce</t>
  </si>
  <si>
    <t>451317777</t>
  </si>
  <si>
    <t>Podklad nebo lože pod dlažbu (přídlažbu) v ploše vodorovné nebo ve sklonu do 1:5, tloušťky od 50 do 100 mm z betonu prostého</t>
  </si>
  <si>
    <t>-1003253516</t>
  </si>
  <si>
    <t>451573111</t>
  </si>
  <si>
    <t>Lože pod potrubí, stoky a drobné objekty v otevřeném výkopu z písku a štěrkopísku do 63 mm</t>
  </si>
  <si>
    <t>-1685880056</t>
  </si>
  <si>
    <t>Komunikace pozemní</t>
  </si>
  <si>
    <t>564730111</t>
  </si>
  <si>
    <t>Podklad nebo kryt z kameniva hrubého drceného vel. 16-32 mm s rozprostřením a zhutněním, po zhutnění tl. 100 mm</t>
  </si>
  <si>
    <t>-2102882953</t>
  </si>
  <si>
    <t>564831111</t>
  </si>
  <si>
    <t>Podklad ze štěrkodrti ŠD s rozprostřením a zhutněním, po zhutnění tl. 100 mm</t>
  </si>
  <si>
    <t>1394855677</t>
  </si>
  <si>
    <t>571908111</t>
  </si>
  <si>
    <t>Kryt vymývaným dekoračním kamenivem (kačírkem) tl. 200 mm (mezi kolejištěm a chodníkem)</t>
  </si>
  <si>
    <t>1677464933</t>
  </si>
  <si>
    <t>596841222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</si>
  <si>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přes 100 do 300 m2</t>
  </si>
  <si>
    <t>1849307535</t>
  </si>
  <si>
    <t>59248218</t>
  </si>
  <si>
    <t>dlažba plošná betonová chodníková 300x300x50mm barevná</t>
  </si>
  <si>
    <t>-1054165078</t>
  </si>
  <si>
    <t>636111411a</t>
  </si>
  <si>
    <t>Vyrovnání stávajícího žulového obrubníku po demontáži nástupiště a před montáží betonové dlažby vč. doplnění lože</t>
  </si>
  <si>
    <t>1434907620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</si>
  <si>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</si>
  <si>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</si>
  <si>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612075667</t>
  </si>
  <si>
    <t>59217017</t>
  </si>
  <si>
    <t>obrubník betonový chodníkový 1000x100x250mm</t>
  </si>
  <si>
    <t>-1331586513</t>
  </si>
  <si>
    <t>Trubní vedení</t>
  </si>
  <si>
    <t>721242805</t>
  </si>
  <si>
    <t>Demontáž lapačů střešních splavenin DN 150</t>
  </si>
  <si>
    <t>-1600304147</t>
  </si>
  <si>
    <t>871181141</t>
  </si>
  <si>
    <t>Montáž vodovodního potrubí z plastů v otevřeném výkopu z polyetylenu PE 100 svařovaných na tupo SDR 11/PN16 D 50 x 4,6 mm</t>
  </si>
  <si>
    <t>-991812363</t>
  </si>
  <si>
    <t>28613597</t>
  </si>
  <si>
    <t>potrubí dvouvrstvé PE100 s 10% signalizační vrstvou SDR 11 50x4,6 dl 12m</t>
  </si>
  <si>
    <t>642277945</t>
  </si>
  <si>
    <t>877265271</t>
  </si>
  <si>
    <t>Montáž tvarovek na kanalizačním potrubí z trub z plastu z tvrdého PVC nebo z polypropylenu v otevřeném výkopu lapačů střešních splavenin DN 100</t>
  </si>
  <si>
    <t>1897384262</t>
  </si>
  <si>
    <t>552441020</t>
  </si>
  <si>
    <t>lapač litinový střešních splavenin DN 150</t>
  </si>
  <si>
    <t>-214612096</t>
  </si>
  <si>
    <t>879211000R</t>
  </si>
  <si>
    <t>Stavební přípomocné práce a prostupy při realizaci vodovodní přípojky</t>
  </si>
  <si>
    <t>-2062319890</t>
  </si>
  <si>
    <t>879211111</t>
  </si>
  <si>
    <t>Montáž napojení vodovodní přípojky v otevřeném výkopu ve sklonu přes 20 % DN 50</t>
  </si>
  <si>
    <t>-950742205</t>
  </si>
  <si>
    <t>879230190R</t>
  </si>
  <si>
    <t xml:space="preserve">Kontrola, pročištění, zprovoznění dešťové kanalizace </t>
  </si>
  <si>
    <t>-503354016</t>
  </si>
  <si>
    <t>892233122</t>
  </si>
  <si>
    <t>Proplach a dezinfekce vodovodního potrubí DN od 40 do 70</t>
  </si>
  <si>
    <t>-83708279</t>
  </si>
  <si>
    <t>899102111</t>
  </si>
  <si>
    <t>Osazení poklopů litinových a ocelových včetně rámů pro třídu zatížení A15, A50</t>
  </si>
  <si>
    <t>1260967241</t>
  </si>
  <si>
    <t>562306040</t>
  </si>
  <si>
    <t>šachtový poklop z PU + rám HDPE, 12,5t, 700 x 700 x 65 mm</t>
  </si>
  <si>
    <t>919651682</t>
  </si>
  <si>
    <t>562306140</t>
  </si>
  <si>
    <t>těsnění poklopu neoprenové pro rozměr 700x700</t>
  </si>
  <si>
    <t>1524636845</t>
  </si>
  <si>
    <t>899102211</t>
  </si>
  <si>
    <t>Demontáž poklopů litinových a ocelových včetně rámů, hmotnosti jednotlivě přes 50 do 100 Kg</t>
  </si>
  <si>
    <t>-370833428</t>
  </si>
  <si>
    <t>899331110</t>
  </si>
  <si>
    <t>Oprava obetonování rámu, úprava pro nově osazované poklopy a výšková úprava do 200 mm zvýšením poklopu</t>
  </si>
  <si>
    <t>-1511691310</t>
  </si>
  <si>
    <t>899721111</t>
  </si>
  <si>
    <t>Signalizační vodič na potrubí DN do 150 mm</t>
  </si>
  <si>
    <t>1656089397</t>
  </si>
  <si>
    <t>899722112</t>
  </si>
  <si>
    <t>Krytí potrubí z plastů výstražnou fólií z PVC šířky 25 cm</t>
  </si>
  <si>
    <t>412367207</t>
  </si>
  <si>
    <t>915331111.1</t>
  </si>
  <si>
    <t>Předformátované vodorovné dopravní značení čára šířky 50mm - hrana žulového obrubníku krytého nástupiště</t>
  </si>
  <si>
    <t>-665781871</t>
  </si>
  <si>
    <t>962023390</t>
  </si>
  <si>
    <t>Bourání zdiva nadzákladového kamenného nebo smíšeného smíšeného, na maltu vápennou nebo vápenocementovou, objemu do 1 m3 (podezdívka oplocení)</t>
  </si>
  <si>
    <t>1559213866</t>
  </si>
  <si>
    <t>963015171</t>
  </si>
  <si>
    <t>Demontáž prefabrikovaných krycích desek kanálů, šachet nebo žump hmotnosti do 4,0 t (víko a skruž stydny)</t>
  </si>
  <si>
    <t>-536607685</t>
  </si>
  <si>
    <t>965081333</t>
  </si>
  <si>
    <t>Bourání podlah z dlaždic bez podkladního lože nebo mazaniny, s jakoukoliv výplní spár betonových, teracových nebo čedičových tl. do 30 mm, plochy přes 1 m2</t>
  </si>
  <si>
    <t>-576048265</t>
  </si>
  <si>
    <t>966003818</t>
  </si>
  <si>
    <t>Rozebrání dřevěného oplocení se sloupky osové vzdálenosti do 4,00 m, výšky do 2,50 m, osazených do hloubky 1,00 m s příčníky a ocelovými sloupky z prken a latí</t>
  </si>
  <si>
    <t>1092859753</t>
  </si>
  <si>
    <t>966071711</t>
  </si>
  <si>
    <t>Bourání plotových sloupků a vzpěr ocelových trubkových nebo profilovaných výšky do 2,50 m zabetonovaných</t>
  </si>
  <si>
    <t>-1695252075</t>
  </si>
  <si>
    <t>966071799</t>
  </si>
  <si>
    <t>Demontáž sloupu pro vlajku</t>
  </si>
  <si>
    <t>1900507656</t>
  </si>
  <si>
    <t>985311111R</t>
  </si>
  <si>
    <t>Reprofilace žulového obrubníku sanačními maltami na cementové bázi ručně, tloušťky do 10 mm</t>
  </si>
  <si>
    <t>-2041478370</t>
  </si>
  <si>
    <t>985324111</t>
  </si>
  <si>
    <t>Ochranný nátěr betonu na bázi silanu impregnační dvojnásobný (OS-A)</t>
  </si>
  <si>
    <t>-83767086</t>
  </si>
  <si>
    <t>998223011</t>
  </si>
  <si>
    <t>Přesun hmot pro pozemní komunikace s krytem dlážděným dopravní vzdálenost do 200 m jakékoliv délky objektu</t>
  </si>
  <si>
    <t>869956876</t>
  </si>
  <si>
    <t>1227836201</t>
  </si>
  <si>
    <t>58807017</t>
  </si>
  <si>
    <t>997221551</t>
  </si>
  <si>
    <t>Vodorovná doprava suti bez naložení, ale se složením a s hrubým urovnáním ze sypkých materiálů, na vzdálenost do 1 km</t>
  </si>
  <si>
    <t>-1679264738</t>
  </si>
  <si>
    <t>997221559</t>
  </si>
  <si>
    <t>Vodorovná doprava suti bez naložení, ale se složením a s hrubým urovnáním Příplatek k ceně za každý další i započatý 1 km přes 1 km</t>
  </si>
  <si>
    <t>-1992110092</t>
  </si>
  <si>
    <t>997221611</t>
  </si>
  <si>
    <t>Nakládání na dopravní prostředky pro vodorovnou dopravu suti</t>
  </si>
  <si>
    <t>-105487316</t>
  </si>
  <si>
    <t>997223855</t>
  </si>
  <si>
    <t>Poplatek za uložení stavebního odpadu na skládce (skládkovné) zeminy a kameniva zatříděného do Katalogu odpadů pod kódem 170 504</t>
  </si>
  <si>
    <t>429856918</t>
  </si>
  <si>
    <t>-948931709</t>
  </si>
  <si>
    <t>998276101</t>
  </si>
  <si>
    <t>Přesun hmot pro trubní vedení hloubené z trub z plastických hmot nebo sklolaminátových pro vodovody nebo kanalizace v otevřeném výkopu dopravní vzdálenost do 15 m</t>
  </si>
  <si>
    <t>794525789</t>
  </si>
  <si>
    <t>O0011</t>
  </si>
  <si>
    <t>D+M odpadkové koše na ocelové noze a stříškou, 630mm x 1115 mm x 360 mm, objem do 120l - upřesnění dle TZ</t>
  </si>
  <si>
    <t>-261544203</t>
  </si>
  <si>
    <t>O0013</t>
  </si>
  <si>
    <t>D+M venkovní lavice bez opěradla, vel. 1850/505, v. 445 mm, hliník/dřevo, vč povrchové úpravy</t>
  </si>
  <si>
    <t>-2025162166</t>
  </si>
  <si>
    <t>Odvoz a likvidace stávajícího mobiliáře</t>
  </si>
  <si>
    <t>-909949712</t>
  </si>
  <si>
    <t>711</t>
  </si>
  <si>
    <t>Izolace proti vodě, vlhkosti a plynům</t>
  </si>
  <si>
    <t>711161215</t>
  </si>
  <si>
    <t>Izolace proti zemní vlhkosti a beztlakové vodě nopovými fóliemi na ploše svislé S vrstva ochranná, odvětrávací a drenážní výška nopku 20,0 mm, tl. fólie do 1,0 mm</t>
  </si>
  <si>
    <t>-469978764</t>
  </si>
  <si>
    <t>998711202</t>
  </si>
  <si>
    <t>Přesun hmot pro izolace proti vodě, vlhkosti a plynům stanovený procentní sazbou (%) z ceny vodorovná dopravní vzdálenost do 50 m v objektech výšky přes 6 do 12 m</t>
  </si>
  <si>
    <t>-792081358</t>
  </si>
  <si>
    <t>767111000R</t>
  </si>
  <si>
    <t>Dodávka a montáž stěny pro zakrytí veřejných WC (ocelová konstrukce z jeklů, výplň tahokov, povrchová úprava žár. zinkování, půdorysný tvar U 2+3+2m, v. 2m)</t>
  </si>
  <si>
    <t>-2126748424</t>
  </si>
  <si>
    <t>76767001</t>
  </si>
  <si>
    <t>Oprava a úprava stávajícího kovového zábradlí, v. 1100 mm, vč. nové povrchové úpravy</t>
  </si>
  <si>
    <t>-747627048</t>
  </si>
  <si>
    <t>767995105</t>
  </si>
  <si>
    <t>Zabezpečení studny zámečnickou uzamykatelnou konstrukcí</t>
  </si>
  <si>
    <t>-264052116</t>
  </si>
  <si>
    <t>767996801</t>
  </si>
  <si>
    <t>Demontáž ostatních zámečnických konstrukcí o hmotnosti jednotlivých dílů rozebráním do 50 kg</t>
  </si>
  <si>
    <t>kg</t>
  </si>
  <si>
    <t>-994889734</t>
  </si>
  <si>
    <t>998767201</t>
  </si>
  <si>
    <t>Přesun hmot pro zámečnické konstrukce stanovený procentní sazbou (%) z ceny vodorovná dopravní vzdálenost do 50 m v objektech výšky do 6 m</t>
  </si>
  <si>
    <t>-2071962600</t>
  </si>
  <si>
    <t>771121011</t>
  </si>
  <si>
    <t>Příprava podkladu před provedením dlažby nátěr penetrační na podlahu</t>
  </si>
  <si>
    <t>-1932782895</t>
  </si>
  <si>
    <t>771564132</t>
  </si>
  <si>
    <t>Montáž podlah z dlaždic z taveného čediče lepených flexibilním lepidlem, vel. 250 x 250 mm hladkých tl. přes 20 do 25 mm</t>
  </si>
  <si>
    <t>1860541396</t>
  </si>
  <si>
    <t>63232610.1</t>
  </si>
  <si>
    <t>dlaždice z taveného čediče protiskluzové jemný rastr 250x250x25mm (ref. výr. Eutit Nika JR)</t>
  </si>
  <si>
    <t>-720833940</t>
  </si>
  <si>
    <t>1815801268</t>
  </si>
  <si>
    <t>SO.05 - Elektroinstalace</t>
  </si>
  <si>
    <t>SEE</t>
  </si>
  <si>
    <t>D1 - Dodávky, Elektromontáže, Přidružené výkony k elektropracím</t>
  </si>
  <si>
    <t>D2 - Dodávky a výroba rozvaděčů</t>
  </si>
  <si>
    <t>D3 - El. topení, světelné nápisy…</t>
  </si>
  <si>
    <t>D4 - Demontáže</t>
  </si>
  <si>
    <t>D5 - Hromosvod a uzemnění</t>
  </si>
  <si>
    <t>D6 - Ostatní náklady</t>
  </si>
  <si>
    <t>D7 - Revize, zkoušky, měření, inženýrská činnost…</t>
  </si>
  <si>
    <t>VRN - Vedlejší rozpočtové náklady</t>
  </si>
  <si>
    <t>D1</t>
  </si>
  <si>
    <t>Dodávky, Elektromontáže, Přidružené výkony k elektropracím</t>
  </si>
  <si>
    <t>R34111080</t>
  </si>
  <si>
    <t>CYKY 5x6, kabel silový, izolace 1kV</t>
  </si>
  <si>
    <t>ÚRS Praha, a.s.,</t>
  </si>
  <si>
    <t>341101209</t>
  </si>
  <si>
    <t>CYKY 5x4, kabel silový, izolace 1kV</t>
  </si>
  <si>
    <t>34111090</t>
  </si>
  <si>
    <t>CYKY 5x1,5 , kabel silový, izolace 1kV</t>
  </si>
  <si>
    <t>-1749714485</t>
  </si>
  <si>
    <t>34111036</t>
  </si>
  <si>
    <t>CYKY 3x2,5, kabel silový, izolace 1kV</t>
  </si>
  <si>
    <t>34111030</t>
  </si>
  <si>
    <t>CYKY 3x1,5, kabel silový, izolace 1kV</t>
  </si>
  <si>
    <t>34111005</t>
  </si>
  <si>
    <t>CYKY 2x1,5, kabel silový, izolace 1kV</t>
  </si>
  <si>
    <t>R34113123</t>
  </si>
  <si>
    <t>CYKY 4x16, kabel silový, izolace 1kV</t>
  </si>
  <si>
    <t>199512</t>
  </si>
  <si>
    <t>štítek kabelový 40x15mm střední</t>
  </si>
  <si>
    <t>ks</t>
  </si>
  <si>
    <t>34142158.PKB</t>
  </si>
  <si>
    <t>CYA vodič izolovaný s Cu, poddajný, jádrem 4mm2</t>
  </si>
  <si>
    <t>34142159.PKB</t>
  </si>
  <si>
    <t>CYA vodič izolovaný s Cu, poddajný, jádrem 16mm2</t>
  </si>
  <si>
    <t>34142160.PKB</t>
  </si>
  <si>
    <t>CYA vodič izolovaný s Cu, poddajný, jádrem 25mm2</t>
  </si>
  <si>
    <t>210810041</t>
  </si>
  <si>
    <t>kabel Cu(-CYKY) pevně ulož do 2x1,5…2x6 mm2</t>
  </si>
  <si>
    <t>210810045</t>
  </si>
  <si>
    <t>kabel Cu(-CYKY) pevně ulož 3x1,5 až 6 mm2</t>
  </si>
  <si>
    <t>210810049</t>
  </si>
  <si>
    <t>kabel Cu(-CYKY) pevně ulož 4x1,5 až 4 mm2</t>
  </si>
  <si>
    <t>210810057</t>
  </si>
  <si>
    <t>kabel Cu(-CYKY) pevně ulož 5x4 až 6mm2</t>
  </si>
  <si>
    <t>210810054</t>
  </si>
  <si>
    <t>kabel Cu(-CYKY) pevně ulož do 4x16</t>
  </si>
  <si>
    <t>21080046</t>
  </si>
  <si>
    <t>vodič Cu(-CY,CYA) volně uložený do 1x6</t>
  </si>
  <si>
    <t>21080048</t>
  </si>
  <si>
    <t>vodič Cu(-CY,CYA) volně uložený do 1x16</t>
  </si>
  <si>
    <t>21080049</t>
  </si>
  <si>
    <t>vodič Cu(-CY,CYA) volně uložený do 1x25</t>
  </si>
  <si>
    <t>210950101</t>
  </si>
  <si>
    <t>označovací štítek na kabel</t>
  </si>
  <si>
    <t>210100001</t>
  </si>
  <si>
    <t>ukončení v rozvaděči vč.zapojení vodiče do 2,5mm2</t>
  </si>
  <si>
    <t>210100002</t>
  </si>
  <si>
    <t>ukončení v rozvaděči vč.zapojení vodiče do 6mm2</t>
  </si>
  <si>
    <t>210100003</t>
  </si>
  <si>
    <t>ukončení v rozvaděči vč.zapojení vodiče do 16mm2</t>
  </si>
  <si>
    <t>210100108</t>
  </si>
  <si>
    <t>ukončení na svorkovnici vodič do 25mm2</t>
  </si>
  <si>
    <t>7491201150,00000</t>
  </si>
  <si>
    <t>K100, IP65, odbočná krabice pro povrchovou montáž</t>
  </si>
  <si>
    <t>409011</t>
  </si>
  <si>
    <t>spínač 10A/250Vstř Classic 3553-01289 řaz.1, šedý</t>
  </si>
  <si>
    <t>409021</t>
  </si>
  <si>
    <t>přepínač 10A/250Vstř Classic 3553-05289 řaz.5, šedé</t>
  </si>
  <si>
    <t>409023</t>
  </si>
  <si>
    <t>přepínač 10A/250Vstř Classic 3553-06289 řaz.6, šedé</t>
  </si>
  <si>
    <t>7491202310,00000</t>
  </si>
  <si>
    <t>3553-80929 B, spínač 10A/250Vstř řaz.1 IP44 ,Praktik Tango, šedý</t>
  </si>
  <si>
    <t>7491202340,00000</t>
  </si>
  <si>
    <t>3553-06929 , spínač 10A/250Vstř řaz.6 IP44 ,Praktik Tango, šedý</t>
  </si>
  <si>
    <t>R</t>
  </si>
  <si>
    <t>35303-71, ABB, vypínač 3x16A/400Vac, IP44 (N a PE) černý 35303-71, nástěnný</t>
  </si>
  <si>
    <t>345551030</t>
  </si>
  <si>
    <t>5517-2389, ABB, zásuvka 1násobná 16A/250Vac, šedá</t>
  </si>
  <si>
    <t>345551040</t>
  </si>
  <si>
    <t>5512C-2349, zásuvka dvojitá, 16A/250Vac, šedá</t>
  </si>
  <si>
    <t>R.1</t>
  </si>
  <si>
    <t>SVD-335-1N-AS, OEZ, svodič přepětí pro montáž do zásuvkových krabic</t>
  </si>
  <si>
    <t>7491204990,00000</t>
  </si>
  <si>
    <t>5518-2929, zásuvka 16A/250Vstř, ABB Praktik, P44</t>
  </si>
  <si>
    <t>R.2</t>
  </si>
  <si>
    <t>Eglo 96452 Detect Me 1, Pohybový a osvitový senzor, 6A, 230V, 50Hz, IP54, dosah 30m</t>
  </si>
  <si>
    <t>R311317</t>
  </si>
  <si>
    <t>KU 68-1901 KA, KOPOS, Krabice univerzální šedá</t>
  </si>
  <si>
    <t>R.5</t>
  </si>
  <si>
    <t>KU 68-1903 KA, KOPOS , Krabice univerzální šedá s víčkem a svorkovnicí</t>
  </si>
  <si>
    <t>R.6</t>
  </si>
  <si>
    <t>KO 97/5 KA, Krabice KOPOS</t>
  </si>
  <si>
    <t>R7491201150</t>
  </si>
  <si>
    <t>6455-11 P/2 , Krabice ACIDUR světle šedá</t>
  </si>
  <si>
    <t>7491600110,00000</t>
  </si>
  <si>
    <t>DEHN K12, Svorka ekvipotenciální, 10x připojení do 95mm2, s krytem</t>
  </si>
  <si>
    <t>R.7</t>
  </si>
  <si>
    <t>Bernard, svorka na potrubí</t>
  </si>
  <si>
    <t>210110001</t>
  </si>
  <si>
    <t>spínač nástěnný vč.zapojení 1pólový/řazení 1 (0/1)</t>
  </si>
  <si>
    <t>210110004</t>
  </si>
  <si>
    <t>spínač nástěnný vč.zapojení 1pólový/řazení 6</t>
  </si>
  <si>
    <t>210110041</t>
  </si>
  <si>
    <t>spínač zapuštěný vč.zapojení 1pólový/řazení 1, šroubkové připojení</t>
  </si>
  <si>
    <t>210110043</t>
  </si>
  <si>
    <t>přepínač zapuštěný vč.zapojení sériový/řazení 5-5A</t>
  </si>
  <si>
    <t>210110045</t>
  </si>
  <si>
    <t>přepínač zapuštěný vč.zapojení střídavý/řazení 6</t>
  </si>
  <si>
    <t>210111011</t>
  </si>
  <si>
    <t>zásuvka domovní zapuštěná 2P+PE, šroubové svorky</t>
  </si>
  <si>
    <t>210111012</t>
  </si>
  <si>
    <t>zásuvka domovní zapuštěná 2P+PE, šroubové svorky, průběžná montáž</t>
  </si>
  <si>
    <t>210111016</t>
  </si>
  <si>
    <t>zásuvka domovní zapuštěná 2P+PE, šroubové svorky, dvojitá</t>
  </si>
  <si>
    <t>210111021</t>
  </si>
  <si>
    <t>zásuvka domovní nástěnná 2P+PE, šroubové svorky</t>
  </si>
  <si>
    <t>210010301</t>
  </si>
  <si>
    <t>krabice přístrojová KU68, bez zapojení</t>
  </si>
  <si>
    <t>210010312</t>
  </si>
  <si>
    <t>krabice odbočná bez svorkovnice a zapojení(-KO97)</t>
  </si>
  <si>
    <t>210010321</t>
  </si>
  <si>
    <t>krabice odbočná se svorkovnice vč. zapojení KU68…</t>
  </si>
  <si>
    <t>2122-0452</t>
  </si>
  <si>
    <t>ochranné pospojování , pevně</t>
  </si>
  <si>
    <t>7491100280,00000</t>
  </si>
  <si>
    <t>1516E , trubka pevná, pr.16 320N šedá HF, délka 3m</t>
  </si>
  <si>
    <t>7491100020,00000</t>
  </si>
  <si>
    <t>1216E, trubka oheb. pr.16 750N SUPERFL PP</t>
  </si>
  <si>
    <t>150</t>
  </si>
  <si>
    <t>7492300140,00000</t>
  </si>
  <si>
    <t>5316E_FB Příchytka PVC, černá/RAL9005, D16mm</t>
  </si>
  <si>
    <t>152</t>
  </si>
  <si>
    <t>R.8</t>
  </si>
  <si>
    <t>drobný montážní a pomocný materiál</t>
  </si>
  <si>
    <t>154</t>
  </si>
  <si>
    <t>21001-0015</t>
  </si>
  <si>
    <t>trubka ohebná, do průměru 16mm,voně uložená</t>
  </si>
  <si>
    <t>156</t>
  </si>
  <si>
    <t>21001-0022</t>
  </si>
  <si>
    <t>trubka pevná, do průměru 23mm, pevně uložená</t>
  </si>
  <si>
    <t>158</t>
  </si>
  <si>
    <t>R 514052</t>
  </si>
  <si>
    <t>L1 -AREL6000RL2KV, 58 W /6550 lm, Mopdus, LED lineární svítidlo, mřížka, IP20</t>
  </si>
  <si>
    <t>162</t>
  </si>
  <si>
    <t>R 514052.1</t>
  </si>
  <si>
    <t>L2 -ESO6000SSKN, 58 W / 6550 lm, Modus, LED lineární svítidlo, opálový kryt</t>
  </si>
  <si>
    <t>164</t>
  </si>
  <si>
    <t>R 514052.2</t>
  </si>
  <si>
    <t>L3 -ESO6000SSKO, 58 W / 6550 lm, Modus, LED lineární svítidlo, prizmatický kryt</t>
  </si>
  <si>
    <t>166</t>
  </si>
  <si>
    <t>R 514052.3</t>
  </si>
  <si>
    <t>Z4 -V3158, 58W, 5200, Modus, zářivkové svítidlo, IP 65,opálový kryt</t>
  </si>
  <si>
    <t>168</t>
  </si>
  <si>
    <t>R 514052.4</t>
  </si>
  <si>
    <t>L10 -WT470C LED64S, 47W, 6500lm, Philips, LED lineární svítidlo, IP 66, čirý kryt</t>
  </si>
  <si>
    <t>170</t>
  </si>
  <si>
    <t>R7491205740</t>
  </si>
  <si>
    <t>L11B-Svítidlo přisazené LED 18W, IP54/20, LED 18W, 117lm/W, 2100lm, KaV elektro</t>
  </si>
  <si>
    <t>172</t>
  </si>
  <si>
    <t>348381000</t>
  </si>
  <si>
    <t>N1-Svítidlo nouzové s piktogramem a vlastním bateriovým zdrojem, U1 lighting CZE s.r.o</t>
  </si>
  <si>
    <t>174</t>
  </si>
  <si>
    <t>7491205740,00000</t>
  </si>
  <si>
    <t>E1- Svítidlo se skleněným krytem a košem, IP44, pro zdroje s paticí E27 (LED 11W)</t>
  </si>
  <si>
    <t>176</t>
  </si>
  <si>
    <t>R 347513040</t>
  </si>
  <si>
    <t>LED žárovka - E27 - 10W - 840lm - teple bílá</t>
  </si>
  <si>
    <t>178</t>
  </si>
  <si>
    <t>R7491205740.1</t>
  </si>
  <si>
    <t>E2 - Svítidlo Kanlux SANSO LED 15W-NW-SE s pohybovým čidlem, 1250lm, venkovní , nástěnné</t>
  </si>
  <si>
    <t>180</t>
  </si>
  <si>
    <t>R7491205740.2</t>
  </si>
  <si>
    <t>V1 - MVP506, 100W, 10,8klm, venkovní výbojkové, nástěnné, philips, zdroj E40 CDO-TT 100W Vysokotlaká Na výbojka</t>
  </si>
  <si>
    <t>182</t>
  </si>
  <si>
    <t>210203003</t>
  </si>
  <si>
    <t>svítidlo žárovkové, přisazené, s krytem, jeden zdroj, se zapojením vodičů</t>
  </si>
  <si>
    <t>184</t>
  </si>
  <si>
    <t>210200093</t>
  </si>
  <si>
    <t>svítidlo žárovkové, přisazené, s košem, jeden zdroj, se zapojením vodičů</t>
  </si>
  <si>
    <t>186</t>
  </si>
  <si>
    <t>210201020</t>
  </si>
  <si>
    <t>svítidlo žárovkové, venkovní (průmyslové)</t>
  </si>
  <si>
    <t>188</t>
  </si>
  <si>
    <t>210201069</t>
  </si>
  <si>
    <t>svítidlo výbojkové , raménkové , se zapojením vodičů</t>
  </si>
  <si>
    <t>190</t>
  </si>
  <si>
    <t>210202010</t>
  </si>
  <si>
    <t>svítidlo zářivkové, přisazené, s krytem, jeden zdroj, se zapojením vodičů</t>
  </si>
  <si>
    <t>192</t>
  </si>
  <si>
    <t>R210190002</t>
  </si>
  <si>
    <t>rozvodnice oceloplechová 20…50kg</t>
  </si>
  <si>
    <t>194</t>
  </si>
  <si>
    <t>R210190004</t>
  </si>
  <si>
    <t>rozvodnice oceloplechová 100…150kg</t>
  </si>
  <si>
    <t>196</t>
  </si>
  <si>
    <t>D2</t>
  </si>
  <si>
    <t>Dodávky a výroba rozvaděčů</t>
  </si>
  <si>
    <t>R715346</t>
  </si>
  <si>
    <t>RE 2.0.2 OCP/Z Brůna Elektro, 2 x přímé měřemní do 80A, 2 x pozice pro HDO (modem), Rozvaděč elektroměrový do výklenku, Oceloplechové provedení, Hl.Jističe: 2x25A, ch. B, 10kA, Rozměry: 650x650x230mm (šxvxh), Barva: Bílá, Krytí : IP40/20</t>
  </si>
  <si>
    <t>198</t>
  </si>
  <si>
    <t>R7494004762</t>
  </si>
  <si>
    <t>LTN-40B-3, 40A, ch. B, 10 kA, 3pól, třmenové svorky , Cu/Al kabely 2,5 - 16 mm2</t>
  </si>
  <si>
    <t>200</t>
  </si>
  <si>
    <t>7494004762,00000</t>
  </si>
  <si>
    <t>LTN-25B-3, 25A, ch. B, 10 kA, 3pól, třmenové svorky , Cu/Al kabely 2,5 - 16 mm2</t>
  </si>
  <si>
    <t>202</t>
  </si>
  <si>
    <t>R7494004762.1</t>
  </si>
  <si>
    <t>LTN-20B-3, 20A, ch. B, 6 kA, 3pól, třmenové svorky , Cu/Al kabely 2,5 - 16 mm2</t>
  </si>
  <si>
    <t>204</t>
  </si>
  <si>
    <t>R7494004762.2</t>
  </si>
  <si>
    <t>LTN-16B-3, 16A, ch. B, 10 kA, 3pól, třmenové svorky , Cu/Al kabely 2,5 - 16 mm2</t>
  </si>
  <si>
    <t>206</t>
  </si>
  <si>
    <t>R7494004762.3</t>
  </si>
  <si>
    <t>LTN-10B-3, 10A, ch. B, 10 kA, 3pól, třmenové svorky , Cu/Al kabely 2,5 - 16 mm2</t>
  </si>
  <si>
    <t>208</t>
  </si>
  <si>
    <t>R 434323</t>
  </si>
  <si>
    <t>LTN-4B-1, jistič , 1pól/ch.B/ 4A/10kA</t>
  </si>
  <si>
    <t>210</t>
  </si>
  <si>
    <t>R.9</t>
  </si>
  <si>
    <t>drobný instalační materiál (vodiče, svorky..</t>
  </si>
  <si>
    <t>212</t>
  </si>
  <si>
    <t>210190003</t>
  </si>
  <si>
    <t>rozvaděč do hmotnosti 50…100kg</t>
  </si>
  <si>
    <t>214</t>
  </si>
  <si>
    <t>210120401</t>
  </si>
  <si>
    <t>jistič vč.zapojení 1pól. Do 25A</t>
  </si>
  <si>
    <t>216</t>
  </si>
  <si>
    <t>210120465</t>
  </si>
  <si>
    <t>jistič vč.zapojení 3pól. Do 125A</t>
  </si>
  <si>
    <t>218</t>
  </si>
  <si>
    <t>210160683</t>
  </si>
  <si>
    <t>příprava pro instalaci 3. fáz. Přímého elektroměru</t>
  </si>
  <si>
    <t>220</t>
  </si>
  <si>
    <t>210160901</t>
  </si>
  <si>
    <t>příprava pro instalaci GPRS modemu RS485/Ethernet</t>
  </si>
  <si>
    <t>222</t>
  </si>
  <si>
    <t>7498151015,00000</t>
  </si>
  <si>
    <t>průvodní dokumentace (prohlášení o schodě, protokol o kusové zkoušce …)</t>
  </si>
  <si>
    <t>224</t>
  </si>
  <si>
    <t>R715346.1</t>
  </si>
  <si>
    <t>Rozvodnice pod omítku pro modulární zástavbu, Typ: BF-U-4/96-C, 96 modulů, Rozměry: 620x790x160mm (šxvxh), Velikost: 4x24 M, Barva: Bílá: , IP40/20</t>
  </si>
  <si>
    <t>226</t>
  </si>
  <si>
    <t>R BZ900243</t>
  </si>
  <si>
    <t>MSO-20-3, vypínač 3x20A/400Vac, na lištu DIN</t>
  </si>
  <si>
    <t>228</t>
  </si>
  <si>
    <t>7494004082,00000</t>
  </si>
  <si>
    <t>FLP-B+C MAXI V/3, 25 kA, Kombinovaný svodič bleskových proudů, se signalizací, jiskřiště, typ 1+2</t>
  </si>
  <si>
    <t>230</t>
  </si>
  <si>
    <t>R 435052</t>
  </si>
  <si>
    <t>LTN-63B-3, jistič 3pól/ch.B/63A/10kA</t>
  </si>
  <si>
    <t>232</t>
  </si>
  <si>
    <t>R 435052.3</t>
  </si>
  <si>
    <t>LTE-20B-3, jistič 3pól/ch.B/ 20A/6kA</t>
  </si>
  <si>
    <t>238</t>
  </si>
  <si>
    <t>R 435052.4</t>
  </si>
  <si>
    <t>LTE-16B-3, jistič 3pól/ch.B/ 16A/6kA</t>
  </si>
  <si>
    <t>240</t>
  </si>
  <si>
    <t>R 435052.5</t>
  </si>
  <si>
    <t>LTE-10C-3, jistič 3pól/ch.C/ 10A/6kA</t>
  </si>
  <si>
    <t>242</t>
  </si>
  <si>
    <t>R 434323.1</t>
  </si>
  <si>
    <t>LTE-16B-1, jistič , 1pól/ch.B/ 16A/6kA</t>
  </si>
  <si>
    <t>244</t>
  </si>
  <si>
    <t>R 434323.2</t>
  </si>
  <si>
    <t>LTE-13C-1, jistič , 1pól/ch.B/ 13A/6kA</t>
  </si>
  <si>
    <t>246</t>
  </si>
  <si>
    <t>R 434323.3</t>
  </si>
  <si>
    <t>LTN-10B-1, jistič , 1pól/ch.B/ 10A/10kA</t>
  </si>
  <si>
    <t>248</t>
  </si>
  <si>
    <t>R 434323.4</t>
  </si>
  <si>
    <t>LTE-6B-1, jistič , 1pól/ch.B/ 6A/6kA</t>
  </si>
  <si>
    <t>250</t>
  </si>
  <si>
    <t>R 434323.6</t>
  </si>
  <si>
    <t>LTE-4B-1, jistič , 1pól/ch.B/ 4A/6kA</t>
  </si>
  <si>
    <t>254</t>
  </si>
  <si>
    <t>R 35821104</t>
  </si>
  <si>
    <t>RSI-20-11-X230-M, instalační sgtykač 20A 230V, 1/1 kontakt, OEZ</t>
  </si>
  <si>
    <t>256</t>
  </si>
  <si>
    <t>R 438811</t>
  </si>
  <si>
    <t>OLI-16B-1N 030AC-G, proud chránič 2-pól. kombinovaný 16A/230V, 30mA, 10kA</t>
  </si>
  <si>
    <t>258</t>
  </si>
  <si>
    <t>7494003770,00000</t>
  </si>
  <si>
    <t>NOARK 103820, propojovací lišta, 3L, 35mm2, 125A</t>
  </si>
  <si>
    <t>260</t>
  </si>
  <si>
    <t>345101020</t>
  </si>
  <si>
    <t>Cu 12x5, 1m, přípojnice vč. držáků</t>
  </si>
  <si>
    <t>262</t>
  </si>
  <si>
    <t>7494010530,00000</t>
  </si>
  <si>
    <t>1000011 N 16, můstek Nulovací a rozbočovací můstek 16x16mm2</t>
  </si>
  <si>
    <t>264</t>
  </si>
  <si>
    <t>345721080</t>
  </si>
  <si>
    <t>1000710 TS35/2-7,5 P Nosná lišta - děrovaná nízká, hloubka 7,5mm, 2m, pozinkovaná</t>
  </si>
  <si>
    <t>266</t>
  </si>
  <si>
    <t>268</t>
  </si>
  <si>
    <t>741210112</t>
  </si>
  <si>
    <t>rozvaděč do hmotnosti 100kg</t>
  </si>
  <si>
    <t>270</t>
  </si>
  <si>
    <t>210120465.1</t>
  </si>
  <si>
    <t>jistič vč.zapojení 3pól. Do 63A</t>
  </si>
  <si>
    <t>272</t>
  </si>
  <si>
    <t>274</t>
  </si>
  <si>
    <t>210120431</t>
  </si>
  <si>
    <t>jistič vč.zapojení 2pól. Do 25A</t>
  </si>
  <si>
    <t>276</t>
  </si>
  <si>
    <t>210122001</t>
  </si>
  <si>
    <t>svodič přepětí 1.st, 1-pól. Impuls. Proud 35kA</t>
  </si>
  <si>
    <t>280</t>
  </si>
  <si>
    <t>210130101</t>
  </si>
  <si>
    <t>stykač 1-pól. Do 16A, střídavý, vestavný</t>
  </si>
  <si>
    <t>282</t>
  </si>
  <si>
    <t>288</t>
  </si>
  <si>
    <t>D3</t>
  </si>
  <si>
    <t>El. topení, světelné nápisy…</t>
  </si>
  <si>
    <t>R.10</t>
  </si>
  <si>
    <t>Infrapanel Ecosun 600 U+, 230Vac, 1200x600mm</t>
  </si>
  <si>
    <t>290</t>
  </si>
  <si>
    <t>R.11</t>
  </si>
  <si>
    <t>termostat Regulus TG Kolibřík 33, 16A/230Vac, do krabice KU68, 5-30°c</t>
  </si>
  <si>
    <t>292</t>
  </si>
  <si>
    <t>R.12</t>
  </si>
  <si>
    <t>Topná tyč s termostatem 600W CHROM HT2600</t>
  </si>
  <si>
    <t>294</t>
  </si>
  <si>
    <t>R.13</t>
  </si>
  <si>
    <t>Koupelnový radiátor o rozměru 600 x 1118 mm</t>
  </si>
  <si>
    <t>296</t>
  </si>
  <si>
    <t>R.14</t>
  </si>
  <si>
    <t>SOLIUS 10 sálavý přímotop 1000W s vlastním regulátorem</t>
  </si>
  <si>
    <t>298</t>
  </si>
  <si>
    <t>R.15</t>
  </si>
  <si>
    <t>sálavý panel do hmotnosti 20kg</t>
  </si>
  <si>
    <t>300</t>
  </si>
  <si>
    <t>R.16</t>
  </si>
  <si>
    <t>termostat, osazení a zapojení do KU68</t>
  </si>
  <si>
    <t>302</t>
  </si>
  <si>
    <t>R.17</t>
  </si>
  <si>
    <t>Venkovní hodiny řady HA60, zabudovaný přijímač signálu DCF , Spel</t>
  </si>
  <si>
    <t>304</t>
  </si>
  <si>
    <t>7493156510,00000</t>
  </si>
  <si>
    <t>Montáž prosvětleného nápisu označení stanice max. 6 m jednostranného</t>
  </si>
  <si>
    <t>308</t>
  </si>
  <si>
    <t>D4</t>
  </si>
  <si>
    <t>Demontáže</t>
  </si>
  <si>
    <t>210901035</t>
  </si>
  <si>
    <t>kabel Al(-AYKY) pevně uložený do 2x16/3x10/5 /dmtž</t>
  </si>
  <si>
    <t>310</t>
  </si>
  <si>
    <t>210110001.1</t>
  </si>
  <si>
    <t>spínač nástěnný do IP.1 vč.zapojení 1pólový/ /dmtž</t>
  </si>
  <si>
    <t>314</t>
  </si>
  <si>
    <t>210111012.1</t>
  </si>
  <si>
    <t>zásuvka nástěnná 16A/230V/dmtž</t>
  </si>
  <si>
    <t>316</t>
  </si>
  <si>
    <t>7494231010,00000</t>
  </si>
  <si>
    <t>rozvodnice do hmotnosti 50kg /dmtž</t>
  </si>
  <si>
    <t>318</t>
  </si>
  <si>
    <t>R.18</t>
  </si>
  <si>
    <t>přímotopné panely</t>
  </si>
  <si>
    <t>320</t>
  </si>
  <si>
    <t>210200011</t>
  </si>
  <si>
    <t>svítidlo žárovkové stropní/1 zdroj /dmtž</t>
  </si>
  <si>
    <t>322</t>
  </si>
  <si>
    <t>210200015</t>
  </si>
  <si>
    <t>svítidlo zářivkové stropní/1 zdroj /dmtž</t>
  </si>
  <si>
    <t>324</t>
  </si>
  <si>
    <t>D5</t>
  </si>
  <si>
    <t>Hromosvod a uzemnění</t>
  </si>
  <si>
    <t>295401</t>
  </si>
  <si>
    <t>SU, Svorka univerzální</t>
  </si>
  <si>
    <t>326</t>
  </si>
  <si>
    <t>R295406</t>
  </si>
  <si>
    <t>SS, Svorka spojovací</t>
  </si>
  <si>
    <t>328</t>
  </si>
  <si>
    <t>R295406.1</t>
  </si>
  <si>
    <t>SP, Svorka připojovací</t>
  </si>
  <si>
    <t>330</t>
  </si>
  <si>
    <t>295404</t>
  </si>
  <si>
    <t>SZ, Svorka zkušební</t>
  </si>
  <si>
    <t>332</t>
  </si>
  <si>
    <t>R295406.2</t>
  </si>
  <si>
    <t>SO, Svorka okapová</t>
  </si>
  <si>
    <t>334</t>
  </si>
  <si>
    <t>R295406.3</t>
  </si>
  <si>
    <t>SR3a, Svorka páska /drát</t>
  </si>
  <si>
    <t>336</t>
  </si>
  <si>
    <t>R295406.4</t>
  </si>
  <si>
    <t>ST, Svorka k okapovému svodu</t>
  </si>
  <si>
    <t>338</t>
  </si>
  <si>
    <t>R295411</t>
  </si>
  <si>
    <t>SJ 1b, Svorka k jímací tyči</t>
  </si>
  <si>
    <t>340</t>
  </si>
  <si>
    <t>R295312</t>
  </si>
  <si>
    <t>PV1h, Podpěrka do hmoždinky, výška 50mm</t>
  </si>
  <si>
    <t>342</t>
  </si>
  <si>
    <t>R295352</t>
  </si>
  <si>
    <t>PV23, Podpěrka na plechové střechy</t>
  </si>
  <si>
    <t>344</t>
  </si>
  <si>
    <t>R295352.1</t>
  </si>
  <si>
    <t>PV23b, Podpěrka na plechové střechy</t>
  </si>
  <si>
    <t>346</t>
  </si>
  <si>
    <t>R295223</t>
  </si>
  <si>
    <t>JR 1,0 AlMgSi, Jímací tyč s rovným koncem</t>
  </si>
  <si>
    <t>348</t>
  </si>
  <si>
    <t>R295452</t>
  </si>
  <si>
    <t>OT 1,7, Ochranná trubka</t>
  </si>
  <si>
    <t>350</t>
  </si>
  <si>
    <t>149</t>
  </si>
  <si>
    <t>R295461</t>
  </si>
  <si>
    <t>DJD, Držák jímače a ochran. trubky</t>
  </si>
  <si>
    <t>352</t>
  </si>
  <si>
    <t>295012</t>
  </si>
  <si>
    <t>FeZn D8, Drát D 8 mm</t>
  </si>
  <si>
    <t>354</t>
  </si>
  <si>
    <t>151</t>
  </si>
  <si>
    <t>R295012</t>
  </si>
  <si>
    <t>AIMgSi, Drát D 8 mm</t>
  </si>
  <si>
    <t>356</t>
  </si>
  <si>
    <t>R295012.1</t>
  </si>
  <si>
    <t>FeZn 30x4, Páska</t>
  </si>
  <si>
    <t>358</t>
  </si>
  <si>
    <t>153</t>
  </si>
  <si>
    <t>Pol1</t>
  </si>
  <si>
    <t>9075, KOPOFLEX KF 09075</t>
  </si>
  <si>
    <t>360</t>
  </si>
  <si>
    <t>Pol2</t>
  </si>
  <si>
    <t>Vodou ředitelná barva na plechové střechy</t>
  </si>
  <si>
    <t>362</t>
  </si>
  <si>
    <t>155</t>
  </si>
  <si>
    <t>210220301</t>
  </si>
  <si>
    <t>svorka hromosvodová do 2 šroubů</t>
  </si>
  <si>
    <t>364</t>
  </si>
  <si>
    <t>210220302</t>
  </si>
  <si>
    <t>svorka hromosvodová do 4 šroubů</t>
  </si>
  <si>
    <t>366</t>
  </si>
  <si>
    <t>157</t>
  </si>
  <si>
    <t>210220302.1</t>
  </si>
  <si>
    <t>svorka zkušební ZS FeZn</t>
  </si>
  <si>
    <t>368</t>
  </si>
  <si>
    <t>210220231</t>
  </si>
  <si>
    <t>jímací tyč do 3m montáž na stojan</t>
  </si>
  <si>
    <t>370</t>
  </si>
  <si>
    <t>159</t>
  </si>
  <si>
    <t>210220372</t>
  </si>
  <si>
    <t>ochranný úhelník nebo trubka/ držáky do zdiva</t>
  </si>
  <si>
    <t>374</t>
  </si>
  <si>
    <t>160</t>
  </si>
  <si>
    <t>210220001</t>
  </si>
  <si>
    <t>Zemnící pásek FeZn 30/4mm</t>
  </si>
  <si>
    <t>376</t>
  </si>
  <si>
    <t>161</t>
  </si>
  <si>
    <t>210220002</t>
  </si>
  <si>
    <t>uzemňov.vedení na povrchu úplná mtž FeZn pr.10mm</t>
  </si>
  <si>
    <t>378</t>
  </si>
  <si>
    <t>R210…</t>
  </si>
  <si>
    <t>zemní chránička</t>
  </si>
  <si>
    <t>380</t>
  </si>
  <si>
    <t>163</t>
  </si>
  <si>
    <t>R210….1</t>
  </si>
  <si>
    <t>Nátěr plechové krytiny</t>
  </si>
  <si>
    <t>382</t>
  </si>
  <si>
    <t>46001-0021</t>
  </si>
  <si>
    <t>vytýčení trasy podzemních kabelů obvodu železniční stanice</t>
  </si>
  <si>
    <t>km</t>
  </si>
  <si>
    <t>384</t>
  </si>
  <si>
    <t>165</t>
  </si>
  <si>
    <t>46001-0025</t>
  </si>
  <si>
    <t>vytýčení inženýrských sítí v obvodu železniční stanice</t>
  </si>
  <si>
    <t>386</t>
  </si>
  <si>
    <t>46003-0011</t>
  </si>
  <si>
    <t>sejmutí drnu</t>
  </si>
  <si>
    <t>388</t>
  </si>
  <si>
    <t>167</t>
  </si>
  <si>
    <t>R46015-0011</t>
  </si>
  <si>
    <t>ruční hloubení rýhy ve volném terénu š. 30cm, hl. 80cm, třída 3</t>
  </si>
  <si>
    <t>390</t>
  </si>
  <si>
    <t>R46015-1012</t>
  </si>
  <si>
    <t>provedení vstvy z přesáté zeminy š. 30cm, tl. 20</t>
  </si>
  <si>
    <t>392</t>
  </si>
  <si>
    <t>169</t>
  </si>
  <si>
    <t>R46056-0011</t>
  </si>
  <si>
    <t>ruční zához rýhy š. 30cm, hl. 80cm, třída 3</t>
  </si>
  <si>
    <t>394</t>
  </si>
  <si>
    <t>D6</t>
  </si>
  <si>
    <t>Ostatní náklady</t>
  </si>
  <si>
    <t>218009001</t>
  </si>
  <si>
    <t>poplatek za recyklaci svítidla</t>
  </si>
  <si>
    <t>396</t>
  </si>
  <si>
    <t>171</t>
  </si>
  <si>
    <t>218009011</t>
  </si>
  <si>
    <t>poplatek za recyklaci světelného zdroje</t>
  </si>
  <si>
    <t>398</t>
  </si>
  <si>
    <t>219001213</t>
  </si>
  <si>
    <t>vybour.otvoru ve zdi/cihla/ do pr.60mm/tl.do 0,45m</t>
  </si>
  <si>
    <t>400</t>
  </si>
  <si>
    <t>173</t>
  </si>
  <si>
    <t>219002611</t>
  </si>
  <si>
    <t>vysekání rýhy/zeď cihla/ hl.do 30mm/š.do 30mm</t>
  </si>
  <si>
    <t>402</t>
  </si>
  <si>
    <t>219003236</t>
  </si>
  <si>
    <t>zazdívka otvoru ve zdivu/cihla/do 0,25m2/tl.0,90m</t>
  </si>
  <si>
    <t>404</t>
  </si>
  <si>
    <t>175</t>
  </si>
  <si>
    <t>219003613</t>
  </si>
  <si>
    <t>omítka na stěně/jednotl.plocha do 1,00m2/vč.malty</t>
  </si>
  <si>
    <t>406</t>
  </si>
  <si>
    <t>D7</t>
  </si>
  <si>
    <t>Revize, zkoušky, měření, inženýrská činnost…</t>
  </si>
  <si>
    <t>R.19</t>
  </si>
  <si>
    <t>Zkoušky technologických zařízení pod napětím</t>
  </si>
  <si>
    <t>408</t>
  </si>
  <si>
    <t>177</t>
  </si>
  <si>
    <t>R.20</t>
  </si>
  <si>
    <t>Uvedení do provozu</t>
  </si>
  <si>
    <t>410</t>
  </si>
  <si>
    <t>210 28-0002</t>
  </si>
  <si>
    <t>výchozí revize, zkoušení, měření, vypracování RZ dle rozsahu montážních prací 100…500tis</t>
  </si>
  <si>
    <t>412</t>
  </si>
  <si>
    <t>179</t>
  </si>
  <si>
    <t>210 28-0101</t>
  </si>
  <si>
    <t>kontrola rozvaděčů do 100kg</t>
  </si>
  <si>
    <t>414</t>
  </si>
  <si>
    <t>210 28-0351</t>
  </si>
  <si>
    <t>zkoušky vodičů kabelů , ověření stávajícího zapojení</t>
  </si>
  <si>
    <t>416</t>
  </si>
  <si>
    <t>181</t>
  </si>
  <si>
    <t>R23131011</t>
  </si>
  <si>
    <t>Projekt skutečného provedení, 3,5% z ZRN</t>
  </si>
  <si>
    <t>Sborník UOŽI</t>
  </si>
  <si>
    <t>418</t>
  </si>
  <si>
    <t>30001000</t>
  </si>
  <si>
    <t>Zařízení a vybavení staveniště, 3,1% z Dodávek</t>
  </si>
  <si>
    <t>420</t>
  </si>
  <si>
    <t>183</t>
  </si>
  <si>
    <t>24101401</t>
  </si>
  <si>
    <t>Inženýrská činnost koordinační a kompletační činnost, 2,2% z ZRN</t>
  </si>
  <si>
    <t>422</t>
  </si>
  <si>
    <t>70001000</t>
  </si>
  <si>
    <t>Provozní vlivy, 1% z Dodávek</t>
  </si>
  <si>
    <t>424</t>
  </si>
  <si>
    <t>Vedlejší rozpočtové náklady</t>
  </si>
  <si>
    <t>185</t>
  </si>
  <si>
    <t>081002000</t>
  </si>
  <si>
    <t>Doprava a nocleh</t>
  </si>
  <si>
    <t>1024</t>
  </si>
  <si>
    <t>-696961669</t>
  </si>
  <si>
    <t>SO.06 - Odstranění přebytečných objektů</t>
  </si>
  <si>
    <t>73613012</t>
  </si>
  <si>
    <t>-873773026</t>
  </si>
  <si>
    <t>167101102</t>
  </si>
  <si>
    <t>Nakládání, skládání a překládání neulehlého výkopku nebo sypaniny nakládání, množství přes 100 m3, z hornin tř. 1 až 4</t>
  </si>
  <si>
    <t>1907287104</t>
  </si>
  <si>
    <t>181101132</t>
  </si>
  <si>
    <t>Úprava pozemku s rozpojením a přehrnutím včetně urovnání v zemině tř. 3, s přemístěním na vzdálenost přes 20 do 40 m</t>
  </si>
  <si>
    <t>-1801929384</t>
  </si>
  <si>
    <t>181301103</t>
  </si>
  <si>
    <t>Rozprostření a urovnání ornice v rovině nebo ve svahu sklonu do 1:5 při souvislé ploše do 500 m2, tl. vrstvy přes 150 do 200 mm</t>
  </si>
  <si>
    <t>1296906317</t>
  </si>
  <si>
    <t>583312100</t>
  </si>
  <si>
    <t>zemina</t>
  </si>
  <si>
    <t>-242721847</t>
  </si>
  <si>
    <t>181411131</t>
  </si>
  <si>
    <t>Založení trávníku na půdě předem připravené plochy do 1000 m2 výsevem včetně utažení parkového v rovině nebo na svahu do 1:5</t>
  </si>
  <si>
    <t>-1576018574</t>
  </si>
  <si>
    <t>005724100</t>
  </si>
  <si>
    <t>osivo směs travní parková</t>
  </si>
  <si>
    <t>-1838284722</t>
  </si>
  <si>
    <t>979011100</t>
  </si>
  <si>
    <t>Vyklizení komunálního odpadu z objektů a pozemku</t>
  </si>
  <si>
    <t>930555372</t>
  </si>
  <si>
    <t>981011112</t>
  </si>
  <si>
    <t>Demolice budov postupným rozebíráním dřevěných ostatních, oboustranně obitých, případně omítnutých</t>
  </si>
  <si>
    <t>1364442228</t>
  </si>
  <si>
    <t>-773502114</t>
  </si>
  <si>
    <t>-31549860</t>
  </si>
  <si>
    <t>-439180608</t>
  </si>
  <si>
    <t>268985831</t>
  </si>
  <si>
    <t>997013821</t>
  </si>
  <si>
    <t>Poplatek za uložení stavebního odpadu na skládce (skládkovné) ze stavebních materiálů obsahujících azbest zatříděných do Katalogu odpadů pod kódem 170 605</t>
  </si>
  <si>
    <t>-1391624033</t>
  </si>
  <si>
    <t>997013830</t>
  </si>
  <si>
    <t>Poplatek za uložení stavebního odpadu na skládce (skládkovné) velkoobjemového komunálního</t>
  </si>
  <si>
    <t>364272124</t>
  </si>
  <si>
    <t>765131851</t>
  </si>
  <si>
    <t>Demontáž vláknocementové krytiny vlnité sklonu do 30° do suti</t>
  </si>
  <si>
    <t>-567816432</t>
  </si>
  <si>
    <t>064002001</t>
  </si>
  <si>
    <t>Práce ve zdraví škodlivém prostředí - příplatek za práci s azbestem a balení do pytlů dle pracovního postupu používaného při práci s materiálem obsahujícím azbest, vč. ohlášení těchto prací na příslušných úřadech</t>
  </si>
  <si>
    <t>Kč</t>
  </si>
  <si>
    <t>577988583</t>
  </si>
  <si>
    <t>SO.07 - VRN</t>
  </si>
  <si>
    <t xml:space="preserve">    VRN3 - Zařízení staveniště</t>
  </si>
  <si>
    <t xml:space="preserve">    VRN7 - Provozní vlivy</t>
  </si>
  <si>
    <t xml:space="preserve">    VRN9 - Ostatní náklady</t>
  </si>
  <si>
    <t>VRN3</t>
  </si>
  <si>
    <t>Zařízení staveniště</t>
  </si>
  <si>
    <t>030001000</t>
  </si>
  <si>
    <t>-932464780</t>
  </si>
  <si>
    <t>032002000</t>
  </si>
  <si>
    <t>Osazení, pronájem, servis a odvoz mobilního WC pro zaměstnance po dobu stavby</t>
  </si>
  <si>
    <t>-369031480</t>
  </si>
  <si>
    <t>VRN7</t>
  </si>
  <si>
    <t>Provozní vlivy</t>
  </si>
  <si>
    <t>070001000</t>
  </si>
  <si>
    <t>1781193908</t>
  </si>
  <si>
    <t>VRN9</t>
  </si>
  <si>
    <t>090001000</t>
  </si>
  <si>
    <t>859692760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</si>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</sst>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23" xfId="0" applyFont="1" applyBorder="1" applyAlignment="1" applyProtection="1">
      <alignment horizontal="center" vertical="center"/>
    </xf>
    <xf numFmtId="49" fontId="27" fillId="0" borderId="23" xfId="0" applyNumberFormat="1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center" vertical="center" wrapText="1"/>
    </xf>
    <xf numFmtId="167" fontId="27" fillId="0" borderId="23" xfId="0" applyNumberFormat="1" applyFont="1" applyBorder="1" applyAlignment="1" applyProtection="1">
      <alignment vertical="center"/>
    </xf>
    <xf numFmtId="4" fontId="27" fillId="2" borderId="23" xfId="0" applyNumberFormat="1" applyFont="1" applyFill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</xf>
    <xf numFmtId="0" fontId="27" fillId="0" borderId="4" xfId="0" applyFont="1" applyBorder="1" applyAlignment="1">
      <alignment vertical="center"/>
    </xf>
    <xf numFmtId="0" fontId="27" fillId="2" borderId="15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30" fillId="0" borderId="29" xfId="0" applyFont="1" applyBorder="1" applyAlignment="1">
      <alignment horizontal="left" wrapText="1"/>
    </xf>
    <xf numFmtId="0" fontId="28" fillId="0" borderId="28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7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horizontal="left" vertical="center" wrapText="1"/>
    </xf>
    <xf numFmtId="49" fontId="31" fillId="0" borderId="1" xfId="0" applyNumberFormat="1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32" fillId="0" borderId="29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8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29" xfId="0" applyFont="1" applyBorder="1" applyAlignment="1">
      <alignment horizontal="center" vertical="center"/>
    </xf>
    <xf numFmtId="0" fontId="33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27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1" fillId="0" borderId="30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0" fillId="0" borderId="29" xfId="0" applyFont="1" applyBorder="1" applyAlignment="1">
      <alignment horizontal="left"/>
    </xf>
    <xf numFmtId="0" fontId="33" fillId="0" borderId="29" xfId="0" applyFont="1" applyBorder="1" applyAlignment="1"/>
    <xf numFmtId="0" fontId="28" fillId="0" borderId="27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top"/>
    </xf>
    <xf numFmtId="0" fontId="28" fillId="0" borderId="30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2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9</v>
      </c>
    </row>
    <row r="4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E4" s="21" t="s">
        <v>12</v>
      </c>
      <c r="BS4" s="13" t="s">
        <v>13</v>
      </c>
    </row>
    <row r="5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16</v>
      </c>
      <c r="BS5" s="13" t="s">
        <v>6</v>
      </c>
    </row>
    <row r="6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20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21</v>
      </c>
      <c r="AL7" s="18"/>
      <c r="AM7" s="18"/>
      <c r="AN7" s="23" t="s">
        <v>20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24</v>
      </c>
      <c r="AL8" s="18"/>
      <c r="AM8" s="18"/>
      <c r="AN8" s="29" t="s">
        <v>25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27</v>
      </c>
      <c r="AL10" s="18"/>
      <c r="AM10" s="18"/>
      <c r="AN10" s="23" t="s">
        <v>28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30</v>
      </c>
      <c r="AL11" s="18"/>
      <c r="AM11" s="18"/>
      <c r="AN11" s="23" t="s">
        <v>31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27</v>
      </c>
      <c r="AL13" s="18"/>
      <c r="AM13" s="18"/>
      <c r="AN13" s="30" t="s">
        <v>33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33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30</v>
      </c>
      <c r="AL14" s="18"/>
      <c r="AM14" s="18"/>
      <c r="AN14" s="30" t="s">
        <v>33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27</v>
      </c>
      <c r="AL16" s="18"/>
      <c r="AM16" s="18"/>
      <c r="AN16" s="23" t="s">
        <v>20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30</v>
      </c>
      <c r="AL17" s="18"/>
      <c r="AM17" s="18"/>
      <c r="AN17" s="23" t="s">
        <v>20</v>
      </c>
      <c r="AO17" s="18"/>
      <c r="AP17" s="18"/>
      <c r="AQ17" s="18"/>
      <c r="AR17" s="16"/>
      <c r="BE17" s="27"/>
      <c r="BS17" s="13" t="s">
        <v>36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8</v>
      </c>
    </row>
    <row r="19" ht="12" customHeight="1">
      <c r="B19" s="17"/>
      <c r="C19" s="18"/>
      <c r="D19" s="28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27</v>
      </c>
      <c r="AL19" s="18"/>
      <c r="AM19" s="18"/>
      <c r="AN19" s="23" t="s">
        <v>20</v>
      </c>
      <c r="AO19" s="18"/>
      <c r="AP19" s="18"/>
      <c r="AQ19" s="18"/>
      <c r="AR19" s="16"/>
      <c r="BE19" s="27"/>
      <c r="BS19" s="13" t="s">
        <v>8</v>
      </c>
    </row>
    <row r="20" ht="18.48" customHeight="1">
      <c r="B20" s="17"/>
      <c r="C20" s="18"/>
      <c r="D20" s="18"/>
      <c r="E20" s="23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30</v>
      </c>
      <c r="AL20" s="18"/>
      <c r="AM20" s="18"/>
      <c r="AN20" s="23" t="s">
        <v>20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45" customHeight="1">
      <c r="B23" s="17"/>
      <c r="C23" s="18"/>
      <c r="D23" s="18"/>
      <c r="E23" s="32" t="s">
        <v>40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42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43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44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45</v>
      </c>
      <c r="E29" s="42"/>
      <c r="F29" s="28" t="s">
        <v>46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47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48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49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50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51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52</v>
      </c>
      <c r="U35" s="48"/>
      <c r="V35" s="48"/>
      <c r="W35" s="48"/>
      <c r="X35" s="50" t="s">
        <v>53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14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04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17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Kácov ON - oprava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VB žst. Kácov, č.p.114, Nádražní ul., 285 09 Kácov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63" t="str">
        <f>IF(AN8= "","",AN8)</f>
        <v>11. 2. 2019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26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Správa železniční dopravní cesty, s.o.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34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55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32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37</v>
      </c>
      <c r="AJ50" s="35"/>
      <c r="AK50" s="35"/>
      <c r="AL50" s="35"/>
      <c r="AM50" s="64" t="str">
        <f>IF(E20="","",E20)</f>
        <v>L. Malý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56</v>
      </c>
      <c r="D52" s="78"/>
      <c r="E52" s="78"/>
      <c r="F52" s="78"/>
      <c r="G52" s="78"/>
      <c r="H52" s="79"/>
      <c r="I52" s="80" t="s">
        <v>57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58</v>
      </c>
      <c r="AH52" s="78"/>
      <c r="AI52" s="78"/>
      <c r="AJ52" s="78"/>
      <c r="AK52" s="78"/>
      <c r="AL52" s="78"/>
      <c r="AM52" s="78"/>
      <c r="AN52" s="80" t="s">
        <v>59</v>
      </c>
      <c r="AO52" s="78"/>
      <c r="AP52" s="78"/>
      <c r="AQ52" s="82" t="s">
        <v>60</v>
      </c>
      <c r="AR52" s="39"/>
      <c r="AS52" s="83" t="s">
        <v>61</v>
      </c>
      <c r="AT52" s="84" t="s">
        <v>62</v>
      </c>
      <c r="AU52" s="84" t="s">
        <v>63</v>
      </c>
      <c r="AV52" s="84" t="s">
        <v>64</v>
      </c>
      <c r="AW52" s="84" t="s">
        <v>65</v>
      </c>
      <c r="AX52" s="84" t="s">
        <v>66</v>
      </c>
      <c r="AY52" s="84" t="s">
        <v>67</v>
      </c>
      <c r="AZ52" s="84" t="s">
        <v>68</v>
      </c>
      <c r="BA52" s="84" t="s">
        <v>69</v>
      </c>
      <c r="BB52" s="84" t="s">
        <v>70</v>
      </c>
      <c r="BC52" s="84" t="s">
        <v>71</v>
      </c>
      <c r="BD52" s="85" t="s">
        <v>72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73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ROUND(SUM(AG55:AG61),2)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20</v>
      </c>
      <c r="AR54" s="95"/>
      <c r="AS54" s="96">
        <f>ROUND(SUM(AS55:AS61),2)</f>
        <v>0</v>
      </c>
      <c r="AT54" s="97">
        <f>ROUND(SUM(AV54:AW54),2)</f>
        <v>0</v>
      </c>
      <c r="AU54" s="98">
        <f>ROUND(SUM(AU55:AU61),5)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ROUND(SUM(AZ55:AZ61),2)</f>
        <v>0</v>
      </c>
      <c r="BA54" s="97">
        <f>ROUND(SUM(BA55:BA61),2)</f>
        <v>0</v>
      </c>
      <c r="BB54" s="97">
        <f>ROUND(SUM(BB55:BB61),2)</f>
        <v>0</v>
      </c>
      <c r="BC54" s="97">
        <f>ROUND(SUM(BC55:BC61),2)</f>
        <v>0</v>
      </c>
      <c r="BD54" s="99">
        <f>ROUND(SUM(BD55:BD61),2)</f>
        <v>0</v>
      </c>
      <c r="BS54" s="100" t="s">
        <v>74</v>
      </c>
      <c r="BT54" s="100" t="s">
        <v>75</v>
      </c>
      <c r="BU54" s="101" t="s">
        <v>76</v>
      </c>
      <c r="BV54" s="100" t="s">
        <v>77</v>
      </c>
      <c r="BW54" s="100" t="s">
        <v>5</v>
      </c>
      <c r="BX54" s="100" t="s">
        <v>78</v>
      </c>
      <c r="CL54" s="100" t="s">
        <v>20</v>
      </c>
    </row>
    <row r="55" s="5" customFormat="1" ht="27" customHeight="1">
      <c r="A55" s="102" t="s">
        <v>79</v>
      </c>
      <c r="B55" s="103"/>
      <c r="C55" s="104"/>
      <c r="D55" s="105" t="s">
        <v>80</v>
      </c>
      <c r="E55" s="105"/>
      <c r="F55" s="105"/>
      <c r="G55" s="105"/>
      <c r="H55" s="105"/>
      <c r="I55" s="106"/>
      <c r="J55" s="105" t="s">
        <v>81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'SO.01 - Oprava vnějšího p...'!J30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82</v>
      </c>
      <c r="AR55" s="109"/>
      <c r="AS55" s="110">
        <v>0</v>
      </c>
      <c r="AT55" s="111">
        <f>ROUND(SUM(AV55:AW55),2)</f>
        <v>0</v>
      </c>
      <c r="AU55" s="112">
        <f>'SO.01 - Oprava vnějšího p...'!P95</f>
        <v>0</v>
      </c>
      <c r="AV55" s="111">
        <f>'SO.01 - Oprava vnějšího p...'!J33</f>
        <v>0</v>
      </c>
      <c r="AW55" s="111">
        <f>'SO.01 - Oprava vnějšího p...'!J34</f>
        <v>0</v>
      </c>
      <c r="AX55" s="111">
        <f>'SO.01 - Oprava vnějšího p...'!J35</f>
        <v>0</v>
      </c>
      <c r="AY55" s="111">
        <f>'SO.01 - Oprava vnějšího p...'!J36</f>
        <v>0</v>
      </c>
      <c r="AZ55" s="111">
        <f>'SO.01 - Oprava vnějšího p...'!F33</f>
        <v>0</v>
      </c>
      <c r="BA55" s="111">
        <f>'SO.01 - Oprava vnějšího p...'!F34</f>
        <v>0</v>
      </c>
      <c r="BB55" s="111">
        <f>'SO.01 - Oprava vnějšího p...'!F35</f>
        <v>0</v>
      </c>
      <c r="BC55" s="111">
        <f>'SO.01 - Oprava vnějšího p...'!F36</f>
        <v>0</v>
      </c>
      <c r="BD55" s="113">
        <f>'SO.01 - Oprava vnějšího p...'!F37</f>
        <v>0</v>
      </c>
      <c r="BT55" s="114" t="s">
        <v>83</v>
      </c>
      <c r="BV55" s="114" t="s">
        <v>77</v>
      </c>
      <c r="BW55" s="114" t="s">
        <v>84</v>
      </c>
      <c r="BX55" s="114" t="s">
        <v>5</v>
      </c>
      <c r="CL55" s="114" t="s">
        <v>20</v>
      </c>
      <c r="CM55" s="114" t="s">
        <v>85</v>
      </c>
    </row>
    <row r="56" s="5" customFormat="1" ht="16.5" customHeight="1">
      <c r="A56" s="102" t="s">
        <v>79</v>
      </c>
      <c r="B56" s="103"/>
      <c r="C56" s="104"/>
      <c r="D56" s="105" t="s">
        <v>86</v>
      </c>
      <c r="E56" s="105"/>
      <c r="F56" s="105"/>
      <c r="G56" s="105"/>
      <c r="H56" s="105"/>
      <c r="I56" s="106"/>
      <c r="J56" s="105" t="s">
        <v>87</v>
      </c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7">
        <f>'SO.02 - Oprava střechy'!J30</f>
        <v>0</v>
      </c>
      <c r="AH56" s="106"/>
      <c r="AI56" s="106"/>
      <c r="AJ56" s="106"/>
      <c r="AK56" s="106"/>
      <c r="AL56" s="106"/>
      <c r="AM56" s="106"/>
      <c r="AN56" s="107">
        <f>SUM(AG56,AT56)</f>
        <v>0</v>
      </c>
      <c r="AO56" s="106"/>
      <c r="AP56" s="106"/>
      <c r="AQ56" s="108" t="s">
        <v>82</v>
      </c>
      <c r="AR56" s="109"/>
      <c r="AS56" s="110">
        <v>0</v>
      </c>
      <c r="AT56" s="111">
        <f>ROUND(SUM(AV56:AW56),2)</f>
        <v>0</v>
      </c>
      <c r="AU56" s="112">
        <f>'SO.02 - Oprava střechy'!P91</f>
        <v>0</v>
      </c>
      <c r="AV56" s="111">
        <f>'SO.02 - Oprava střechy'!J33</f>
        <v>0</v>
      </c>
      <c r="AW56" s="111">
        <f>'SO.02 - Oprava střechy'!J34</f>
        <v>0</v>
      </c>
      <c r="AX56" s="111">
        <f>'SO.02 - Oprava střechy'!J35</f>
        <v>0</v>
      </c>
      <c r="AY56" s="111">
        <f>'SO.02 - Oprava střechy'!J36</f>
        <v>0</v>
      </c>
      <c r="AZ56" s="111">
        <f>'SO.02 - Oprava střechy'!F33</f>
        <v>0</v>
      </c>
      <c r="BA56" s="111">
        <f>'SO.02 - Oprava střechy'!F34</f>
        <v>0</v>
      </c>
      <c r="BB56" s="111">
        <f>'SO.02 - Oprava střechy'!F35</f>
        <v>0</v>
      </c>
      <c r="BC56" s="111">
        <f>'SO.02 - Oprava střechy'!F36</f>
        <v>0</v>
      </c>
      <c r="BD56" s="113">
        <f>'SO.02 - Oprava střechy'!F37</f>
        <v>0</v>
      </c>
      <c r="BT56" s="114" t="s">
        <v>83</v>
      </c>
      <c r="BV56" s="114" t="s">
        <v>77</v>
      </c>
      <c r="BW56" s="114" t="s">
        <v>88</v>
      </c>
      <c r="BX56" s="114" t="s">
        <v>5</v>
      </c>
      <c r="CL56" s="114" t="s">
        <v>20</v>
      </c>
      <c r="CM56" s="114" t="s">
        <v>85</v>
      </c>
    </row>
    <row r="57" s="5" customFormat="1" ht="16.5" customHeight="1">
      <c r="A57" s="102" t="s">
        <v>79</v>
      </c>
      <c r="B57" s="103"/>
      <c r="C57" s="104"/>
      <c r="D57" s="105" t="s">
        <v>89</v>
      </c>
      <c r="E57" s="105"/>
      <c r="F57" s="105"/>
      <c r="G57" s="105"/>
      <c r="H57" s="105"/>
      <c r="I57" s="106"/>
      <c r="J57" s="105" t="s">
        <v>90</v>
      </c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7">
        <f>'SO.03 - Oprava čekárny a ...'!J30</f>
        <v>0</v>
      </c>
      <c r="AH57" s="106"/>
      <c r="AI57" s="106"/>
      <c r="AJ57" s="106"/>
      <c r="AK57" s="106"/>
      <c r="AL57" s="106"/>
      <c r="AM57" s="106"/>
      <c r="AN57" s="107">
        <f>SUM(AG57,AT57)</f>
        <v>0</v>
      </c>
      <c r="AO57" s="106"/>
      <c r="AP57" s="106"/>
      <c r="AQ57" s="108" t="s">
        <v>82</v>
      </c>
      <c r="AR57" s="109"/>
      <c r="AS57" s="110">
        <v>0</v>
      </c>
      <c r="AT57" s="111">
        <f>ROUND(SUM(AV57:AW57),2)</f>
        <v>0</v>
      </c>
      <c r="AU57" s="112">
        <f>'SO.03 - Oprava čekárny a ...'!P102</f>
        <v>0</v>
      </c>
      <c r="AV57" s="111">
        <f>'SO.03 - Oprava čekárny a ...'!J33</f>
        <v>0</v>
      </c>
      <c r="AW57" s="111">
        <f>'SO.03 - Oprava čekárny a ...'!J34</f>
        <v>0</v>
      </c>
      <c r="AX57" s="111">
        <f>'SO.03 - Oprava čekárny a ...'!J35</f>
        <v>0</v>
      </c>
      <c r="AY57" s="111">
        <f>'SO.03 - Oprava čekárny a ...'!J36</f>
        <v>0</v>
      </c>
      <c r="AZ57" s="111">
        <f>'SO.03 - Oprava čekárny a ...'!F33</f>
        <v>0</v>
      </c>
      <c r="BA57" s="111">
        <f>'SO.03 - Oprava čekárny a ...'!F34</f>
        <v>0</v>
      </c>
      <c r="BB57" s="111">
        <f>'SO.03 - Oprava čekárny a ...'!F35</f>
        <v>0</v>
      </c>
      <c r="BC57" s="111">
        <f>'SO.03 - Oprava čekárny a ...'!F36</f>
        <v>0</v>
      </c>
      <c r="BD57" s="113">
        <f>'SO.03 - Oprava čekárny a ...'!F37</f>
        <v>0</v>
      </c>
      <c r="BT57" s="114" t="s">
        <v>83</v>
      </c>
      <c r="BV57" s="114" t="s">
        <v>77</v>
      </c>
      <c r="BW57" s="114" t="s">
        <v>91</v>
      </c>
      <c r="BX57" s="114" t="s">
        <v>5</v>
      </c>
      <c r="CL57" s="114" t="s">
        <v>20</v>
      </c>
      <c r="CM57" s="114" t="s">
        <v>85</v>
      </c>
    </row>
    <row r="58" s="5" customFormat="1" ht="27" customHeight="1">
      <c r="A58" s="102" t="s">
        <v>79</v>
      </c>
      <c r="B58" s="103"/>
      <c r="C58" s="104"/>
      <c r="D58" s="105" t="s">
        <v>92</v>
      </c>
      <c r="E58" s="105"/>
      <c r="F58" s="105"/>
      <c r="G58" s="105"/>
      <c r="H58" s="105"/>
      <c r="I58" s="106"/>
      <c r="J58" s="105" t="s">
        <v>93</v>
      </c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7">
        <f>'SO.04 - Oprava zpevněných...'!J30</f>
        <v>0</v>
      </c>
      <c r="AH58" s="106"/>
      <c r="AI58" s="106"/>
      <c r="AJ58" s="106"/>
      <c r="AK58" s="106"/>
      <c r="AL58" s="106"/>
      <c r="AM58" s="106"/>
      <c r="AN58" s="107">
        <f>SUM(AG58,AT58)</f>
        <v>0</v>
      </c>
      <c r="AO58" s="106"/>
      <c r="AP58" s="106"/>
      <c r="AQ58" s="108" t="s">
        <v>82</v>
      </c>
      <c r="AR58" s="109"/>
      <c r="AS58" s="110">
        <v>0</v>
      </c>
      <c r="AT58" s="111">
        <f>ROUND(SUM(AV58:AW58),2)</f>
        <v>0</v>
      </c>
      <c r="AU58" s="112">
        <f>'SO.04 - Oprava zpevněných...'!P96</f>
        <v>0</v>
      </c>
      <c r="AV58" s="111">
        <f>'SO.04 - Oprava zpevněných...'!J33</f>
        <v>0</v>
      </c>
      <c r="AW58" s="111">
        <f>'SO.04 - Oprava zpevněných...'!J34</f>
        <v>0</v>
      </c>
      <c r="AX58" s="111">
        <f>'SO.04 - Oprava zpevněných...'!J35</f>
        <v>0</v>
      </c>
      <c r="AY58" s="111">
        <f>'SO.04 - Oprava zpevněných...'!J36</f>
        <v>0</v>
      </c>
      <c r="AZ58" s="111">
        <f>'SO.04 - Oprava zpevněných...'!F33</f>
        <v>0</v>
      </c>
      <c r="BA58" s="111">
        <f>'SO.04 - Oprava zpevněných...'!F34</f>
        <v>0</v>
      </c>
      <c r="BB58" s="111">
        <f>'SO.04 - Oprava zpevněných...'!F35</f>
        <v>0</v>
      </c>
      <c r="BC58" s="111">
        <f>'SO.04 - Oprava zpevněných...'!F36</f>
        <v>0</v>
      </c>
      <c r="BD58" s="113">
        <f>'SO.04 - Oprava zpevněných...'!F37</f>
        <v>0</v>
      </c>
      <c r="BT58" s="114" t="s">
        <v>83</v>
      </c>
      <c r="BV58" s="114" t="s">
        <v>77</v>
      </c>
      <c r="BW58" s="114" t="s">
        <v>94</v>
      </c>
      <c r="BX58" s="114" t="s">
        <v>5</v>
      </c>
      <c r="CL58" s="114" t="s">
        <v>20</v>
      </c>
      <c r="CM58" s="114" t="s">
        <v>85</v>
      </c>
    </row>
    <row r="59" s="5" customFormat="1" ht="16.5" customHeight="1">
      <c r="A59" s="102" t="s">
        <v>79</v>
      </c>
      <c r="B59" s="103"/>
      <c r="C59" s="104"/>
      <c r="D59" s="105" t="s">
        <v>95</v>
      </c>
      <c r="E59" s="105"/>
      <c r="F59" s="105"/>
      <c r="G59" s="105"/>
      <c r="H59" s="105"/>
      <c r="I59" s="106"/>
      <c r="J59" s="105" t="s">
        <v>96</v>
      </c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7">
        <f>'SO.05 - Elektroinstalace'!J30</f>
        <v>0</v>
      </c>
      <c r="AH59" s="106"/>
      <c r="AI59" s="106"/>
      <c r="AJ59" s="106"/>
      <c r="AK59" s="106"/>
      <c r="AL59" s="106"/>
      <c r="AM59" s="106"/>
      <c r="AN59" s="107">
        <f>SUM(AG59,AT59)</f>
        <v>0</v>
      </c>
      <c r="AO59" s="106"/>
      <c r="AP59" s="106"/>
      <c r="AQ59" s="108" t="s">
        <v>82</v>
      </c>
      <c r="AR59" s="109"/>
      <c r="AS59" s="110">
        <v>0</v>
      </c>
      <c r="AT59" s="111">
        <f>ROUND(SUM(AV59:AW59),2)</f>
        <v>0</v>
      </c>
      <c r="AU59" s="112">
        <f>'SO.05 - Elektroinstalace'!P87</f>
        <v>0</v>
      </c>
      <c r="AV59" s="111">
        <f>'SO.05 - Elektroinstalace'!J33</f>
        <v>0</v>
      </c>
      <c r="AW59" s="111">
        <f>'SO.05 - Elektroinstalace'!J34</f>
        <v>0</v>
      </c>
      <c r="AX59" s="111">
        <f>'SO.05 - Elektroinstalace'!J35</f>
        <v>0</v>
      </c>
      <c r="AY59" s="111">
        <f>'SO.05 - Elektroinstalace'!J36</f>
        <v>0</v>
      </c>
      <c r="AZ59" s="111">
        <f>'SO.05 - Elektroinstalace'!F33</f>
        <v>0</v>
      </c>
      <c r="BA59" s="111">
        <f>'SO.05 - Elektroinstalace'!F34</f>
        <v>0</v>
      </c>
      <c r="BB59" s="111">
        <f>'SO.05 - Elektroinstalace'!F35</f>
        <v>0</v>
      </c>
      <c r="BC59" s="111">
        <f>'SO.05 - Elektroinstalace'!F36</f>
        <v>0</v>
      </c>
      <c r="BD59" s="113">
        <f>'SO.05 - Elektroinstalace'!F37</f>
        <v>0</v>
      </c>
      <c r="BT59" s="114" t="s">
        <v>83</v>
      </c>
      <c r="BV59" s="114" t="s">
        <v>77</v>
      </c>
      <c r="BW59" s="114" t="s">
        <v>97</v>
      </c>
      <c r="BX59" s="114" t="s">
        <v>5</v>
      </c>
      <c r="CL59" s="114" t="s">
        <v>20</v>
      </c>
      <c r="CM59" s="114" t="s">
        <v>85</v>
      </c>
    </row>
    <row r="60" s="5" customFormat="1" ht="16.5" customHeight="1">
      <c r="A60" s="102" t="s">
        <v>79</v>
      </c>
      <c r="B60" s="103"/>
      <c r="C60" s="104"/>
      <c r="D60" s="105" t="s">
        <v>98</v>
      </c>
      <c r="E60" s="105"/>
      <c r="F60" s="105"/>
      <c r="G60" s="105"/>
      <c r="H60" s="105"/>
      <c r="I60" s="106"/>
      <c r="J60" s="105" t="s">
        <v>99</v>
      </c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7">
        <f>'SO.06 - Odstranění přebyt...'!J30</f>
        <v>0</v>
      </c>
      <c r="AH60" s="106"/>
      <c r="AI60" s="106"/>
      <c r="AJ60" s="106"/>
      <c r="AK60" s="106"/>
      <c r="AL60" s="106"/>
      <c r="AM60" s="106"/>
      <c r="AN60" s="107">
        <f>SUM(AG60,AT60)</f>
        <v>0</v>
      </c>
      <c r="AO60" s="106"/>
      <c r="AP60" s="106"/>
      <c r="AQ60" s="108" t="s">
        <v>82</v>
      </c>
      <c r="AR60" s="109"/>
      <c r="AS60" s="110">
        <v>0</v>
      </c>
      <c r="AT60" s="111">
        <f>ROUND(SUM(AV60:AW60),2)</f>
        <v>0</v>
      </c>
      <c r="AU60" s="112">
        <f>'SO.06 - Odstranění přebyt...'!P86</f>
        <v>0</v>
      </c>
      <c r="AV60" s="111">
        <f>'SO.06 - Odstranění přebyt...'!J33</f>
        <v>0</v>
      </c>
      <c r="AW60" s="111">
        <f>'SO.06 - Odstranění přebyt...'!J34</f>
        <v>0</v>
      </c>
      <c r="AX60" s="111">
        <f>'SO.06 - Odstranění přebyt...'!J35</f>
        <v>0</v>
      </c>
      <c r="AY60" s="111">
        <f>'SO.06 - Odstranění přebyt...'!J36</f>
        <v>0</v>
      </c>
      <c r="AZ60" s="111">
        <f>'SO.06 - Odstranění přebyt...'!F33</f>
        <v>0</v>
      </c>
      <c r="BA60" s="111">
        <f>'SO.06 - Odstranění přebyt...'!F34</f>
        <v>0</v>
      </c>
      <c r="BB60" s="111">
        <f>'SO.06 - Odstranění přebyt...'!F35</f>
        <v>0</v>
      </c>
      <c r="BC60" s="111">
        <f>'SO.06 - Odstranění přebyt...'!F36</f>
        <v>0</v>
      </c>
      <c r="BD60" s="113">
        <f>'SO.06 - Odstranění přebyt...'!F37</f>
        <v>0</v>
      </c>
      <c r="BT60" s="114" t="s">
        <v>83</v>
      </c>
      <c r="BV60" s="114" t="s">
        <v>77</v>
      </c>
      <c r="BW60" s="114" t="s">
        <v>100</v>
      </c>
      <c r="BX60" s="114" t="s">
        <v>5</v>
      </c>
      <c r="CL60" s="114" t="s">
        <v>20</v>
      </c>
      <c r="CM60" s="114" t="s">
        <v>85</v>
      </c>
    </row>
    <row r="61" s="5" customFormat="1" ht="16.5" customHeight="1">
      <c r="A61" s="102" t="s">
        <v>79</v>
      </c>
      <c r="B61" s="103"/>
      <c r="C61" s="104"/>
      <c r="D61" s="105" t="s">
        <v>101</v>
      </c>
      <c r="E61" s="105"/>
      <c r="F61" s="105"/>
      <c r="G61" s="105"/>
      <c r="H61" s="105"/>
      <c r="I61" s="106"/>
      <c r="J61" s="105" t="s">
        <v>102</v>
      </c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7">
        <f>'SO.07 - VRN'!J30</f>
        <v>0</v>
      </c>
      <c r="AH61" s="106"/>
      <c r="AI61" s="106"/>
      <c r="AJ61" s="106"/>
      <c r="AK61" s="106"/>
      <c r="AL61" s="106"/>
      <c r="AM61" s="106"/>
      <c r="AN61" s="107">
        <f>SUM(AG61,AT61)</f>
        <v>0</v>
      </c>
      <c r="AO61" s="106"/>
      <c r="AP61" s="106"/>
      <c r="AQ61" s="108" t="s">
        <v>82</v>
      </c>
      <c r="AR61" s="109"/>
      <c r="AS61" s="115">
        <v>0</v>
      </c>
      <c r="AT61" s="116">
        <f>ROUND(SUM(AV61:AW61),2)</f>
        <v>0</v>
      </c>
      <c r="AU61" s="117">
        <f>'SO.07 - VRN'!P83</f>
        <v>0</v>
      </c>
      <c r="AV61" s="116">
        <f>'SO.07 - VRN'!J33</f>
        <v>0</v>
      </c>
      <c r="AW61" s="116">
        <f>'SO.07 - VRN'!J34</f>
        <v>0</v>
      </c>
      <c r="AX61" s="116">
        <f>'SO.07 - VRN'!J35</f>
        <v>0</v>
      </c>
      <c r="AY61" s="116">
        <f>'SO.07 - VRN'!J36</f>
        <v>0</v>
      </c>
      <c r="AZ61" s="116">
        <f>'SO.07 - VRN'!F33</f>
        <v>0</v>
      </c>
      <c r="BA61" s="116">
        <f>'SO.07 - VRN'!F34</f>
        <v>0</v>
      </c>
      <c r="BB61" s="116">
        <f>'SO.07 - VRN'!F35</f>
        <v>0</v>
      </c>
      <c r="BC61" s="116">
        <f>'SO.07 - VRN'!F36</f>
        <v>0</v>
      </c>
      <c r="BD61" s="118">
        <f>'SO.07 - VRN'!F37</f>
        <v>0</v>
      </c>
      <c r="BT61" s="114" t="s">
        <v>83</v>
      </c>
      <c r="BV61" s="114" t="s">
        <v>77</v>
      </c>
      <c r="BW61" s="114" t="s">
        <v>103</v>
      </c>
      <c r="BX61" s="114" t="s">
        <v>5</v>
      </c>
      <c r="CL61" s="114" t="s">
        <v>20</v>
      </c>
      <c r="CM61" s="114" t="s">
        <v>85</v>
      </c>
    </row>
    <row r="62" s="1" customFormat="1" ht="30" customHeight="1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39"/>
    </row>
  </sheetData>
  <sheetProtection sheet="1" formatColumns="0" formatRows="0" objects="1" scenarios="1" spinCount="100000" saltValue="rYYXDaK7Lri7wVY7aaaysa+E00zoJ39lo7K20mO1GNWXd434osjZvTo9470fbdUTwS5iPgc9XlsvaDcilEHZhg==" hashValue="Yrs6gzoON9/OtSA6G4S7BxmSqq+F20BN9+7mUo9eJCjEDoMP18s2ZlESdoMuYrySZBOjMcxIxfun7wjJGT7nRg==" algorithmName="SHA-512" password="CC35"/>
  <mergeCells count="6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D60:H60"/>
    <mergeCell ref="J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54:AM54"/>
    <mergeCell ref="AN54:AP54"/>
  </mergeCells>
  <hyperlinks>
    <hyperlink ref="A55" location="'SO.01 - Oprava vnějšího p...'!C2" display="/"/>
    <hyperlink ref="A56" location="'SO.02 - Oprava střechy'!C2" display="/"/>
    <hyperlink ref="A57" location="'SO.03 - Oprava čekárny a ...'!C2" display="/"/>
    <hyperlink ref="A58" location="'SO.04 - Oprava zpevněných...'!C2" display="/"/>
    <hyperlink ref="A59" location="'SO.05 - Elektroinstalace'!C2" display="/"/>
    <hyperlink ref="A60" location="'SO.06 - Odstranění přebyt...'!C2" display="/"/>
    <hyperlink ref="A61" location="'SO.07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84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85</v>
      </c>
    </row>
    <row r="4" ht="24.96" customHeight="1">
      <c r="B4" s="16"/>
      <c r="D4" s="123" t="s">
        <v>104</v>
      </c>
      <c r="L4" s="16"/>
      <c r="M4" s="20" t="s">
        <v>11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17</v>
      </c>
      <c r="L6" s="16"/>
    </row>
    <row r="7" ht="16.5" customHeight="1">
      <c r="B7" s="16"/>
      <c r="E7" s="125" t="str">
        <f>'Rekapitulace stavby'!K6</f>
        <v>Kácov ON - oprava</v>
      </c>
      <c r="F7" s="124"/>
      <c r="G7" s="124"/>
      <c r="H7" s="124"/>
      <c r="L7" s="16"/>
    </row>
    <row r="8" s="1" customFormat="1" ht="12" customHeight="1">
      <c r="B8" s="39"/>
      <c r="D8" s="124" t="s">
        <v>105</v>
      </c>
      <c r="I8" s="126"/>
      <c r="L8" s="39"/>
    </row>
    <row r="9" s="1" customFormat="1" ht="36.96" customHeight="1">
      <c r="B9" s="39"/>
      <c r="E9" s="127" t="s">
        <v>106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19</v>
      </c>
      <c r="F11" s="13" t="s">
        <v>20</v>
      </c>
      <c r="I11" s="128" t="s">
        <v>21</v>
      </c>
      <c r="J11" s="13" t="s">
        <v>20</v>
      </c>
      <c r="L11" s="39"/>
    </row>
    <row r="12" s="1" customFormat="1" ht="12" customHeight="1">
      <c r="B12" s="39"/>
      <c r="D12" s="124" t="s">
        <v>22</v>
      </c>
      <c r="F12" s="13" t="s">
        <v>23</v>
      </c>
      <c r="I12" s="128" t="s">
        <v>24</v>
      </c>
      <c r="J12" s="129" t="str">
        <f>'Rekapitulace stavby'!AN8</f>
        <v>11. 2. 2019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26</v>
      </c>
      <c r="I14" s="128" t="s">
        <v>27</v>
      </c>
      <c r="J14" s="13" t="s">
        <v>28</v>
      </c>
      <c r="L14" s="39"/>
    </row>
    <row r="15" s="1" customFormat="1" ht="18" customHeight="1">
      <c r="B15" s="39"/>
      <c r="E15" s="13" t="s">
        <v>29</v>
      </c>
      <c r="I15" s="128" t="s">
        <v>30</v>
      </c>
      <c r="J15" s="13" t="s">
        <v>31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32</v>
      </c>
      <c r="I17" s="128" t="s">
        <v>27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30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34</v>
      </c>
      <c r="I20" s="128" t="s">
        <v>27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8" t="s">
        <v>30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37</v>
      </c>
      <c r="I23" s="128" t="s">
        <v>27</v>
      </c>
      <c r="J23" s="13" t="s">
        <v>20</v>
      </c>
      <c r="L23" s="39"/>
    </row>
    <row r="24" s="1" customFormat="1" ht="18" customHeight="1">
      <c r="B24" s="39"/>
      <c r="E24" s="13" t="s">
        <v>38</v>
      </c>
      <c r="I24" s="128" t="s">
        <v>30</v>
      </c>
      <c r="J24" s="13" t="s">
        <v>20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39</v>
      </c>
      <c r="I26" s="126"/>
      <c r="L26" s="39"/>
    </row>
    <row r="27" s="6" customFormat="1" ht="16.5" customHeight="1">
      <c r="B27" s="130"/>
      <c r="E27" s="131" t="s">
        <v>20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41</v>
      </c>
      <c r="I30" s="126"/>
      <c r="J30" s="135">
        <f>ROUND(J95,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43</v>
      </c>
      <c r="I32" s="137" t="s">
        <v>42</v>
      </c>
      <c r="J32" s="136" t="s">
        <v>44</v>
      </c>
      <c r="L32" s="39"/>
    </row>
    <row r="33" s="1" customFormat="1" ht="14.4" customHeight="1">
      <c r="B33" s="39"/>
      <c r="D33" s="124" t="s">
        <v>45</v>
      </c>
      <c r="E33" s="124" t="s">
        <v>46</v>
      </c>
      <c r="F33" s="138">
        <f>ROUND((SUM(BE95:BE259)),  2)</f>
        <v>0</v>
      </c>
      <c r="I33" s="139">
        <v>0.20999999999999999</v>
      </c>
      <c r="J33" s="138">
        <f>ROUND(((SUM(BE95:BE259))*I33),  2)</f>
        <v>0</v>
      </c>
      <c r="L33" s="39"/>
    </row>
    <row r="34" s="1" customFormat="1" ht="14.4" customHeight="1">
      <c r="B34" s="39"/>
      <c r="E34" s="124" t="s">
        <v>47</v>
      </c>
      <c r="F34" s="138">
        <f>ROUND((SUM(BF95:BF259)),  2)</f>
        <v>0</v>
      </c>
      <c r="I34" s="139">
        <v>0.14999999999999999</v>
      </c>
      <c r="J34" s="138">
        <f>ROUND(((SUM(BF95:BF259))*I34),  2)</f>
        <v>0</v>
      </c>
      <c r="L34" s="39"/>
    </row>
    <row r="35" hidden="1" s="1" customFormat="1" ht="14.4" customHeight="1">
      <c r="B35" s="39"/>
      <c r="E35" s="124" t="s">
        <v>48</v>
      </c>
      <c r="F35" s="138">
        <f>ROUND((SUM(BG95:BG259)),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49</v>
      </c>
      <c r="F36" s="138">
        <f>ROUND((SUM(BH95:BH259)),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50</v>
      </c>
      <c r="F37" s="138">
        <f>ROUND((SUM(BI95:BI259)),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51</v>
      </c>
      <c r="E39" s="142"/>
      <c r="F39" s="142"/>
      <c r="G39" s="143" t="s">
        <v>52</v>
      </c>
      <c r="H39" s="144" t="s">
        <v>53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107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17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Kácov ON - oprava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105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SO.01 - Oprava vnějšího pláště budovy a krytého nástupiště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22</v>
      </c>
      <c r="D52" s="35"/>
      <c r="E52" s="35"/>
      <c r="F52" s="23" t="str">
        <f>F12</f>
        <v>VB žst. Kácov, č.p.114, Nádražní ul., 285 09 Kácov</v>
      </c>
      <c r="G52" s="35"/>
      <c r="H52" s="35"/>
      <c r="I52" s="128" t="s">
        <v>24</v>
      </c>
      <c r="J52" s="63" t="str">
        <f>IF(J12="","",J12)</f>
        <v>11. 2. 2019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26</v>
      </c>
      <c r="D54" s="35"/>
      <c r="E54" s="35"/>
      <c r="F54" s="23" t="str">
        <f>E15</f>
        <v>Správa železniční dopravní cesty, s.o.</v>
      </c>
      <c r="G54" s="35"/>
      <c r="H54" s="35"/>
      <c r="I54" s="128" t="s">
        <v>34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32</v>
      </c>
      <c r="D55" s="35"/>
      <c r="E55" s="35"/>
      <c r="F55" s="23" t="str">
        <f>IF(E18="","",E18)</f>
        <v>Vyplň údaj</v>
      </c>
      <c r="G55" s="35"/>
      <c r="H55" s="35"/>
      <c r="I55" s="128" t="s">
        <v>37</v>
      </c>
      <c r="J55" s="32" t="str">
        <f>E24</f>
        <v>L. Malý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108</v>
      </c>
      <c r="D57" s="156"/>
      <c r="E57" s="156"/>
      <c r="F57" s="156"/>
      <c r="G57" s="156"/>
      <c r="H57" s="156"/>
      <c r="I57" s="157"/>
      <c r="J57" s="158" t="s">
        <v>109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73</v>
      </c>
      <c r="D59" s="35"/>
      <c r="E59" s="35"/>
      <c r="F59" s="35"/>
      <c r="G59" s="35"/>
      <c r="H59" s="35"/>
      <c r="I59" s="126"/>
      <c r="J59" s="93">
        <f>J95</f>
        <v>0</v>
      </c>
      <c r="K59" s="35"/>
      <c r="L59" s="39"/>
      <c r="AU59" s="13" t="s">
        <v>110</v>
      </c>
    </row>
    <row r="60" s="7" customFormat="1" ht="24.96" customHeight="1">
      <c r="B60" s="160"/>
      <c r="C60" s="161"/>
      <c r="D60" s="162" t="s">
        <v>111</v>
      </c>
      <c r="E60" s="163"/>
      <c r="F60" s="163"/>
      <c r="G60" s="163"/>
      <c r="H60" s="163"/>
      <c r="I60" s="164"/>
      <c r="J60" s="165">
        <f>J96</f>
        <v>0</v>
      </c>
      <c r="K60" s="161"/>
      <c r="L60" s="166"/>
    </row>
    <row r="61" s="8" customFormat="1" ht="19.92" customHeight="1">
      <c r="B61" s="167"/>
      <c r="C61" s="168"/>
      <c r="D61" s="169" t="s">
        <v>112</v>
      </c>
      <c r="E61" s="170"/>
      <c r="F61" s="170"/>
      <c r="G61" s="170"/>
      <c r="H61" s="170"/>
      <c r="I61" s="171"/>
      <c r="J61" s="172">
        <f>J97</f>
        <v>0</v>
      </c>
      <c r="K61" s="168"/>
      <c r="L61" s="173"/>
    </row>
    <row r="62" s="8" customFormat="1" ht="19.92" customHeight="1">
      <c r="B62" s="167"/>
      <c r="C62" s="168"/>
      <c r="D62" s="169" t="s">
        <v>113</v>
      </c>
      <c r="E62" s="170"/>
      <c r="F62" s="170"/>
      <c r="G62" s="170"/>
      <c r="H62" s="170"/>
      <c r="I62" s="171"/>
      <c r="J62" s="172">
        <f>J99</f>
        <v>0</v>
      </c>
      <c r="K62" s="168"/>
      <c r="L62" s="173"/>
    </row>
    <row r="63" s="8" customFormat="1" ht="19.92" customHeight="1">
      <c r="B63" s="167"/>
      <c r="C63" s="168"/>
      <c r="D63" s="169" t="s">
        <v>114</v>
      </c>
      <c r="E63" s="170"/>
      <c r="F63" s="170"/>
      <c r="G63" s="170"/>
      <c r="H63" s="170"/>
      <c r="I63" s="171"/>
      <c r="J63" s="172">
        <f>J118</f>
        <v>0</v>
      </c>
      <c r="K63" s="168"/>
      <c r="L63" s="173"/>
    </row>
    <row r="64" s="8" customFormat="1" ht="19.92" customHeight="1">
      <c r="B64" s="167"/>
      <c r="C64" s="168"/>
      <c r="D64" s="169" t="s">
        <v>115</v>
      </c>
      <c r="E64" s="170"/>
      <c r="F64" s="170"/>
      <c r="G64" s="170"/>
      <c r="H64" s="170"/>
      <c r="I64" s="171"/>
      <c r="J64" s="172">
        <f>J143</f>
        <v>0</v>
      </c>
      <c r="K64" s="168"/>
      <c r="L64" s="173"/>
    </row>
    <row r="65" s="8" customFormat="1" ht="19.92" customHeight="1">
      <c r="B65" s="167"/>
      <c r="C65" s="168"/>
      <c r="D65" s="169" t="s">
        <v>116</v>
      </c>
      <c r="E65" s="170"/>
      <c r="F65" s="170"/>
      <c r="G65" s="170"/>
      <c r="H65" s="170"/>
      <c r="I65" s="171"/>
      <c r="J65" s="172">
        <f>J150</f>
        <v>0</v>
      </c>
      <c r="K65" s="168"/>
      <c r="L65" s="173"/>
    </row>
    <row r="66" s="7" customFormat="1" ht="24.96" customHeight="1">
      <c r="B66" s="160"/>
      <c r="C66" s="161"/>
      <c r="D66" s="162" t="s">
        <v>117</v>
      </c>
      <c r="E66" s="163"/>
      <c r="F66" s="163"/>
      <c r="G66" s="163"/>
      <c r="H66" s="163"/>
      <c r="I66" s="164"/>
      <c r="J66" s="165">
        <f>J152</f>
        <v>0</v>
      </c>
      <c r="K66" s="161"/>
      <c r="L66" s="166"/>
    </row>
    <row r="67" s="8" customFormat="1" ht="19.92" customHeight="1">
      <c r="B67" s="167"/>
      <c r="C67" s="168"/>
      <c r="D67" s="169" t="s">
        <v>118</v>
      </c>
      <c r="E67" s="170"/>
      <c r="F67" s="170"/>
      <c r="G67" s="170"/>
      <c r="H67" s="170"/>
      <c r="I67" s="171"/>
      <c r="J67" s="172">
        <f>J153</f>
        <v>0</v>
      </c>
      <c r="K67" s="168"/>
      <c r="L67" s="173"/>
    </row>
    <row r="68" s="8" customFormat="1" ht="19.92" customHeight="1">
      <c r="B68" s="167"/>
      <c r="C68" s="168"/>
      <c r="D68" s="169" t="s">
        <v>119</v>
      </c>
      <c r="E68" s="170"/>
      <c r="F68" s="170"/>
      <c r="G68" s="170"/>
      <c r="H68" s="170"/>
      <c r="I68" s="171"/>
      <c r="J68" s="172">
        <f>J157</f>
        <v>0</v>
      </c>
      <c r="K68" s="168"/>
      <c r="L68" s="173"/>
    </row>
    <row r="69" s="8" customFormat="1" ht="19.92" customHeight="1">
      <c r="B69" s="167"/>
      <c r="C69" s="168"/>
      <c r="D69" s="169" t="s">
        <v>120</v>
      </c>
      <c r="E69" s="170"/>
      <c r="F69" s="170"/>
      <c r="G69" s="170"/>
      <c r="H69" s="170"/>
      <c r="I69" s="171"/>
      <c r="J69" s="172">
        <f>J166</f>
        <v>0</v>
      </c>
      <c r="K69" s="168"/>
      <c r="L69" s="173"/>
    </row>
    <row r="70" s="8" customFormat="1" ht="19.92" customHeight="1">
      <c r="B70" s="167"/>
      <c r="C70" s="168"/>
      <c r="D70" s="169" t="s">
        <v>121</v>
      </c>
      <c r="E70" s="170"/>
      <c r="F70" s="170"/>
      <c r="G70" s="170"/>
      <c r="H70" s="170"/>
      <c r="I70" s="171"/>
      <c r="J70" s="172">
        <f>J181</f>
        <v>0</v>
      </c>
      <c r="K70" s="168"/>
      <c r="L70" s="173"/>
    </row>
    <row r="71" s="8" customFormat="1" ht="19.92" customHeight="1">
      <c r="B71" s="167"/>
      <c r="C71" s="168"/>
      <c r="D71" s="169" t="s">
        <v>122</v>
      </c>
      <c r="E71" s="170"/>
      <c r="F71" s="170"/>
      <c r="G71" s="170"/>
      <c r="H71" s="170"/>
      <c r="I71" s="171"/>
      <c r="J71" s="172">
        <f>J201</f>
        <v>0</v>
      </c>
      <c r="K71" s="168"/>
      <c r="L71" s="173"/>
    </row>
    <row r="72" s="8" customFormat="1" ht="19.92" customHeight="1">
      <c r="B72" s="167"/>
      <c r="C72" s="168"/>
      <c r="D72" s="169" t="s">
        <v>123</v>
      </c>
      <c r="E72" s="170"/>
      <c r="F72" s="170"/>
      <c r="G72" s="170"/>
      <c r="H72" s="170"/>
      <c r="I72" s="171"/>
      <c r="J72" s="172">
        <f>J227</f>
        <v>0</v>
      </c>
      <c r="K72" s="168"/>
      <c r="L72" s="173"/>
    </row>
    <row r="73" s="8" customFormat="1" ht="19.92" customHeight="1">
      <c r="B73" s="167"/>
      <c r="C73" s="168"/>
      <c r="D73" s="169" t="s">
        <v>124</v>
      </c>
      <c r="E73" s="170"/>
      <c r="F73" s="170"/>
      <c r="G73" s="170"/>
      <c r="H73" s="170"/>
      <c r="I73" s="171"/>
      <c r="J73" s="172">
        <f>J233</f>
        <v>0</v>
      </c>
      <c r="K73" s="168"/>
      <c r="L73" s="173"/>
    </row>
    <row r="74" s="8" customFormat="1" ht="19.92" customHeight="1">
      <c r="B74" s="167"/>
      <c r="C74" s="168"/>
      <c r="D74" s="169" t="s">
        <v>125</v>
      </c>
      <c r="E74" s="170"/>
      <c r="F74" s="170"/>
      <c r="G74" s="170"/>
      <c r="H74" s="170"/>
      <c r="I74" s="171"/>
      <c r="J74" s="172">
        <f>J247</f>
        <v>0</v>
      </c>
      <c r="K74" s="168"/>
      <c r="L74" s="173"/>
    </row>
    <row r="75" s="8" customFormat="1" ht="19.92" customHeight="1">
      <c r="B75" s="167"/>
      <c r="C75" s="168"/>
      <c r="D75" s="169" t="s">
        <v>126</v>
      </c>
      <c r="E75" s="170"/>
      <c r="F75" s="170"/>
      <c r="G75" s="170"/>
      <c r="H75" s="170"/>
      <c r="I75" s="171"/>
      <c r="J75" s="172">
        <f>J256</f>
        <v>0</v>
      </c>
      <c r="K75" s="168"/>
      <c r="L75" s="173"/>
    </row>
    <row r="76" s="1" customFormat="1" ht="21.84" customHeight="1">
      <c r="B76" s="34"/>
      <c r="C76" s="35"/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53"/>
      <c r="C77" s="54"/>
      <c r="D77" s="54"/>
      <c r="E77" s="54"/>
      <c r="F77" s="54"/>
      <c r="G77" s="54"/>
      <c r="H77" s="54"/>
      <c r="I77" s="150"/>
      <c r="J77" s="54"/>
      <c r="K77" s="54"/>
      <c r="L77" s="39"/>
    </row>
    <row r="81" s="1" customFormat="1" ht="6.96" customHeight="1">
      <c r="B81" s="55"/>
      <c r="C81" s="56"/>
      <c r="D81" s="56"/>
      <c r="E81" s="56"/>
      <c r="F81" s="56"/>
      <c r="G81" s="56"/>
      <c r="H81" s="56"/>
      <c r="I81" s="153"/>
      <c r="J81" s="56"/>
      <c r="K81" s="56"/>
      <c r="L81" s="39"/>
    </row>
    <row r="82" s="1" customFormat="1" ht="24.96" customHeight="1">
      <c r="B82" s="34"/>
      <c r="C82" s="19" t="s">
        <v>127</v>
      </c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26"/>
      <c r="J83" s="35"/>
      <c r="K83" s="35"/>
      <c r="L83" s="39"/>
    </row>
    <row r="84" s="1" customFormat="1" ht="12" customHeight="1">
      <c r="B84" s="34"/>
      <c r="C84" s="28" t="s">
        <v>17</v>
      </c>
      <c r="D84" s="35"/>
      <c r="E84" s="35"/>
      <c r="F84" s="35"/>
      <c r="G84" s="35"/>
      <c r="H84" s="35"/>
      <c r="I84" s="126"/>
      <c r="J84" s="35"/>
      <c r="K84" s="35"/>
      <c r="L84" s="39"/>
    </row>
    <row r="85" s="1" customFormat="1" ht="16.5" customHeight="1">
      <c r="B85" s="34"/>
      <c r="C85" s="35"/>
      <c r="D85" s="35"/>
      <c r="E85" s="154" t="str">
        <f>E7</f>
        <v>Kácov ON - oprava</v>
      </c>
      <c r="F85" s="28"/>
      <c r="G85" s="28"/>
      <c r="H85" s="28"/>
      <c r="I85" s="126"/>
      <c r="J85" s="35"/>
      <c r="K85" s="35"/>
      <c r="L85" s="39"/>
    </row>
    <row r="86" s="1" customFormat="1" ht="12" customHeight="1">
      <c r="B86" s="34"/>
      <c r="C86" s="28" t="s">
        <v>105</v>
      </c>
      <c r="D86" s="35"/>
      <c r="E86" s="35"/>
      <c r="F86" s="35"/>
      <c r="G86" s="35"/>
      <c r="H86" s="35"/>
      <c r="I86" s="126"/>
      <c r="J86" s="35"/>
      <c r="K86" s="35"/>
      <c r="L86" s="39"/>
    </row>
    <row r="87" s="1" customFormat="1" ht="16.5" customHeight="1">
      <c r="B87" s="34"/>
      <c r="C87" s="35"/>
      <c r="D87" s="35"/>
      <c r="E87" s="60" t="str">
        <f>E9</f>
        <v>SO.01 - Oprava vnějšího pláště budovy a krytého nástupiště</v>
      </c>
      <c r="F87" s="35"/>
      <c r="G87" s="35"/>
      <c r="H87" s="35"/>
      <c r="I87" s="126"/>
      <c r="J87" s="35"/>
      <c r="K87" s="35"/>
      <c r="L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126"/>
      <c r="J88" s="35"/>
      <c r="K88" s="35"/>
      <c r="L88" s="39"/>
    </row>
    <row r="89" s="1" customFormat="1" ht="12" customHeight="1">
      <c r="B89" s="34"/>
      <c r="C89" s="28" t="s">
        <v>22</v>
      </c>
      <c r="D89" s="35"/>
      <c r="E89" s="35"/>
      <c r="F89" s="23" t="str">
        <f>F12</f>
        <v>VB žst. Kácov, č.p.114, Nádražní ul., 285 09 Kácov</v>
      </c>
      <c r="G89" s="35"/>
      <c r="H89" s="35"/>
      <c r="I89" s="128" t="s">
        <v>24</v>
      </c>
      <c r="J89" s="63" t="str">
        <f>IF(J12="","",J12)</f>
        <v>11. 2. 2019</v>
      </c>
      <c r="K89" s="35"/>
      <c r="L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26"/>
      <c r="J90" s="35"/>
      <c r="K90" s="35"/>
      <c r="L90" s="39"/>
    </row>
    <row r="91" s="1" customFormat="1" ht="13.65" customHeight="1">
      <c r="B91" s="34"/>
      <c r="C91" s="28" t="s">
        <v>26</v>
      </c>
      <c r="D91" s="35"/>
      <c r="E91" s="35"/>
      <c r="F91" s="23" t="str">
        <f>E15</f>
        <v>Správa železniční dopravní cesty, s.o.</v>
      </c>
      <c r="G91" s="35"/>
      <c r="H91" s="35"/>
      <c r="I91" s="128" t="s">
        <v>34</v>
      </c>
      <c r="J91" s="32" t="str">
        <f>E21</f>
        <v xml:space="preserve"> </v>
      </c>
      <c r="K91" s="35"/>
      <c r="L91" s="39"/>
    </row>
    <row r="92" s="1" customFormat="1" ht="13.65" customHeight="1">
      <c r="B92" s="34"/>
      <c r="C92" s="28" t="s">
        <v>32</v>
      </c>
      <c r="D92" s="35"/>
      <c r="E92" s="35"/>
      <c r="F92" s="23" t="str">
        <f>IF(E18="","",E18)</f>
        <v>Vyplň údaj</v>
      </c>
      <c r="G92" s="35"/>
      <c r="H92" s="35"/>
      <c r="I92" s="128" t="s">
        <v>37</v>
      </c>
      <c r="J92" s="32" t="str">
        <f>E24</f>
        <v>L. Malý</v>
      </c>
      <c r="K92" s="35"/>
      <c r="L92" s="39"/>
    </row>
    <row r="93" s="1" customFormat="1" ht="10.32" customHeight="1">
      <c r="B93" s="34"/>
      <c r="C93" s="35"/>
      <c r="D93" s="35"/>
      <c r="E93" s="35"/>
      <c r="F93" s="35"/>
      <c r="G93" s="35"/>
      <c r="H93" s="35"/>
      <c r="I93" s="126"/>
      <c r="J93" s="35"/>
      <c r="K93" s="35"/>
      <c r="L93" s="39"/>
    </row>
    <row r="94" s="9" customFormat="1" ht="29.28" customHeight="1">
      <c r="B94" s="174"/>
      <c r="C94" s="175" t="s">
        <v>128</v>
      </c>
      <c r="D94" s="176" t="s">
        <v>60</v>
      </c>
      <c r="E94" s="176" t="s">
        <v>56</v>
      </c>
      <c r="F94" s="176" t="s">
        <v>57</v>
      </c>
      <c r="G94" s="176" t="s">
        <v>129</v>
      </c>
      <c r="H94" s="176" t="s">
        <v>130</v>
      </c>
      <c r="I94" s="177" t="s">
        <v>131</v>
      </c>
      <c r="J94" s="176" t="s">
        <v>109</v>
      </c>
      <c r="K94" s="178" t="s">
        <v>132</v>
      </c>
      <c r="L94" s="179"/>
      <c r="M94" s="83" t="s">
        <v>20</v>
      </c>
      <c r="N94" s="84" t="s">
        <v>45</v>
      </c>
      <c r="O94" s="84" t="s">
        <v>133</v>
      </c>
      <c r="P94" s="84" t="s">
        <v>134</v>
      </c>
      <c r="Q94" s="84" t="s">
        <v>135</v>
      </c>
      <c r="R94" s="84" t="s">
        <v>136</v>
      </c>
      <c r="S94" s="84" t="s">
        <v>137</v>
      </c>
      <c r="T94" s="85" t="s">
        <v>138</v>
      </c>
    </row>
    <row r="95" s="1" customFormat="1" ht="22.8" customHeight="1">
      <c r="B95" s="34"/>
      <c r="C95" s="90" t="s">
        <v>139</v>
      </c>
      <c r="D95" s="35"/>
      <c r="E95" s="35"/>
      <c r="F95" s="35"/>
      <c r="G95" s="35"/>
      <c r="H95" s="35"/>
      <c r="I95" s="126"/>
      <c r="J95" s="180">
        <f>BK95</f>
        <v>0</v>
      </c>
      <c r="K95" s="35"/>
      <c r="L95" s="39"/>
      <c r="M95" s="86"/>
      <c r="N95" s="87"/>
      <c r="O95" s="87"/>
      <c r="P95" s="181">
        <f>P96+P152</f>
        <v>0</v>
      </c>
      <c r="Q95" s="87"/>
      <c r="R95" s="181">
        <f>R96+R152</f>
        <v>32.694152773309</v>
      </c>
      <c r="S95" s="87"/>
      <c r="T95" s="182">
        <f>T96+T152</f>
        <v>37.033103199999999</v>
      </c>
      <c r="AT95" s="13" t="s">
        <v>74</v>
      </c>
      <c r="AU95" s="13" t="s">
        <v>110</v>
      </c>
      <c r="BK95" s="183">
        <f>BK96+BK152</f>
        <v>0</v>
      </c>
    </row>
    <row r="96" s="10" customFormat="1" ht="25.92" customHeight="1">
      <c r="B96" s="184"/>
      <c r="C96" s="185"/>
      <c r="D96" s="186" t="s">
        <v>74</v>
      </c>
      <c r="E96" s="187" t="s">
        <v>140</v>
      </c>
      <c r="F96" s="187" t="s">
        <v>141</v>
      </c>
      <c r="G96" s="185"/>
      <c r="H96" s="185"/>
      <c r="I96" s="188"/>
      <c r="J96" s="189">
        <f>BK96</f>
        <v>0</v>
      </c>
      <c r="K96" s="185"/>
      <c r="L96" s="190"/>
      <c r="M96" s="191"/>
      <c r="N96" s="192"/>
      <c r="O96" s="192"/>
      <c r="P96" s="193">
        <f>P97+P99+P118+P143+P150</f>
        <v>0</v>
      </c>
      <c r="Q96" s="192"/>
      <c r="R96" s="193">
        <f>R97+R99+R118+R143+R150</f>
        <v>26.493579571319998</v>
      </c>
      <c r="S96" s="192"/>
      <c r="T96" s="194">
        <f>T97+T99+T118+T143+T150</f>
        <v>32.360759999999999</v>
      </c>
      <c r="AR96" s="195" t="s">
        <v>83</v>
      </c>
      <c r="AT96" s="196" t="s">
        <v>74</v>
      </c>
      <c r="AU96" s="196" t="s">
        <v>75</v>
      </c>
      <c r="AY96" s="195" t="s">
        <v>142</v>
      </c>
      <c r="BK96" s="197">
        <f>BK97+BK99+BK118+BK143+BK150</f>
        <v>0</v>
      </c>
    </row>
    <row r="97" s="10" customFormat="1" ht="22.8" customHeight="1">
      <c r="B97" s="184"/>
      <c r="C97" s="185"/>
      <c r="D97" s="186" t="s">
        <v>74</v>
      </c>
      <c r="E97" s="198" t="s">
        <v>143</v>
      </c>
      <c r="F97" s="198" t="s">
        <v>144</v>
      </c>
      <c r="G97" s="185"/>
      <c r="H97" s="185"/>
      <c r="I97" s="188"/>
      <c r="J97" s="199">
        <f>BK97</f>
        <v>0</v>
      </c>
      <c r="K97" s="185"/>
      <c r="L97" s="190"/>
      <c r="M97" s="191"/>
      <c r="N97" s="192"/>
      <c r="O97" s="192"/>
      <c r="P97" s="193">
        <f>P98</f>
        <v>0</v>
      </c>
      <c r="Q97" s="192"/>
      <c r="R97" s="193">
        <f>R98</f>
        <v>1.7176500000000001</v>
      </c>
      <c r="S97" s="192"/>
      <c r="T97" s="194">
        <f>T98</f>
        <v>0</v>
      </c>
      <c r="AR97" s="195" t="s">
        <v>83</v>
      </c>
      <c r="AT97" s="196" t="s">
        <v>74</v>
      </c>
      <c r="AU97" s="196" t="s">
        <v>83</v>
      </c>
      <c r="AY97" s="195" t="s">
        <v>142</v>
      </c>
      <c r="BK97" s="197">
        <f>BK98</f>
        <v>0</v>
      </c>
    </row>
    <row r="98" s="1" customFormat="1" ht="16.5" customHeight="1">
      <c r="B98" s="34"/>
      <c r="C98" s="200" t="s">
        <v>83</v>
      </c>
      <c r="D98" s="200" t="s">
        <v>145</v>
      </c>
      <c r="E98" s="201" t="s">
        <v>146</v>
      </c>
      <c r="F98" s="202" t="s">
        <v>147</v>
      </c>
      <c r="G98" s="203" t="s">
        <v>148</v>
      </c>
      <c r="H98" s="204">
        <v>0.90000000000000002</v>
      </c>
      <c r="I98" s="205"/>
      <c r="J98" s="206">
        <f>ROUND(I98*H98,2)</f>
        <v>0</v>
      </c>
      <c r="K98" s="202" t="s">
        <v>149</v>
      </c>
      <c r="L98" s="39"/>
      <c r="M98" s="207" t="s">
        <v>20</v>
      </c>
      <c r="N98" s="208" t="s">
        <v>46</v>
      </c>
      <c r="O98" s="75"/>
      <c r="P98" s="209">
        <f>O98*H98</f>
        <v>0</v>
      </c>
      <c r="Q98" s="209">
        <v>1.9085000000000001</v>
      </c>
      <c r="R98" s="209">
        <f>Q98*H98</f>
        <v>1.7176500000000001</v>
      </c>
      <c r="S98" s="209">
        <v>0</v>
      </c>
      <c r="T98" s="210">
        <f>S98*H98</f>
        <v>0</v>
      </c>
      <c r="AR98" s="13" t="s">
        <v>150</v>
      </c>
      <c r="AT98" s="13" t="s">
        <v>145</v>
      </c>
      <c r="AU98" s="13" t="s">
        <v>85</v>
      </c>
      <c r="AY98" s="13" t="s">
        <v>142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3" t="s">
        <v>83</v>
      </c>
      <c r="BK98" s="211">
        <f>ROUND(I98*H98,2)</f>
        <v>0</v>
      </c>
      <c r="BL98" s="13" t="s">
        <v>150</v>
      </c>
      <c r="BM98" s="13" t="s">
        <v>151</v>
      </c>
    </row>
    <row r="99" s="10" customFormat="1" ht="22.8" customHeight="1">
      <c r="B99" s="184"/>
      <c r="C99" s="185"/>
      <c r="D99" s="186" t="s">
        <v>74</v>
      </c>
      <c r="E99" s="198" t="s">
        <v>152</v>
      </c>
      <c r="F99" s="198" t="s">
        <v>153</v>
      </c>
      <c r="G99" s="185"/>
      <c r="H99" s="185"/>
      <c r="I99" s="188"/>
      <c r="J99" s="199">
        <f>BK99</f>
        <v>0</v>
      </c>
      <c r="K99" s="185"/>
      <c r="L99" s="190"/>
      <c r="M99" s="191"/>
      <c r="N99" s="192"/>
      <c r="O99" s="192"/>
      <c r="P99" s="193">
        <f>SUM(P100:P117)</f>
        <v>0</v>
      </c>
      <c r="Q99" s="192"/>
      <c r="R99" s="193">
        <f>SUM(R100:R117)</f>
        <v>22.973811554399997</v>
      </c>
      <c r="S99" s="192"/>
      <c r="T99" s="194">
        <f>SUM(T100:T117)</f>
        <v>0</v>
      </c>
      <c r="AR99" s="195" t="s">
        <v>83</v>
      </c>
      <c r="AT99" s="196" t="s">
        <v>74</v>
      </c>
      <c r="AU99" s="196" t="s">
        <v>83</v>
      </c>
      <c r="AY99" s="195" t="s">
        <v>142</v>
      </c>
      <c r="BK99" s="197">
        <f>SUM(BK100:BK117)</f>
        <v>0</v>
      </c>
    </row>
    <row r="100" s="1" customFormat="1" ht="16.5" customHeight="1">
      <c r="B100" s="34"/>
      <c r="C100" s="200" t="s">
        <v>85</v>
      </c>
      <c r="D100" s="200" t="s">
        <v>145</v>
      </c>
      <c r="E100" s="201" t="s">
        <v>154</v>
      </c>
      <c r="F100" s="202" t="s">
        <v>155</v>
      </c>
      <c r="G100" s="203" t="s">
        <v>156</v>
      </c>
      <c r="H100" s="204">
        <v>2.48</v>
      </c>
      <c r="I100" s="205"/>
      <c r="J100" s="206">
        <f>ROUND(I100*H100,2)</f>
        <v>0</v>
      </c>
      <c r="K100" s="202" t="s">
        <v>149</v>
      </c>
      <c r="L100" s="39"/>
      <c r="M100" s="207" t="s">
        <v>20</v>
      </c>
      <c r="N100" s="208" t="s">
        <v>46</v>
      </c>
      <c r="O100" s="75"/>
      <c r="P100" s="209">
        <f>O100*H100</f>
        <v>0</v>
      </c>
      <c r="Q100" s="209">
        <v>0.040000000000000001</v>
      </c>
      <c r="R100" s="209">
        <f>Q100*H100</f>
        <v>0.099199999999999997</v>
      </c>
      <c r="S100" s="209">
        <v>0</v>
      </c>
      <c r="T100" s="210">
        <f>S100*H100</f>
        <v>0</v>
      </c>
      <c r="AR100" s="13" t="s">
        <v>150</v>
      </c>
      <c r="AT100" s="13" t="s">
        <v>145</v>
      </c>
      <c r="AU100" s="13" t="s">
        <v>85</v>
      </c>
      <c r="AY100" s="13" t="s">
        <v>142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3" t="s">
        <v>83</v>
      </c>
      <c r="BK100" s="211">
        <f>ROUND(I100*H100,2)</f>
        <v>0</v>
      </c>
      <c r="BL100" s="13" t="s">
        <v>150</v>
      </c>
      <c r="BM100" s="13" t="s">
        <v>157</v>
      </c>
    </row>
    <row r="101" s="1" customFormat="1" ht="16.5" customHeight="1">
      <c r="B101" s="34"/>
      <c r="C101" s="200" t="s">
        <v>143</v>
      </c>
      <c r="D101" s="200" t="s">
        <v>145</v>
      </c>
      <c r="E101" s="201" t="s">
        <v>158</v>
      </c>
      <c r="F101" s="202" t="s">
        <v>159</v>
      </c>
      <c r="G101" s="203" t="s">
        <v>156</v>
      </c>
      <c r="H101" s="204">
        <v>52.850000000000001</v>
      </c>
      <c r="I101" s="205"/>
      <c r="J101" s="206">
        <f>ROUND(I101*H101,2)</f>
        <v>0</v>
      </c>
      <c r="K101" s="202" t="s">
        <v>149</v>
      </c>
      <c r="L101" s="39"/>
      <c r="M101" s="207" t="s">
        <v>20</v>
      </c>
      <c r="N101" s="208" t="s">
        <v>46</v>
      </c>
      <c r="O101" s="75"/>
      <c r="P101" s="209">
        <f>O101*H101</f>
        <v>0</v>
      </c>
      <c r="Q101" s="209">
        <v>0.033579999999999999</v>
      </c>
      <c r="R101" s="209">
        <f>Q101*H101</f>
        <v>1.7747029999999999</v>
      </c>
      <c r="S101" s="209">
        <v>0</v>
      </c>
      <c r="T101" s="210">
        <f>S101*H101</f>
        <v>0</v>
      </c>
      <c r="AR101" s="13" t="s">
        <v>150</v>
      </c>
      <c r="AT101" s="13" t="s">
        <v>145</v>
      </c>
      <c r="AU101" s="13" t="s">
        <v>85</v>
      </c>
      <c r="AY101" s="13" t="s">
        <v>142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3" t="s">
        <v>83</v>
      </c>
      <c r="BK101" s="211">
        <f>ROUND(I101*H101,2)</f>
        <v>0</v>
      </c>
      <c r="BL101" s="13" t="s">
        <v>150</v>
      </c>
      <c r="BM101" s="13" t="s">
        <v>160</v>
      </c>
    </row>
    <row r="102" s="1" customFormat="1" ht="16.5" customHeight="1">
      <c r="B102" s="34"/>
      <c r="C102" s="200" t="s">
        <v>150</v>
      </c>
      <c r="D102" s="200" t="s">
        <v>145</v>
      </c>
      <c r="E102" s="201" t="s">
        <v>161</v>
      </c>
      <c r="F102" s="202" t="s">
        <v>162</v>
      </c>
      <c r="G102" s="203" t="s">
        <v>163</v>
      </c>
      <c r="H102" s="204">
        <v>390</v>
      </c>
      <c r="I102" s="205"/>
      <c r="J102" s="206">
        <f>ROUND(I102*H102,2)</f>
        <v>0</v>
      </c>
      <c r="K102" s="202" t="s">
        <v>149</v>
      </c>
      <c r="L102" s="39"/>
      <c r="M102" s="207" t="s">
        <v>20</v>
      </c>
      <c r="N102" s="208" t="s">
        <v>46</v>
      </c>
      <c r="O102" s="75"/>
      <c r="P102" s="209">
        <f>O102*H102</f>
        <v>0</v>
      </c>
      <c r="Q102" s="209">
        <v>0.0015</v>
      </c>
      <c r="R102" s="209">
        <f>Q102*H102</f>
        <v>0.58499999999999996</v>
      </c>
      <c r="S102" s="209">
        <v>0</v>
      </c>
      <c r="T102" s="210">
        <f>S102*H102</f>
        <v>0</v>
      </c>
      <c r="AR102" s="13" t="s">
        <v>150</v>
      </c>
      <c r="AT102" s="13" t="s">
        <v>145</v>
      </c>
      <c r="AU102" s="13" t="s">
        <v>85</v>
      </c>
      <c r="AY102" s="13" t="s">
        <v>142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3" t="s">
        <v>83</v>
      </c>
      <c r="BK102" s="211">
        <f>ROUND(I102*H102,2)</f>
        <v>0</v>
      </c>
      <c r="BL102" s="13" t="s">
        <v>150</v>
      </c>
      <c r="BM102" s="13" t="s">
        <v>164</v>
      </c>
    </row>
    <row r="103" s="1" customFormat="1" ht="16.5" customHeight="1">
      <c r="B103" s="34"/>
      <c r="C103" s="200" t="s">
        <v>165</v>
      </c>
      <c r="D103" s="200" t="s">
        <v>145</v>
      </c>
      <c r="E103" s="201" t="s">
        <v>166</v>
      </c>
      <c r="F103" s="202" t="s">
        <v>167</v>
      </c>
      <c r="G103" s="203" t="s">
        <v>156</v>
      </c>
      <c r="H103" s="204">
        <v>387.95999999999998</v>
      </c>
      <c r="I103" s="205"/>
      <c r="J103" s="206">
        <f>ROUND(I103*H103,2)</f>
        <v>0</v>
      </c>
      <c r="K103" s="202" t="s">
        <v>149</v>
      </c>
      <c r="L103" s="39"/>
      <c r="M103" s="207" t="s">
        <v>20</v>
      </c>
      <c r="N103" s="208" t="s">
        <v>46</v>
      </c>
      <c r="O103" s="75"/>
      <c r="P103" s="209">
        <f>O103*H103</f>
        <v>0</v>
      </c>
      <c r="Q103" s="209">
        <v>0.0073499999999999998</v>
      </c>
      <c r="R103" s="209">
        <f>Q103*H103</f>
        <v>2.8515059999999997</v>
      </c>
      <c r="S103" s="209">
        <v>0</v>
      </c>
      <c r="T103" s="210">
        <f>S103*H103</f>
        <v>0</v>
      </c>
      <c r="AR103" s="13" t="s">
        <v>150</v>
      </c>
      <c r="AT103" s="13" t="s">
        <v>145</v>
      </c>
      <c r="AU103" s="13" t="s">
        <v>85</v>
      </c>
      <c r="AY103" s="13" t="s">
        <v>142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3" t="s">
        <v>83</v>
      </c>
      <c r="BK103" s="211">
        <f>ROUND(I103*H103,2)</f>
        <v>0</v>
      </c>
      <c r="BL103" s="13" t="s">
        <v>150</v>
      </c>
      <c r="BM103" s="13" t="s">
        <v>168</v>
      </c>
    </row>
    <row r="104" s="1" customFormat="1" ht="16.5" customHeight="1">
      <c r="B104" s="34"/>
      <c r="C104" s="200" t="s">
        <v>152</v>
      </c>
      <c r="D104" s="200" t="s">
        <v>145</v>
      </c>
      <c r="E104" s="201" t="s">
        <v>169</v>
      </c>
      <c r="F104" s="202" t="s">
        <v>170</v>
      </c>
      <c r="G104" s="203" t="s">
        <v>156</v>
      </c>
      <c r="H104" s="204">
        <v>387.95999999999998</v>
      </c>
      <c r="I104" s="205"/>
      <c r="J104" s="206">
        <f>ROUND(I104*H104,2)</f>
        <v>0</v>
      </c>
      <c r="K104" s="202" t="s">
        <v>149</v>
      </c>
      <c r="L104" s="39"/>
      <c r="M104" s="207" t="s">
        <v>20</v>
      </c>
      <c r="N104" s="208" t="s">
        <v>46</v>
      </c>
      <c r="O104" s="75"/>
      <c r="P104" s="209">
        <f>O104*H104</f>
        <v>0</v>
      </c>
      <c r="Q104" s="209">
        <v>0.000263</v>
      </c>
      <c r="R104" s="209">
        <f>Q104*H104</f>
        <v>0.10203348</v>
      </c>
      <c r="S104" s="209">
        <v>0</v>
      </c>
      <c r="T104" s="210">
        <f>S104*H104</f>
        <v>0</v>
      </c>
      <c r="AR104" s="13" t="s">
        <v>150</v>
      </c>
      <c r="AT104" s="13" t="s">
        <v>145</v>
      </c>
      <c r="AU104" s="13" t="s">
        <v>85</v>
      </c>
      <c r="AY104" s="13" t="s">
        <v>142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3" t="s">
        <v>83</v>
      </c>
      <c r="BK104" s="211">
        <f>ROUND(I104*H104,2)</f>
        <v>0</v>
      </c>
      <c r="BL104" s="13" t="s">
        <v>150</v>
      </c>
      <c r="BM104" s="13" t="s">
        <v>171</v>
      </c>
    </row>
    <row r="105" s="1" customFormat="1" ht="16.5" customHeight="1">
      <c r="B105" s="34"/>
      <c r="C105" s="200" t="s">
        <v>172</v>
      </c>
      <c r="D105" s="200" t="s">
        <v>145</v>
      </c>
      <c r="E105" s="201" t="s">
        <v>173</v>
      </c>
      <c r="F105" s="202" t="s">
        <v>174</v>
      </c>
      <c r="G105" s="203" t="s">
        <v>156</v>
      </c>
      <c r="H105" s="204">
        <v>387.95999999999998</v>
      </c>
      <c r="I105" s="205"/>
      <c r="J105" s="206">
        <f>ROUND(I105*H105,2)</f>
        <v>0</v>
      </c>
      <c r="K105" s="202" t="s">
        <v>149</v>
      </c>
      <c r="L105" s="39"/>
      <c r="M105" s="207" t="s">
        <v>20</v>
      </c>
      <c r="N105" s="208" t="s">
        <v>46</v>
      </c>
      <c r="O105" s="75"/>
      <c r="P105" s="209">
        <f>O105*H105</f>
        <v>0</v>
      </c>
      <c r="Q105" s="209">
        <v>0.0043800000000000002</v>
      </c>
      <c r="R105" s="209">
        <f>Q105*H105</f>
        <v>1.6992647999999999</v>
      </c>
      <c r="S105" s="209">
        <v>0</v>
      </c>
      <c r="T105" s="210">
        <f>S105*H105</f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3" t="s">
        <v>83</v>
      </c>
      <c r="BK105" s="211">
        <f>ROUND(I105*H105,2)</f>
        <v>0</v>
      </c>
      <c r="BL105" s="13" t="s">
        <v>150</v>
      </c>
      <c r="BM105" s="13" t="s">
        <v>175</v>
      </c>
    </row>
    <row r="106" s="1" customFormat="1" ht="22.5" customHeight="1">
      <c r="B106" s="34"/>
      <c r="C106" s="200" t="s">
        <v>176</v>
      </c>
      <c r="D106" s="200" t="s">
        <v>145</v>
      </c>
      <c r="E106" s="201" t="s">
        <v>177</v>
      </c>
      <c r="F106" s="202" t="s">
        <v>178</v>
      </c>
      <c r="G106" s="203" t="s">
        <v>163</v>
      </c>
      <c r="H106" s="204">
        <v>231</v>
      </c>
      <c r="I106" s="205"/>
      <c r="J106" s="206">
        <f>ROUND(I106*H106,2)</f>
        <v>0</v>
      </c>
      <c r="K106" s="202" t="s">
        <v>149</v>
      </c>
      <c r="L106" s="39"/>
      <c r="M106" s="207" t="s">
        <v>20</v>
      </c>
      <c r="N106" s="208" t="s">
        <v>46</v>
      </c>
      <c r="O106" s="7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13" t="s">
        <v>150</v>
      </c>
      <c r="AT106" s="13" t="s">
        <v>145</v>
      </c>
      <c r="AU106" s="13" t="s">
        <v>85</v>
      </c>
      <c r="AY106" s="13" t="s">
        <v>142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3" t="s">
        <v>83</v>
      </c>
      <c r="BK106" s="211">
        <f>ROUND(I106*H106,2)</f>
        <v>0</v>
      </c>
      <c r="BL106" s="13" t="s">
        <v>150</v>
      </c>
      <c r="BM106" s="13" t="s">
        <v>179</v>
      </c>
    </row>
    <row r="107" s="1" customFormat="1" ht="16.5" customHeight="1">
      <c r="B107" s="34"/>
      <c r="C107" s="212" t="s">
        <v>180</v>
      </c>
      <c r="D107" s="212" t="s">
        <v>181</v>
      </c>
      <c r="E107" s="213" t="s">
        <v>182</v>
      </c>
      <c r="F107" s="214" t="s">
        <v>183</v>
      </c>
      <c r="G107" s="215" t="s">
        <v>163</v>
      </c>
      <c r="H107" s="216">
        <v>231</v>
      </c>
      <c r="I107" s="217"/>
      <c r="J107" s="218">
        <f>ROUND(I107*H107,2)</f>
        <v>0</v>
      </c>
      <c r="K107" s="214" t="s">
        <v>149</v>
      </c>
      <c r="L107" s="219"/>
      <c r="M107" s="220" t="s">
        <v>20</v>
      </c>
      <c r="N107" s="221" t="s">
        <v>46</v>
      </c>
      <c r="O107" s="75"/>
      <c r="P107" s="209">
        <f>O107*H107</f>
        <v>0</v>
      </c>
      <c r="Q107" s="209">
        <v>3.0000000000000001E-05</v>
      </c>
      <c r="R107" s="209">
        <f>Q107*H107</f>
        <v>0.0069300000000000004</v>
      </c>
      <c r="S107" s="209">
        <v>0</v>
      </c>
      <c r="T107" s="210">
        <f>S107*H107</f>
        <v>0</v>
      </c>
      <c r="AR107" s="13" t="s">
        <v>176</v>
      </c>
      <c r="AT107" s="13" t="s">
        <v>181</v>
      </c>
      <c r="AU107" s="13" t="s">
        <v>85</v>
      </c>
      <c r="AY107" s="13" t="s">
        <v>142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3" t="s">
        <v>83</v>
      </c>
      <c r="BK107" s="211">
        <f>ROUND(I107*H107,2)</f>
        <v>0</v>
      </c>
      <c r="BL107" s="13" t="s">
        <v>150</v>
      </c>
      <c r="BM107" s="13" t="s">
        <v>184</v>
      </c>
    </row>
    <row r="108" s="1" customFormat="1" ht="22.5" customHeight="1">
      <c r="B108" s="34"/>
      <c r="C108" s="200" t="s">
        <v>185</v>
      </c>
      <c r="D108" s="200" t="s">
        <v>145</v>
      </c>
      <c r="E108" s="201" t="s">
        <v>186</v>
      </c>
      <c r="F108" s="202" t="s">
        <v>187</v>
      </c>
      <c r="G108" s="203" t="s">
        <v>163</v>
      </c>
      <c r="H108" s="204">
        <v>195</v>
      </c>
      <c r="I108" s="205"/>
      <c r="J108" s="206">
        <f>ROUND(I108*H108,2)</f>
        <v>0</v>
      </c>
      <c r="K108" s="202" t="s">
        <v>149</v>
      </c>
      <c r="L108" s="39"/>
      <c r="M108" s="207" t="s">
        <v>20</v>
      </c>
      <c r="N108" s="208" t="s">
        <v>46</v>
      </c>
      <c r="O108" s="75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AR108" s="13" t="s">
        <v>150</v>
      </c>
      <c r="AT108" s="13" t="s">
        <v>145</v>
      </c>
      <c r="AU108" s="13" t="s">
        <v>85</v>
      </c>
      <c r="AY108" s="13" t="s">
        <v>142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3" t="s">
        <v>83</v>
      </c>
      <c r="BK108" s="211">
        <f>ROUND(I108*H108,2)</f>
        <v>0</v>
      </c>
      <c r="BL108" s="13" t="s">
        <v>150</v>
      </c>
      <c r="BM108" s="13" t="s">
        <v>188</v>
      </c>
    </row>
    <row r="109" s="1" customFormat="1" ht="16.5" customHeight="1">
      <c r="B109" s="34"/>
      <c r="C109" s="212" t="s">
        <v>189</v>
      </c>
      <c r="D109" s="212" t="s">
        <v>181</v>
      </c>
      <c r="E109" s="213" t="s">
        <v>190</v>
      </c>
      <c r="F109" s="214" t="s">
        <v>191</v>
      </c>
      <c r="G109" s="215" t="s">
        <v>163</v>
      </c>
      <c r="H109" s="216">
        <v>195</v>
      </c>
      <c r="I109" s="217"/>
      <c r="J109" s="218">
        <f>ROUND(I109*H109,2)</f>
        <v>0</v>
      </c>
      <c r="K109" s="214" t="s">
        <v>149</v>
      </c>
      <c r="L109" s="219"/>
      <c r="M109" s="220" t="s">
        <v>20</v>
      </c>
      <c r="N109" s="221" t="s">
        <v>46</v>
      </c>
      <c r="O109" s="75"/>
      <c r="P109" s="209">
        <f>O109*H109</f>
        <v>0</v>
      </c>
      <c r="Q109" s="209">
        <v>4.0000000000000003E-05</v>
      </c>
      <c r="R109" s="209">
        <f>Q109*H109</f>
        <v>0.0078000000000000005</v>
      </c>
      <c r="S109" s="209">
        <v>0</v>
      </c>
      <c r="T109" s="210">
        <f>S109*H109</f>
        <v>0</v>
      </c>
      <c r="AR109" s="13" t="s">
        <v>176</v>
      </c>
      <c r="AT109" s="13" t="s">
        <v>181</v>
      </c>
      <c r="AU109" s="13" t="s">
        <v>85</v>
      </c>
      <c r="AY109" s="13" t="s">
        <v>142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3" t="s">
        <v>83</v>
      </c>
      <c r="BK109" s="211">
        <f>ROUND(I109*H109,2)</f>
        <v>0</v>
      </c>
      <c r="BL109" s="13" t="s">
        <v>150</v>
      </c>
      <c r="BM109" s="13" t="s">
        <v>192</v>
      </c>
    </row>
    <row r="110" s="1" customFormat="1" ht="22.5" customHeight="1">
      <c r="B110" s="34"/>
      <c r="C110" s="200" t="s">
        <v>193</v>
      </c>
      <c r="D110" s="200" t="s">
        <v>145</v>
      </c>
      <c r="E110" s="201" t="s">
        <v>194</v>
      </c>
      <c r="F110" s="202" t="s">
        <v>195</v>
      </c>
      <c r="G110" s="203" t="s">
        <v>156</v>
      </c>
      <c r="H110" s="204">
        <v>387.95999999999998</v>
      </c>
      <c r="I110" s="205"/>
      <c r="J110" s="206">
        <f>ROUND(I110*H110,2)</f>
        <v>0</v>
      </c>
      <c r="K110" s="202" t="s">
        <v>149</v>
      </c>
      <c r="L110" s="39"/>
      <c r="M110" s="207" t="s">
        <v>20</v>
      </c>
      <c r="N110" s="208" t="s">
        <v>46</v>
      </c>
      <c r="O110" s="75"/>
      <c r="P110" s="209">
        <f>O110*H110</f>
        <v>0</v>
      </c>
      <c r="Q110" s="209">
        <v>0.03798</v>
      </c>
      <c r="R110" s="209">
        <f>Q110*H110</f>
        <v>14.7347208</v>
      </c>
      <c r="S110" s="209">
        <v>0</v>
      </c>
      <c r="T110" s="210">
        <f>S110*H110</f>
        <v>0</v>
      </c>
      <c r="AR110" s="13" t="s">
        <v>150</v>
      </c>
      <c r="AT110" s="13" t="s">
        <v>145</v>
      </c>
      <c r="AU110" s="13" t="s">
        <v>85</v>
      </c>
      <c r="AY110" s="13" t="s">
        <v>142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3" t="s">
        <v>83</v>
      </c>
      <c r="BK110" s="211">
        <f>ROUND(I110*H110,2)</f>
        <v>0</v>
      </c>
      <c r="BL110" s="13" t="s">
        <v>150</v>
      </c>
      <c r="BM110" s="13" t="s">
        <v>196</v>
      </c>
    </row>
    <row r="111" s="1" customFormat="1" ht="22.5" customHeight="1">
      <c r="B111" s="34"/>
      <c r="C111" s="200" t="s">
        <v>197</v>
      </c>
      <c r="D111" s="200" t="s">
        <v>145</v>
      </c>
      <c r="E111" s="201" t="s">
        <v>198</v>
      </c>
      <c r="F111" s="202" t="s">
        <v>199</v>
      </c>
      <c r="G111" s="203" t="s">
        <v>156</v>
      </c>
      <c r="H111" s="204">
        <v>387.95999999999998</v>
      </c>
      <c r="I111" s="205"/>
      <c r="J111" s="206">
        <f>ROUND(I111*H111,2)</f>
        <v>0</v>
      </c>
      <c r="K111" s="202" t="s">
        <v>149</v>
      </c>
      <c r="L111" s="39"/>
      <c r="M111" s="207" t="s">
        <v>20</v>
      </c>
      <c r="N111" s="208" t="s">
        <v>46</v>
      </c>
      <c r="O111" s="75"/>
      <c r="P111" s="209">
        <f>O111*H111</f>
        <v>0</v>
      </c>
      <c r="Q111" s="209">
        <v>0.0026800000000000001</v>
      </c>
      <c r="R111" s="209">
        <f>Q111*H111</f>
        <v>1.0397327999999999</v>
      </c>
      <c r="S111" s="209">
        <v>0</v>
      </c>
      <c r="T111" s="210">
        <f>S111*H111</f>
        <v>0</v>
      </c>
      <c r="AR111" s="13" t="s">
        <v>150</v>
      </c>
      <c r="AT111" s="13" t="s">
        <v>145</v>
      </c>
      <c r="AU111" s="13" t="s">
        <v>85</v>
      </c>
      <c r="AY111" s="13" t="s">
        <v>142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3" t="s">
        <v>83</v>
      </c>
      <c r="BK111" s="211">
        <f>ROUND(I111*H111,2)</f>
        <v>0</v>
      </c>
      <c r="BL111" s="13" t="s">
        <v>150</v>
      </c>
      <c r="BM111" s="13" t="s">
        <v>200</v>
      </c>
    </row>
    <row r="112" s="1" customFormat="1" ht="16.5" customHeight="1">
      <c r="B112" s="34"/>
      <c r="C112" s="200" t="s">
        <v>201</v>
      </c>
      <c r="D112" s="200" t="s">
        <v>145</v>
      </c>
      <c r="E112" s="201" t="s">
        <v>202</v>
      </c>
      <c r="F112" s="202" t="s">
        <v>203</v>
      </c>
      <c r="G112" s="203" t="s">
        <v>156</v>
      </c>
      <c r="H112" s="204">
        <v>25</v>
      </c>
      <c r="I112" s="205"/>
      <c r="J112" s="206">
        <f>ROUND(I112*H112,2)</f>
        <v>0</v>
      </c>
      <c r="K112" s="202" t="s">
        <v>149</v>
      </c>
      <c r="L112" s="39"/>
      <c r="M112" s="207" t="s">
        <v>20</v>
      </c>
      <c r="N112" s="208" t="s">
        <v>46</v>
      </c>
      <c r="O112" s="75"/>
      <c r="P112" s="209">
        <f>O112*H112</f>
        <v>0</v>
      </c>
      <c r="Q112" s="209">
        <v>0.0014</v>
      </c>
      <c r="R112" s="209">
        <f>Q112*H112</f>
        <v>0.034999999999999996</v>
      </c>
      <c r="S112" s="209">
        <v>0</v>
      </c>
      <c r="T112" s="210">
        <f>S112*H112</f>
        <v>0</v>
      </c>
      <c r="AR112" s="13" t="s">
        <v>150</v>
      </c>
      <c r="AT112" s="13" t="s">
        <v>145</v>
      </c>
      <c r="AU112" s="13" t="s">
        <v>85</v>
      </c>
      <c r="AY112" s="13" t="s">
        <v>142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3" t="s">
        <v>83</v>
      </c>
      <c r="BK112" s="211">
        <f>ROUND(I112*H112,2)</f>
        <v>0</v>
      </c>
      <c r="BL112" s="13" t="s">
        <v>150</v>
      </c>
      <c r="BM112" s="13" t="s">
        <v>204</v>
      </c>
    </row>
    <row r="113" s="1" customFormat="1" ht="16.5" customHeight="1">
      <c r="B113" s="34"/>
      <c r="C113" s="200" t="s">
        <v>9</v>
      </c>
      <c r="D113" s="200" t="s">
        <v>145</v>
      </c>
      <c r="E113" s="201" t="s">
        <v>205</v>
      </c>
      <c r="F113" s="202" t="s">
        <v>206</v>
      </c>
      <c r="G113" s="203" t="s">
        <v>163</v>
      </c>
      <c r="H113" s="204">
        <v>24.399999999999999</v>
      </c>
      <c r="I113" s="205"/>
      <c r="J113" s="206">
        <f>ROUND(I113*H113,2)</f>
        <v>0</v>
      </c>
      <c r="K113" s="202" t="s">
        <v>149</v>
      </c>
      <c r="L113" s="39"/>
      <c r="M113" s="207" t="s">
        <v>20</v>
      </c>
      <c r="N113" s="208" t="s">
        <v>46</v>
      </c>
      <c r="O113" s="75"/>
      <c r="P113" s="209">
        <f>O113*H113</f>
        <v>0</v>
      </c>
      <c r="Q113" s="209">
        <v>0.0015541260000000001</v>
      </c>
      <c r="R113" s="209">
        <f>Q113*H113</f>
        <v>0.0379206744</v>
      </c>
      <c r="S113" s="209">
        <v>0</v>
      </c>
      <c r="T113" s="210">
        <f>S113*H113</f>
        <v>0</v>
      </c>
      <c r="AR113" s="13" t="s">
        <v>150</v>
      </c>
      <c r="AT113" s="13" t="s">
        <v>145</v>
      </c>
      <c r="AU113" s="13" t="s">
        <v>85</v>
      </c>
      <c r="AY113" s="13" t="s">
        <v>142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3" t="s">
        <v>83</v>
      </c>
      <c r="BK113" s="211">
        <f>ROUND(I113*H113,2)</f>
        <v>0</v>
      </c>
      <c r="BL113" s="13" t="s">
        <v>150</v>
      </c>
      <c r="BM113" s="13" t="s">
        <v>207</v>
      </c>
    </row>
    <row r="114" s="1" customFormat="1" ht="16.5" customHeight="1">
      <c r="B114" s="34"/>
      <c r="C114" s="200" t="s">
        <v>208</v>
      </c>
      <c r="D114" s="200" t="s">
        <v>145</v>
      </c>
      <c r="E114" s="201" t="s">
        <v>209</v>
      </c>
      <c r="F114" s="202" t="s">
        <v>210</v>
      </c>
      <c r="G114" s="203" t="s">
        <v>163</v>
      </c>
      <c r="H114" s="204">
        <v>5</v>
      </c>
      <c r="I114" s="205"/>
      <c r="J114" s="206">
        <f>ROUND(I114*H114,2)</f>
        <v>0</v>
      </c>
      <c r="K114" s="202" t="s">
        <v>20</v>
      </c>
      <c r="L114" s="39"/>
      <c r="M114" s="207" t="s">
        <v>20</v>
      </c>
      <c r="N114" s="208" t="s">
        <v>46</v>
      </c>
      <c r="O114" s="75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13" t="s">
        <v>150</v>
      </c>
      <c r="AT114" s="13" t="s">
        <v>145</v>
      </c>
      <c r="AU114" s="13" t="s">
        <v>85</v>
      </c>
      <c r="AY114" s="13" t="s">
        <v>142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3" t="s">
        <v>83</v>
      </c>
      <c r="BK114" s="211">
        <f>ROUND(I114*H114,2)</f>
        <v>0</v>
      </c>
      <c r="BL114" s="13" t="s">
        <v>150</v>
      </c>
      <c r="BM114" s="13" t="s">
        <v>211</v>
      </c>
    </row>
    <row r="115" s="1" customFormat="1" ht="16.5" customHeight="1">
      <c r="B115" s="34"/>
      <c r="C115" s="200" t="s">
        <v>212</v>
      </c>
      <c r="D115" s="200" t="s">
        <v>145</v>
      </c>
      <c r="E115" s="201" t="s">
        <v>213</v>
      </c>
      <c r="F115" s="202" t="s">
        <v>214</v>
      </c>
      <c r="G115" s="203" t="s">
        <v>156</v>
      </c>
      <c r="H115" s="204">
        <v>62.18</v>
      </c>
      <c r="I115" s="205"/>
      <c r="J115" s="206">
        <f>ROUND(I115*H115,2)</f>
        <v>0</v>
      </c>
      <c r="K115" s="202" t="s">
        <v>149</v>
      </c>
      <c r="L115" s="39"/>
      <c r="M115" s="207" t="s">
        <v>20</v>
      </c>
      <c r="N115" s="208" t="s">
        <v>46</v>
      </c>
      <c r="O115" s="75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AR115" s="13" t="s">
        <v>150</v>
      </c>
      <c r="AT115" s="13" t="s">
        <v>145</v>
      </c>
      <c r="AU115" s="13" t="s">
        <v>85</v>
      </c>
      <c r="AY115" s="13" t="s">
        <v>142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83</v>
      </c>
      <c r="BK115" s="211">
        <f>ROUND(I115*H115,2)</f>
        <v>0</v>
      </c>
      <c r="BL115" s="13" t="s">
        <v>150</v>
      </c>
      <c r="BM115" s="13" t="s">
        <v>215</v>
      </c>
    </row>
    <row r="116" s="1" customFormat="1" ht="16.5" customHeight="1">
      <c r="B116" s="34"/>
      <c r="C116" s="200" t="s">
        <v>216</v>
      </c>
      <c r="D116" s="200" t="s">
        <v>145</v>
      </c>
      <c r="E116" s="201" t="s">
        <v>217</v>
      </c>
      <c r="F116" s="202" t="s">
        <v>218</v>
      </c>
      <c r="G116" s="203" t="s">
        <v>156</v>
      </c>
      <c r="H116" s="204">
        <v>387.95999999999998</v>
      </c>
      <c r="I116" s="205"/>
      <c r="J116" s="206">
        <f>ROUND(I116*H116,2)</f>
        <v>0</v>
      </c>
      <c r="K116" s="202" t="s">
        <v>149</v>
      </c>
      <c r="L116" s="39"/>
      <c r="M116" s="207" t="s">
        <v>20</v>
      </c>
      <c r="N116" s="208" t="s">
        <v>46</v>
      </c>
      <c r="O116" s="75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AR116" s="13" t="s">
        <v>150</v>
      </c>
      <c r="AT116" s="13" t="s">
        <v>145</v>
      </c>
      <c r="AU116" s="13" t="s">
        <v>85</v>
      </c>
      <c r="AY116" s="13" t="s">
        <v>142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3" t="s">
        <v>83</v>
      </c>
      <c r="BK116" s="211">
        <f>ROUND(I116*H116,2)</f>
        <v>0</v>
      </c>
      <c r="BL116" s="13" t="s">
        <v>150</v>
      </c>
      <c r="BM116" s="13" t="s">
        <v>219</v>
      </c>
    </row>
    <row r="117" s="1" customFormat="1" ht="16.5" customHeight="1">
      <c r="B117" s="34"/>
      <c r="C117" s="200" t="s">
        <v>220</v>
      </c>
      <c r="D117" s="200" t="s">
        <v>145</v>
      </c>
      <c r="E117" s="201" t="s">
        <v>221</v>
      </c>
      <c r="F117" s="202" t="s">
        <v>222</v>
      </c>
      <c r="G117" s="203" t="s">
        <v>163</v>
      </c>
      <c r="H117" s="204">
        <v>488.60000000000002</v>
      </c>
      <c r="I117" s="205"/>
      <c r="J117" s="206">
        <f>ROUND(I117*H117,2)</f>
        <v>0</v>
      </c>
      <c r="K117" s="202" t="s">
        <v>149</v>
      </c>
      <c r="L117" s="39"/>
      <c r="M117" s="207" t="s">
        <v>20</v>
      </c>
      <c r="N117" s="208" t="s">
        <v>46</v>
      </c>
      <c r="O117" s="75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10">
        <f>S117*H117</f>
        <v>0</v>
      </c>
      <c r="AR117" s="13" t="s">
        <v>150</v>
      </c>
      <c r="AT117" s="13" t="s">
        <v>145</v>
      </c>
      <c r="AU117" s="13" t="s">
        <v>85</v>
      </c>
      <c r="AY117" s="13" t="s">
        <v>142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83</v>
      </c>
      <c r="BK117" s="211">
        <f>ROUND(I117*H117,2)</f>
        <v>0</v>
      </c>
      <c r="BL117" s="13" t="s">
        <v>150</v>
      </c>
      <c r="BM117" s="13" t="s">
        <v>223</v>
      </c>
    </row>
    <row r="118" s="10" customFormat="1" ht="22.8" customHeight="1">
      <c r="B118" s="184"/>
      <c r="C118" s="185"/>
      <c r="D118" s="186" t="s">
        <v>74</v>
      </c>
      <c r="E118" s="198" t="s">
        <v>180</v>
      </c>
      <c r="F118" s="198" t="s">
        <v>224</v>
      </c>
      <c r="G118" s="185"/>
      <c r="H118" s="185"/>
      <c r="I118" s="188"/>
      <c r="J118" s="199">
        <f>BK118</f>
        <v>0</v>
      </c>
      <c r="K118" s="185"/>
      <c r="L118" s="190"/>
      <c r="M118" s="191"/>
      <c r="N118" s="192"/>
      <c r="O118" s="192"/>
      <c r="P118" s="193">
        <f>SUM(P119:P142)</f>
        <v>0</v>
      </c>
      <c r="Q118" s="192"/>
      <c r="R118" s="193">
        <f>SUM(R119:R142)</f>
        <v>1.80211801692</v>
      </c>
      <c r="S118" s="192"/>
      <c r="T118" s="194">
        <f>SUM(T119:T142)</f>
        <v>32.360759999999999</v>
      </c>
      <c r="AR118" s="195" t="s">
        <v>83</v>
      </c>
      <c r="AT118" s="196" t="s">
        <v>74</v>
      </c>
      <c r="AU118" s="196" t="s">
        <v>83</v>
      </c>
      <c r="AY118" s="195" t="s">
        <v>142</v>
      </c>
      <c r="BK118" s="197">
        <f>SUM(BK119:BK142)</f>
        <v>0</v>
      </c>
    </row>
    <row r="119" s="1" customFormat="1" ht="22.5" customHeight="1">
      <c r="B119" s="34"/>
      <c r="C119" s="200" t="s">
        <v>225</v>
      </c>
      <c r="D119" s="200" t="s">
        <v>145</v>
      </c>
      <c r="E119" s="201" t="s">
        <v>226</v>
      </c>
      <c r="F119" s="202" t="s">
        <v>227</v>
      </c>
      <c r="G119" s="203" t="s">
        <v>228</v>
      </c>
      <c r="H119" s="204">
        <v>1</v>
      </c>
      <c r="I119" s="205"/>
      <c r="J119" s="206">
        <f>ROUND(I119*H119,2)</f>
        <v>0</v>
      </c>
      <c r="K119" s="202" t="s">
        <v>20</v>
      </c>
      <c r="L119" s="39"/>
      <c r="M119" s="207" t="s">
        <v>20</v>
      </c>
      <c r="N119" s="208" t="s">
        <v>46</v>
      </c>
      <c r="O119" s="75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AR119" s="13" t="s">
        <v>150</v>
      </c>
      <c r="AT119" s="13" t="s">
        <v>145</v>
      </c>
      <c r="AU119" s="13" t="s">
        <v>85</v>
      </c>
      <c r="AY119" s="13" t="s">
        <v>142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3" t="s">
        <v>83</v>
      </c>
      <c r="BK119" s="211">
        <f>ROUND(I119*H119,2)</f>
        <v>0</v>
      </c>
      <c r="BL119" s="13" t="s">
        <v>150</v>
      </c>
      <c r="BM119" s="13" t="s">
        <v>229</v>
      </c>
    </row>
    <row r="120" s="1" customFormat="1" ht="22.5" customHeight="1">
      <c r="B120" s="34"/>
      <c r="C120" s="200" t="s">
        <v>7</v>
      </c>
      <c r="D120" s="200" t="s">
        <v>145</v>
      </c>
      <c r="E120" s="201" t="s">
        <v>230</v>
      </c>
      <c r="F120" s="202" t="s">
        <v>231</v>
      </c>
      <c r="G120" s="203" t="s">
        <v>228</v>
      </c>
      <c r="H120" s="204">
        <v>1</v>
      </c>
      <c r="I120" s="205"/>
      <c r="J120" s="206">
        <f>ROUND(I120*H120,2)</f>
        <v>0</v>
      </c>
      <c r="K120" s="202" t="s">
        <v>20</v>
      </c>
      <c r="L120" s="39"/>
      <c r="M120" s="207" t="s">
        <v>20</v>
      </c>
      <c r="N120" s="208" t="s">
        <v>46</v>
      </c>
      <c r="O120" s="75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AR120" s="13" t="s">
        <v>150</v>
      </c>
      <c r="AT120" s="13" t="s">
        <v>145</v>
      </c>
      <c r="AU120" s="13" t="s">
        <v>85</v>
      </c>
      <c r="AY120" s="13" t="s">
        <v>142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3" t="s">
        <v>83</v>
      </c>
      <c r="BK120" s="211">
        <f>ROUND(I120*H120,2)</f>
        <v>0</v>
      </c>
      <c r="BL120" s="13" t="s">
        <v>150</v>
      </c>
      <c r="BM120" s="13" t="s">
        <v>232</v>
      </c>
    </row>
    <row r="121" s="1" customFormat="1" ht="16.5" customHeight="1">
      <c r="B121" s="34"/>
      <c r="C121" s="200" t="s">
        <v>233</v>
      </c>
      <c r="D121" s="200" t="s">
        <v>145</v>
      </c>
      <c r="E121" s="201" t="s">
        <v>234</v>
      </c>
      <c r="F121" s="202" t="s">
        <v>235</v>
      </c>
      <c r="G121" s="203" t="s">
        <v>228</v>
      </c>
      <c r="H121" s="204">
        <v>1</v>
      </c>
      <c r="I121" s="205"/>
      <c r="J121" s="206">
        <f>ROUND(I121*H121,2)</f>
        <v>0</v>
      </c>
      <c r="K121" s="202" t="s">
        <v>20</v>
      </c>
      <c r="L121" s="39"/>
      <c r="M121" s="207" t="s">
        <v>20</v>
      </c>
      <c r="N121" s="208" t="s">
        <v>46</v>
      </c>
      <c r="O121" s="75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AR121" s="13" t="s">
        <v>150</v>
      </c>
      <c r="AT121" s="13" t="s">
        <v>145</v>
      </c>
      <c r="AU121" s="13" t="s">
        <v>85</v>
      </c>
      <c r="AY121" s="13" t="s">
        <v>142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3" t="s">
        <v>83</v>
      </c>
      <c r="BK121" s="211">
        <f>ROUND(I121*H121,2)</f>
        <v>0</v>
      </c>
      <c r="BL121" s="13" t="s">
        <v>150</v>
      </c>
      <c r="BM121" s="13" t="s">
        <v>236</v>
      </c>
    </row>
    <row r="122" s="1" customFormat="1" ht="16.5" customHeight="1">
      <c r="B122" s="34"/>
      <c r="C122" s="200" t="s">
        <v>237</v>
      </c>
      <c r="D122" s="200" t="s">
        <v>145</v>
      </c>
      <c r="E122" s="201" t="s">
        <v>238</v>
      </c>
      <c r="F122" s="202" t="s">
        <v>239</v>
      </c>
      <c r="G122" s="203" t="s">
        <v>228</v>
      </c>
      <c r="H122" s="204">
        <v>1</v>
      </c>
      <c r="I122" s="205"/>
      <c r="J122" s="206">
        <f>ROUND(I122*H122,2)</f>
        <v>0</v>
      </c>
      <c r="K122" s="202" t="s">
        <v>20</v>
      </c>
      <c r="L122" s="39"/>
      <c r="M122" s="207" t="s">
        <v>20</v>
      </c>
      <c r="N122" s="208" t="s">
        <v>46</v>
      </c>
      <c r="O122" s="75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AR122" s="13" t="s">
        <v>150</v>
      </c>
      <c r="AT122" s="13" t="s">
        <v>145</v>
      </c>
      <c r="AU122" s="13" t="s">
        <v>85</v>
      </c>
      <c r="AY122" s="13" t="s">
        <v>142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3" t="s">
        <v>83</v>
      </c>
      <c r="BK122" s="211">
        <f>ROUND(I122*H122,2)</f>
        <v>0</v>
      </c>
      <c r="BL122" s="13" t="s">
        <v>150</v>
      </c>
      <c r="BM122" s="13" t="s">
        <v>240</v>
      </c>
    </row>
    <row r="123" s="1" customFormat="1" ht="22.5" customHeight="1">
      <c r="B123" s="34"/>
      <c r="C123" s="200" t="s">
        <v>241</v>
      </c>
      <c r="D123" s="200" t="s">
        <v>145</v>
      </c>
      <c r="E123" s="201" t="s">
        <v>242</v>
      </c>
      <c r="F123" s="202" t="s">
        <v>243</v>
      </c>
      <c r="G123" s="203" t="s">
        <v>156</v>
      </c>
      <c r="H123" s="204">
        <v>387.95999999999998</v>
      </c>
      <c r="I123" s="205"/>
      <c r="J123" s="206">
        <f>ROUND(I123*H123,2)</f>
        <v>0</v>
      </c>
      <c r="K123" s="202" t="s">
        <v>149</v>
      </c>
      <c r="L123" s="39"/>
      <c r="M123" s="207" t="s">
        <v>20</v>
      </c>
      <c r="N123" s="208" t="s">
        <v>46</v>
      </c>
      <c r="O123" s="75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AR123" s="13" t="s">
        <v>150</v>
      </c>
      <c r="AT123" s="13" t="s">
        <v>145</v>
      </c>
      <c r="AU123" s="13" t="s">
        <v>85</v>
      </c>
      <c r="AY123" s="13" t="s">
        <v>142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3" t="s">
        <v>83</v>
      </c>
      <c r="BK123" s="211">
        <f>ROUND(I123*H123,2)</f>
        <v>0</v>
      </c>
      <c r="BL123" s="13" t="s">
        <v>150</v>
      </c>
      <c r="BM123" s="13" t="s">
        <v>244</v>
      </c>
    </row>
    <row r="124" s="1" customFormat="1" ht="22.5" customHeight="1">
      <c r="B124" s="34"/>
      <c r="C124" s="200" t="s">
        <v>245</v>
      </c>
      <c r="D124" s="200" t="s">
        <v>145</v>
      </c>
      <c r="E124" s="201" t="s">
        <v>246</v>
      </c>
      <c r="F124" s="202" t="s">
        <v>247</v>
      </c>
      <c r="G124" s="203" t="s">
        <v>156</v>
      </c>
      <c r="H124" s="204">
        <v>34916.400000000001</v>
      </c>
      <c r="I124" s="205"/>
      <c r="J124" s="206">
        <f>ROUND(I124*H124,2)</f>
        <v>0</v>
      </c>
      <c r="K124" s="202" t="s">
        <v>149</v>
      </c>
      <c r="L124" s="39"/>
      <c r="M124" s="207" t="s">
        <v>20</v>
      </c>
      <c r="N124" s="208" t="s">
        <v>46</v>
      </c>
      <c r="O124" s="75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AR124" s="13" t="s">
        <v>150</v>
      </c>
      <c r="AT124" s="13" t="s">
        <v>145</v>
      </c>
      <c r="AU124" s="13" t="s">
        <v>85</v>
      </c>
      <c r="AY124" s="13" t="s">
        <v>142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3" t="s">
        <v>83</v>
      </c>
      <c r="BK124" s="211">
        <f>ROUND(I124*H124,2)</f>
        <v>0</v>
      </c>
      <c r="BL124" s="13" t="s">
        <v>150</v>
      </c>
      <c r="BM124" s="13" t="s">
        <v>248</v>
      </c>
    </row>
    <row r="125" s="1" customFormat="1" ht="22.5" customHeight="1">
      <c r="B125" s="34"/>
      <c r="C125" s="200" t="s">
        <v>249</v>
      </c>
      <c r="D125" s="200" t="s">
        <v>145</v>
      </c>
      <c r="E125" s="201" t="s">
        <v>250</v>
      </c>
      <c r="F125" s="202" t="s">
        <v>251</v>
      </c>
      <c r="G125" s="203" t="s">
        <v>156</v>
      </c>
      <c r="H125" s="204">
        <v>387.95999999999998</v>
      </c>
      <c r="I125" s="205"/>
      <c r="J125" s="206">
        <f>ROUND(I125*H125,2)</f>
        <v>0</v>
      </c>
      <c r="K125" s="202" t="s">
        <v>149</v>
      </c>
      <c r="L125" s="39"/>
      <c r="M125" s="207" t="s">
        <v>20</v>
      </c>
      <c r="N125" s="208" t="s">
        <v>46</v>
      </c>
      <c r="O125" s="75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AR125" s="13" t="s">
        <v>150</v>
      </c>
      <c r="AT125" s="13" t="s">
        <v>145</v>
      </c>
      <c r="AU125" s="13" t="s">
        <v>85</v>
      </c>
      <c r="AY125" s="13" t="s">
        <v>142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3" t="s">
        <v>83</v>
      </c>
      <c r="BK125" s="211">
        <f>ROUND(I125*H125,2)</f>
        <v>0</v>
      </c>
      <c r="BL125" s="13" t="s">
        <v>150</v>
      </c>
      <c r="BM125" s="13" t="s">
        <v>252</v>
      </c>
    </row>
    <row r="126" s="1" customFormat="1" ht="16.5" customHeight="1">
      <c r="B126" s="34"/>
      <c r="C126" s="200" t="s">
        <v>253</v>
      </c>
      <c r="D126" s="200" t="s">
        <v>145</v>
      </c>
      <c r="E126" s="201" t="s">
        <v>254</v>
      </c>
      <c r="F126" s="202" t="s">
        <v>255</v>
      </c>
      <c r="G126" s="203" t="s">
        <v>156</v>
      </c>
      <c r="H126" s="204">
        <v>387.95999999999998</v>
      </c>
      <c r="I126" s="205"/>
      <c r="J126" s="206">
        <f>ROUND(I126*H126,2)</f>
        <v>0</v>
      </c>
      <c r="K126" s="202" t="s">
        <v>149</v>
      </c>
      <c r="L126" s="39"/>
      <c r="M126" s="207" t="s">
        <v>20</v>
      </c>
      <c r="N126" s="208" t="s">
        <v>46</v>
      </c>
      <c r="O126" s="75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AR126" s="13" t="s">
        <v>150</v>
      </c>
      <c r="AT126" s="13" t="s">
        <v>145</v>
      </c>
      <c r="AU126" s="13" t="s">
        <v>85</v>
      </c>
      <c r="AY126" s="13" t="s">
        <v>142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3" t="s">
        <v>83</v>
      </c>
      <c r="BK126" s="211">
        <f>ROUND(I126*H126,2)</f>
        <v>0</v>
      </c>
      <c r="BL126" s="13" t="s">
        <v>150</v>
      </c>
      <c r="BM126" s="13" t="s">
        <v>256</v>
      </c>
    </row>
    <row r="127" s="1" customFormat="1" ht="16.5" customHeight="1">
      <c r="B127" s="34"/>
      <c r="C127" s="200" t="s">
        <v>257</v>
      </c>
      <c r="D127" s="200" t="s">
        <v>145</v>
      </c>
      <c r="E127" s="201" t="s">
        <v>258</v>
      </c>
      <c r="F127" s="202" t="s">
        <v>259</v>
      </c>
      <c r="G127" s="203" t="s">
        <v>156</v>
      </c>
      <c r="H127" s="204">
        <v>34916.400000000001</v>
      </c>
      <c r="I127" s="205"/>
      <c r="J127" s="206">
        <f>ROUND(I127*H127,2)</f>
        <v>0</v>
      </c>
      <c r="K127" s="202" t="s">
        <v>149</v>
      </c>
      <c r="L127" s="39"/>
      <c r="M127" s="207" t="s">
        <v>20</v>
      </c>
      <c r="N127" s="208" t="s">
        <v>46</v>
      </c>
      <c r="O127" s="75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AR127" s="13" t="s">
        <v>150</v>
      </c>
      <c r="AT127" s="13" t="s">
        <v>145</v>
      </c>
      <c r="AU127" s="13" t="s">
        <v>85</v>
      </c>
      <c r="AY127" s="13" t="s">
        <v>142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3" t="s">
        <v>83</v>
      </c>
      <c r="BK127" s="211">
        <f>ROUND(I127*H127,2)</f>
        <v>0</v>
      </c>
      <c r="BL127" s="13" t="s">
        <v>150</v>
      </c>
      <c r="BM127" s="13" t="s">
        <v>260</v>
      </c>
    </row>
    <row r="128" s="1" customFormat="1" ht="16.5" customHeight="1">
      <c r="B128" s="34"/>
      <c r="C128" s="200" t="s">
        <v>261</v>
      </c>
      <c r="D128" s="200" t="s">
        <v>145</v>
      </c>
      <c r="E128" s="201" t="s">
        <v>262</v>
      </c>
      <c r="F128" s="202" t="s">
        <v>263</v>
      </c>
      <c r="G128" s="203" t="s">
        <v>156</v>
      </c>
      <c r="H128" s="204">
        <v>387.95999999999998</v>
      </c>
      <c r="I128" s="205"/>
      <c r="J128" s="206">
        <f>ROUND(I128*H128,2)</f>
        <v>0</v>
      </c>
      <c r="K128" s="202" t="s">
        <v>149</v>
      </c>
      <c r="L128" s="39"/>
      <c r="M128" s="207" t="s">
        <v>20</v>
      </c>
      <c r="N128" s="208" t="s">
        <v>46</v>
      </c>
      <c r="O128" s="75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AR128" s="13" t="s">
        <v>150</v>
      </c>
      <c r="AT128" s="13" t="s">
        <v>145</v>
      </c>
      <c r="AU128" s="13" t="s">
        <v>85</v>
      </c>
      <c r="AY128" s="13" t="s">
        <v>142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3" t="s">
        <v>83</v>
      </c>
      <c r="BK128" s="211">
        <f>ROUND(I128*H128,2)</f>
        <v>0</v>
      </c>
      <c r="BL128" s="13" t="s">
        <v>150</v>
      </c>
      <c r="BM128" s="13" t="s">
        <v>264</v>
      </c>
    </row>
    <row r="129" s="1" customFormat="1" ht="22.5" customHeight="1">
      <c r="B129" s="34"/>
      <c r="C129" s="200" t="s">
        <v>265</v>
      </c>
      <c r="D129" s="200" t="s">
        <v>145</v>
      </c>
      <c r="E129" s="201" t="s">
        <v>266</v>
      </c>
      <c r="F129" s="202" t="s">
        <v>267</v>
      </c>
      <c r="G129" s="203" t="s">
        <v>156</v>
      </c>
      <c r="H129" s="204">
        <v>124.36</v>
      </c>
      <c r="I129" s="205"/>
      <c r="J129" s="206">
        <f>ROUND(I129*H129,2)</f>
        <v>0</v>
      </c>
      <c r="K129" s="202" t="s">
        <v>149</v>
      </c>
      <c r="L129" s="39"/>
      <c r="M129" s="207" t="s">
        <v>20</v>
      </c>
      <c r="N129" s="208" t="s">
        <v>46</v>
      </c>
      <c r="O129" s="75"/>
      <c r="P129" s="209">
        <f>O129*H129</f>
        <v>0</v>
      </c>
      <c r="Q129" s="209">
        <v>1.7246999999999999E-05</v>
      </c>
      <c r="R129" s="209">
        <f>Q129*H129</f>
        <v>0.00214483692</v>
      </c>
      <c r="S129" s="209">
        <v>0</v>
      </c>
      <c r="T129" s="210">
        <f>S129*H129</f>
        <v>0</v>
      </c>
      <c r="AR129" s="13" t="s">
        <v>150</v>
      </c>
      <c r="AT129" s="13" t="s">
        <v>145</v>
      </c>
      <c r="AU129" s="13" t="s">
        <v>85</v>
      </c>
      <c r="AY129" s="13" t="s">
        <v>142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3" t="s">
        <v>83</v>
      </c>
      <c r="BK129" s="211">
        <f>ROUND(I129*H129,2)</f>
        <v>0</v>
      </c>
      <c r="BL129" s="13" t="s">
        <v>150</v>
      </c>
      <c r="BM129" s="13" t="s">
        <v>268</v>
      </c>
    </row>
    <row r="130" s="1" customFormat="1" ht="16.5" customHeight="1">
      <c r="B130" s="34"/>
      <c r="C130" s="200" t="s">
        <v>269</v>
      </c>
      <c r="D130" s="200" t="s">
        <v>145</v>
      </c>
      <c r="E130" s="201" t="s">
        <v>270</v>
      </c>
      <c r="F130" s="202" t="s">
        <v>271</v>
      </c>
      <c r="G130" s="203" t="s">
        <v>156</v>
      </c>
      <c r="H130" s="204">
        <v>155</v>
      </c>
      <c r="I130" s="205"/>
      <c r="J130" s="206">
        <f>ROUND(I130*H130,2)</f>
        <v>0</v>
      </c>
      <c r="K130" s="202" t="s">
        <v>149</v>
      </c>
      <c r="L130" s="39"/>
      <c r="M130" s="207" t="s">
        <v>20</v>
      </c>
      <c r="N130" s="208" t="s">
        <v>46</v>
      </c>
      <c r="O130" s="75"/>
      <c r="P130" s="209">
        <f>O130*H130</f>
        <v>0</v>
      </c>
      <c r="Q130" s="209">
        <v>3.9499999999999998E-05</v>
      </c>
      <c r="R130" s="209">
        <f>Q130*H130</f>
        <v>0.0061224999999999995</v>
      </c>
      <c r="S130" s="209">
        <v>0</v>
      </c>
      <c r="T130" s="210">
        <f>S130*H130</f>
        <v>0</v>
      </c>
      <c r="AR130" s="13" t="s">
        <v>150</v>
      </c>
      <c r="AT130" s="13" t="s">
        <v>145</v>
      </c>
      <c r="AU130" s="13" t="s">
        <v>85</v>
      </c>
      <c r="AY130" s="13" t="s">
        <v>142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3" t="s">
        <v>83</v>
      </c>
      <c r="BK130" s="211">
        <f>ROUND(I130*H130,2)</f>
        <v>0</v>
      </c>
      <c r="BL130" s="13" t="s">
        <v>150</v>
      </c>
      <c r="BM130" s="13" t="s">
        <v>272</v>
      </c>
    </row>
    <row r="131" s="1" customFormat="1" ht="16.5" customHeight="1">
      <c r="B131" s="34"/>
      <c r="C131" s="200" t="s">
        <v>273</v>
      </c>
      <c r="D131" s="200" t="s">
        <v>145</v>
      </c>
      <c r="E131" s="201" t="s">
        <v>274</v>
      </c>
      <c r="F131" s="202" t="s">
        <v>275</v>
      </c>
      <c r="G131" s="203" t="s">
        <v>156</v>
      </c>
      <c r="H131" s="204">
        <v>117.59999999999999</v>
      </c>
      <c r="I131" s="205"/>
      <c r="J131" s="206">
        <f>ROUND(I131*H131,2)</f>
        <v>0</v>
      </c>
      <c r="K131" s="202" t="s">
        <v>149</v>
      </c>
      <c r="L131" s="39"/>
      <c r="M131" s="207" t="s">
        <v>20</v>
      </c>
      <c r="N131" s="208" t="s">
        <v>46</v>
      </c>
      <c r="O131" s="75"/>
      <c r="P131" s="209">
        <f>O131*H131</f>
        <v>0</v>
      </c>
      <c r="Q131" s="209">
        <v>1.33E-05</v>
      </c>
      <c r="R131" s="209">
        <f>Q131*H131</f>
        <v>0.0015640799999999998</v>
      </c>
      <c r="S131" s="209">
        <v>0</v>
      </c>
      <c r="T131" s="210">
        <f>S131*H131</f>
        <v>0</v>
      </c>
      <c r="AR131" s="13" t="s">
        <v>150</v>
      </c>
      <c r="AT131" s="13" t="s">
        <v>145</v>
      </c>
      <c r="AU131" s="13" t="s">
        <v>85</v>
      </c>
      <c r="AY131" s="13" t="s">
        <v>142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3" t="s">
        <v>83</v>
      </c>
      <c r="BK131" s="211">
        <f>ROUND(I131*H131,2)</f>
        <v>0</v>
      </c>
      <c r="BL131" s="13" t="s">
        <v>150</v>
      </c>
      <c r="BM131" s="13" t="s">
        <v>276</v>
      </c>
    </row>
    <row r="132" s="1" customFormat="1" ht="16.5" customHeight="1">
      <c r="B132" s="34"/>
      <c r="C132" s="200" t="s">
        <v>277</v>
      </c>
      <c r="D132" s="200" t="s">
        <v>145</v>
      </c>
      <c r="E132" s="201" t="s">
        <v>278</v>
      </c>
      <c r="F132" s="202" t="s">
        <v>279</v>
      </c>
      <c r="G132" s="203" t="s">
        <v>163</v>
      </c>
      <c r="H132" s="204">
        <v>8.4000000000000004</v>
      </c>
      <c r="I132" s="205"/>
      <c r="J132" s="206">
        <f>ROUND(I132*H132,2)</f>
        <v>0</v>
      </c>
      <c r="K132" s="202" t="s">
        <v>149</v>
      </c>
      <c r="L132" s="39"/>
      <c r="M132" s="207" t="s">
        <v>20</v>
      </c>
      <c r="N132" s="208" t="s">
        <v>46</v>
      </c>
      <c r="O132" s="75"/>
      <c r="P132" s="209">
        <f>O132*H132</f>
        <v>0</v>
      </c>
      <c r="Q132" s="209">
        <v>0</v>
      </c>
      <c r="R132" s="209">
        <f>Q132*H132</f>
        <v>0</v>
      </c>
      <c r="S132" s="209">
        <v>0.010999999999999999</v>
      </c>
      <c r="T132" s="210">
        <f>S132*H132</f>
        <v>0.092399999999999996</v>
      </c>
      <c r="AR132" s="13" t="s">
        <v>150</v>
      </c>
      <c r="AT132" s="13" t="s">
        <v>145</v>
      </c>
      <c r="AU132" s="13" t="s">
        <v>85</v>
      </c>
      <c r="AY132" s="13" t="s">
        <v>142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3" t="s">
        <v>83</v>
      </c>
      <c r="BK132" s="211">
        <f>ROUND(I132*H132,2)</f>
        <v>0</v>
      </c>
      <c r="BL132" s="13" t="s">
        <v>150</v>
      </c>
      <c r="BM132" s="13" t="s">
        <v>280</v>
      </c>
    </row>
    <row r="133" s="1" customFormat="1" ht="22.5" customHeight="1">
      <c r="B133" s="34"/>
      <c r="C133" s="200" t="s">
        <v>281</v>
      </c>
      <c r="D133" s="200" t="s">
        <v>145</v>
      </c>
      <c r="E133" s="201" t="s">
        <v>282</v>
      </c>
      <c r="F133" s="202" t="s">
        <v>283</v>
      </c>
      <c r="G133" s="203" t="s">
        <v>156</v>
      </c>
      <c r="H133" s="204">
        <v>124.36</v>
      </c>
      <c r="I133" s="205"/>
      <c r="J133" s="206">
        <f>ROUND(I133*H133,2)</f>
        <v>0</v>
      </c>
      <c r="K133" s="202" t="s">
        <v>149</v>
      </c>
      <c r="L133" s="39"/>
      <c r="M133" s="207" t="s">
        <v>20</v>
      </c>
      <c r="N133" s="208" t="s">
        <v>46</v>
      </c>
      <c r="O133" s="75"/>
      <c r="P133" s="209">
        <f>O133*H133</f>
        <v>0</v>
      </c>
      <c r="Q133" s="209">
        <v>0</v>
      </c>
      <c r="R133" s="209">
        <f>Q133*H133</f>
        <v>0</v>
      </c>
      <c r="S133" s="209">
        <v>0.062</v>
      </c>
      <c r="T133" s="210">
        <f>S133*H133</f>
        <v>7.7103200000000003</v>
      </c>
      <c r="AR133" s="13" t="s">
        <v>150</v>
      </c>
      <c r="AT133" s="13" t="s">
        <v>145</v>
      </c>
      <c r="AU133" s="13" t="s">
        <v>85</v>
      </c>
      <c r="AY133" s="13" t="s">
        <v>142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3" t="s">
        <v>83</v>
      </c>
      <c r="BK133" s="211">
        <f>ROUND(I133*H133,2)</f>
        <v>0</v>
      </c>
      <c r="BL133" s="13" t="s">
        <v>150</v>
      </c>
      <c r="BM133" s="13" t="s">
        <v>284</v>
      </c>
    </row>
    <row r="134" s="1" customFormat="1" ht="16.5" customHeight="1">
      <c r="B134" s="34"/>
      <c r="C134" s="200" t="s">
        <v>285</v>
      </c>
      <c r="D134" s="200" t="s">
        <v>145</v>
      </c>
      <c r="E134" s="201" t="s">
        <v>286</v>
      </c>
      <c r="F134" s="202" t="s">
        <v>287</v>
      </c>
      <c r="G134" s="203" t="s">
        <v>163</v>
      </c>
      <c r="H134" s="204">
        <v>24.800000000000001</v>
      </c>
      <c r="I134" s="205"/>
      <c r="J134" s="206">
        <f>ROUND(I134*H134,2)</f>
        <v>0</v>
      </c>
      <c r="K134" s="202" t="s">
        <v>149</v>
      </c>
      <c r="L134" s="39"/>
      <c r="M134" s="207" t="s">
        <v>20</v>
      </c>
      <c r="N134" s="208" t="s">
        <v>46</v>
      </c>
      <c r="O134" s="75"/>
      <c r="P134" s="209">
        <f>O134*H134</f>
        <v>0</v>
      </c>
      <c r="Q134" s="209">
        <v>0</v>
      </c>
      <c r="R134" s="209">
        <f>Q134*H134</f>
        <v>0</v>
      </c>
      <c r="S134" s="209">
        <v>0.0080000000000000002</v>
      </c>
      <c r="T134" s="210">
        <f>S134*H134</f>
        <v>0.19840000000000002</v>
      </c>
      <c r="AR134" s="13" t="s">
        <v>150</v>
      </c>
      <c r="AT134" s="13" t="s">
        <v>145</v>
      </c>
      <c r="AU134" s="13" t="s">
        <v>85</v>
      </c>
      <c r="AY134" s="13" t="s">
        <v>142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3" t="s">
        <v>83</v>
      </c>
      <c r="BK134" s="211">
        <f>ROUND(I134*H134,2)</f>
        <v>0</v>
      </c>
      <c r="BL134" s="13" t="s">
        <v>150</v>
      </c>
      <c r="BM134" s="13" t="s">
        <v>288</v>
      </c>
    </row>
    <row r="135" s="1" customFormat="1" ht="22.5" customHeight="1">
      <c r="B135" s="34"/>
      <c r="C135" s="200" t="s">
        <v>289</v>
      </c>
      <c r="D135" s="200" t="s">
        <v>145</v>
      </c>
      <c r="E135" s="201" t="s">
        <v>290</v>
      </c>
      <c r="F135" s="202" t="s">
        <v>291</v>
      </c>
      <c r="G135" s="203" t="s">
        <v>156</v>
      </c>
      <c r="H135" s="204">
        <v>387.95999999999998</v>
      </c>
      <c r="I135" s="205"/>
      <c r="J135" s="206">
        <f>ROUND(I135*H135,2)</f>
        <v>0</v>
      </c>
      <c r="K135" s="202" t="s">
        <v>149</v>
      </c>
      <c r="L135" s="39"/>
      <c r="M135" s="207" t="s">
        <v>20</v>
      </c>
      <c r="N135" s="208" t="s">
        <v>46</v>
      </c>
      <c r="O135" s="75"/>
      <c r="P135" s="209">
        <f>O135*H135</f>
        <v>0</v>
      </c>
      <c r="Q135" s="209">
        <v>0</v>
      </c>
      <c r="R135" s="209">
        <f>Q135*H135</f>
        <v>0</v>
      </c>
      <c r="S135" s="209">
        <v>0.058999999999999997</v>
      </c>
      <c r="T135" s="210">
        <f>S135*H135</f>
        <v>22.889639999999996</v>
      </c>
      <c r="AR135" s="13" t="s">
        <v>150</v>
      </c>
      <c r="AT135" s="13" t="s">
        <v>145</v>
      </c>
      <c r="AU135" s="13" t="s">
        <v>85</v>
      </c>
      <c r="AY135" s="13" t="s">
        <v>142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3" t="s">
        <v>83</v>
      </c>
      <c r="BK135" s="211">
        <f>ROUND(I135*H135,2)</f>
        <v>0</v>
      </c>
      <c r="BL135" s="13" t="s">
        <v>150</v>
      </c>
      <c r="BM135" s="13" t="s">
        <v>292</v>
      </c>
    </row>
    <row r="136" s="1" customFormat="1" ht="16.5" customHeight="1">
      <c r="B136" s="34"/>
      <c r="C136" s="200" t="s">
        <v>293</v>
      </c>
      <c r="D136" s="200" t="s">
        <v>145</v>
      </c>
      <c r="E136" s="201" t="s">
        <v>294</v>
      </c>
      <c r="F136" s="202" t="s">
        <v>295</v>
      </c>
      <c r="G136" s="203" t="s">
        <v>156</v>
      </c>
      <c r="H136" s="204">
        <v>25</v>
      </c>
      <c r="I136" s="205"/>
      <c r="J136" s="206">
        <f>ROUND(I136*H136,2)</f>
        <v>0</v>
      </c>
      <c r="K136" s="202" t="s">
        <v>149</v>
      </c>
      <c r="L136" s="39"/>
      <c r="M136" s="207" t="s">
        <v>20</v>
      </c>
      <c r="N136" s="208" t="s">
        <v>46</v>
      </c>
      <c r="O136" s="75"/>
      <c r="P136" s="209">
        <f>O136*H136</f>
        <v>0</v>
      </c>
      <c r="Q136" s="209">
        <v>0.048000000000000001</v>
      </c>
      <c r="R136" s="209">
        <f>Q136*H136</f>
        <v>1.2</v>
      </c>
      <c r="S136" s="209">
        <v>0.048000000000000001</v>
      </c>
      <c r="T136" s="210">
        <f>S136*H136</f>
        <v>1.2</v>
      </c>
      <c r="AR136" s="13" t="s">
        <v>150</v>
      </c>
      <c r="AT136" s="13" t="s">
        <v>145</v>
      </c>
      <c r="AU136" s="13" t="s">
        <v>85</v>
      </c>
      <c r="AY136" s="13" t="s">
        <v>142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3" t="s">
        <v>83</v>
      </c>
      <c r="BK136" s="211">
        <f>ROUND(I136*H136,2)</f>
        <v>0</v>
      </c>
      <c r="BL136" s="13" t="s">
        <v>150</v>
      </c>
      <c r="BM136" s="13" t="s">
        <v>296</v>
      </c>
    </row>
    <row r="137" s="1" customFormat="1" ht="16.5" customHeight="1">
      <c r="B137" s="34"/>
      <c r="C137" s="200" t="s">
        <v>297</v>
      </c>
      <c r="D137" s="200" t="s">
        <v>145</v>
      </c>
      <c r="E137" s="201" t="s">
        <v>298</v>
      </c>
      <c r="F137" s="202" t="s">
        <v>299</v>
      </c>
      <c r="G137" s="203" t="s">
        <v>156</v>
      </c>
      <c r="H137" s="204">
        <v>25</v>
      </c>
      <c r="I137" s="205"/>
      <c r="J137" s="206">
        <f>ROUND(I137*H137,2)</f>
        <v>0</v>
      </c>
      <c r="K137" s="202" t="s">
        <v>149</v>
      </c>
      <c r="L137" s="39"/>
      <c r="M137" s="207" t="s">
        <v>20</v>
      </c>
      <c r="N137" s="208" t="s">
        <v>46</v>
      </c>
      <c r="O137" s="75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AR137" s="13" t="s">
        <v>150</v>
      </c>
      <c r="AT137" s="13" t="s">
        <v>145</v>
      </c>
      <c r="AU137" s="13" t="s">
        <v>85</v>
      </c>
      <c r="AY137" s="13" t="s">
        <v>142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3" t="s">
        <v>83</v>
      </c>
      <c r="BK137" s="211">
        <f>ROUND(I137*H137,2)</f>
        <v>0</v>
      </c>
      <c r="BL137" s="13" t="s">
        <v>150</v>
      </c>
      <c r="BM137" s="13" t="s">
        <v>300</v>
      </c>
    </row>
    <row r="138" s="1" customFormat="1" ht="22.5" customHeight="1">
      <c r="B138" s="34"/>
      <c r="C138" s="200" t="s">
        <v>301</v>
      </c>
      <c r="D138" s="200" t="s">
        <v>145</v>
      </c>
      <c r="E138" s="201" t="s">
        <v>302</v>
      </c>
      <c r="F138" s="202" t="s">
        <v>303</v>
      </c>
      <c r="G138" s="203" t="s">
        <v>156</v>
      </c>
      <c r="H138" s="204">
        <v>25</v>
      </c>
      <c r="I138" s="205"/>
      <c r="J138" s="206">
        <f>ROUND(I138*H138,2)</f>
        <v>0</v>
      </c>
      <c r="K138" s="202" t="s">
        <v>149</v>
      </c>
      <c r="L138" s="39"/>
      <c r="M138" s="207" t="s">
        <v>20</v>
      </c>
      <c r="N138" s="208" t="s">
        <v>46</v>
      </c>
      <c r="O138" s="75"/>
      <c r="P138" s="209">
        <f>O138*H138</f>
        <v>0</v>
      </c>
      <c r="Q138" s="209">
        <v>0</v>
      </c>
      <c r="R138" s="209">
        <f>Q138*H138</f>
        <v>0</v>
      </c>
      <c r="S138" s="209">
        <v>0.0106</v>
      </c>
      <c r="T138" s="210">
        <f>S138*H138</f>
        <v>0.26500000000000001</v>
      </c>
      <c r="AR138" s="13" t="s">
        <v>150</v>
      </c>
      <c r="AT138" s="13" t="s">
        <v>145</v>
      </c>
      <c r="AU138" s="13" t="s">
        <v>85</v>
      </c>
      <c r="AY138" s="13" t="s">
        <v>142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3" t="s">
        <v>83</v>
      </c>
      <c r="BK138" s="211">
        <f>ROUND(I138*H138,2)</f>
        <v>0</v>
      </c>
      <c r="BL138" s="13" t="s">
        <v>150</v>
      </c>
      <c r="BM138" s="13" t="s">
        <v>304</v>
      </c>
    </row>
    <row r="139" s="1" customFormat="1" ht="16.5" customHeight="1">
      <c r="B139" s="34"/>
      <c r="C139" s="200" t="s">
        <v>305</v>
      </c>
      <c r="D139" s="200" t="s">
        <v>145</v>
      </c>
      <c r="E139" s="201" t="s">
        <v>306</v>
      </c>
      <c r="F139" s="202" t="s">
        <v>307</v>
      </c>
      <c r="G139" s="203" t="s">
        <v>148</v>
      </c>
      <c r="H139" s="204">
        <v>0.12</v>
      </c>
      <c r="I139" s="205"/>
      <c r="J139" s="206">
        <f>ROUND(I139*H139,2)</f>
        <v>0</v>
      </c>
      <c r="K139" s="202" t="s">
        <v>149</v>
      </c>
      <c r="L139" s="39"/>
      <c r="M139" s="207" t="s">
        <v>20</v>
      </c>
      <c r="N139" s="208" t="s">
        <v>46</v>
      </c>
      <c r="O139" s="75"/>
      <c r="P139" s="209">
        <f>O139*H139</f>
        <v>0</v>
      </c>
      <c r="Q139" s="209">
        <v>0.48818</v>
      </c>
      <c r="R139" s="209">
        <f>Q139*H139</f>
        <v>0.058581599999999998</v>
      </c>
      <c r="S139" s="209">
        <v>0</v>
      </c>
      <c r="T139" s="210">
        <f>S139*H139</f>
        <v>0</v>
      </c>
      <c r="AR139" s="13" t="s">
        <v>150</v>
      </c>
      <c r="AT139" s="13" t="s">
        <v>145</v>
      </c>
      <c r="AU139" s="13" t="s">
        <v>85</v>
      </c>
      <c r="AY139" s="13" t="s">
        <v>142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3" t="s">
        <v>83</v>
      </c>
      <c r="BK139" s="211">
        <f>ROUND(I139*H139,2)</f>
        <v>0</v>
      </c>
      <c r="BL139" s="13" t="s">
        <v>150</v>
      </c>
      <c r="BM139" s="13" t="s">
        <v>308</v>
      </c>
    </row>
    <row r="140" s="1" customFormat="1" ht="16.5" customHeight="1">
      <c r="B140" s="34"/>
      <c r="C140" s="212" t="s">
        <v>309</v>
      </c>
      <c r="D140" s="212" t="s">
        <v>181</v>
      </c>
      <c r="E140" s="213" t="s">
        <v>310</v>
      </c>
      <c r="F140" s="214" t="s">
        <v>311</v>
      </c>
      <c r="G140" s="215" t="s">
        <v>312</v>
      </c>
      <c r="H140" s="216">
        <v>0.23999999999999999</v>
      </c>
      <c r="I140" s="217"/>
      <c r="J140" s="218">
        <f>ROUND(I140*H140,2)</f>
        <v>0</v>
      </c>
      <c r="K140" s="214" t="s">
        <v>149</v>
      </c>
      <c r="L140" s="219"/>
      <c r="M140" s="220" t="s">
        <v>20</v>
      </c>
      <c r="N140" s="221" t="s">
        <v>46</v>
      </c>
      <c r="O140" s="75"/>
      <c r="P140" s="209">
        <f>O140*H140</f>
        <v>0</v>
      </c>
      <c r="Q140" s="209">
        <v>1</v>
      </c>
      <c r="R140" s="209">
        <f>Q140*H140</f>
        <v>0.23999999999999999</v>
      </c>
      <c r="S140" s="209">
        <v>0</v>
      </c>
      <c r="T140" s="210">
        <f>S140*H140</f>
        <v>0</v>
      </c>
      <c r="AR140" s="13" t="s">
        <v>176</v>
      </c>
      <c r="AT140" s="13" t="s">
        <v>181</v>
      </c>
      <c r="AU140" s="13" t="s">
        <v>85</v>
      </c>
      <c r="AY140" s="13" t="s">
        <v>142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3" t="s">
        <v>83</v>
      </c>
      <c r="BK140" s="211">
        <f>ROUND(I140*H140,2)</f>
        <v>0</v>
      </c>
      <c r="BL140" s="13" t="s">
        <v>150</v>
      </c>
      <c r="BM140" s="13" t="s">
        <v>313</v>
      </c>
    </row>
    <row r="141" s="1" customFormat="1" ht="16.5" customHeight="1">
      <c r="B141" s="34"/>
      <c r="C141" s="200" t="s">
        <v>314</v>
      </c>
      <c r="D141" s="200" t="s">
        <v>145</v>
      </c>
      <c r="E141" s="201" t="s">
        <v>315</v>
      </c>
      <c r="F141" s="202" t="s">
        <v>316</v>
      </c>
      <c r="G141" s="203" t="s">
        <v>156</v>
      </c>
      <c r="H141" s="204">
        <v>25</v>
      </c>
      <c r="I141" s="205"/>
      <c r="J141" s="206">
        <f>ROUND(I141*H141,2)</f>
        <v>0</v>
      </c>
      <c r="K141" s="202" t="s">
        <v>149</v>
      </c>
      <c r="L141" s="39"/>
      <c r="M141" s="207" t="s">
        <v>20</v>
      </c>
      <c r="N141" s="208" t="s">
        <v>46</v>
      </c>
      <c r="O141" s="75"/>
      <c r="P141" s="209">
        <f>O141*H141</f>
        <v>0</v>
      </c>
      <c r="Q141" s="209">
        <v>0.011622199999999999</v>
      </c>
      <c r="R141" s="209">
        <f>Q141*H141</f>
        <v>0.29055500000000001</v>
      </c>
      <c r="S141" s="209">
        <v>0</v>
      </c>
      <c r="T141" s="210">
        <f>S141*H141</f>
        <v>0</v>
      </c>
      <c r="AR141" s="13" t="s">
        <v>150</v>
      </c>
      <c r="AT141" s="13" t="s">
        <v>145</v>
      </c>
      <c r="AU141" s="13" t="s">
        <v>85</v>
      </c>
      <c r="AY141" s="13" t="s">
        <v>142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3" t="s">
        <v>83</v>
      </c>
      <c r="BK141" s="211">
        <f>ROUND(I141*H141,2)</f>
        <v>0</v>
      </c>
      <c r="BL141" s="13" t="s">
        <v>150</v>
      </c>
      <c r="BM141" s="13" t="s">
        <v>317</v>
      </c>
    </row>
    <row r="142" s="1" customFormat="1" ht="16.5" customHeight="1">
      <c r="B142" s="34"/>
      <c r="C142" s="200" t="s">
        <v>318</v>
      </c>
      <c r="D142" s="200" t="s">
        <v>145</v>
      </c>
      <c r="E142" s="201" t="s">
        <v>319</v>
      </c>
      <c r="F142" s="202" t="s">
        <v>320</v>
      </c>
      <c r="G142" s="203" t="s">
        <v>163</v>
      </c>
      <c r="H142" s="204">
        <v>5</v>
      </c>
      <c r="I142" s="205"/>
      <c r="J142" s="206">
        <f>ROUND(I142*H142,2)</f>
        <v>0</v>
      </c>
      <c r="K142" s="202" t="s">
        <v>20</v>
      </c>
      <c r="L142" s="39"/>
      <c r="M142" s="207" t="s">
        <v>20</v>
      </c>
      <c r="N142" s="208" t="s">
        <v>46</v>
      </c>
      <c r="O142" s="75"/>
      <c r="P142" s="209">
        <f>O142*H142</f>
        <v>0</v>
      </c>
      <c r="Q142" s="209">
        <v>0.00063000000000000003</v>
      </c>
      <c r="R142" s="209">
        <f>Q142*H142</f>
        <v>0.00315</v>
      </c>
      <c r="S142" s="209">
        <v>0.001</v>
      </c>
      <c r="T142" s="210">
        <f>S142*H142</f>
        <v>0.0050000000000000001</v>
      </c>
      <c r="AR142" s="13" t="s">
        <v>150</v>
      </c>
      <c r="AT142" s="13" t="s">
        <v>145</v>
      </c>
      <c r="AU142" s="13" t="s">
        <v>85</v>
      </c>
      <c r="AY142" s="13" t="s">
        <v>142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3" t="s">
        <v>83</v>
      </c>
      <c r="BK142" s="211">
        <f>ROUND(I142*H142,2)</f>
        <v>0</v>
      </c>
      <c r="BL142" s="13" t="s">
        <v>150</v>
      </c>
      <c r="BM142" s="13" t="s">
        <v>321</v>
      </c>
    </row>
    <row r="143" s="10" customFormat="1" ht="22.8" customHeight="1">
      <c r="B143" s="184"/>
      <c r="C143" s="185"/>
      <c r="D143" s="186" t="s">
        <v>74</v>
      </c>
      <c r="E143" s="198" t="s">
        <v>322</v>
      </c>
      <c r="F143" s="198" t="s">
        <v>323</v>
      </c>
      <c r="G143" s="185"/>
      <c r="H143" s="185"/>
      <c r="I143" s="188"/>
      <c r="J143" s="199">
        <f>BK143</f>
        <v>0</v>
      </c>
      <c r="K143" s="185"/>
      <c r="L143" s="190"/>
      <c r="M143" s="191"/>
      <c r="N143" s="192"/>
      <c r="O143" s="192"/>
      <c r="P143" s="193">
        <f>SUM(P144:P149)</f>
        <v>0</v>
      </c>
      <c r="Q143" s="192"/>
      <c r="R143" s="193">
        <f>SUM(R144:R149)</f>
        <v>0</v>
      </c>
      <c r="S143" s="192"/>
      <c r="T143" s="194">
        <f>SUM(T144:T149)</f>
        <v>0</v>
      </c>
      <c r="AR143" s="195" t="s">
        <v>83</v>
      </c>
      <c r="AT143" s="196" t="s">
        <v>74</v>
      </c>
      <c r="AU143" s="196" t="s">
        <v>83</v>
      </c>
      <c r="AY143" s="195" t="s">
        <v>142</v>
      </c>
      <c r="BK143" s="197">
        <f>SUM(BK144:BK149)</f>
        <v>0</v>
      </c>
    </row>
    <row r="144" s="1" customFormat="1" ht="22.5" customHeight="1">
      <c r="B144" s="34"/>
      <c r="C144" s="200" t="s">
        <v>324</v>
      </c>
      <c r="D144" s="200" t="s">
        <v>145</v>
      </c>
      <c r="E144" s="201" t="s">
        <v>325</v>
      </c>
      <c r="F144" s="202" t="s">
        <v>326</v>
      </c>
      <c r="G144" s="203" t="s">
        <v>312</v>
      </c>
      <c r="H144" s="204">
        <v>32.694000000000003</v>
      </c>
      <c r="I144" s="205"/>
      <c r="J144" s="206">
        <f>ROUND(I144*H144,2)</f>
        <v>0</v>
      </c>
      <c r="K144" s="202" t="s">
        <v>149</v>
      </c>
      <c r="L144" s="39"/>
      <c r="M144" s="207" t="s">
        <v>20</v>
      </c>
      <c r="N144" s="208" t="s">
        <v>46</v>
      </c>
      <c r="O144" s="75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AR144" s="13" t="s">
        <v>150</v>
      </c>
      <c r="AT144" s="13" t="s">
        <v>145</v>
      </c>
      <c r="AU144" s="13" t="s">
        <v>85</v>
      </c>
      <c r="AY144" s="13" t="s">
        <v>142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3" t="s">
        <v>83</v>
      </c>
      <c r="BK144" s="211">
        <f>ROUND(I144*H144,2)</f>
        <v>0</v>
      </c>
      <c r="BL144" s="13" t="s">
        <v>150</v>
      </c>
      <c r="BM144" s="13" t="s">
        <v>327</v>
      </c>
    </row>
    <row r="145" s="1" customFormat="1" ht="16.5" customHeight="1">
      <c r="B145" s="34"/>
      <c r="C145" s="200" t="s">
        <v>328</v>
      </c>
      <c r="D145" s="200" t="s">
        <v>145</v>
      </c>
      <c r="E145" s="201" t="s">
        <v>329</v>
      </c>
      <c r="F145" s="202" t="s">
        <v>330</v>
      </c>
      <c r="G145" s="203" t="s">
        <v>312</v>
      </c>
      <c r="H145" s="204">
        <v>32.694000000000003</v>
      </c>
      <c r="I145" s="205"/>
      <c r="J145" s="206">
        <f>ROUND(I145*H145,2)</f>
        <v>0</v>
      </c>
      <c r="K145" s="202" t="s">
        <v>149</v>
      </c>
      <c r="L145" s="39"/>
      <c r="M145" s="207" t="s">
        <v>20</v>
      </c>
      <c r="N145" s="208" t="s">
        <v>46</v>
      </c>
      <c r="O145" s="75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AR145" s="13" t="s">
        <v>150</v>
      </c>
      <c r="AT145" s="13" t="s">
        <v>145</v>
      </c>
      <c r="AU145" s="13" t="s">
        <v>85</v>
      </c>
      <c r="AY145" s="13" t="s">
        <v>142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3" t="s">
        <v>83</v>
      </c>
      <c r="BK145" s="211">
        <f>ROUND(I145*H145,2)</f>
        <v>0</v>
      </c>
      <c r="BL145" s="13" t="s">
        <v>150</v>
      </c>
      <c r="BM145" s="13" t="s">
        <v>331</v>
      </c>
    </row>
    <row r="146" s="1" customFormat="1" ht="22.5" customHeight="1">
      <c r="B146" s="34"/>
      <c r="C146" s="200" t="s">
        <v>332</v>
      </c>
      <c r="D146" s="200" t="s">
        <v>145</v>
      </c>
      <c r="E146" s="201" t="s">
        <v>333</v>
      </c>
      <c r="F146" s="202" t="s">
        <v>334</v>
      </c>
      <c r="G146" s="203" t="s">
        <v>312</v>
      </c>
      <c r="H146" s="204">
        <v>32.694000000000003</v>
      </c>
      <c r="I146" s="205"/>
      <c r="J146" s="206">
        <f>ROUND(I146*H146,2)</f>
        <v>0</v>
      </c>
      <c r="K146" s="202" t="s">
        <v>149</v>
      </c>
      <c r="L146" s="39"/>
      <c r="M146" s="207" t="s">
        <v>20</v>
      </c>
      <c r="N146" s="208" t="s">
        <v>46</v>
      </c>
      <c r="O146" s="75"/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AR146" s="13" t="s">
        <v>150</v>
      </c>
      <c r="AT146" s="13" t="s">
        <v>145</v>
      </c>
      <c r="AU146" s="13" t="s">
        <v>85</v>
      </c>
      <c r="AY146" s="13" t="s">
        <v>142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3" t="s">
        <v>83</v>
      </c>
      <c r="BK146" s="211">
        <f>ROUND(I146*H146,2)</f>
        <v>0</v>
      </c>
      <c r="BL146" s="13" t="s">
        <v>150</v>
      </c>
      <c r="BM146" s="13" t="s">
        <v>335</v>
      </c>
    </row>
    <row r="147" s="1" customFormat="1" ht="22.5" customHeight="1">
      <c r="B147" s="34"/>
      <c r="C147" s="200" t="s">
        <v>336</v>
      </c>
      <c r="D147" s="200" t="s">
        <v>145</v>
      </c>
      <c r="E147" s="201" t="s">
        <v>337</v>
      </c>
      <c r="F147" s="202" t="s">
        <v>338</v>
      </c>
      <c r="G147" s="203" t="s">
        <v>312</v>
      </c>
      <c r="H147" s="204">
        <v>0.11</v>
      </c>
      <c r="I147" s="205"/>
      <c r="J147" s="206">
        <f>ROUND(I147*H147,2)</f>
        <v>0</v>
      </c>
      <c r="K147" s="202" t="s">
        <v>20</v>
      </c>
      <c r="L147" s="39"/>
      <c r="M147" s="207" t="s">
        <v>20</v>
      </c>
      <c r="N147" s="208" t="s">
        <v>46</v>
      </c>
      <c r="O147" s="75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AR147" s="13" t="s">
        <v>150</v>
      </c>
      <c r="AT147" s="13" t="s">
        <v>145</v>
      </c>
      <c r="AU147" s="13" t="s">
        <v>85</v>
      </c>
      <c r="AY147" s="13" t="s">
        <v>142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3" t="s">
        <v>83</v>
      </c>
      <c r="BK147" s="211">
        <f>ROUND(I147*H147,2)</f>
        <v>0</v>
      </c>
      <c r="BL147" s="13" t="s">
        <v>150</v>
      </c>
      <c r="BM147" s="13" t="s">
        <v>339</v>
      </c>
    </row>
    <row r="148" s="1" customFormat="1" ht="22.5" customHeight="1">
      <c r="B148" s="34"/>
      <c r="C148" s="200" t="s">
        <v>340</v>
      </c>
      <c r="D148" s="200" t="s">
        <v>145</v>
      </c>
      <c r="E148" s="201" t="s">
        <v>341</v>
      </c>
      <c r="F148" s="202" t="s">
        <v>342</v>
      </c>
      <c r="G148" s="203" t="s">
        <v>312</v>
      </c>
      <c r="H148" s="204">
        <v>1.8049999999999999</v>
      </c>
      <c r="I148" s="205"/>
      <c r="J148" s="206">
        <f>ROUND(I148*H148,2)</f>
        <v>0</v>
      </c>
      <c r="K148" s="202" t="s">
        <v>149</v>
      </c>
      <c r="L148" s="39"/>
      <c r="M148" s="207" t="s">
        <v>20</v>
      </c>
      <c r="N148" s="208" t="s">
        <v>46</v>
      </c>
      <c r="O148" s="75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AR148" s="13" t="s">
        <v>150</v>
      </c>
      <c r="AT148" s="13" t="s">
        <v>145</v>
      </c>
      <c r="AU148" s="13" t="s">
        <v>85</v>
      </c>
      <c r="AY148" s="13" t="s">
        <v>142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3" t="s">
        <v>83</v>
      </c>
      <c r="BK148" s="211">
        <f>ROUND(I148*H148,2)</f>
        <v>0</v>
      </c>
      <c r="BL148" s="13" t="s">
        <v>150</v>
      </c>
      <c r="BM148" s="13" t="s">
        <v>343</v>
      </c>
    </row>
    <row r="149" s="1" customFormat="1" ht="22.5" customHeight="1">
      <c r="B149" s="34"/>
      <c r="C149" s="200" t="s">
        <v>344</v>
      </c>
      <c r="D149" s="200" t="s">
        <v>145</v>
      </c>
      <c r="E149" s="201" t="s">
        <v>345</v>
      </c>
      <c r="F149" s="202" t="s">
        <v>346</v>
      </c>
      <c r="G149" s="203" t="s">
        <v>312</v>
      </c>
      <c r="H149" s="204">
        <v>32.694000000000003</v>
      </c>
      <c r="I149" s="205"/>
      <c r="J149" s="206">
        <f>ROUND(I149*H149,2)</f>
        <v>0</v>
      </c>
      <c r="K149" s="202" t="s">
        <v>149</v>
      </c>
      <c r="L149" s="39"/>
      <c r="M149" s="207" t="s">
        <v>20</v>
      </c>
      <c r="N149" s="208" t="s">
        <v>46</v>
      </c>
      <c r="O149" s="75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AR149" s="13" t="s">
        <v>150</v>
      </c>
      <c r="AT149" s="13" t="s">
        <v>145</v>
      </c>
      <c r="AU149" s="13" t="s">
        <v>85</v>
      </c>
      <c r="AY149" s="13" t="s">
        <v>142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3" t="s">
        <v>83</v>
      </c>
      <c r="BK149" s="211">
        <f>ROUND(I149*H149,2)</f>
        <v>0</v>
      </c>
      <c r="BL149" s="13" t="s">
        <v>150</v>
      </c>
      <c r="BM149" s="13" t="s">
        <v>347</v>
      </c>
    </row>
    <row r="150" s="10" customFormat="1" ht="22.8" customHeight="1">
      <c r="B150" s="184"/>
      <c r="C150" s="185"/>
      <c r="D150" s="186" t="s">
        <v>74</v>
      </c>
      <c r="E150" s="198" t="s">
        <v>348</v>
      </c>
      <c r="F150" s="198" t="s">
        <v>349</v>
      </c>
      <c r="G150" s="185"/>
      <c r="H150" s="185"/>
      <c r="I150" s="188"/>
      <c r="J150" s="199">
        <f>BK150</f>
        <v>0</v>
      </c>
      <c r="K150" s="185"/>
      <c r="L150" s="190"/>
      <c r="M150" s="191"/>
      <c r="N150" s="192"/>
      <c r="O150" s="192"/>
      <c r="P150" s="193">
        <f>P151</f>
        <v>0</v>
      </c>
      <c r="Q150" s="192"/>
      <c r="R150" s="193">
        <f>R151</f>
        <v>0</v>
      </c>
      <c r="S150" s="192"/>
      <c r="T150" s="194">
        <f>T151</f>
        <v>0</v>
      </c>
      <c r="AR150" s="195" t="s">
        <v>83</v>
      </c>
      <c r="AT150" s="196" t="s">
        <v>74</v>
      </c>
      <c r="AU150" s="196" t="s">
        <v>83</v>
      </c>
      <c r="AY150" s="195" t="s">
        <v>142</v>
      </c>
      <c r="BK150" s="197">
        <f>BK151</f>
        <v>0</v>
      </c>
    </row>
    <row r="151" s="1" customFormat="1" ht="22.5" customHeight="1">
      <c r="B151" s="34"/>
      <c r="C151" s="200" t="s">
        <v>350</v>
      </c>
      <c r="D151" s="200" t="s">
        <v>145</v>
      </c>
      <c r="E151" s="201" t="s">
        <v>351</v>
      </c>
      <c r="F151" s="202" t="s">
        <v>352</v>
      </c>
      <c r="G151" s="203" t="s">
        <v>312</v>
      </c>
      <c r="H151" s="204">
        <v>26.494</v>
      </c>
      <c r="I151" s="205"/>
      <c r="J151" s="206">
        <f>ROUND(I151*H151,2)</f>
        <v>0</v>
      </c>
      <c r="K151" s="202" t="s">
        <v>149</v>
      </c>
      <c r="L151" s="39"/>
      <c r="M151" s="207" t="s">
        <v>20</v>
      </c>
      <c r="N151" s="208" t="s">
        <v>46</v>
      </c>
      <c r="O151" s="75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AR151" s="13" t="s">
        <v>150</v>
      </c>
      <c r="AT151" s="13" t="s">
        <v>145</v>
      </c>
      <c r="AU151" s="13" t="s">
        <v>85</v>
      </c>
      <c r="AY151" s="13" t="s">
        <v>142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3" t="s">
        <v>83</v>
      </c>
      <c r="BK151" s="211">
        <f>ROUND(I151*H151,2)</f>
        <v>0</v>
      </c>
      <c r="BL151" s="13" t="s">
        <v>150</v>
      </c>
      <c r="BM151" s="13" t="s">
        <v>353</v>
      </c>
    </row>
    <row r="152" s="10" customFormat="1" ht="25.92" customHeight="1">
      <c r="B152" s="184"/>
      <c r="C152" s="185"/>
      <c r="D152" s="186" t="s">
        <v>74</v>
      </c>
      <c r="E152" s="187" t="s">
        <v>354</v>
      </c>
      <c r="F152" s="187" t="s">
        <v>355</v>
      </c>
      <c r="G152" s="185"/>
      <c r="H152" s="185"/>
      <c r="I152" s="188"/>
      <c r="J152" s="189">
        <f>BK152</f>
        <v>0</v>
      </c>
      <c r="K152" s="185"/>
      <c r="L152" s="190"/>
      <c r="M152" s="191"/>
      <c r="N152" s="192"/>
      <c r="O152" s="192"/>
      <c r="P152" s="193">
        <f>P153+P157+P166+P181+P201+P227+P233+P247+P256</f>
        <v>0</v>
      </c>
      <c r="Q152" s="192"/>
      <c r="R152" s="193">
        <f>R153+R157+R166+R181+R201+R227+R233+R247+R256</f>
        <v>6.2005732019889992</v>
      </c>
      <c r="S152" s="192"/>
      <c r="T152" s="194">
        <f>T153+T157+T166+T181+T201+T227+T233+T247+T256</f>
        <v>4.6723431999999994</v>
      </c>
      <c r="AR152" s="195" t="s">
        <v>85</v>
      </c>
      <c r="AT152" s="196" t="s">
        <v>74</v>
      </c>
      <c r="AU152" s="196" t="s">
        <v>75</v>
      </c>
      <c r="AY152" s="195" t="s">
        <v>142</v>
      </c>
      <c r="BK152" s="197">
        <f>BK153+BK157+BK166+BK181+BK201+BK227+BK233+BK247+BK256</f>
        <v>0</v>
      </c>
    </row>
    <row r="153" s="10" customFormat="1" ht="22.8" customHeight="1">
      <c r="B153" s="184"/>
      <c r="C153" s="185"/>
      <c r="D153" s="186" t="s">
        <v>74</v>
      </c>
      <c r="E153" s="198" t="s">
        <v>356</v>
      </c>
      <c r="F153" s="198" t="s">
        <v>357</v>
      </c>
      <c r="G153" s="185"/>
      <c r="H153" s="185"/>
      <c r="I153" s="188"/>
      <c r="J153" s="199">
        <f>BK153</f>
        <v>0</v>
      </c>
      <c r="K153" s="185"/>
      <c r="L153" s="190"/>
      <c r="M153" s="191"/>
      <c r="N153" s="192"/>
      <c r="O153" s="192"/>
      <c r="P153" s="193">
        <f>SUM(P154:P156)</f>
        <v>0</v>
      </c>
      <c r="Q153" s="192"/>
      <c r="R153" s="193">
        <f>SUM(R154:R156)</f>
        <v>0.0086800000000000002</v>
      </c>
      <c r="S153" s="192"/>
      <c r="T153" s="194">
        <f>SUM(T154:T156)</f>
        <v>0</v>
      </c>
      <c r="AR153" s="195" t="s">
        <v>85</v>
      </c>
      <c r="AT153" s="196" t="s">
        <v>74</v>
      </c>
      <c r="AU153" s="196" t="s">
        <v>83</v>
      </c>
      <c r="AY153" s="195" t="s">
        <v>142</v>
      </c>
      <c r="BK153" s="197">
        <f>SUM(BK154:BK156)</f>
        <v>0</v>
      </c>
    </row>
    <row r="154" s="1" customFormat="1" ht="16.5" customHeight="1">
      <c r="B154" s="34"/>
      <c r="C154" s="200" t="s">
        <v>358</v>
      </c>
      <c r="D154" s="200" t="s">
        <v>145</v>
      </c>
      <c r="E154" s="201" t="s">
        <v>359</v>
      </c>
      <c r="F154" s="202" t="s">
        <v>360</v>
      </c>
      <c r="G154" s="203" t="s">
        <v>163</v>
      </c>
      <c r="H154" s="204">
        <v>24.800000000000001</v>
      </c>
      <c r="I154" s="205"/>
      <c r="J154" s="206">
        <f>ROUND(I154*H154,2)</f>
        <v>0</v>
      </c>
      <c r="K154" s="202" t="s">
        <v>149</v>
      </c>
      <c r="L154" s="39"/>
      <c r="M154" s="207" t="s">
        <v>20</v>
      </c>
      <c r="N154" s="208" t="s">
        <v>46</v>
      </c>
      <c r="O154" s="75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AR154" s="13" t="s">
        <v>208</v>
      </c>
      <c r="AT154" s="13" t="s">
        <v>145</v>
      </c>
      <c r="AU154" s="13" t="s">
        <v>85</v>
      </c>
      <c r="AY154" s="13" t="s">
        <v>142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3" t="s">
        <v>83</v>
      </c>
      <c r="BK154" s="211">
        <f>ROUND(I154*H154,2)</f>
        <v>0</v>
      </c>
      <c r="BL154" s="13" t="s">
        <v>208</v>
      </c>
      <c r="BM154" s="13" t="s">
        <v>361</v>
      </c>
    </row>
    <row r="155" s="1" customFormat="1" ht="16.5" customHeight="1">
      <c r="B155" s="34"/>
      <c r="C155" s="212" t="s">
        <v>362</v>
      </c>
      <c r="D155" s="212" t="s">
        <v>181</v>
      </c>
      <c r="E155" s="213" t="s">
        <v>363</v>
      </c>
      <c r="F155" s="214" t="s">
        <v>364</v>
      </c>
      <c r="G155" s="215" t="s">
        <v>163</v>
      </c>
      <c r="H155" s="216">
        <v>24.800000000000001</v>
      </c>
      <c r="I155" s="217"/>
      <c r="J155" s="218">
        <f>ROUND(I155*H155,2)</f>
        <v>0</v>
      </c>
      <c r="K155" s="214" t="s">
        <v>149</v>
      </c>
      <c r="L155" s="219"/>
      <c r="M155" s="220" t="s">
        <v>20</v>
      </c>
      <c r="N155" s="221" t="s">
        <v>46</v>
      </c>
      <c r="O155" s="75"/>
      <c r="P155" s="209">
        <f>O155*H155</f>
        <v>0</v>
      </c>
      <c r="Q155" s="209">
        <v>0.00035</v>
      </c>
      <c r="R155" s="209">
        <f>Q155*H155</f>
        <v>0.0086800000000000002</v>
      </c>
      <c r="S155" s="209">
        <v>0</v>
      </c>
      <c r="T155" s="210">
        <f>S155*H155</f>
        <v>0</v>
      </c>
      <c r="AR155" s="13" t="s">
        <v>273</v>
      </c>
      <c r="AT155" s="13" t="s">
        <v>181</v>
      </c>
      <c r="AU155" s="13" t="s">
        <v>85</v>
      </c>
      <c r="AY155" s="13" t="s">
        <v>142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3" t="s">
        <v>83</v>
      </c>
      <c r="BK155" s="211">
        <f>ROUND(I155*H155,2)</f>
        <v>0</v>
      </c>
      <c r="BL155" s="13" t="s">
        <v>208</v>
      </c>
      <c r="BM155" s="13" t="s">
        <v>365</v>
      </c>
    </row>
    <row r="156" s="1" customFormat="1" ht="16.5" customHeight="1">
      <c r="B156" s="34"/>
      <c r="C156" s="200" t="s">
        <v>366</v>
      </c>
      <c r="D156" s="200" t="s">
        <v>145</v>
      </c>
      <c r="E156" s="201" t="s">
        <v>367</v>
      </c>
      <c r="F156" s="202" t="s">
        <v>368</v>
      </c>
      <c r="G156" s="203" t="s">
        <v>369</v>
      </c>
      <c r="H156" s="204">
        <v>4</v>
      </c>
      <c r="I156" s="205"/>
      <c r="J156" s="206">
        <f>ROUND(I156*H156,2)</f>
        <v>0</v>
      </c>
      <c r="K156" s="202" t="s">
        <v>20</v>
      </c>
      <c r="L156" s="39"/>
      <c r="M156" s="207" t="s">
        <v>20</v>
      </c>
      <c r="N156" s="208" t="s">
        <v>46</v>
      </c>
      <c r="O156" s="75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AR156" s="13" t="s">
        <v>370</v>
      </c>
      <c r="AT156" s="13" t="s">
        <v>145</v>
      </c>
      <c r="AU156" s="13" t="s">
        <v>85</v>
      </c>
      <c r="AY156" s="13" t="s">
        <v>142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3" t="s">
        <v>83</v>
      </c>
      <c r="BK156" s="211">
        <f>ROUND(I156*H156,2)</f>
        <v>0</v>
      </c>
      <c r="BL156" s="13" t="s">
        <v>370</v>
      </c>
      <c r="BM156" s="13" t="s">
        <v>371</v>
      </c>
    </row>
    <row r="157" s="10" customFormat="1" ht="22.8" customHeight="1">
      <c r="B157" s="184"/>
      <c r="C157" s="185"/>
      <c r="D157" s="186" t="s">
        <v>74</v>
      </c>
      <c r="E157" s="198" t="s">
        <v>372</v>
      </c>
      <c r="F157" s="198" t="s">
        <v>373</v>
      </c>
      <c r="G157" s="185"/>
      <c r="H157" s="185"/>
      <c r="I157" s="188"/>
      <c r="J157" s="199">
        <f>BK157</f>
        <v>0</v>
      </c>
      <c r="K157" s="185"/>
      <c r="L157" s="190"/>
      <c r="M157" s="191"/>
      <c r="N157" s="192"/>
      <c r="O157" s="192"/>
      <c r="P157" s="193">
        <f>SUM(P158:P165)</f>
        <v>0</v>
      </c>
      <c r="Q157" s="192"/>
      <c r="R157" s="193">
        <f>SUM(R158:R165)</f>
        <v>0</v>
      </c>
      <c r="S157" s="192"/>
      <c r="T157" s="194">
        <f>SUM(T158:T165)</f>
        <v>0</v>
      </c>
      <c r="AR157" s="195" t="s">
        <v>85</v>
      </c>
      <c r="AT157" s="196" t="s">
        <v>74</v>
      </c>
      <c r="AU157" s="196" t="s">
        <v>83</v>
      </c>
      <c r="AY157" s="195" t="s">
        <v>142</v>
      </c>
      <c r="BK157" s="197">
        <f>SUM(BK158:BK165)</f>
        <v>0</v>
      </c>
    </row>
    <row r="158" s="1" customFormat="1" ht="16.5" customHeight="1">
      <c r="B158" s="34"/>
      <c r="C158" s="200" t="s">
        <v>374</v>
      </c>
      <c r="D158" s="200" t="s">
        <v>145</v>
      </c>
      <c r="E158" s="201" t="s">
        <v>375</v>
      </c>
      <c r="F158" s="202" t="s">
        <v>376</v>
      </c>
      <c r="G158" s="203" t="s">
        <v>369</v>
      </c>
      <c r="H158" s="204">
        <v>1</v>
      </c>
      <c r="I158" s="205"/>
      <c r="J158" s="206">
        <f>ROUND(I158*H158,2)</f>
        <v>0</v>
      </c>
      <c r="K158" s="202" t="s">
        <v>20</v>
      </c>
      <c r="L158" s="39"/>
      <c r="M158" s="207" t="s">
        <v>20</v>
      </c>
      <c r="N158" s="208" t="s">
        <v>46</v>
      </c>
      <c r="O158" s="75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AR158" s="13" t="s">
        <v>208</v>
      </c>
      <c r="AT158" s="13" t="s">
        <v>145</v>
      </c>
      <c r="AU158" s="13" t="s">
        <v>85</v>
      </c>
      <c r="AY158" s="13" t="s">
        <v>142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3" t="s">
        <v>83</v>
      </c>
      <c r="BK158" s="211">
        <f>ROUND(I158*H158,2)</f>
        <v>0</v>
      </c>
      <c r="BL158" s="13" t="s">
        <v>208</v>
      </c>
      <c r="BM158" s="13" t="s">
        <v>377</v>
      </c>
    </row>
    <row r="159" s="1" customFormat="1" ht="16.5" customHeight="1">
      <c r="B159" s="34"/>
      <c r="C159" s="200" t="s">
        <v>378</v>
      </c>
      <c r="D159" s="200" t="s">
        <v>145</v>
      </c>
      <c r="E159" s="201" t="s">
        <v>379</v>
      </c>
      <c r="F159" s="202" t="s">
        <v>380</v>
      </c>
      <c r="G159" s="203" t="s">
        <v>369</v>
      </c>
      <c r="H159" s="204">
        <v>3</v>
      </c>
      <c r="I159" s="205"/>
      <c r="J159" s="206">
        <f>ROUND(I159*H159,2)</f>
        <v>0</v>
      </c>
      <c r="K159" s="202" t="s">
        <v>20</v>
      </c>
      <c r="L159" s="39"/>
      <c r="M159" s="207" t="s">
        <v>20</v>
      </c>
      <c r="N159" s="208" t="s">
        <v>46</v>
      </c>
      <c r="O159" s="75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AR159" s="13" t="s">
        <v>150</v>
      </c>
      <c r="AT159" s="13" t="s">
        <v>145</v>
      </c>
      <c r="AU159" s="13" t="s">
        <v>85</v>
      </c>
      <c r="AY159" s="13" t="s">
        <v>142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3" t="s">
        <v>83</v>
      </c>
      <c r="BK159" s="211">
        <f>ROUND(I159*H159,2)</f>
        <v>0</v>
      </c>
      <c r="BL159" s="13" t="s">
        <v>150</v>
      </c>
      <c r="BM159" s="13" t="s">
        <v>381</v>
      </c>
    </row>
    <row r="160" s="1" customFormat="1" ht="16.5" customHeight="1">
      <c r="B160" s="34"/>
      <c r="C160" s="200" t="s">
        <v>382</v>
      </c>
      <c r="D160" s="200" t="s">
        <v>145</v>
      </c>
      <c r="E160" s="201" t="s">
        <v>383</v>
      </c>
      <c r="F160" s="202" t="s">
        <v>384</v>
      </c>
      <c r="G160" s="203" t="s">
        <v>369</v>
      </c>
      <c r="H160" s="204">
        <v>1</v>
      </c>
      <c r="I160" s="205"/>
      <c r="J160" s="206">
        <f>ROUND(I160*H160,2)</f>
        <v>0</v>
      </c>
      <c r="K160" s="202" t="s">
        <v>20</v>
      </c>
      <c r="L160" s="39"/>
      <c r="M160" s="207" t="s">
        <v>20</v>
      </c>
      <c r="N160" s="208" t="s">
        <v>46</v>
      </c>
      <c r="O160" s="75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AR160" s="13" t="s">
        <v>208</v>
      </c>
      <c r="AT160" s="13" t="s">
        <v>145</v>
      </c>
      <c r="AU160" s="13" t="s">
        <v>85</v>
      </c>
      <c r="AY160" s="13" t="s">
        <v>142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3" t="s">
        <v>83</v>
      </c>
      <c r="BK160" s="211">
        <f>ROUND(I160*H160,2)</f>
        <v>0</v>
      </c>
      <c r="BL160" s="13" t="s">
        <v>208</v>
      </c>
      <c r="BM160" s="13" t="s">
        <v>385</v>
      </c>
    </row>
    <row r="161" s="1" customFormat="1" ht="16.5" customHeight="1">
      <c r="B161" s="34"/>
      <c r="C161" s="212" t="s">
        <v>386</v>
      </c>
      <c r="D161" s="212" t="s">
        <v>181</v>
      </c>
      <c r="E161" s="213" t="s">
        <v>387</v>
      </c>
      <c r="F161" s="214" t="s">
        <v>388</v>
      </c>
      <c r="G161" s="215" t="s">
        <v>369</v>
      </c>
      <c r="H161" s="216">
        <v>1</v>
      </c>
      <c r="I161" s="217"/>
      <c r="J161" s="218">
        <f>ROUND(I161*H161,2)</f>
        <v>0</v>
      </c>
      <c r="K161" s="214" t="s">
        <v>20</v>
      </c>
      <c r="L161" s="219"/>
      <c r="M161" s="220" t="s">
        <v>20</v>
      </c>
      <c r="N161" s="221" t="s">
        <v>46</v>
      </c>
      <c r="O161" s="75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AR161" s="13" t="s">
        <v>273</v>
      </c>
      <c r="AT161" s="13" t="s">
        <v>181</v>
      </c>
      <c r="AU161" s="13" t="s">
        <v>85</v>
      </c>
      <c r="AY161" s="13" t="s">
        <v>142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3" t="s">
        <v>83</v>
      </c>
      <c r="BK161" s="211">
        <f>ROUND(I161*H161,2)</f>
        <v>0</v>
      </c>
      <c r="BL161" s="13" t="s">
        <v>208</v>
      </c>
      <c r="BM161" s="13" t="s">
        <v>389</v>
      </c>
    </row>
    <row r="162" s="1" customFormat="1" ht="16.5" customHeight="1">
      <c r="B162" s="34"/>
      <c r="C162" s="200" t="s">
        <v>390</v>
      </c>
      <c r="D162" s="200" t="s">
        <v>145</v>
      </c>
      <c r="E162" s="201" t="s">
        <v>391</v>
      </c>
      <c r="F162" s="202" t="s">
        <v>392</v>
      </c>
      <c r="G162" s="203" t="s">
        <v>369</v>
      </c>
      <c r="H162" s="204">
        <v>3</v>
      </c>
      <c r="I162" s="205"/>
      <c r="J162" s="206">
        <f>ROUND(I162*H162,2)</f>
        <v>0</v>
      </c>
      <c r="K162" s="202" t="s">
        <v>20</v>
      </c>
      <c r="L162" s="39"/>
      <c r="M162" s="207" t="s">
        <v>20</v>
      </c>
      <c r="N162" s="208" t="s">
        <v>46</v>
      </c>
      <c r="O162" s="75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AR162" s="13" t="s">
        <v>150</v>
      </c>
      <c r="AT162" s="13" t="s">
        <v>145</v>
      </c>
      <c r="AU162" s="13" t="s">
        <v>85</v>
      </c>
      <c r="AY162" s="13" t="s">
        <v>142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3" t="s">
        <v>83</v>
      </c>
      <c r="BK162" s="211">
        <f>ROUND(I162*H162,2)</f>
        <v>0</v>
      </c>
      <c r="BL162" s="13" t="s">
        <v>150</v>
      </c>
      <c r="BM162" s="13" t="s">
        <v>393</v>
      </c>
    </row>
    <row r="163" s="1" customFormat="1" ht="16.5" customHeight="1">
      <c r="B163" s="34"/>
      <c r="C163" s="200" t="s">
        <v>394</v>
      </c>
      <c r="D163" s="200" t="s">
        <v>145</v>
      </c>
      <c r="E163" s="201" t="s">
        <v>395</v>
      </c>
      <c r="F163" s="202" t="s">
        <v>396</v>
      </c>
      <c r="G163" s="203" t="s">
        <v>369</v>
      </c>
      <c r="H163" s="204">
        <v>3</v>
      </c>
      <c r="I163" s="205"/>
      <c r="J163" s="206">
        <f>ROUND(I163*H163,2)</f>
        <v>0</v>
      </c>
      <c r="K163" s="202" t="s">
        <v>20</v>
      </c>
      <c r="L163" s="39"/>
      <c r="M163" s="207" t="s">
        <v>20</v>
      </c>
      <c r="N163" s="208" t="s">
        <v>46</v>
      </c>
      <c r="O163" s="75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AR163" s="13" t="s">
        <v>150</v>
      </c>
      <c r="AT163" s="13" t="s">
        <v>145</v>
      </c>
      <c r="AU163" s="13" t="s">
        <v>85</v>
      </c>
      <c r="AY163" s="13" t="s">
        <v>142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3" t="s">
        <v>83</v>
      </c>
      <c r="BK163" s="211">
        <f>ROUND(I163*H163,2)</f>
        <v>0</v>
      </c>
      <c r="BL163" s="13" t="s">
        <v>150</v>
      </c>
      <c r="BM163" s="13" t="s">
        <v>397</v>
      </c>
    </row>
    <row r="164" s="1" customFormat="1" ht="16.5" customHeight="1">
      <c r="B164" s="34"/>
      <c r="C164" s="212" t="s">
        <v>398</v>
      </c>
      <c r="D164" s="212" t="s">
        <v>181</v>
      </c>
      <c r="E164" s="213" t="s">
        <v>399</v>
      </c>
      <c r="F164" s="214" t="s">
        <v>400</v>
      </c>
      <c r="G164" s="215" t="s">
        <v>369</v>
      </c>
      <c r="H164" s="216">
        <v>3</v>
      </c>
      <c r="I164" s="217"/>
      <c r="J164" s="218">
        <f>ROUND(I164*H164,2)</f>
        <v>0</v>
      </c>
      <c r="K164" s="214" t="s">
        <v>20</v>
      </c>
      <c r="L164" s="219"/>
      <c r="M164" s="220" t="s">
        <v>20</v>
      </c>
      <c r="N164" s="221" t="s">
        <v>46</v>
      </c>
      <c r="O164" s="75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AR164" s="13" t="s">
        <v>176</v>
      </c>
      <c r="AT164" s="13" t="s">
        <v>181</v>
      </c>
      <c r="AU164" s="13" t="s">
        <v>85</v>
      </c>
      <c r="AY164" s="13" t="s">
        <v>142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3" t="s">
        <v>83</v>
      </c>
      <c r="BK164" s="211">
        <f>ROUND(I164*H164,2)</f>
        <v>0</v>
      </c>
      <c r="BL164" s="13" t="s">
        <v>150</v>
      </c>
      <c r="BM164" s="13" t="s">
        <v>401</v>
      </c>
    </row>
    <row r="165" s="1" customFormat="1" ht="16.5" customHeight="1">
      <c r="B165" s="34"/>
      <c r="C165" s="200" t="s">
        <v>402</v>
      </c>
      <c r="D165" s="200" t="s">
        <v>145</v>
      </c>
      <c r="E165" s="201" t="s">
        <v>403</v>
      </c>
      <c r="F165" s="202" t="s">
        <v>404</v>
      </c>
      <c r="G165" s="203" t="s">
        <v>369</v>
      </c>
      <c r="H165" s="204">
        <v>1</v>
      </c>
      <c r="I165" s="205"/>
      <c r="J165" s="206">
        <f>ROUND(I165*H165,2)</f>
        <v>0</v>
      </c>
      <c r="K165" s="202" t="s">
        <v>20</v>
      </c>
      <c r="L165" s="39"/>
      <c r="M165" s="207" t="s">
        <v>20</v>
      </c>
      <c r="N165" s="208" t="s">
        <v>46</v>
      </c>
      <c r="O165" s="75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AR165" s="13" t="s">
        <v>150</v>
      </c>
      <c r="AT165" s="13" t="s">
        <v>145</v>
      </c>
      <c r="AU165" s="13" t="s">
        <v>85</v>
      </c>
      <c r="AY165" s="13" t="s">
        <v>142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3" t="s">
        <v>83</v>
      </c>
      <c r="BK165" s="211">
        <f>ROUND(I165*H165,2)</f>
        <v>0</v>
      </c>
      <c r="BL165" s="13" t="s">
        <v>150</v>
      </c>
      <c r="BM165" s="13" t="s">
        <v>405</v>
      </c>
    </row>
    <row r="166" s="10" customFormat="1" ht="22.8" customHeight="1">
      <c r="B166" s="184"/>
      <c r="C166" s="185"/>
      <c r="D166" s="186" t="s">
        <v>74</v>
      </c>
      <c r="E166" s="198" t="s">
        <v>406</v>
      </c>
      <c r="F166" s="198" t="s">
        <v>407</v>
      </c>
      <c r="G166" s="185"/>
      <c r="H166" s="185"/>
      <c r="I166" s="188"/>
      <c r="J166" s="199">
        <f>BK166</f>
        <v>0</v>
      </c>
      <c r="K166" s="185"/>
      <c r="L166" s="190"/>
      <c r="M166" s="191"/>
      <c r="N166" s="192"/>
      <c r="O166" s="192"/>
      <c r="P166" s="193">
        <f>SUM(P167:P180)</f>
        <v>0</v>
      </c>
      <c r="Q166" s="192"/>
      <c r="R166" s="193">
        <f>SUM(R167:R180)</f>
        <v>3.4380877025550003</v>
      </c>
      <c r="S166" s="192"/>
      <c r="T166" s="194">
        <f>SUM(T167:T180)</f>
        <v>3.7505999999999999</v>
      </c>
      <c r="AR166" s="195" t="s">
        <v>85</v>
      </c>
      <c r="AT166" s="196" t="s">
        <v>74</v>
      </c>
      <c r="AU166" s="196" t="s">
        <v>83</v>
      </c>
      <c r="AY166" s="195" t="s">
        <v>142</v>
      </c>
      <c r="BK166" s="197">
        <f>SUM(BK167:BK180)</f>
        <v>0</v>
      </c>
    </row>
    <row r="167" s="1" customFormat="1" ht="22.5" customHeight="1">
      <c r="B167" s="34"/>
      <c r="C167" s="200" t="s">
        <v>408</v>
      </c>
      <c r="D167" s="200" t="s">
        <v>145</v>
      </c>
      <c r="E167" s="201" t="s">
        <v>409</v>
      </c>
      <c r="F167" s="202" t="s">
        <v>410</v>
      </c>
      <c r="G167" s="203" t="s">
        <v>148</v>
      </c>
      <c r="H167" s="204">
        <v>4.9509999999999996</v>
      </c>
      <c r="I167" s="205"/>
      <c r="J167" s="206">
        <f>ROUND(I167*H167,2)</f>
        <v>0</v>
      </c>
      <c r="K167" s="202" t="s">
        <v>149</v>
      </c>
      <c r="L167" s="39"/>
      <c r="M167" s="207" t="s">
        <v>20</v>
      </c>
      <c r="N167" s="208" t="s">
        <v>46</v>
      </c>
      <c r="O167" s="75"/>
      <c r="P167" s="209">
        <f>O167*H167</f>
        <v>0</v>
      </c>
      <c r="Q167" s="209">
        <v>0.00108</v>
      </c>
      <c r="R167" s="209">
        <f>Q167*H167</f>
        <v>0.0053470799999999997</v>
      </c>
      <c r="S167" s="209">
        <v>0</v>
      </c>
      <c r="T167" s="210">
        <f>S167*H167</f>
        <v>0</v>
      </c>
      <c r="AR167" s="13" t="s">
        <v>208</v>
      </c>
      <c r="AT167" s="13" t="s">
        <v>145</v>
      </c>
      <c r="AU167" s="13" t="s">
        <v>85</v>
      </c>
      <c r="AY167" s="13" t="s">
        <v>142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3" t="s">
        <v>83</v>
      </c>
      <c r="BK167" s="211">
        <f>ROUND(I167*H167,2)</f>
        <v>0</v>
      </c>
      <c r="BL167" s="13" t="s">
        <v>208</v>
      </c>
      <c r="BM167" s="13" t="s">
        <v>411</v>
      </c>
    </row>
    <row r="168" s="1" customFormat="1" ht="16.5" customHeight="1">
      <c r="B168" s="34"/>
      <c r="C168" s="200" t="s">
        <v>412</v>
      </c>
      <c r="D168" s="200" t="s">
        <v>145</v>
      </c>
      <c r="E168" s="201" t="s">
        <v>413</v>
      </c>
      <c r="F168" s="202" t="s">
        <v>414</v>
      </c>
      <c r="G168" s="203" t="s">
        <v>163</v>
      </c>
      <c r="H168" s="204">
        <v>121.59999999999999</v>
      </c>
      <c r="I168" s="205"/>
      <c r="J168" s="206">
        <f>ROUND(I168*H168,2)</f>
        <v>0</v>
      </c>
      <c r="K168" s="202" t="s">
        <v>149</v>
      </c>
      <c r="L168" s="39"/>
      <c r="M168" s="207" t="s">
        <v>20</v>
      </c>
      <c r="N168" s="208" t="s">
        <v>46</v>
      </c>
      <c r="O168" s="75"/>
      <c r="P168" s="209">
        <f>O168*H168</f>
        <v>0</v>
      </c>
      <c r="Q168" s="209">
        <v>0</v>
      </c>
      <c r="R168" s="209">
        <f>Q168*H168</f>
        <v>0</v>
      </c>
      <c r="S168" s="209">
        <v>0.024</v>
      </c>
      <c r="T168" s="210">
        <f>S168*H168</f>
        <v>2.9184000000000001</v>
      </c>
      <c r="AR168" s="13" t="s">
        <v>208</v>
      </c>
      <c r="AT168" s="13" t="s">
        <v>145</v>
      </c>
      <c r="AU168" s="13" t="s">
        <v>85</v>
      </c>
      <c r="AY168" s="13" t="s">
        <v>142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3" t="s">
        <v>83</v>
      </c>
      <c r="BK168" s="211">
        <f>ROUND(I168*H168,2)</f>
        <v>0</v>
      </c>
      <c r="BL168" s="13" t="s">
        <v>208</v>
      </c>
      <c r="BM168" s="13" t="s">
        <v>415</v>
      </c>
    </row>
    <row r="169" s="1" customFormat="1" ht="16.5" customHeight="1">
      <c r="B169" s="34"/>
      <c r="C169" s="200" t="s">
        <v>370</v>
      </c>
      <c r="D169" s="200" t="s">
        <v>145</v>
      </c>
      <c r="E169" s="201" t="s">
        <v>416</v>
      </c>
      <c r="F169" s="202" t="s">
        <v>417</v>
      </c>
      <c r="G169" s="203" t="s">
        <v>163</v>
      </c>
      <c r="H169" s="204">
        <v>24</v>
      </c>
      <c r="I169" s="205"/>
      <c r="J169" s="206">
        <f>ROUND(I169*H169,2)</f>
        <v>0</v>
      </c>
      <c r="K169" s="202" t="s">
        <v>149</v>
      </c>
      <c r="L169" s="39"/>
      <c r="M169" s="207" t="s">
        <v>20</v>
      </c>
      <c r="N169" s="208" t="s">
        <v>46</v>
      </c>
      <c r="O169" s="75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AR169" s="13" t="s">
        <v>208</v>
      </c>
      <c r="AT169" s="13" t="s">
        <v>145</v>
      </c>
      <c r="AU169" s="13" t="s">
        <v>85</v>
      </c>
      <c r="AY169" s="13" t="s">
        <v>142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3" t="s">
        <v>83</v>
      </c>
      <c r="BK169" s="211">
        <f>ROUND(I169*H169,2)</f>
        <v>0</v>
      </c>
      <c r="BL169" s="13" t="s">
        <v>208</v>
      </c>
      <c r="BM169" s="13" t="s">
        <v>418</v>
      </c>
    </row>
    <row r="170" s="1" customFormat="1" ht="16.5" customHeight="1">
      <c r="B170" s="34"/>
      <c r="C170" s="212" t="s">
        <v>419</v>
      </c>
      <c r="D170" s="212" t="s">
        <v>181</v>
      </c>
      <c r="E170" s="213" t="s">
        <v>420</v>
      </c>
      <c r="F170" s="214" t="s">
        <v>421</v>
      </c>
      <c r="G170" s="215" t="s">
        <v>148</v>
      </c>
      <c r="H170" s="216">
        <v>0.89500000000000002</v>
      </c>
      <c r="I170" s="217"/>
      <c r="J170" s="218">
        <f>ROUND(I170*H170,2)</f>
        <v>0</v>
      </c>
      <c r="K170" s="214" t="s">
        <v>149</v>
      </c>
      <c r="L170" s="219"/>
      <c r="M170" s="220" t="s">
        <v>20</v>
      </c>
      <c r="N170" s="221" t="s">
        <v>46</v>
      </c>
      <c r="O170" s="75"/>
      <c r="P170" s="209">
        <f>O170*H170</f>
        <v>0</v>
      </c>
      <c r="Q170" s="209">
        <v>0.55000000000000004</v>
      </c>
      <c r="R170" s="209">
        <f>Q170*H170</f>
        <v>0.49225000000000008</v>
      </c>
      <c r="S170" s="209">
        <v>0</v>
      </c>
      <c r="T170" s="210">
        <f>S170*H170</f>
        <v>0</v>
      </c>
      <c r="AR170" s="13" t="s">
        <v>273</v>
      </c>
      <c r="AT170" s="13" t="s">
        <v>181</v>
      </c>
      <c r="AU170" s="13" t="s">
        <v>85</v>
      </c>
      <c r="AY170" s="13" t="s">
        <v>142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3" t="s">
        <v>83</v>
      </c>
      <c r="BK170" s="211">
        <f>ROUND(I170*H170,2)</f>
        <v>0</v>
      </c>
      <c r="BL170" s="13" t="s">
        <v>208</v>
      </c>
      <c r="BM170" s="13" t="s">
        <v>422</v>
      </c>
    </row>
    <row r="171" s="1" customFormat="1" ht="22.5" customHeight="1">
      <c r="B171" s="34"/>
      <c r="C171" s="200" t="s">
        <v>423</v>
      </c>
      <c r="D171" s="200" t="s">
        <v>145</v>
      </c>
      <c r="E171" s="201" t="s">
        <v>424</v>
      </c>
      <c r="F171" s="202" t="s">
        <v>425</v>
      </c>
      <c r="G171" s="203" t="s">
        <v>163</v>
      </c>
      <c r="H171" s="204">
        <v>97.599999999999994</v>
      </c>
      <c r="I171" s="205"/>
      <c r="J171" s="206">
        <f>ROUND(I171*H171,2)</f>
        <v>0</v>
      </c>
      <c r="K171" s="202" t="s">
        <v>149</v>
      </c>
      <c r="L171" s="39"/>
      <c r="M171" s="207" t="s">
        <v>20</v>
      </c>
      <c r="N171" s="208" t="s">
        <v>46</v>
      </c>
      <c r="O171" s="75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AR171" s="13" t="s">
        <v>208</v>
      </c>
      <c r="AT171" s="13" t="s">
        <v>145</v>
      </c>
      <c r="AU171" s="13" t="s">
        <v>85</v>
      </c>
      <c r="AY171" s="13" t="s">
        <v>142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3" t="s">
        <v>83</v>
      </c>
      <c r="BK171" s="211">
        <f>ROUND(I171*H171,2)</f>
        <v>0</v>
      </c>
      <c r="BL171" s="13" t="s">
        <v>208</v>
      </c>
      <c r="BM171" s="13" t="s">
        <v>426</v>
      </c>
    </row>
    <row r="172" s="1" customFormat="1" ht="16.5" customHeight="1">
      <c r="B172" s="34"/>
      <c r="C172" s="212" t="s">
        <v>427</v>
      </c>
      <c r="D172" s="212" t="s">
        <v>181</v>
      </c>
      <c r="E172" s="213" t="s">
        <v>420</v>
      </c>
      <c r="F172" s="214" t="s">
        <v>421</v>
      </c>
      <c r="G172" s="215" t="s">
        <v>148</v>
      </c>
      <c r="H172" s="216">
        <v>3.6360000000000001</v>
      </c>
      <c r="I172" s="217"/>
      <c r="J172" s="218">
        <f>ROUND(I172*H172,2)</f>
        <v>0</v>
      </c>
      <c r="K172" s="214" t="s">
        <v>149</v>
      </c>
      <c r="L172" s="219"/>
      <c r="M172" s="220" t="s">
        <v>20</v>
      </c>
      <c r="N172" s="221" t="s">
        <v>46</v>
      </c>
      <c r="O172" s="75"/>
      <c r="P172" s="209">
        <f>O172*H172</f>
        <v>0</v>
      </c>
      <c r="Q172" s="209">
        <v>0.55000000000000004</v>
      </c>
      <c r="R172" s="209">
        <f>Q172*H172</f>
        <v>1.9998000000000002</v>
      </c>
      <c r="S172" s="209">
        <v>0</v>
      </c>
      <c r="T172" s="210">
        <f>S172*H172</f>
        <v>0</v>
      </c>
      <c r="AR172" s="13" t="s">
        <v>273</v>
      </c>
      <c r="AT172" s="13" t="s">
        <v>181</v>
      </c>
      <c r="AU172" s="13" t="s">
        <v>85</v>
      </c>
      <c r="AY172" s="13" t="s">
        <v>142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3" t="s">
        <v>83</v>
      </c>
      <c r="BK172" s="211">
        <f>ROUND(I172*H172,2)</f>
        <v>0</v>
      </c>
      <c r="BL172" s="13" t="s">
        <v>208</v>
      </c>
      <c r="BM172" s="13" t="s">
        <v>428</v>
      </c>
    </row>
    <row r="173" s="1" customFormat="1" ht="16.5" customHeight="1">
      <c r="B173" s="34"/>
      <c r="C173" s="200" t="s">
        <v>429</v>
      </c>
      <c r="D173" s="200" t="s">
        <v>145</v>
      </c>
      <c r="E173" s="201" t="s">
        <v>430</v>
      </c>
      <c r="F173" s="202" t="s">
        <v>431</v>
      </c>
      <c r="G173" s="203" t="s">
        <v>163</v>
      </c>
      <c r="H173" s="204">
        <v>44.5</v>
      </c>
      <c r="I173" s="205"/>
      <c r="J173" s="206">
        <f>ROUND(I173*H173,2)</f>
        <v>0</v>
      </c>
      <c r="K173" s="202" t="s">
        <v>20</v>
      </c>
      <c r="L173" s="39"/>
      <c r="M173" s="207" t="s">
        <v>20</v>
      </c>
      <c r="N173" s="208" t="s">
        <v>46</v>
      </c>
      <c r="O173" s="75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AR173" s="13" t="s">
        <v>150</v>
      </c>
      <c r="AT173" s="13" t="s">
        <v>145</v>
      </c>
      <c r="AU173" s="13" t="s">
        <v>85</v>
      </c>
      <c r="AY173" s="13" t="s">
        <v>142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3" t="s">
        <v>83</v>
      </c>
      <c r="BK173" s="211">
        <f>ROUND(I173*H173,2)</f>
        <v>0</v>
      </c>
      <c r="BL173" s="13" t="s">
        <v>150</v>
      </c>
      <c r="BM173" s="13" t="s">
        <v>432</v>
      </c>
    </row>
    <row r="174" s="1" customFormat="1" ht="16.5" customHeight="1">
      <c r="B174" s="34"/>
      <c r="C174" s="200" t="s">
        <v>433</v>
      </c>
      <c r="D174" s="200" t="s">
        <v>145</v>
      </c>
      <c r="E174" s="201" t="s">
        <v>434</v>
      </c>
      <c r="F174" s="202" t="s">
        <v>435</v>
      </c>
      <c r="G174" s="203" t="s">
        <v>156</v>
      </c>
      <c r="H174" s="204">
        <v>14</v>
      </c>
      <c r="I174" s="205"/>
      <c r="J174" s="206">
        <f>ROUND(I174*H174,2)</f>
        <v>0</v>
      </c>
      <c r="K174" s="202" t="s">
        <v>149</v>
      </c>
      <c r="L174" s="39"/>
      <c r="M174" s="207" t="s">
        <v>20</v>
      </c>
      <c r="N174" s="208" t="s">
        <v>46</v>
      </c>
      <c r="O174" s="75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AR174" s="13" t="s">
        <v>208</v>
      </c>
      <c r="AT174" s="13" t="s">
        <v>145</v>
      </c>
      <c r="AU174" s="13" t="s">
        <v>85</v>
      </c>
      <c r="AY174" s="13" t="s">
        <v>142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3" t="s">
        <v>83</v>
      </c>
      <c r="BK174" s="211">
        <f>ROUND(I174*H174,2)</f>
        <v>0</v>
      </c>
      <c r="BL174" s="13" t="s">
        <v>208</v>
      </c>
      <c r="BM174" s="13" t="s">
        <v>436</v>
      </c>
    </row>
    <row r="175" s="1" customFormat="1" ht="16.5" customHeight="1">
      <c r="B175" s="34"/>
      <c r="C175" s="212" t="s">
        <v>437</v>
      </c>
      <c r="D175" s="212" t="s">
        <v>181</v>
      </c>
      <c r="E175" s="213" t="s">
        <v>438</v>
      </c>
      <c r="F175" s="214" t="s">
        <v>439</v>
      </c>
      <c r="G175" s="215" t="s">
        <v>148</v>
      </c>
      <c r="H175" s="216">
        <v>0.41999999999999998</v>
      </c>
      <c r="I175" s="217"/>
      <c r="J175" s="218">
        <f>ROUND(I175*H175,2)</f>
        <v>0</v>
      </c>
      <c r="K175" s="214" t="s">
        <v>149</v>
      </c>
      <c r="L175" s="219"/>
      <c r="M175" s="220" t="s">
        <v>20</v>
      </c>
      <c r="N175" s="221" t="s">
        <v>46</v>
      </c>
      <c r="O175" s="75"/>
      <c r="P175" s="209">
        <f>O175*H175</f>
        <v>0</v>
      </c>
      <c r="Q175" s="209">
        <v>0.55000000000000004</v>
      </c>
      <c r="R175" s="209">
        <f>Q175*H175</f>
        <v>0.23100000000000001</v>
      </c>
      <c r="S175" s="209">
        <v>0</v>
      </c>
      <c r="T175" s="210">
        <f>S175*H175</f>
        <v>0</v>
      </c>
      <c r="AR175" s="13" t="s">
        <v>273</v>
      </c>
      <c r="AT175" s="13" t="s">
        <v>181</v>
      </c>
      <c r="AU175" s="13" t="s">
        <v>85</v>
      </c>
      <c r="AY175" s="13" t="s">
        <v>142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3" t="s">
        <v>83</v>
      </c>
      <c r="BK175" s="211">
        <f>ROUND(I175*H175,2)</f>
        <v>0</v>
      </c>
      <c r="BL175" s="13" t="s">
        <v>208</v>
      </c>
      <c r="BM175" s="13" t="s">
        <v>440</v>
      </c>
    </row>
    <row r="176" s="1" customFormat="1" ht="16.5" customHeight="1">
      <c r="B176" s="34"/>
      <c r="C176" s="200" t="s">
        <v>441</v>
      </c>
      <c r="D176" s="200" t="s">
        <v>145</v>
      </c>
      <c r="E176" s="201" t="s">
        <v>442</v>
      </c>
      <c r="F176" s="202" t="s">
        <v>443</v>
      </c>
      <c r="G176" s="203" t="s">
        <v>156</v>
      </c>
      <c r="H176" s="204">
        <v>55.479999999999997</v>
      </c>
      <c r="I176" s="205"/>
      <c r="J176" s="206">
        <f>ROUND(I176*H176,2)</f>
        <v>0</v>
      </c>
      <c r="K176" s="202" t="s">
        <v>149</v>
      </c>
      <c r="L176" s="39"/>
      <c r="M176" s="207" t="s">
        <v>20</v>
      </c>
      <c r="N176" s="208" t="s">
        <v>46</v>
      </c>
      <c r="O176" s="75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AR176" s="13" t="s">
        <v>208</v>
      </c>
      <c r="AT176" s="13" t="s">
        <v>145</v>
      </c>
      <c r="AU176" s="13" t="s">
        <v>85</v>
      </c>
      <c r="AY176" s="13" t="s">
        <v>142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3" t="s">
        <v>83</v>
      </c>
      <c r="BK176" s="211">
        <f>ROUND(I176*H176,2)</f>
        <v>0</v>
      </c>
      <c r="BL176" s="13" t="s">
        <v>208</v>
      </c>
      <c r="BM176" s="13" t="s">
        <v>444</v>
      </c>
    </row>
    <row r="177" s="1" customFormat="1" ht="16.5" customHeight="1">
      <c r="B177" s="34"/>
      <c r="C177" s="212" t="s">
        <v>445</v>
      </c>
      <c r="D177" s="212" t="s">
        <v>181</v>
      </c>
      <c r="E177" s="213" t="s">
        <v>446</v>
      </c>
      <c r="F177" s="214" t="s">
        <v>447</v>
      </c>
      <c r="G177" s="215" t="s">
        <v>156</v>
      </c>
      <c r="H177" s="216">
        <v>63.802</v>
      </c>
      <c r="I177" s="217"/>
      <c r="J177" s="218">
        <f>ROUND(I177*H177,2)</f>
        <v>0</v>
      </c>
      <c r="K177" s="214" t="s">
        <v>149</v>
      </c>
      <c r="L177" s="219"/>
      <c r="M177" s="220" t="s">
        <v>20</v>
      </c>
      <c r="N177" s="221" t="s">
        <v>46</v>
      </c>
      <c r="O177" s="75"/>
      <c r="P177" s="209">
        <f>O177*H177</f>
        <v>0</v>
      </c>
      <c r="Q177" s="209">
        <v>0.0093100000000000006</v>
      </c>
      <c r="R177" s="209">
        <f>Q177*H177</f>
        <v>0.59399662000000009</v>
      </c>
      <c r="S177" s="209">
        <v>0</v>
      </c>
      <c r="T177" s="210">
        <f>S177*H177</f>
        <v>0</v>
      </c>
      <c r="AR177" s="13" t="s">
        <v>273</v>
      </c>
      <c r="AT177" s="13" t="s">
        <v>181</v>
      </c>
      <c r="AU177" s="13" t="s">
        <v>85</v>
      </c>
      <c r="AY177" s="13" t="s">
        <v>142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3" t="s">
        <v>83</v>
      </c>
      <c r="BK177" s="211">
        <f>ROUND(I177*H177,2)</f>
        <v>0</v>
      </c>
      <c r="BL177" s="13" t="s">
        <v>208</v>
      </c>
      <c r="BM177" s="13" t="s">
        <v>448</v>
      </c>
    </row>
    <row r="178" s="1" customFormat="1" ht="22.5" customHeight="1">
      <c r="B178" s="34"/>
      <c r="C178" s="200" t="s">
        <v>449</v>
      </c>
      <c r="D178" s="200" t="s">
        <v>145</v>
      </c>
      <c r="E178" s="201" t="s">
        <v>450</v>
      </c>
      <c r="F178" s="202" t="s">
        <v>451</v>
      </c>
      <c r="G178" s="203" t="s">
        <v>156</v>
      </c>
      <c r="H178" s="204">
        <v>55.479999999999997</v>
      </c>
      <c r="I178" s="205"/>
      <c r="J178" s="206">
        <f>ROUND(I178*H178,2)</f>
        <v>0</v>
      </c>
      <c r="K178" s="202" t="s">
        <v>149</v>
      </c>
      <c r="L178" s="39"/>
      <c r="M178" s="207" t="s">
        <v>20</v>
      </c>
      <c r="N178" s="208" t="s">
        <v>46</v>
      </c>
      <c r="O178" s="75"/>
      <c r="P178" s="209">
        <f>O178*H178</f>
        <v>0</v>
      </c>
      <c r="Q178" s="209">
        <v>0</v>
      </c>
      <c r="R178" s="209">
        <f>Q178*H178</f>
        <v>0</v>
      </c>
      <c r="S178" s="209">
        <v>0.014999999999999999</v>
      </c>
      <c r="T178" s="210">
        <f>S178*H178</f>
        <v>0.83219999999999994</v>
      </c>
      <c r="AR178" s="13" t="s">
        <v>208</v>
      </c>
      <c r="AT178" s="13" t="s">
        <v>145</v>
      </c>
      <c r="AU178" s="13" t="s">
        <v>85</v>
      </c>
      <c r="AY178" s="13" t="s">
        <v>142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3" t="s">
        <v>83</v>
      </c>
      <c r="BK178" s="211">
        <f>ROUND(I178*H178,2)</f>
        <v>0</v>
      </c>
      <c r="BL178" s="13" t="s">
        <v>208</v>
      </c>
      <c r="BM178" s="13" t="s">
        <v>452</v>
      </c>
    </row>
    <row r="179" s="1" customFormat="1" ht="16.5" customHeight="1">
      <c r="B179" s="34"/>
      <c r="C179" s="200" t="s">
        <v>453</v>
      </c>
      <c r="D179" s="200" t="s">
        <v>145</v>
      </c>
      <c r="E179" s="201" t="s">
        <v>454</v>
      </c>
      <c r="F179" s="202" t="s">
        <v>455</v>
      </c>
      <c r="G179" s="203" t="s">
        <v>148</v>
      </c>
      <c r="H179" s="204">
        <v>4.9509999999999996</v>
      </c>
      <c r="I179" s="205"/>
      <c r="J179" s="206">
        <f>ROUND(I179*H179,2)</f>
        <v>0</v>
      </c>
      <c r="K179" s="202" t="s">
        <v>149</v>
      </c>
      <c r="L179" s="39"/>
      <c r="M179" s="207" t="s">
        <v>20</v>
      </c>
      <c r="N179" s="208" t="s">
        <v>46</v>
      </c>
      <c r="O179" s="75"/>
      <c r="P179" s="209">
        <f>O179*H179</f>
        <v>0</v>
      </c>
      <c r="Q179" s="209">
        <v>0.023367804999999998</v>
      </c>
      <c r="R179" s="209">
        <f>Q179*H179</f>
        <v>0.11569400255499998</v>
      </c>
      <c r="S179" s="209">
        <v>0</v>
      </c>
      <c r="T179" s="210">
        <f>S179*H179</f>
        <v>0</v>
      </c>
      <c r="AR179" s="13" t="s">
        <v>208</v>
      </c>
      <c r="AT179" s="13" t="s">
        <v>145</v>
      </c>
      <c r="AU179" s="13" t="s">
        <v>85</v>
      </c>
      <c r="AY179" s="13" t="s">
        <v>142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3" t="s">
        <v>83</v>
      </c>
      <c r="BK179" s="211">
        <f>ROUND(I179*H179,2)</f>
        <v>0</v>
      </c>
      <c r="BL179" s="13" t="s">
        <v>208</v>
      </c>
      <c r="BM179" s="13" t="s">
        <v>456</v>
      </c>
    </row>
    <row r="180" s="1" customFormat="1" ht="22.5" customHeight="1">
      <c r="B180" s="34"/>
      <c r="C180" s="200" t="s">
        <v>457</v>
      </c>
      <c r="D180" s="200" t="s">
        <v>145</v>
      </c>
      <c r="E180" s="201" t="s">
        <v>458</v>
      </c>
      <c r="F180" s="202" t="s">
        <v>459</v>
      </c>
      <c r="G180" s="203" t="s">
        <v>460</v>
      </c>
      <c r="H180" s="222"/>
      <c r="I180" s="205"/>
      <c r="J180" s="206">
        <f>ROUND(I180*H180,2)</f>
        <v>0</v>
      </c>
      <c r="K180" s="202" t="s">
        <v>149</v>
      </c>
      <c r="L180" s="39"/>
      <c r="M180" s="207" t="s">
        <v>20</v>
      </c>
      <c r="N180" s="208" t="s">
        <v>46</v>
      </c>
      <c r="O180" s="75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AR180" s="13" t="s">
        <v>208</v>
      </c>
      <c r="AT180" s="13" t="s">
        <v>145</v>
      </c>
      <c r="AU180" s="13" t="s">
        <v>85</v>
      </c>
      <c r="AY180" s="13" t="s">
        <v>142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3" t="s">
        <v>83</v>
      </c>
      <c r="BK180" s="211">
        <f>ROUND(I180*H180,2)</f>
        <v>0</v>
      </c>
      <c r="BL180" s="13" t="s">
        <v>208</v>
      </c>
      <c r="BM180" s="13" t="s">
        <v>461</v>
      </c>
    </row>
    <row r="181" s="10" customFormat="1" ht="22.8" customHeight="1">
      <c r="B181" s="184"/>
      <c r="C181" s="185"/>
      <c r="D181" s="186" t="s">
        <v>74</v>
      </c>
      <c r="E181" s="198" t="s">
        <v>462</v>
      </c>
      <c r="F181" s="198" t="s">
        <v>463</v>
      </c>
      <c r="G181" s="185"/>
      <c r="H181" s="185"/>
      <c r="I181" s="188"/>
      <c r="J181" s="199">
        <f>BK181</f>
        <v>0</v>
      </c>
      <c r="K181" s="185"/>
      <c r="L181" s="190"/>
      <c r="M181" s="191"/>
      <c r="N181" s="192"/>
      <c r="O181" s="192"/>
      <c r="P181" s="193">
        <f>SUM(P182:P200)</f>
        <v>0</v>
      </c>
      <c r="Q181" s="192"/>
      <c r="R181" s="193">
        <f>SUM(R182:R200)</f>
        <v>1.0253489324</v>
      </c>
      <c r="S181" s="192"/>
      <c r="T181" s="194">
        <f>SUM(T182:T200)</f>
        <v>0.66674319999999998</v>
      </c>
      <c r="AR181" s="195" t="s">
        <v>85</v>
      </c>
      <c r="AT181" s="196" t="s">
        <v>74</v>
      </c>
      <c r="AU181" s="196" t="s">
        <v>83</v>
      </c>
      <c r="AY181" s="195" t="s">
        <v>142</v>
      </c>
      <c r="BK181" s="197">
        <f>SUM(BK182:BK200)</f>
        <v>0</v>
      </c>
    </row>
    <row r="182" s="1" customFormat="1" ht="16.5" customHeight="1">
      <c r="B182" s="34"/>
      <c r="C182" s="200" t="s">
        <v>464</v>
      </c>
      <c r="D182" s="200" t="s">
        <v>145</v>
      </c>
      <c r="E182" s="201" t="s">
        <v>465</v>
      </c>
      <c r="F182" s="202" t="s">
        <v>466</v>
      </c>
      <c r="G182" s="203" t="s">
        <v>156</v>
      </c>
      <c r="H182" s="204">
        <v>55.479999999999997</v>
      </c>
      <c r="I182" s="205"/>
      <c r="J182" s="206">
        <f>ROUND(I182*H182,2)</f>
        <v>0</v>
      </c>
      <c r="K182" s="202" t="s">
        <v>149</v>
      </c>
      <c r="L182" s="39"/>
      <c r="M182" s="207" t="s">
        <v>20</v>
      </c>
      <c r="N182" s="208" t="s">
        <v>46</v>
      </c>
      <c r="O182" s="75"/>
      <c r="P182" s="209">
        <f>O182*H182</f>
        <v>0</v>
      </c>
      <c r="Q182" s="209">
        <v>0</v>
      </c>
      <c r="R182" s="209">
        <f>Q182*H182</f>
        <v>0</v>
      </c>
      <c r="S182" s="209">
        <v>0.00594</v>
      </c>
      <c r="T182" s="210">
        <f>S182*H182</f>
        <v>0.32955119999999999</v>
      </c>
      <c r="AR182" s="13" t="s">
        <v>208</v>
      </c>
      <c r="AT182" s="13" t="s">
        <v>145</v>
      </c>
      <c r="AU182" s="13" t="s">
        <v>85</v>
      </c>
      <c r="AY182" s="13" t="s">
        <v>142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3" t="s">
        <v>83</v>
      </c>
      <c r="BK182" s="211">
        <f>ROUND(I182*H182,2)</f>
        <v>0</v>
      </c>
      <c r="BL182" s="13" t="s">
        <v>208</v>
      </c>
      <c r="BM182" s="13" t="s">
        <v>467</v>
      </c>
    </row>
    <row r="183" s="1" customFormat="1" ht="16.5" customHeight="1">
      <c r="B183" s="34"/>
      <c r="C183" s="200" t="s">
        <v>468</v>
      </c>
      <c r="D183" s="200" t="s">
        <v>145</v>
      </c>
      <c r="E183" s="201" t="s">
        <v>469</v>
      </c>
      <c r="F183" s="202" t="s">
        <v>470</v>
      </c>
      <c r="G183" s="203" t="s">
        <v>156</v>
      </c>
      <c r="H183" s="204">
        <v>55.479999999999997</v>
      </c>
      <c r="I183" s="205"/>
      <c r="J183" s="206">
        <f>ROUND(I183*H183,2)</f>
        <v>0</v>
      </c>
      <c r="K183" s="202" t="s">
        <v>20</v>
      </c>
      <c r="L183" s="39"/>
      <c r="M183" s="207" t="s">
        <v>20</v>
      </c>
      <c r="N183" s="208" t="s">
        <v>46</v>
      </c>
      <c r="O183" s="75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AR183" s="13" t="s">
        <v>208</v>
      </c>
      <c r="AT183" s="13" t="s">
        <v>145</v>
      </c>
      <c r="AU183" s="13" t="s">
        <v>85</v>
      </c>
      <c r="AY183" s="13" t="s">
        <v>142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3" t="s">
        <v>83</v>
      </c>
      <c r="BK183" s="211">
        <f>ROUND(I183*H183,2)</f>
        <v>0</v>
      </c>
      <c r="BL183" s="13" t="s">
        <v>208</v>
      </c>
      <c r="BM183" s="13" t="s">
        <v>471</v>
      </c>
    </row>
    <row r="184" s="1" customFormat="1" ht="16.5" customHeight="1">
      <c r="B184" s="34"/>
      <c r="C184" s="212" t="s">
        <v>472</v>
      </c>
      <c r="D184" s="212" t="s">
        <v>181</v>
      </c>
      <c r="E184" s="213" t="s">
        <v>473</v>
      </c>
      <c r="F184" s="214" t="s">
        <v>474</v>
      </c>
      <c r="G184" s="215" t="s">
        <v>156</v>
      </c>
      <c r="H184" s="216">
        <v>55.479999999999997</v>
      </c>
      <c r="I184" s="217"/>
      <c r="J184" s="218">
        <f>ROUND(I184*H184,2)</f>
        <v>0</v>
      </c>
      <c r="K184" s="214" t="s">
        <v>149</v>
      </c>
      <c r="L184" s="219"/>
      <c r="M184" s="220" t="s">
        <v>20</v>
      </c>
      <c r="N184" s="221" t="s">
        <v>46</v>
      </c>
      <c r="O184" s="75"/>
      <c r="P184" s="209">
        <f>O184*H184</f>
        <v>0</v>
      </c>
      <c r="Q184" s="209">
        <v>0.00038000000000000002</v>
      </c>
      <c r="R184" s="209">
        <f>Q184*H184</f>
        <v>0.021082400000000001</v>
      </c>
      <c r="S184" s="209">
        <v>0</v>
      </c>
      <c r="T184" s="210">
        <f>S184*H184</f>
        <v>0</v>
      </c>
      <c r="AR184" s="13" t="s">
        <v>273</v>
      </c>
      <c r="AT184" s="13" t="s">
        <v>181</v>
      </c>
      <c r="AU184" s="13" t="s">
        <v>85</v>
      </c>
      <c r="AY184" s="13" t="s">
        <v>142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3" t="s">
        <v>83</v>
      </c>
      <c r="BK184" s="211">
        <f>ROUND(I184*H184,2)</f>
        <v>0</v>
      </c>
      <c r="BL184" s="13" t="s">
        <v>208</v>
      </c>
      <c r="BM184" s="13" t="s">
        <v>475</v>
      </c>
    </row>
    <row r="185" s="1" customFormat="1" ht="16.5" customHeight="1">
      <c r="B185" s="34"/>
      <c r="C185" s="200" t="s">
        <v>476</v>
      </c>
      <c r="D185" s="200" t="s">
        <v>145</v>
      </c>
      <c r="E185" s="201" t="s">
        <v>477</v>
      </c>
      <c r="F185" s="202" t="s">
        <v>478</v>
      </c>
      <c r="G185" s="203" t="s">
        <v>163</v>
      </c>
      <c r="H185" s="204">
        <v>7.5999999999999996</v>
      </c>
      <c r="I185" s="205"/>
      <c r="J185" s="206">
        <f>ROUND(I185*H185,2)</f>
        <v>0</v>
      </c>
      <c r="K185" s="202" t="s">
        <v>149</v>
      </c>
      <c r="L185" s="39"/>
      <c r="M185" s="207" t="s">
        <v>20</v>
      </c>
      <c r="N185" s="208" t="s">
        <v>46</v>
      </c>
      <c r="O185" s="75"/>
      <c r="P185" s="209">
        <f>O185*H185</f>
        <v>0</v>
      </c>
      <c r="Q185" s="209">
        <v>0</v>
      </c>
      <c r="R185" s="209">
        <f>Q185*H185</f>
        <v>0</v>
      </c>
      <c r="S185" s="209">
        <v>0.0016999999999999999</v>
      </c>
      <c r="T185" s="210">
        <f>S185*H185</f>
        <v>0.012919999999999999</v>
      </c>
      <c r="AR185" s="13" t="s">
        <v>208</v>
      </c>
      <c r="AT185" s="13" t="s">
        <v>145</v>
      </c>
      <c r="AU185" s="13" t="s">
        <v>85</v>
      </c>
      <c r="AY185" s="13" t="s">
        <v>142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3" t="s">
        <v>83</v>
      </c>
      <c r="BK185" s="211">
        <f>ROUND(I185*H185,2)</f>
        <v>0</v>
      </c>
      <c r="BL185" s="13" t="s">
        <v>208</v>
      </c>
      <c r="BM185" s="13" t="s">
        <v>479</v>
      </c>
    </row>
    <row r="186" s="1" customFormat="1" ht="16.5" customHeight="1">
      <c r="B186" s="34"/>
      <c r="C186" s="200" t="s">
        <v>480</v>
      </c>
      <c r="D186" s="200" t="s">
        <v>145</v>
      </c>
      <c r="E186" s="201" t="s">
        <v>481</v>
      </c>
      <c r="F186" s="202" t="s">
        <v>482</v>
      </c>
      <c r="G186" s="203" t="s">
        <v>163</v>
      </c>
      <c r="H186" s="204">
        <v>14.6</v>
      </c>
      <c r="I186" s="205"/>
      <c r="J186" s="206">
        <f>ROUND(I186*H186,2)</f>
        <v>0</v>
      </c>
      <c r="K186" s="202" t="s">
        <v>149</v>
      </c>
      <c r="L186" s="39"/>
      <c r="M186" s="207" t="s">
        <v>20</v>
      </c>
      <c r="N186" s="208" t="s">
        <v>46</v>
      </c>
      <c r="O186" s="75"/>
      <c r="P186" s="209">
        <f>O186*H186</f>
        <v>0</v>
      </c>
      <c r="Q186" s="209">
        <v>0</v>
      </c>
      <c r="R186" s="209">
        <f>Q186*H186</f>
        <v>0</v>
      </c>
      <c r="S186" s="209">
        <v>0.0017700000000000001</v>
      </c>
      <c r="T186" s="210">
        <f>S186*H186</f>
        <v>0.025842</v>
      </c>
      <c r="AR186" s="13" t="s">
        <v>208</v>
      </c>
      <c r="AT186" s="13" t="s">
        <v>145</v>
      </c>
      <c r="AU186" s="13" t="s">
        <v>85</v>
      </c>
      <c r="AY186" s="13" t="s">
        <v>142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3" t="s">
        <v>83</v>
      </c>
      <c r="BK186" s="211">
        <f>ROUND(I186*H186,2)</f>
        <v>0</v>
      </c>
      <c r="BL186" s="13" t="s">
        <v>208</v>
      </c>
      <c r="BM186" s="13" t="s">
        <v>483</v>
      </c>
    </row>
    <row r="187" s="1" customFormat="1" ht="16.5" customHeight="1">
      <c r="B187" s="34"/>
      <c r="C187" s="200" t="s">
        <v>484</v>
      </c>
      <c r="D187" s="200" t="s">
        <v>145</v>
      </c>
      <c r="E187" s="201" t="s">
        <v>485</v>
      </c>
      <c r="F187" s="202" t="s">
        <v>486</v>
      </c>
      <c r="G187" s="203" t="s">
        <v>163</v>
      </c>
      <c r="H187" s="204">
        <v>31.199999999999999</v>
      </c>
      <c r="I187" s="205"/>
      <c r="J187" s="206">
        <f>ROUND(I187*H187,2)</f>
        <v>0</v>
      </c>
      <c r="K187" s="202" t="s">
        <v>149</v>
      </c>
      <c r="L187" s="39"/>
      <c r="M187" s="207" t="s">
        <v>20</v>
      </c>
      <c r="N187" s="208" t="s">
        <v>46</v>
      </c>
      <c r="O187" s="75"/>
      <c r="P187" s="209">
        <f>O187*H187</f>
        <v>0</v>
      </c>
      <c r="Q187" s="209">
        <v>0</v>
      </c>
      <c r="R187" s="209">
        <f>Q187*H187</f>
        <v>0</v>
      </c>
      <c r="S187" s="209">
        <v>0.00167</v>
      </c>
      <c r="T187" s="210">
        <f>S187*H187</f>
        <v>0.052103999999999998</v>
      </c>
      <c r="AR187" s="13" t="s">
        <v>208</v>
      </c>
      <c r="AT187" s="13" t="s">
        <v>145</v>
      </c>
      <c r="AU187" s="13" t="s">
        <v>85</v>
      </c>
      <c r="AY187" s="13" t="s">
        <v>142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3" t="s">
        <v>83</v>
      </c>
      <c r="BK187" s="211">
        <f>ROUND(I187*H187,2)</f>
        <v>0</v>
      </c>
      <c r="BL187" s="13" t="s">
        <v>208</v>
      </c>
      <c r="BM187" s="13" t="s">
        <v>487</v>
      </c>
    </row>
    <row r="188" s="1" customFormat="1" ht="16.5" customHeight="1">
      <c r="B188" s="34"/>
      <c r="C188" s="200" t="s">
        <v>488</v>
      </c>
      <c r="D188" s="200" t="s">
        <v>145</v>
      </c>
      <c r="E188" s="201" t="s">
        <v>489</v>
      </c>
      <c r="F188" s="202" t="s">
        <v>490</v>
      </c>
      <c r="G188" s="203" t="s">
        <v>163</v>
      </c>
      <c r="H188" s="204">
        <v>14.6</v>
      </c>
      <c r="I188" s="205"/>
      <c r="J188" s="206">
        <f>ROUND(I188*H188,2)</f>
        <v>0</v>
      </c>
      <c r="K188" s="202" t="s">
        <v>149</v>
      </c>
      <c r="L188" s="39"/>
      <c r="M188" s="207" t="s">
        <v>20</v>
      </c>
      <c r="N188" s="208" t="s">
        <v>46</v>
      </c>
      <c r="O188" s="75"/>
      <c r="P188" s="209">
        <f>O188*H188</f>
        <v>0</v>
      </c>
      <c r="Q188" s="209">
        <v>0</v>
      </c>
      <c r="R188" s="209">
        <f>Q188*H188</f>
        <v>0</v>
      </c>
      <c r="S188" s="209">
        <v>0.00175</v>
      </c>
      <c r="T188" s="210">
        <f>S188*H188</f>
        <v>0.02555</v>
      </c>
      <c r="AR188" s="13" t="s">
        <v>208</v>
      </c>
      <c r="AT188" s="13" t="s">
        <v>145</v>
      </c>
      <c r="AU188" s="13" t="s">
        <v>85</v>
      </c>
      <c r="AY188" s="13" t="s">
        <v>142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3" t="s">
        <v>83</v>
      </c>
      <c r="BK188" s="211">
        <f>ROUND(I188*H188,2)</f>
        <v>0</v>
      </c>
      <c r="BL188" s="13" t="s">
        <v>208</v>
      </c>
      <c r="BM188" s="13" t="s">
        <v>491</v>
      </c>
    </row>
    <row r="189" s="1" customFormat="1" ht="16.5" customHeight="1">
      <c r="B189" s="34"/>
      <c r="C189" s="200" t="s">
        <v>492</v>
      </c>
      <c r="D189" s="200" t="s">
        <v>145</v>
      </c>
      <c r="E189" s="201" t="s">
        <v>493</v>
      </c>
      <c r="F189" s="202" t="s">
        <v>494</v>
      </c>
      <c r="G189" s="203" t="s">
        <v>163</v>
      </c>
      <c r="H189" s="204">
        <v>14.6</v>
      </c>
      <c r="I189" s="205"/>
      <c r="J189" s="206">
        <f>ROUND(I189*H189,2)</f>
        <v>0</v>
      </c>
      <c r="K189" s="202" t="s">
        <v>149</v>
      </c>
      <c r="L189" s="39"/>
      <c r="M189" s="207" t="s">
        <v>20</v>
      </c>
      <c r="N189" s="208" t="s">
        <v>46</v>
      </c>
      <c r="O189" s="75"/>
      <c r="P189" s="209">
        <f>O189*H189</f>
        <v>0</v>
      </c>
      <c r="Q189" s="209">
        <v>0</v>
      </c>
      <c r="R189" s="209">
        <f>Q189*H189</f>
        <v>0</v>
      </c>
      <c r="S189" s="209">
        <v>0.0025999999999999999</v>
      </c>
      <c r="T189" s="210">
        <f>S189*H189</f>
        <v>0.037960000000000001</v>
      </c>
      <c r="AR189" s="13" t="s">
        <v>208</v>
      </c>
      <c r="AT189" s="13" t="s">
        <v>145</v>
      </c>
      <c r="AU189" s="13" t="s">
        <v>85</v>
      </c>
      <c r="AY189" s="13" t="s">
        <v>142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3" t="s">
        <v>83</v>
      </c>
      <c r="BK189" s="211">
        <f>ROUND(I189*H189,2)</f>
        <v>0</v>
      </c>
      <c r="BL189" s="13" t="s">
        <v>208</v>
      </c>
      <c r="BM189" s="13" t="s">
        <v>495</v>
      </c>
    </row>
    <row r="190" s="1" customFormat="1" ht="16.5" customHeight="1">
      <c r="B190" s="34"/>
      <c r="C190" s="200" t="s">
        <v>496</v>
      </c>
      <c r="D190" s="200" t="s">
        <v>145</v>
      </c>
      <c r="E190" s="201" t="s">
        <v>497</v>
      </c>
      <c r="F190" s="202" t="s">
        <v>498</v>
      </c>
      <c r="G190" s="203" t="s">
        <v>163</v>
      </c>
      <c r="H190" s="204">
        <v>46.399999999999999</v>
      </c>
      <c r="I190" s="205"/>
      <c r="J190" s="206">
        <f>ROUND(I190*H190,2)</f>
        <v>0</v>
      </c>
      <c r="K190" s="202" t="s">
        <v>149</v>
      </c>
      <c r="L190" s="39"/>
      <c r="M190" s="207" t="s">
        <v>20</v>
      </c>
      <c r="N190" s="208" t="s">
        <v>46</v>
      </c>
      <c r="O190" s="75"/>
      <c r="P190" s="209">
        <f>O190*H190</f>
        <v>0</v>
      </c>
      <c r="Q190" s="209">
        <v>0</v>
      </c>
      <c r="R190" s="209">
        <f>Q190*H190</f>
        <v>0</v>
      </c>
      <c r="S190" s="209">
        <v>0.0039399999999999999</v>
      </c>
      <c r="T190" s="210">
        <f>S190*H190</f>
        <v>0.18281599999999998</v>
      </c>
      <c r="AR190" s="13" t="s">
        <v>208</v>
      </c>
      <c r="AT190" s="13" t="s">
        <v>145</v>
      </c>
      <c r="AU190" s="13" t="s">
        <v>85</v>
      </c>
      <c r="AY190" s="13" t="s">
        <v>142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3" t="s">
        <v>83</v>
      </c>
      <c r="BK190" s="211">
        <f>ROUND(I190*H190,2)</f>
        <v>0</v>
      </c>
      <c r="BL190" s="13" t="s">
        <v>208</v>
      </c>
      <c r="BM190" s="13" t="s">
        <v>499</v>
      </c>
    </row>
    <row r="191" s="1" customFormat="1" ht="22.5" customHeight="1">
      <c r="B191" s="34"/>
      <c r="C191" s="200" t="s">
        <v>500</v>
      </c>
      <c r="D191" s="200" t="s">
        <v>145</v>
      </c>
      <c r="E191" s="201" t="s">
        <v>501</v>
      </c>
      <c r="F191" s="202" t="s">
        <v>502</v>
      </c>
      <c r="G191" s="203" t="s">
        <v>156</v>
      </c>
      <c r="H191" s="204">
        <v>55.479999999999997</v>
      </c>
      <c r="I191" s="205"/>
      <c r="J191" s="206">
        <f>ROUND(I191*H191,2)</f>
        <v>0</v>
      </c>
      <c r="K191" s="202" t="s">
        <v>149</v>
      </c>
      <c r="L191" s="39"/>
      <c r="M191" s="207" t="s">
        <v>20</v>
      </c>
      <c r="N191" s="208" t="s">
        <v>46</v>
      </c>
      <c r="O191" s="75"/>
      <c r="P191" s="209">
        <f>O191*H191</f>
        <v>0</v>
      </c>
      <c r="Q191" s="209">
        <v>0.0072399999999999999</v>
      </c>
      <c r="R191" s="209">
        <f>Q191*H191</f>
        <v>0.40167519999999995</v>
      </c>
      <c r="S191" s="209">
        <v>0</v>
      </c>
      <c r="T191" s="210">
        <f>S191*H191</f>
        <v>0</v>
      </c>
      <c r="AR191" s="13" t="s">
        <v>208</v>
      </c>
      <c r="AT191" s="13" t="s">
        <v>145</v>
      </c>
      <c r="AU191" s="13" t="s">
        <v>85</v>
      </c>
      <c r="AY191" s="13" t="s">
        <v>142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3" t="s">
        <v>83</v>
      </c>
      <c r="BK191" s="211">
        <f>ROUND(I191*H191,2)</f>
        <v>0</v>
      </c>
      <c r="BL191" s="13" t="s">
        <v>208</v>
      </c>
      <c r="BM191" s="13" t="s">
        <v>503</v>
      </c>
    </row>
    <row r="192" s="1" customFormat="1" ht="16.5" customHeight="1">
      <c r="B192" s="34"/>
      <c r="C192" s="200" t="s">
        <v>504</v>
      </c>
      <c r="D192" s="200" t="s">
        <v>145</v>
      </c>
      <c r="E192" s="201" t="s">
        <v>505</v>
      </c>
      <c r="F192" s="202" t="s">
        <v>506</v>
      </c>
      <c r="G192" s="203" t="s">
        <v>163</v>
      </c>
      <c r="H192" s="204">
        <v>7.5999999999999996</v>
      </c>
      <c r="I192" s="205"/>
      <c r="J192" s="206">
        <f>ROUND(I192*H192,2)</f>
        <v>0</v>
      </c>
      <c r="K192" s="202" t="s">
        <v>149</v>
      </c>
      <c r="L192" s="39"/>
      <c r="M192" s="207" t="s">
        <v>20</v>
      </c>
      <c r="N192" s="208" t="s">
        <v>46</v>
      </c>
      <c r="O192" s="75"/>
      <c r="P192" s="209">
        <f>O192*H192</f>
        <v>0</v>
      </c>
      <c r="Q192" s="209">
        <v>0.0034689999999999999</v>
      </c>
      <c r="R192" s="209">
        <f>Q192*H192</f>
        <v>0.026364399999999996</v>
      </c>
      <c r="S192" s="209">
        <v>0</v>
      </c>
      <c r="T192" s="210">
        <f>S192*H192</f>
        <v>0</v>
      </c>
      <c r="AR192" s="13" t="s">
        <v>208</v>
      </c>
      <c r="AT192" s="13" t="s">
        <v>145</v>
      </c>
      <c r="AU192" s="13" t="s">
        <v>85</v>
      </c>
      <c r="AY192" s="13" t="s">
        <v>142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3" t="s">
        <v>83</v>
      </c>
      <c r="BK192" s="211">
        <f>ROUND(I192*H192,2)</f>
        <v>0</v>
      </c>
      <c r="BL192" s="13" t="s">
        <v>208</v>
      </c>
      <c r="BM192" s="13" t="s">
        <v>507</v>
      </c>
    </row>
    <row r="193" s="1" customFormat="1" ht="22.5" customHeight="1">
      <c r="B193" s="34"/>
      <c r="C193" s="200" t="s">
        <v>508</v>
      </c>
      <c r="D193" s="200" t="s">
        <v>145</v>
      </c>
      <c r="E193" s="201" t="s">
        <v>509</v>
      </c>
      <c r="F193" s="202" t="s">
        <v>510</v>
      </c>
      <c r="G193" s="203" t="s">
        <v>163</v>
      </c>
      <c r="H193" s="204">
        <v>14.6</v>
      </c>
      <c r="I193" s="205"/>
      <c r="J193" s="206">
        <f>ROUND(I193*H193,2)</f>
        <v>0</v>
      </c>
      <c r="K193" s="202" t="s">
        <v>149</v>
      </c>
      <c r="L193" s="39"/>
      <c r="M193" s="207" t="s">
        <v>20</v>
      </c>
      <c r="N193" s="208" t="s">
        <v>46</v>
      </c>
      <c r="O193" s="75"/>
      <c r="P193" s="209">
        <f>O193*H193</f>
        <v>0</v>
      </c>
      <c r="Q193" s="209">
        <v>0.0029630500000000001</v>
      </c>
      <c r="R193" s="209">
        <f>Q193*H193</f>
        <v>0.043260529999999998</v>
      </c>
      <c r="S193" s="209">
        <v>0</v>
      </c>
      <c r="T193" s="210">
        <f>S193*H193</f>
        <v>0</v>
      </c>
      <c r="AR193" s="13" t="s">
        <v>208</v>
      </c>
      <c r="AT193" s="13" t="s">
        <v>145</v>
      </c>
      <c r="AU193" s="13" t="s">
        <v>85</v>
      </c>
      <c r="AY193" s="13" t="s">
        <v>142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3" t="s">
        <v>83</v>
      </c>
      <c r="BK193" s="211">
        <f>ROUND(I193*H193,2)</f>
        <v>0</v>
      </c>
      <c r="BL193" s="13" t="s">
        <v>208</v>
      </c>
      <c r="BM193" s="13" t="s">
        <v>511</v>
      </c>
    </row>
    <row r="194" s="1" customFormat="1" ht="16.5" customHeight="1">
      <c r="B194" s="34"/>
      <c r="C194" s="200" t="s">
        <v>512</v>
      </c>
      <c r="D194" s="200" t="s">
        <v>145</v>
      </c>
      <c r="E194" s="201" t="s">
        <v>513</v>
      </c>
      <c r="F194" s="202" t="s">
        <v>514</v>
      </c>
      <c r="G194" s="203" t="s">
        <v>163</v>
      </c>
      <c r="H194" s="204">
        <v>31.199999999999999</v>
      </c>
      <c r="I194" s="205"/>
      <c r="J194" s="206">
        <f>ROUND(I194*H194,2)</f>
        <v>0</v>
      </c>
      <c r="K194" s="202" t="s">
        <v>149</v>
      </c>
      <c r="L194" s="39"/>
      <c r="M194" s="207" t="s">
        <v>20</v>
      </c>
      <c r="N194" s="208" t="s">
        <v>46</v>
      </c>
      <c r="O194" s="75"/>
      <c r="P194" s="209">
        <f>O194*H194</f>
        <v>0</v>
      </c>
      <c r="Q194" s="209">
        <v>0.0035152159999999998</v>
      </c>
      <c r="R194" s="209">
        <f>Q194*H194</f>
        <v>0.1096747392</v>
      </c>
      <c r="S194" s="209">
        <v>0</v>
      </c>
      <c r="T194" s="210">
        <f>S194*H194</f>
        <v>0</v>
      </c>
      <c r="AR194" s="13" t="s">
        <v>208</v>
      </c>
      <c r="AT194" s="13" t="s">
        <v>145</v>
      </c>
      <c r="AU194" s="13" t="s">
        <v>85</v>
      </c>
      <c r="AY194" s="13" t="s">
        <v>142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3" t="s">
        <v>83</v>
      </c>
      <c r="BK194" s="211">
        <f>ROUND(I194*H194,2)</f>
        <v>0</v>
      </c>
      <c r="BL194" s="13" t="s">
        <v>208</v>
      </c>
      <c r="BM194" s="13" t="s">
        <v>515</v>
      </c>
    </row>
    <row r="195" s="1" customFormat="1" ht="22.5" customHeight="1">
      <c r="B195" s="34"/>
      <c r="C195" s="200" t="s">
        <v>516</v>
      </c>
      <c r="D195" s="200" t="s">
        <v>145</v>
      </c>
      <c r="E195" s="201" t="s">
        <v>517</v>
      </c>
      <c r="F195" s="202" t="s">
        <v>518</v>
      </c>
      <c r="G195" s="203" t="s">
        <v>163</v>
      </c>
      <c r="H195" s="204">
        <v>85.200000000000003</v>
      </c>
      <c r="I195" s="205"/>
      <c r="J195" s="206">
        <f>ROUND(I195*H195,2)</f>
        <v>0</v>
      </c>
      <c r="K195" s="202" t="s">
        <v>149</v>
      </c>
      <c r="L195" s="39"/>
      <c r="M195" s="207" t="s">
        <v>20</v>
      </c>
      <c r="N195" s="208" t="s">
        <v>46</v>
      </c>
      <c r="O195" s="75"/>
      <c r="P195" s="209">
        <f>O195*H195</f>
        <v>0</v>
      </c>
      <c r="Q195" s="209">
        <v>0.0029114660000000001</v>
      </c>
      <c r="R195" s="209">
        <f>Q195*H195</f>
        <v>0.24805690320000001</v>
      </c>
      <c r="S195" s="209">
        <v>0</v>
      </c>
      <c r="T195" s="210">
        <f>S195*H195</f>
        <v>0</v>
      </c>
      <c r="AR195" s="13" t="s">
        <v>208</v>
      </c>
      <c r="AT195" s="13" t="s">
        <v>145</v>
      </c>
      <c r="AU195" s="13" t="s">
        <v>85</v>
      </c>
      <c r="AY195" s="13" t="s">
        <v>142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3" t="s">
        <v>83</v>
      </c>
      <c r="BK195" s="211">
        <f>ROUND(I195*H195,2)</f>
        <v>0</v>
      </c>
      <c r="BL195" s="13" t="s">
        <v>208</v>
      </c>
      <c r="BM195" s="13" t="s">
        <v>519</v>
      </c>
    </row>
    <row r="196" s="1" customFormat="1" ht="22.5" customHeight="1">
      <c r="B196" s="34"/>
      <c r="C196" s="200" t="s">
        <v>520</v>
      </c>
      <c r="D196" s="200" t="s">
        <v>145</v>
      </c>
      <c r="E196" s="201" t="s">
        <v>521</v>
      </c>
      <c r="F196" s="202" t="s">
        <v>522</v>
      </c>
      <c r="G196" s="203" t="s">
        <v>163</v>
      </c>
      <c r="H196" s="204">
        <v>14.6</v>
      </c>
      <c r="I196" s="205"/>
      <c r="J196" s="206">
        <f>ROUND(I196*H196,2)</f>
        <v>0</v>
      </c>
      <c r="K196" s="202" t="s">
        <v>149</v>
      </c>
      <c r="L196" s="39"/>
      <c r="M196" s="207" t="s">
        <v>20</v>
      </c>
      <c r="N196" s="208" t="s">
        <v>46</v>
      </c>
      <c r="O196" s="75"/>
      <c r="P196" s="209">
        <f>O196*H196</f>
        <v>0</v>
      </c>
      <c r="Q196" s="209">
        <v>0.0034949999999999998</v>
      </c>
      <c r="R196" s="209">
        <f>Q196*H196</f>
        <v>0.051026999999999996</v>
      </c>
      <c r="S196" s="209">
        <v>0</v>
      </c>
      <c r="T196" s="210">
        <f>S196*H196</f>
        <v>0</v>
      </c>
      <c r="AR196" s="13" t="s">
        <v>208</v>
      </c>
      <c r="AT196" s="13" t="s">
        <v>145</v>
      </c>
      <c r="AU196" s="13" t="s">
        <v>85</v>
      </c>
      <c r="AY196" s="13" t="s">
        <v>142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3" t="s">
        <v>83</v>
      </c>
      <c r="BK196" s="211">
        <f>ROUND(I196*H196,2)</f>
        <v>0</v>
      </c>
      <c r="BL196" s="13" t="s">
        <v>208</v>
      </c>
      <c r="BM196" s="13" t="s">
        <v>523</v>
      </c>
    </row>
    <row r="197" s="1" customFormat="1" ht="16.5" customHeight="1">
      <c r="B197" s="34"/>
      <c r="C197" s="200" t="s">
        <v>524</v>
      </c>
      <c r="D197" s="200" t="s">
        <v>145</v>
      </c>
      <c r="E197" s="201" t="s">
        <v>525</v>
      </c>
      <c r="F197" s="202" t="s">
        <v>526</v>
      </c>
      <c r="G197" s="203" t="s">
        <v>163</v>
      </c>
      <c r="H197" s="204">
        <v>14.6</v>
      </c>
      <c r="I197" s="205"/>
      <c r="J197" s="206">
        <f>ROUND(I197*H197,2)</f>
        <v>0</v>
      </c>
      <c r="K197" s="202" t="s">
        <v>149</v>
      </c>
      <c r="L197" s="39"/>
      <c r="M197" s="207" t="s">
        <v>20</v>
      </c>
      <c r="N197" s="208" t="s">
        <v>46</v>
      </c>
      <c r="O197" s="75"/>
      <c r="P197" s="209">
        <f>O197*H197</f>
        <v>0</v>
      </c>
      <c r="Q197" s="209">
        <v>0.0017355999999999999</v>
      </c>
      <c r="R197" s="209">
        <f>Q197*H197</f>
        <v>0.025339759999999999</v>
      </c>
      <c r="S197" s="209">
        <v>0</v>
      </c>
      <c r="T197" s="210">
        <f>S197*H197</f>
        <v>0</v>
      </c>
      <c r="AR197" s="13" t="s">
        <v>208</v>
      </c>
      <c r="AT197" s="13" t="s">
        <v>145</v>
      </c>
      <c r="AU197" s="13" t="s">
        <v>85</v>
      </c>
      <c r="AY197" s="13" t="s">
        <v>142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3" t="s">
        <v>83</v>
      </c>
      <c r="BK197" s="211">
        <f>ROUND(I197*H197,2)</f>
        <v>0</v>
      </c>
      <c r="BL197" s="13" t="s">
        <v>208</v>
      </c>
      <c r="BM197" s="13" t="s">
        <v>527</v>
      </c>
    </row>
    <row r="198" s="1" customFormat="1" ht="22.5" customHeight="1">
      <c r="B198" s="34"/>
      <c r="C198" s="200" t="s">
        <v>528</v>
      </c>
      <c r="D198" s="200" t="s">
        <v>145</v>
      </c>
      <c r="E198" s="201" t="s">
        <v>529</v>
      </c>
      <c r="F198" s="202" t="s">
        <v>530</v>
      </c>
      <c r="G198" s="203" t="s">
        <v>369</v>
      </c>
      <c r="H198" s="204">
        <v>2</v>
      </c>
      <c r="I198" s="205"/>
      <c r="J198" s="206">
        <f>ROUND(I198*H198,2)</f>
        <v>0</v>
      </c>
      <c r="K198" s="202" t="s">
        <v>149</v>
      </c>
      <c r="L198" s="39"/>
      <c r="M198" s="207" t="s">
        <v>20</v>
      </c>
      <c r="N198" s="208" t="s">
        <v>46</v>
      </c>
      <c r="O198" s="75"/>
      <c r="P198" s="209">
        <f>O198*H198</f>
        <v>0</v>
      </c>
      <c r="Q198" s="209">
        <v>0.00025000000000000001</v>
      </c>
      <c r="R198" s="209">
        <f>Q198*H198</f>
        <v>0.00050000000000000001</v>
      </c>
      <c r="S198" s="209">
        <v>0</v>
      </c>
      <c r="T198" s="210">
        <f>S198*H198</f>
        <v>0</v>
      </c>
      <c r="AR198" s="13" t="s">
        <v>208</v>
      </c>
      <c r="AT198" s="13" t="s">
        <v>145</v>
      </c>
      <c r="AU198" s="13" t="s">
        <v>85</v>
      </c>
      <c r="AY198" s="13" t="s">
        <v>142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3" t="s">
        <v>83</v>
      </c>
      <c r="BK198" s="211">
        <f>ROUND(I198*H198,2)</f>
        <v>0</v>
      </c>
      <c r="BL198" s="13" t="s">
        <v>208</v>
      </c>
      <c r="BM198" s="13" t="s">
        <v>531</v>
      </c>
    </row>
    <row r="199" s="1" customFormat="1" ht="16.5" customHeight="1">
      <c r="B199" s="34"/>
      <c r="C199" s="200" t="s">
        <v>532</v>
      </c>
      <c r="D199" s="200" t="s">
        <v>145</v>
      </c>
      <c r="E199" s="201" t="s">
        <v>533</v>
      </c>
      <c r="F199" s="202" t="s">
        <v>534</v>
      </c>
      <c r="G199" s="203" t="s">
        <v>163</v>
      </c>
      <c r="H199" s="204">
        <v>46.399999999999999</v>
      </c>
      <c r="I199" s="205"/>
      <c r="J199" s="206">
        <f>ROUND(I199*H199,2)</f>
        <v>0</v>
      </c>
      <c r="K199" s="202" t="s">
        <v>149</v>
      </c>
      <c r="L199" s="39"/>
      <c r="M199" s="207" t="s">
        <v>20</v>
      </c>
      <c r="N199" s="208" t="s">
        <v>46</v>
      </c>
      <c r="O199" s="75"/>
      <c r="P199" s="209">
        <f>O199*H199</f>
        <v>0</v>
      </c>
      <c r="Q199" s="209">
        <v>0.0021199999999999999</v>
      </c>
      <c r="R199" s="209">
        <f>Q199*H199</f>
        <v>0.098367999999999997</v>
      </c>
      <c r="S199" s="209">
        <v>0</v>
      </c>
      <c r="T199" s="210">
        <f>S199*H199</f>
        <v>0</v>
      </c>
      <c r="AR199" s="13" t="s">
        <v>208</v>
      </c>
      <c r="AT199" s="13" t="s">
        <v>145</v>
      </c>
      <c r="AU199" s="13" t="s">
        <v>85</v>
      </c>
      <c r="AY199" s="13" t="s">
        <v>142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3" t="s">
        <v>83</v>
      </c>
      <c r="BK199" s="211">
        <f>ROUND(I199*H199,2)</f>
        <v>0</v>
      </c>
      <c r="BL199" s="13" t="s">
        <v>208</v>
      </c>
      <c r="BM199" s="13" t="s">
        <v>535</v>
      </c>
    </row>
    <row r="200" s="1" customFormat="1" ht="22.5" customHeight="1">
      <c r="B200" s="34"/>
      <c r="C200" s="200" t="s">
        <v>536</v>
      </c>
      <c r="D200" s="200" t="s">
        <v>145</v>
      </c>
      <c r="E200" s="201" t="s">
        <v>537</v>
      </c>
      <c r="F200" s="202" t="s">
        <v>538</v>
      </c>
      <c r="G200" s="203" t="s">
        <v>460</v>
      </c>
      <c r="H200" s="222"/>
      <c r="I200" s="205"/>
      <c r="J200" s="206">
        <f>ROUND(I200*H200,2)</f>
        <v>0</v>
      </c>
      <c r="K200" s="202" t="s">
        <v>149</v>
      </c>
      <c r="L200" s="39"/>
      <c r="M200" s="207" t="s">
        <v>20</v>
      </c>
      <c r="N200" s="208" t="s">
        <v>46</v>
      </c>
      <c r="O200" s="75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AR200" s="13" t="s">
        <v>208</v>
      </c>
      <c r="AT200" s="13" t="s">
        <v>145</v>
      </c>
      <c r="AU200" s="13" t="s">
        <v>85</v>
      </c>
      <c r="AY200" s="13" t="s">
        <v>142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3" t="s">
        <v>83</v>
      </c>
      <c r="BK200" s="211">
        <f>ROUND(I200*H200,2)</f>
        <v>0</v>
      </c>
      <c r="BL200" s="13" t="s">
        <v>208</v>
      </c>
      <c r="BM200" s="13" t="s">
        <v>539</v>
      </c>
    </row>
    <row r="201" s="10" customFormat="1" ht="22.8" customHeight="1">
      <c r="B201" s="184"/>
      <c r="C201" s="185"/>
      <c r="D201" s="186" t="s">
        <v>74</v>
      </c>
      <c r="E201" s="198" t="s">
        <v>540</v>
      </c>
      <c r="F201" s="198" t="s">
        <v>541</v>
      </c>
      <c r="G201" s="185"/>
      <c r="H201" s="185"/>
      <c r="I201" s="188"/>
      <c r="J201" s="199">
        <f>BK201</f>
        <v>0</v>
      </c>
      <c r="K201" s="185"/>
      <c r="L201" s="190"/>
      <c r="M201" s="191"/>
      <c r="N201" s="192"/>
      <c r="O201" s="192"/>
      <c r="P201" s="193">
        <f>SUM(P202:P226)</f>
        <v>0</v>
      </c>
      <c r="Q201" s="192"/>
      <c r="R201" s="193">
        <f>SUM(R202:R226)</f>
        <v>1.4954236895000002</v>
      </c>
      <c r="S201" s="192"/>
      <c r="T201" s="194">
        <f>SUM(T202:T226)</f>
        <v>0.16500000000000001</v>
      </c>
      <c r="AR201" s="195" t="s">
        <v>85</v>
      </c>
      <c r="AT201" s="196" t="s">
        <v>74</v>
      </c>
      <c r="AU201" s="196" t="s">
        <v>83</v>
      </c>
      <c r="AY201" s="195" t="s">
        <v>142</v>
      </c>
      <c r="BK201" s="197">
        <f>SUM(BK202:BK226)</f>
        <v>0</v>
      </c>
    </row>
    <row r="202" s="1" customFormat="1" ht="16.5" customHeight="1">
      <c r="B202" s="34"/>
      <c r="C202" s="200" t="s">
        <v>542</v>
      </c>
      <c r="D202" s="200" t="s">
        <v>145</v>
      </c>
      <c r="E202" s="201" t="s">
        <v>543</v>
      </c>
      <c r="F202" s="202" t="s">
        <v>544</v>
      </c>
      <c r="G202" s="203" t="s">
        <v>369</v>
      </c>
      <c r="H202" s="204">
        <v>33</v>
      </c>
      <c r="I202" s="205"/>
      <c r="J202" s="206">
        <f>ROUND(I202*H202,2)</f>
        <v>0</v>
      </c>
      <c r="K202" s="202" t="s">
        <v>149</v>
      </c>
      <c r="L202" s="39"/>
      <c r="M202" s="207" t="s">
        <v>20</v>
      </c>
      <c r="N202" s="208" t="s">
        <v>46</v>
      </c>
      <c r="O202" s="75"/>
      <c r="P202" s="209">
        <f>O202*H202</f>
        <v>0</v>
      </c>
      <c r="Q202" s="209">
        <v>0</v>
      </c>
      <c r="R202" s="209">
        <f>Q202*H202</f>
        <v>0</v>
      </c>
      <c r="S202" s="209">
        <v>0.0050000000000000001</v>
      </c>
      <c r="T202" s="210">
        <f>S202*H202</f>
        <v>0.16500000000000001</v>
      </c>
      <c r="AR202" s="13" t="s">
        <v>208</v>
      </c>
      <c r="AT202" s="13" t="s">
        <v>145</v>
      </c>
      <c r="AU202" s="13" t="s">
        <v>85</v>
      </c>
      <c r="AY202" s="13" t="s">
        <v>142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3" t="s">
        <v>83</v>
      </c>
      <c r="BK202" s="211">
        <f>ROUND(I202*H202,2)</f>
        <v>0</v>
      </c>
      <c r="BL202" s="13" t="s">
        <v>208</v>
      </c>
      <c r="BM202" s="13" t="s">
        <v>545</v>
      </c>
    </row>
    <row r="203" s="1" customFormat="1" ht="16.5" customHeight="1">
      <c r="B203" s="34"/>
      <c r="C203" s="200" t="s">
        <v>546</v>
      </c>
      <c r="D203" s="200" t="s">
        <v>145</v>
      </c>
      <c r="E203" s="201" t="s">
        <v>547</v>
      </c>
      <c r="F203" s="202" t="s">
        <v>548</v>
      </c>
      <c r="G203" s="203" t="s">
        <v>156</v>
      </c>
      <c r="H203" s="204">
        <v>49.740000000000002</v>
      </c>
      <c r="I203" s="205"/>
      <c r="J203" s="206">
        <f>ROUND(I203*H203,2)</f>
        <v>0</v>
      </c>
      <c r="K203" s="202" t="s">
        <v>149</v>
      </c>
      <c r="L203" s="39"/>
      <c r="M203" s="207" t="s">
        <v>20</v>
      </c>
      <c r="N203" s="208" t="s">
        <v>46</v>
      </c>
      <c r="O203" s="75"/>
      <c r="P203" s="209">
        <f>O203*H203</f>
        <v>0</v>
      </c>
      <c r="Q203" s="209">
        <v>0.000260425</v>
      </c>
      <c r="R203" s="209">
        <f>Q203*H203</f>
        <v>0.0129535395</v>
      </c>
      <c r="S203" s="209">
        <v>0</v>
      </c>
      <c r="T203" s="210">
        <f>S203*H203</f>
        <v>0</v>
      </c>
      <c r="AR203" s="13" t="s">
        <v>208</v>
      </c>
      <c r="AT203" s="13" t="s">
        <v>145</v>
      </c>
      <c r="AU203" s="13" t="s">
        <v>85</v>
      </c>
      <c r="AY203" s="13" t="s">
        <v>142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3" t="s">
        <v>83</v>
      </c>
      <c r="BK203" s="211">
        <f>ROUND(I203*H203,2)</f>
        <v>0</v>
      </c>
      <c r="BL203" s="13" t="s">
        <v>208</v>
      </c>
      <c r="BM203" s="13" t="s">
        <v>549</v>
      </c>
    </row>
    <row r="204" s="1" customFormat="1" ht="33.75" customHeight="1">
      <c r="B204" s="34"/>
      <c r="C204" s="212" t="s">
        <v>550</v>
      </c>
      <c r="D204" s="212" t="s">
        <v>181</v>
      </c>
      <c r="E204" s="213" t="s">
        <v>551</v>
      </c>
      <c r="F204" s="214" t="s">
        <v>552</v>
      </c>
      <c r="G204" s="215" t="s">
        <v>369</v>
      </c>
      <c r="H204" s="216">
        <v>14</v>
      </c>
      <c r="I204" s="217"/>
      <c r="J204" s="218">
        <f>ROUND(I204*H204,2)</f>
        <v>0</v>
      </c>
      <c r="K204" s="214" t="s">
        <v>20</v>
      </c>
      <c r="L204" s="219"/>
      <c r="M204" s="220" t="s">
        <v>20</v>
      </c>
      <c r="N204" s="221" t="s">
        <v>46</v>
      </c>
      <c r="O204" s="75"/>
      <c r="P204" s="209">
        <f>O204*H204</f>
        <v>0</v>
      </c>
      <c r="Q204" s="209">
        <v>0.036110000000000003</v>
      </c>
      <c r="R204" s="209">
        <f>Q204*H204</f>
        <v>0.5055400000000001</v>
      </c>
      <c r="S204" s="209">
        <v>0</v>
      </c>
      <c r="T204" s="210">
        <f>S204*H204</f>
        <v>0</v>
      </c>
      <c r="AR204" s="13" t="s">
        <v>273</v>
      </c>
      <c r="AT204" s="13" t="s">
        <v>181</v>
      </c>
      <c r="AU204" s="13" t="s">
        <v>85</v>
      </c>
      <c r="AY204" s="13" t="s">
        <v>142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3" t="s">
        <v>83</v>
      </c>
      <c r="BK204" s="211">
        <f>ROUND(I204*H204,2)</f>
        <v>0</v>
      </c>
      <c r="BL204" s="13" t="s">
        <v>208</v>
      </c>
      <c r="BM204" s="13" t="s">
        <v>553</v>
      </c>
    </row>
    <row r="205" s="1" customFormat="1" ht="33.75" customHeight="1">
      <c r="B205" s="34"/>
      <c r="C205" s="212" t="s">
        <v>554</v>
      </c>
      <c r="D205" s="212" t="s">
        <v>181</v>
      </c>
      <c r="E205" s="213" t="s">
        <v>555</v>
      </c>
      <c r="F205" s="214" t="s">
        <v>556</v>
      </c>
      <c r="G205" s="215" t="s">
        <v>369</v>
      </c>
      <c r="H205" s="216">
        <v>1</v>
      </c>
      <c r="I205" s="217"/>
      <c r="J205" s="218">
        <f>ROUND(I205*H205,2)</f>
        <v>0</v>
      </c>
      <c r="K205" s="214" t="s">
        <v>20</v>
      </c>
      <c r="L205" s="219"/>
      <c r="M205" s="220" t="s">
        <v>20</v>
      </c>
      <c r="N205" s="221" t="s">
        <v>46</v>
      </c>
      <c r="O205" s="75"/>
      <c r="P205" s="209">
        <f>O205*H205</f>
        <v>0</v>
      </c>
      <c r="Q205" s="209">
        <v>0.036110000000000003</v>
      </c>
      <c r="R205" s="209">
        <f>Q205*H205</f>
        <v>0.036110000000000003</v>
      </c>
      <c r="S205" s="209">
        <v>0</v>
      </c>
      <c r="T205" s="210">
        <f>S205*H205</f>
        <v>0</v>
      </c>
      <c r="AR205" s="13" t="s">
        <v>273</v>
      </c>
      <c r="AT205" s="13" t="s">
        <v>181</v>
      </c>
      <c r="AU205" s="13" t="s">
        <v>85</v>
      </c>
      <c r="AY205" s="13" t="s">
        <v>142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3" t="s">
        <v>83</v>
      </c>
      <c r="BK205" s="211">
        <f>ROUND(I205*H205,2)</f>
        <v>0</v>
      </c>
      <c r="BL205" s="13" t="s">
        <v>208</v>
      </c>
      <c r="BM205" s="13" t="s">
        <v>557</v>
      </c>
    </row>
    <row r="206" s="1" customFormat="1" ht="33.75" customHeight="1">
      <c r="B206" s="34"/>
      <c r="C206" s="212" t="s">
        <v>558</v>
      </c>
      <c r="D206" s="212" t="s">
        <v>181</v>
      </c>
      <c r="E206" s="213" t="s">
        <v>559</v>
      </c>
      <c r="F206" s="214" t="s">
        <v>560</v>
      </c>
      <c r="G206" s="215" t="s">
        <v>369</v>
      </c>
      <c r="H206" s="216">
        <v>9</v>
      </c>
      <c r="I206" s="217"/>
      <c r="J206" s="218">
        <f>ROUND(I206*H206,2)</f>
        <v>0</v>
      </c>
      <c r="K206" s="214" t="s">
        <v>20</v>
      </c>
      <c r="L206" s="219"/>
      <c r="M206" s="220" t="s">
        <v>20</v>
      </c>
      <c r="N206" s="221" t="s">
        <v>46</v>
      </c>
      <c r="O206" s="75"/>
      <c r="P206" s="209">
        <f>O206*H206</f>
        <v>0</v>
      </c>
      <c r="Q206" s="209">
        <v>0.036110000000000003</v>
      </c>
      <c r="R206" s="209">
        <f>Q206*H206</f>
        <v>0.32499</v>
      </c>
      <c r="S206" s="209">
        <v>0</v>
      </c>
      <c r="T206" s="210">
        <f>S206*H206</f>
        <v>0</v>
      </c>
      <c r="AR206" s="13" t="s">
        <v>273</v>
      </c>
      <c r="AT206" s="13" t="s">
        <v>181</v>
      </c>
      <c r="AU206" s="13" t="s">
        <v>85</v>
      </c>
      <c r="AY206" s="13" t="s">
        <v>142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3" t="s">
        <v>83</v>
      </c>
      <c r="BK206" s="211">
        <f>ROUND(I206*H206,2)</f>
        <v>0</v>
      </c>
      <c r="BL206" s="13" t="s">
        <v>208</v>
      </c>
      <c r="BM206" s="13" t="s">
        <v>561</v>
      </c>
    </row>
    <row r="207" s="1" customFormat="1" ht="22.5" customHeight="1">
      <c r="B207" s="34"/>
      <c r="C207" s="212" t="s">
        <v>562</v>
      </c>
      <c r="D207" s="212" t="s">
        <v>181</v>
      </c>
      <c r="E207" s="213" t="s">
        <v>563</v>
      </c>
      <c r="F207" s="214" t="s">
        <v>564</v>
      </c>
      <c r="G207" s="215" t="s">
        <v>369</v>
      </c>
      <c r="H207" s="216">
        <v>1</v>
      </c>
      <c r="I207" s="217"/>
      <c r="J207" s="218">
        <f>ROUND(I207*H207,2)</f>
        <v>0</v>
      </c>
      <c r="K207" s="214" t="s">
        <v>20</v>
      </c>
      <c r="L207" s="219"/>
      <c r="M207" s="220" t="s">
        <v>20</v>
      </c>
      <c r="N207" s="221" t="s">
        <v>46</v>
      </c>
      <c r="O207" s="75"/>
      <c r="P207" s="209">
        <f>O207*H207</f>
        <v>0</v>
      </c>
      <c r="Q207" s="209">
        <v>0.036110000000000003</v>
      </c>
      <c r="R207" s="209">
        <f>Q207*H207</f>
        <v>0.036110000000000003</v>
      </c>
      <c r="S207" s="209">
        <v>0</v>
      </c>
      <c r="T207" s="210">
        <f>S207*H207</f>
        <v>0</v>
      </c>
      <c r="AR207" s="13" t="s">
        <v>273</v>
      </c>
      <c r="AT207" s="13" t="s">
        <v>181</v>
      </c>
      <c r="AU207" s="13" t="s">
        <v>85</v>
      </c>
      <c r="AY207" s="13" t="s">
        <v>142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3" t="s">
        <v>83</v>
      </c>
      <c r="BK207" s="211">
        <f>ROUND(I207*H207,2)</f>
        <v>0</v>
      </c>
      <c r="BL207" s="13" t="s">
        <v>208</v>
      </c>
      <c r="BM207" s="13" t="s">
        <v>565</v>
      </c>
    </row>
    <row r="208" s="1" customFormat="1" ht="22.5" customHeight="1">
      <c r="B208" s="34"/>
      <c r="C208" s="212" t="s">
        <v>566</v>
      </c>
      <c r="D208" s="212" t="s">
        <v>181</v>
      </c>
      <c r="E208" s="213" t="s">
        <v>567</v>
      </c>
      <c r="F208" s="214" t="s">
        <v>568</v>
      </c>
      <c r="G208" s="215" t="s">
        <v>369</v>
      </c>
      <c r="H208" s="216">
        <v>1</v>
      </c>
      <c r="I208" s="217"/>
      <c r="J208" s="218">
        <f>ROUND(I208*H208,2)</f>
        <v>0</v>
      </c>
      <c r="K208" s="214" t="s">
        <v>20</v>
      </c>
      <c r="L208" s="219"/>
      <c r="M208" s="220" t="s">
        <v>20</v>
      </c>
      <c r="N208" s="221" t="s">
        <v>46</v>
      </c>
      <c r="O208" s="75"/>
      <c r="P208" s="209">
        <f>O208*H208</f>
        <v>0</v>
      </c>
      <c r="Q208" s="209">
        <v>0.036110000000000003</v>
      </c>
      <c r="R208" s="209">
        <f>Q208*H208</f>
        <v>0.036110000000000003</v>
      </c>
      <c r="S208" s="209">
        <v>0</v>
      </c>
      <c r="T208" s="210">
        <f>S208*H208</f>
        <v>0</v>
      </c>
      <c r="AR208" s="13" t="s">
        <v>273</v>
      </c>
      <c r="AT208" s="13" t="s">
        <v>181</v>
      </c>
      <c r="AU208" s="13" t="s">
        <v>85</v>
      </c>
      <c r="AY208" s="13" t="s">
        <v>142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3" t="s">
        <v>83</v>
      </c>
      <c r="BK208" s="211">
        <f>ROUND(I208*H208,2)</f>
        <v>0</v>
      </c>
      <c r="BL208" s="13" t="s">
        <v>208</v>
      </c>
      <c r="BM208" s="13" t="s">
        <v>569</v>
      </c>
    </row>
    <row r="209" s="1" customFormat="1" ht="22.5" customHeight="1">
      <c r="B209" s="34"/>
      <c r="C209" s="212" t="s">
        <v>570</v>
      </c>
      <c r="D209" s="212" t="s">
        <v>181</v>
      </c>
      <c r="E209" s="213" t="s">
        <v>571</v>
      </c>
      <c r="F209" s="214" t="s">
        <v>572</v>
      </c>
      <c r="G209" s="215" t="s">
        <v>369</v>
      </c>
      <c r="H209" s="216">
        <v>2</v>
      </c>
      <c r="I209" s="217"/>
      <c r="J209" s="218">
        <f>ROUND(I209*H209,2)</f>
        <v>0</v>
      </c>
      <c r="K209" s="214" t="s">
        <v>20</v>
      </c>
      <c r="L209" s="219"/>
      <c r="M209" s="220" t="s">
        <v>20</v>
      </c>
      <c r="N209" s="221" t="s">
        <v>46</v>
      </c>
      <c r="O209" s="75"/>
      <c r="P209" s="209">
        <f>O209*H209</f>
        <v>0</v>
      </c>
      <c r="Q209" s="209">
        <v>0.036110000000000003</v>
      </c>
      <c r="R209" s="209">
        <f>Q209*H209</f>
        <v>0.072220000000000006</v>
      </c>
      <c r="S209" s="209">
        <v>0</v>
      </c>
      <c r="T209" s="210">
        <f>S209*H209</f>
        <v>0</v>
      </c>
      <c r="AR209" s="13" t="s">
        <v>273</v>
      </c>
      <c r="AT209" s="13" t="s">
        <v>181</v>
      </c>
      <c r="AU209" s="13" t="s">
        <v>85</v>
      </c>
      <c r="AY209" s="13" t="s">
        <v>142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3" t="s">
        <v>83</v>
      </c>
      <c r="BK209" s="211">
        <f>ROUND(I209*H209,2)</f>
        <v>0</v>
      </c>
      <c r="BL209" s="13" t="s">
        <v>208</v>
      </c>
      <c r="BM209" s="13" t="s">
        <v>573</v>
      </c>
    </row>
    <row r="210" s="1" customFormat="1" ht="16.5" customHeight="1">
      <c r="B210" s="34"/>
      <c r="C210" s="200" t="s">
        <v>574</v>
      </c>
      <c r="D210" s="200" t="s">
        <v>145</v>
      </c>
      <c r="E210" s="201" t="s">
        <v>575</v>
      </c>
      <c r="F210" s="202" t="s">
        <v>576</v>
      </c>
      <c r="G210" s="203" t="s">
        <v>369</v>
      </c>
      <c r="H210" s="204">
        <v>6</v>
      </c>
      <c r="I210" s="205"/>
      <c r="J210" s="206">
        <f>ROUND(I210*H210,2)</f>
        <v>0</v>
      </c>
      <c r="K210" s="202" t="s">
        <v>149</v>
      </c>
      <c r="L210" s="39"/>
      <c r="M210" s="207" t="s">
        <v>20</v>
      </c>
      <c r="N210" s="208" t="s">
        <v>46</v>
      </c>
      <c r="O210" s="75"/>
      <c r="P210" s="209">
        <f>O210*H210</f>
        <v>0</v>
      </c>
      <c r="Q210" s="209">
        <v>0.00026848749999999999</v>
      </c>
      <c r="R210" s="209">
        <f>Q210*H210</f>
        <v>0.001610925</v>
      </c>
      <c r="S210" s="209">
        <v>0</v>
      </c>
      <c r="T210" s="210">
        <f>S210*H210</f>
        <v>0</v>
      </c>
      <c r="AR210" s="13" t="s">
        <v>208</v>
      </c>
      <c r="AT210" s="13" t="s">
        <v>145</v>
      </c>
      <c r="AU210" s="13" t="s">
        <v>85</v>
      </c>
      <c r="AY210" s="13" t="s">
        <v>142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3" t="s">
        <v>83</v>
      </c>
      <c r="BK210" s="211">
        <f>ROUND(I210*H210,2)</f>
        <v>0</v>
      </c>
      <c r="BL210" s="13" t="s">
        <v>208</v>
      </c>
      <c r="BM210" s="13" t="s">
        <v>577</v>
      </c>
    </row>
    <row r="211" s="1" customFormat="1" ht="22.5" customHeight="1">
      <c r="B211" s="34"/>
      <c r="C211" s="212" t="s">
        <v>578</v>
      </c>
      <c r="D211" s="212" t="s">
        <v>181</v>
      </c>
      <c r="E211" s="213" t="s">
        <v>579</v>
      </c>
      <c r="F211" s="214" t="s">
        <v>580</v>
      </c>
      <c r="G211" s="215" t="s">
        <v>369</v>
      </c>
      <c r="H211" s="216">
        <v>2</v>
      </c>
      <c r="I211" s="217"/>
      <c r="J211" s="218">
        <f>ROUND(I211*H211,2)</f>
        <v>0</v>
      </c>
      <c r="K211" s="214" t="s">
        <v>20</v>
      </c>
      <c r="L211" s="219"/>
      <c r="M211" s="220" t="s">
        <v>20</v>
      </c>
      <c r="N211" s="221" t="s">
        <v>46</v>
      </c>
      <c r="O211" s="75"/>
      <c r="P211" s="209">
        <f>O211*H211</f>
        <v>0</v>
      </c>
      <c r="Q211" s="209">
        <v>0.036110000000000003</v>
      </c>
      <c r="R211" s="209">
        <f>Q211*H211</f>
        <v>0.072220000000000006</v>
      </c>
      <c r="S211" s="209">
        <v>0</v>
      </c>
      <c r="T211" s="210">
        <f>S211*H211</f>
        <v>0</v>
      </c>
      <c r="AR211" s="13" t="s">
        <v>273</v>
      </c>
      <c r="AT211" s="13" t="s">
        <v>181</v>
      </c>
      <c r="AU211" s="13" t="s">
        <v>85</v>
      </c>
      <c r="AY211" s="13" t="s">
        <v>142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3" t="s">
        <v>83</v>
      </c>
      <c r="BK211" s="211">
        <f>ROUND(I211*H211,2)</f>
        <v>0</v>
      </c>
      <c r="BL211" s="13" t="s">
        <v>208</v>
      </c>
      <c r="BM211" s="13" t="s">
        <v>581</v>
      </c>
    </row>
    <row r="212" s="1" customFormat="1" ht="22.5" customHeight="1">
      <c r="B212" s="34"/>
      <c r="C212" s="212" t="s">
        <v>582</v>
      </c>
      <c r="D212" s="212" t="s">
        <v>181</v>
      </c>
      <c r="E212" s="213" t="s">
        <v>583</v>
      </c>
      <c r="F212" s="214" t="s">
        <v>584</v>
      </c>
      <c r="G212" s="215" t="s">
        <v>369</v>
      </c>
      <c r="H212" s="216">
        <v>4</v>
      </c>
      <c r="I212" s="217"/>
      <c r="J212" s="218">
        <f>ROUND(I212*H212,2)</f>
        <v>0</v>
      </c>
      <c r="K212" s="214" t="s">
        <v>20</v>
      </c>
      <c r="L212" s="219"/>
      <c r="M212" s="220" t="s">
        <v>20</v>
      </c>
      <c r="N212" s="221" t="s">
        <v>46</v>
      </c>
      <c r="O212" s="75"/>
      <c r="P212" s="209">
        <f>O212*H212</f>
        <v>0</v>
      </c>
      <c r="Q212" s="209">
        <v>0.036110000000000003</v>
      </c>
      <c r="R212" s="209">
        <f>Q212*H212</f>
        <v>0.14444000000000001</v>
      </c>
      <c r="S212" s="209">
        <v>0</v>
      </c>
      <c r="T212" s="210">
        <f>S212*H212</f>
        <v>0</v>
      </c>
      <c r="AR212" s="13" t="s">
        <v>273</v>
      </c>
      <c r="AT212" s="13" t="s">
        <v>181</v>
      </c>
      <c r="AU212" s="13" t="s">
        <v>85</v>
      </c>
      <c r="AY212" s="13" t="s">
        <v>142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3" t="s">
        <v>83</v>
      </c>
      <c r="BK212" s="211">
        <f>ROUND(I212*H212,2)</f>
        <v>0</v>
      </c>
      <c r="BL212" s="13" t="s">
        <v>208</v>
      </c>
      <c r="BM212" s="13" t="s">
        <v>585</v>
      </c>
    </row>
    <row r="213" s="1" customFormat="1" ht="16.5" customHeight="1">
      <c r="B213" s="34"/>
      <c r="C213" s="200" t="s">
        <v>586</v>
      </c>
      <c r="D213" s="200" t="s">
        <v>145</v>
      </c>
      <c r="E213" s="201" t="s">
        <v>587</v>
      </c>
      <c r="F213" s="202" t="s">
        <v>588</v>
      </c>
      <c r="G213" s="203" t="s">
        <v>369</v>
      </c>
      <c r="H213" s="204">
        <v>3</v>
      </c>
      <c r="I213" s="205"/>
      <c r="J213" s="206">
        <f>ROUND(I213*H213,2)</f>
        <v>0</v>
      </c>
      <c r="K213" s="202" t="s">
        <v>149</v>
      </c>
      <c r="L213" s="39"/>
      <c r="M213" s="207" t="s">
        <v>20</v>
      </c>
      <c r="N213" s="208" t="s">
        <v>46</v>
      </c>
      <c r="O213" s="75"/>
      <c r="P213" s="209">
        <f>O213*H213</f>
        <v>0</v>
      </c>
      <c r="Q213" s="209">
        <v>0.00093307500000000001</v>
      </c>
      <c r="R213" s="209">
        <f>Q213*H213</f>
        <v>0.0027992249999999998</v>
      </c>
      <c r="S213" s="209">
        <v>0</v>
      </c>
      <c r="T213" s="210">
        <f>S213*H213</f>
        <v>0</v>
      </c>
      <c r="AR213" s="13" t="s">
        <v>208</v>
      </c>
      <c r="AT213" s="13" t="s">
        <v>145</v>
      </c>
      <c r="AU213" s="13" t="s">
        <v>85</v>
      </c>
      <c r="AY213" s="13" t="s">
        <v>142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3" t="s">
        <v>83</v>
      </c>
      <c r="BK213" s="211">
        <f>ROUND(I213*H213,2)</f>
        <v>0</v>
      </c>
      <c r="BL213" s="13" t="s">
        <v>208</v>
      </c>
      <c r="BM213" s="13" t="s">
        <v>589</v>
      </c>
    </row>
    <row r="214" s="1" customFormat="1" ht="22.5" customHeight="1">
      <c r="B214" s="34"/>
      <c r="C214" s="212" t="s">
        <v>590</v>
      </c>
      <c r="D214" s="212" t="s">
        <v>181</v>
      </c>
      <c r="E214" s="213" t="s">
        <v>591</v>
      </c>
      <c r="F214" s="214" t="s">
        <v>592</v>
      </c>
      <c r="G214" s="215" t="s">
        <v>369</v>
      </c>
      <c r="H214" s="216">
        <v>2</v>
      </c>
      <c r="I214" s="217"/>
      <c r="J214" s="218">
        <f>ROUND(I214*H214,2)</f>
        <v>0</v>
      </c>
      <c r="K214" s="214" t="s">
        <v>20</v>
      </c>
      <c r="L214" s="219"/>
      <c r="M214" s="220" t="s">
        <v>20</v>
      </c>
      <c r="N214" s="221" t="s">
        <v>46</v>
      </c>
      <c r="O214" s="75"/>
      <c r="P214" s="209">
        <f>O214*H214</f>
        <v>0</v>
      </c>
      <c r="Q214" s="209">
        <v>0.079000000000000001</v>
      </c>
      <c r="R214" s="209">
        <f>Q214*H214</f>
        <v>0.158</v>
      </c>
      <c r="S214" s="209">
        <v>0</v>
      </c>
      <c r="T214" s="210">
        <f>S214*H214</f>
        <v>0</v>
      </c>
      <c r="AR214" s="13" t="s">
        <v>273</v>
      </c>
      <c r="AT214" s="13" t="s">
        <v>181</v>
      </c>
      <c r="AU214" s="13" t="s">
        <v>85</v>
      </c>
      <c r="AY214" s="13" t="s">
        <v>142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3" t="s">
        <v>83</v>
      </c>
      <c r="BK214" s="211">
        <f>ROUND(I214*H214,2)</f>
        <v>0</v>
      </c>
      <c r="BL214" s="13" t="s">
        <v>208</v>
      </c>
      <c r="BM214" s="13" t="s">
        <v>593</v>
      </c>
    </row>
    <row r="215" s="1" customFormat="1" ht="22.5" customHeight="1">
      <c r="B215" s="34"/>
      <c r="C215" s="212" t="s">
        <v>594</v>
      </c>
      <c r="D215" s="212" t="s">
        <v>181</v>
      </c>
      <c r="E215" s="213" t="s">
        <v>595</v>
      </c>
      <c r="F215" s="214" t="s">
        <v>596</v>
      </c>
      <c r="G215" s="215" t="s">
        <v>369</v>
      </c>
      <c r="H215" s="216">
        <v>1</v>
      </c>
      <c r="I215" s="217"/>
      <c r="J215" s="218">
        <f>ROUND(I215*H215,2)</f>
        <v>0</v>
      </c>
      <c r="K215" s="214" t="s">
        <v>20</v>
      </c>
      <c r="L215" s="219"/>
      <c r="M215" s="220" t="s">
        <v>20</v>
      </c>
      <c r="N215" s="221" t="s">
        <v>46</v>
      </c>
      <c r="O215" s="75"/>
      <c r="P215" s="209">
        <f>O215*H215</f>
        <v>0</v>
      </c>
      <c r="Q215" s="209">
        <v>0.079000000000000001</v>
      </c>
      <c r="R215" s="209">
        <f>Q215*H215</f>
        <v>0.079000000000000001</v>
      </c>
      <c r="S215" s="209">
        <v>0</v>
      </c>
      <c r="T215" s="210">
        <f>S215*H215</f>
        <v>0</v>
      </c>
      <c r="AR215" s="13" t="s">
        <v>273</v>
      </c>
      <c r="AT215" s="13" t="s">
        <v>181</v>
      </c>
      <c r="AU215" s="13" t="s">
        <v>85</v>
      </c>
      <c r="AY215" s="13" t="s">
        <v>142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3" t="s">
        <v>83</v>
      </c>
      <c r="BK215" s="211">
        <f>ROUND(I215*H215,2)</f>
        <v>0</v>
      </c>
      <c r="BL215" s="13" t="s">
        <v>208</v>
      </c>
      <c r="BM215" s="13" t="s">
        <v>597</v>
      </c>
    </row>
    <row r="216" s="1" customFormat="1" ht="16.5" customHeight="1">
      <c r="B216" s="34"/>
      <c r="C216" s="200" t="s">
        <v>598</v>
      </c>
      <c r="D216" s="200" t="s">
        <v>145</v>
      </c>
      <c r="E216" s="201" t="s">
        <v>599</v>
      </c>
      <c r="F216" s="202" t="s">
        <v>600</v>
      </c>
      <c r="G216" s="203" t="s">
        <v>369</v>
      </c>
      <c r="H216" s="204">
        <v>3</v>
      </c>
      <c r="I216" s="205"/>
      <c r="J216" s="206">
        <f>ROUND(I216*H216,2)</f>
        <v>0</v>
      </c>
      <c r="K216" s="202" t="s">
        <v>149</v>
      </c>
      <c r="L216" s="39"/>
      <c r="M216" s="207" t="s">
        <v>20</v>
      </c>
      <c r="N216" s="208" t="s">
        <v>46</v>
      </c>
      <c r="O216" s="75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AR216" s="13" t="s">
        <v>208</v>
      </c>
      <c r="AT216" s="13" t="s">
        <v>145</v>
      </c>
      <c r="AU216" s="13" t="s">
        <v>85</v>
      </c>
      <c r="AY216" s="13" t="s">
        <v>142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3" t="s">
        <v>83</v>
      </c>
      <c r="BK216" s="211">
        <f>ROUND(I216*H216,2)</f>
        <v>0</v>
      </c>
      <c r="BL216" s="13" t="s">
        <v>208</v>
      </c>
      <c r="BM216" s="13" t="s">
        <v>601</v>
      </c>
    </row>
    <row r="217" s="1" customFormat="1" ht="16.5" customHeight="1">
      <c r="B217" s="34"/>
      <c r="C217" s="212" t="s">
        <v>602</v>
      </c>
      <c r="D217" s="212" t="s">
        <v>181</v>
      </c>
      <c r="E217" s="213" t="s">
        <v>603</v>
      </c>
      <c r="F217" s="214" t="s">
        <v>604</v>
      </c>
      <c r="G217" s="215" t="s">
        <v>369</v>
      </c>
      <c r="H217" s="216">
        <v>3</v>
      </c>
      <c r="I217" s="217"/>
      <c r="J217" s="218">
        <f>ROUND(I217*H217,2)</f>
        <v>0</v>
      </c>
      <c r="K217" s="214" t="s">
        <v>149</v>
      </c>
      <c r="L217" s="219"/>
      <c r="M217" s="220" t="s">
        <v>20</v>
      </c>
      <c r="N217" s="221" t="s">
        <v>46</v>
      </c>
      <c r="O217" s="75"/>
      <c r="P217" s="209">
        <f>O217*H217</f>
        <v>0</v>
      </c>
      <c r="Q217" s="209">
        <v>0.00059999999999999995</v>
      </c>
      <c r="R217" s="209">
        <f>Q217*H217</f>
        <v>0.0018</v>
      </c>
      <c r="S217" s="209">
        <v>0</v>
      </c>
      <c r="T217" s="210">
        <f>S217*H217</f>
        <v>0</v>
      </c>
      <c r="AR217" s="13" t="s">
        <v>273</v>
      </c>
      <c r="AT217" s="13" t="s">
        <v>181</v>
      </c>
      <c r="AU217" s="13" t="s">
        <v>85</v>
      </c>
      <c r="AY217" s="13" t="s">
        <v>142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3" t="s">
        <v>83</v>
      </c>
      <c r="BK217" s="211">
        <f>ROUND(I217*H217,2)</f>
        <v>0</v>
      </c>
      <c r="BL217" s="13" t="s">
        <v>208</v>
      </c>
      <c r="BM217" s="13" t="s">
        <v>605</v>
      </c>
    </row>
    <row r="218" s="1" customFormat="1" ht="16.5" customHeight="1">
      <c r="B218" s="34"/>
      <c r="C218" s="200" t="s">
        <v>606</v>
      </c>
      <c r="D218" s="200" t="s">
        <v>145</v>
      </c>
      <c r="E218" s="201" t="s">
        <v>607</v>
      </c>
      <c r="F218" s="202" t="s">
        <v>608</v>
      </c>
      <c r="G218" s="203" t="s">
        <v>369</v>
      </c>
      <c r="H218" s="204">
        <v>3</v>
      </c>
      <c r="I218" s="205"/>
      <c r="J218" s="206">
        <f>ROUND(I218*H218,2)</f>
        <v>0</v>
      </c>
      <c r="K218" s="202" t="s">
        <v>149</v>
      </c>
      <c r="L218" s="39"/>
      <c r="M218" s="207" t="s">
        <v>20</v>
      </c>
      <c r="N218" s="208" t="s">
        <v>46</v>
      </c>
      <c r="O218" s="75"/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AR218" s="13" t="s">
        <v>208</v>
      </c>
      <c r="AT218" s="13" t="s">
        <v>145</v>
      </c>
      <c r="AU218" s="13" t="s">
        <v>85</v>
      </c>
      <c r="AY218" s="13" t="s">
        <v>142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3" t="s">
        <v>83</v>
      </c>
      <c r="BK218" s="211">
        <f>ROUND(I218*H218,2)</f>
        <v>0</v>
      </c>
      <c r="BL218" s="13" t="s">
        <v>208</v>
      </c>
      <c r="BM218" s="13" t="s">
        <v>609</v>
      </c>
    </row>
    <row r="219" s="1" customFormat="1" ht="16.5" customHeight="1">
      <c r="B219" s="34"/>
      <c r="C219" s="212" t="s">
        <v>610</v>
      </c>
      <c r="D219" s="212" t="s">
        <v>181</v>
      </c>
      <c r="E219" s="213" t="s">
        <v>611</v>
      </c>
      <c r="F219" s="214" t="s">
        <v>612</v>
      </c>
      <c r="G219" s="215" t="s">
        <v>369</v>
      </c>
      <c r="H219" s="216">
        <v>3</v>
      </c>
      <c r="I219" s="217"/>
      <c r="J219" s="218">
        <f>ROUND(I219*H219,2)</f>
        <v>0</v>
      </c>
      <c r="K219" s="214" t="s">
        <v>149</v>
      </c>
      <c r="L219" s="219"/>
      <c r="M219" s="220" t="s">
        <v>20</v>
      </c>
      <c r="N219" s="221" t="s">
        <v>46</v>
      </c>
      <c r="O219" s="75"/>
      <c r="P219" s="209">
        <f>O219*H219</f>
        <v>0</v>
      </c>
      <c r="Q219" s="209">
        <v>0.0023999999999999998</v>
      </c>
      <c r="R219" s="209">
        <f>Q219*H219</f>
        <v>0.0071999999999999998</v>
      </c>
      <c r="S219" s="209">
        <v>0</v>
      </c>
      <c r="T219" s="210">
        <f>S219*H219</f>
        <v>0</v>
      </c>
      <c r="AR219" s="13" t="s">
        <v>273</v>
      </c>
      <c r="AT219" s="13" t="s">
        <v>181</v>
      </c>
      <c r="AU219" s="13" t="s">
        <v>85</v>
      </c>
      <c r="AY219" s="13" t="s">
        <v>142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3" t="s">
        <v>83</v>
      </c>
      <c r="BK219" s="211">
        <f>ROUND(I219*H219,2)</f>
        <v>0</v>
      </c>
      <c r="BL219" s="13" t="s">
        <v>208</v>
      </c>
      <c r="BM219" s="13" t="s">
        <v>613</v>
      </c>
    </row>
    <row r="220" s="1" customFormat="1" ht="22.5" customHeight="1">
      <c r="B220" s="34"/>
      <c r="C220" s="200" t="s">
        <v>614</v>
      </c>
      <c r="D220" s="200" t="s">
        <v>145</v>
      </c>
      <c r="E220" s="201" t="s">
        <v>615</v>
      </c>
      <c r="F220" s="202" t="s">
        <v>616</v>
      </c>
      <c r="G220" s="203" t="s">
        <v>369</v>
      </c>
      <c r="H220" s="204">
        <v>31</v>
      </c>
      <c r="I220" s="205"/>
      <c r="J220" s="206">
        <f>ROUND(I220*H220,2)</f>
        <v>0</v>
      </c>
      <c r="K220" s="202" t="s">
        <v>149</v>
      </c>
      <c r="L220" s="39"/>
      <c r="M220" s="207" t="s">
        <v>20</v>
      </c>
      <c r="N220" s="208" t="s">
        <v>46</v>
      </c>
      <c r="O220" s="75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AR220" s="13" t="s">
        <v>208</v>
      </c>
      <c r="AT220" s="13" t="s">
        <v>145</v>
      </c>
      <c r="AU220" s="13" t="s">
        <v>85</v>
      </c>
      <c r="AY220" s="13" t="s">
        <v>142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3" t="s">
        <v>83</v>
      </c>
      <c r="BK220" s="211">
        <f>ROUND(I220*H220,2)</f>
        <v>0</v>
      </c>
      <c r="BL220" s="13" t="s">
        <v>208</v>
      </c>
      <c r="BM220" s="13" t="s">
        <v>617</v>
      </c>
    </row>
    <row r="221" s="1" customFormat="1" ht="16.5" customHeight="1">
      <c r="B221" s="34"/>
      <c r="C221" s="212" t="s">
        <v>618</v>
      </c>
      <c r="D221" s="212" t="s">
        <v>181</v>
      </c>
      <c r="E221" s="213" t="s">
        <v>619</v>
      </c>
      <c r="F221" s="214" t="s">
        <v>620</v>
      </c>
      <c r="G221" s="215" t="s">
        <v>163</v>
      </c>
      <c r="H221" s="216">
        <v>29.800000000000001</v>
      </c>
      <c r="I221" s="217"/>
      <c r="J221" s="218">
        <f>ROUND(I221*H221,2)</f>
        <v>0</v>
      </c>
      <c r="K221" s="214" t="s">
        <v>20</v>
      </c>
      <c r="L221" s="219"/>
      <c r="M221" s="220" t="s">
        <v>20</v>
      </c>
      <c r="N221" s="221" t="s">
        <v>46</v>
      </c>
      <c r="O221" s="75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AR221" s="13" t="s">
        <v>273</v>
      </c>
      <c r="AT221" s="13" t="s">
        <v>181</v>
      </c>
      <c r="AU221" s="13" t="s">
        <v>85</v>
      </c>
      <c r="AY221" s="13" t="s">
        <v>142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3" t="s">
        <v>83</v>
      </c>
      <c r="BK221" s="211">
        <f>ROUND(I221*H221,2)</f>
        <v>0</v>
      </c>
      <c r="BL221" s="13" t="s">
        <v>208</v>
      </c>
      <c r="BM221" s="13" t="s">
        <v>621</v>
      </c>
    </row>
    <row r="222" s="1" customFormat="1" ht="16.5" customHeight="1">
      <c r="B222" s="34"/>
      <c r="C222" s="212" t="s">
        <v>622</v>
      </c>
      <c r="D222" s="212" t="s">
        <v>181</v>
      </c>
      <c r="E222" s="213" t="s">
        <v>623</v>
      </c>
      <c r="F222" s="214" t="s">
        <v>624</v>
      </c>
      <c r="G222" s="215" t="s">
        <v>369</v>
      </c>
      <c r="H222" s="216">
        <v>31</v>
      </c>
      <c r="I222" s="217"/>
      <c r="J222" s="218">
        <f>ROUND(I222*H222,2)</f>
        <v>0</v>
      </c>
      <c r="K222" s="214" t="s">
        <v>20</v>
      </c>
      <c r="L222" s="219"/>
      <c r="M222" s="220" t="s">
        <v>20</v>
      </c>
      <c r="N222" s="221" t="s">
        <v>46</v>
      </c>
      <c r="O222" s="75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AR222" s="13" t="s">
        <v>273</v>
      </c>
      <c r="AT222" s="13" t="s">
        <v>181</v>
      </c>
      <c r="AU222" s="13" t="s">
        <v>85</v>
      </c>
      <c r="AY222" s="13" t="s">
        <v>142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3" t="s">
        <v>83</v>
      </c>
      <c r="BK222" s="211">
        <f>ROUND(I222*H222,2)</f>
        <v>0</v>
      </c>
      <c r="BL222" s="13" t="s">
        <v>208</v>
      </c>
      <c r="BM222" s="13" t="s">
        <v>625</v>
      </c>
    </row>
    <row r="223" s="1" customFormat="1" ht="22.5" customHeight="1">
      <c r="B223" s="34"/>
      <c r="C223" s="200" t="s">
        <v>626</v>
      </c>
      <c r="D223" s="200" t="s">
        <v>145</v>
      </c>
      <c r="E223" s="201" t="s">
        <v>627</v>
      </c>
      <c r="F223" s="202" t="s">
        <v>628</v>
      </c>
      <c r="G223" s="203" t="s">
        <v>369</v>
      </c>
      <c r="H223" s="204">
        <v>2</v>
      </c>
      <c r="I223" s="205"/>
      <c r="J223" s="206">
        <f>ROUND(I223*H223,2)</f>
        <v>0</v>
      </c>
      <c r="K223" s="202" t="s">
        <v>149</v>
      </c>
      <c r="L223" s="39"/>
      <c r="M223" s="207" t="s">
        <v>20</v>
      </c>
      <c r="N223" s="208" t="s">
        <v>46</v>
      </c>
      <c r="O223" s="75"/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10">
        <f>S223*H223</f>
        <v>0</v>
      </c>
      <c r="AR223" s="13" t="s">
        <v>208</v>
      </c>
      <c r="AT223" s="13" t="s">
        <v>145</v>
      </c>
      <c r="AU223" s="13" t="s">
        <v>85</v>
      </c>
      <c r="AY223" s="13" t="s">
        <v>142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3" t="s">
        <v>83</v>
      </c>
      <c r="BK223" s="211">
        <f>ROUND(I223*H223,2)</f>
        <v>0</v>
      </c>
      <c r="BL223" s="13" t="s">
        <v>208</v>
      </c>
      <c r="BM223" s="13" t="s">
        <v>629</v>
      </c>
    </row>
    <row r="224" s="1" customFormat="1" ht="16.5" customHeight="1">
      <c r="B224" s="34"/>
      <c r="C224" s="212" t="s">
        <v>630</v>
      </c>
      <c r="D224" s="212" t="s">
        <v>181</v>
      </c>
      <c r="E224" s="213" t="s">
        <v>631</v>
      </c>
      <c r="F224" s="214" t="s">
        <v>632</v>
      </c>
      <c r="G224" s="215" t="s">
        <v>163</v>
      </c>
      <c r="H224" s="216">
        <v>2.3999999999999999</v>
      </c>
      <c r="I224" s="217"/>
      <c r="J224" s="218">
        <f>ROUND(I224*H224,2)</f>
        <v>0</v>
      </c>
      <c r="K224" s="214" t="s">
        <v>149</v>
      </c>
      <c r="L224" s="219"/>
      <c r="M224" s="220" t="s">
        <v>20</v>
      </c>
      <c r="N224" s="221" t="s">
        <v>46</v>
      </c>
      <c r="O224" s="75"/>
      <c r="P224" s="209">
        <f>O224*H224</f>
        <v>0</v>
      </c>
      <c r="Q224" s="209">
        <v>0.0018</v>
      </c>
      <c r="R224" s="209">
        <f>Q224*H224</f>
        <v>0.0043200000000000001</v>
      </c>
      <c r="S224" s="209">
        <v>0</v>
      </c>
      <c r="T224" s="210">
        <f>S224*H224</f>
        <v>0</v>
      </c>
      <c r="AR224" s="13" t="s">
        <v>273</v>
      </c>
      <c r="AT224" s="13" t="s">
        <v>181</v>
      </c>
      <c r="AU224" s="13" t="s">
        <v>85</v>
      </c>
      <c r="AY224" s="13" t="s">
        <v>142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3" t="s">
        <v>83</v>
      </c>
      <c r="BK224" s="211">
        <f>ROUND(I224*H224,2)</f>
        <v>0</v>
      </c>
      <c r="BL224" s="13" t="s">
        <v>208</v>
      </c>
      <c r="BM224" s="13" t="s">
        <v>633</v>
      </c>
    </row>
    <row r="225" s="1" customFormat="1" ht="16.5" customHeight="1">
      <c r="B225" s="34"/>
      <c r="C225" s="212" t="s">
        <v>634</v>
      </c>
      <c r="D225" s="212" t="s">
        <v>181</v>
      </c>
      <c r="E225" s="213" t="s">
        <v>623</v>
      </c>
      <c r="F225" s="214" t="s">
        <v>624</v>
      </c>
      <c r="G225" s="215" t="s">
        <v>369</v>
      </c>
      <c r="H225" s="216">
        <v>2</v>
      </c>
      <c r="I225" s="217"/>
      <c r="J225" s="218">
        <f>ROUND(I225*H225,2)</f>
        <v>0</v>
      </c>
      <c r="K225" s="214" t="s">
        <v>20</v>
      </c>
      <c r="L225" s="219"/>
      <c r="M225" s="220" t="s">
        <v>20</v>
      </c>
      <c r="N225" s="221" t="s">
        <v>46</v>
      </c>
      <c r="O225" s="75"/>
      <c r="P225" s="209">
        <f>O225*H225</f>
        <v>0</v>
      </c>
      <c r="Q225" s="209">
        <v>0</v>
      </c>
      <c r="R225" s="209">
        <f>Q225*H225</f>
        <v>0</v>
      </c>
      <c r="S225" s="209">
        <v>0</v>
      </c>
      <c r="T225" s="210">
        <f>S225*H225</f>
        <v>0</v>
      </c>
      <c r="AR225" s="13" t="s">
        <v>273</v>
      </c>
      <c r="AT225" s="13" t="s">
        <v>181</v>
      </c>
      <c r="AU225" s="13" t="s">
        <v>85</v>
      </c>
      <c r="AY225" s="13" t="s">
        <v>142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3" t="s">
        <v>83</v>
      </c>
      <c r="BK225" s="211">
        <f>ROUND(I225*H225,2)</f>
        <v>0</v>
      </c>
      <c r="BL225" s="13" t="s">
        <v>208</v>
      </c>
      <c r="BM225" s="13" t="s">
        <v>635</v>
      </c>
    </row>
    <row r="226" s="1" customFormat="1" ht="22.5" customHeight="1">
      <c r="B226" s="34"/>
      <c r="C226" s="200" t="s">
        <v>636</v>
      </c>
      <c r="D226" s="200" t="s">
        <v>145</v>
      </c>
      <c r="E226" s="201" t="s">
        <v>637</v>
      </c>
      <c r="F226" s="202" t="s">
        <v>638</v>
      </c>
      <c r="G226" s="203" t="s">
        <v>460</v>
      </c>
      <c r="H226" s="222"/>
      <c r="I226" s="205"/>
      <c r="J226" s="206">
        <f>ROUND(I226*H226,2)</f>
        <v>0</v>
      </c>
      <c r="K226" s="202" t="s">
        <v>149</v>
      </c>
      <c r="L226" s="39"/>
      <c r="M226" s="207" t="s">
        <v>20</v>
      </c>
      <c r="N226" s="208" t="s">
        <v>46</v>
      </c>
      <c r="O226" s="75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AR226" s="13" t="s">
        <v>208</v>
      </c>
      <c r="AT226" s="13" t="s">
        <v>145</v>
      </c>
      <c r="AU226" s="13" t="s">
        <v>85</v>
      </c>
      <c r="AY226" s="13" t="s">
        <v>142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3" t="s">
        <v>83</v>
      </c>
      <c r="BK226" s="211">
        <f>ROUND(I226*H226,2)</f>
        <v>0</v>
      </c>
      <c r="BL226" s="13" t="s">
        <v>208</v>
      </c>
      <c r="BM226" s="13" t="s">
        <v>639</v>
      </c>
    </row>
    <row r="227" s="10" customFormat="1" ht="22.8" customHeight="1">
      <c r="B227" s="184"/>
      <c r="C227" s="185"/>
      <c r="D227" s="186" t="s">
        <v>74</v>
      </c>
      <c r="E227" s="198" t="s">
        <v>640</v>
      </c>
      <c r="F227" s="198" t="s">
        <v>641</v>
      </c>
      <c r="G227" s="185"/>
      <c r="H227" s="185"/>
      <c r="I227" s="188"/>
      <c r="J227" s="199">
        <f>BK227</f>
        <v>0</v>
      </c>
      <c r="K227" s="185"/>
      <c r="L227" s="190"/>
      <c r="M227" s="191"/>
      <c r="N227" s="192"/>
      <c r="O227" s="192"/>
      <c r="P227" s="193">
        <f>SUM(P228:P232)</f>
        <v>0</v>
      </c>
      <c r="Q227" s="192"/>
      <c r="R227" s="193">
        <f>SUM(R228:R232)</f>
        <v>0.00042863999999999993</v>
      </c>
      <c r="S227" s="192"/>
      <c r="T227" s="194">
        <f>SUM(T228:T232)</f>
        <v>0.089999999999999997</v>
      </c>
      <c r="AR227" s="195" t="s">
        <v>85</v>
      </c>
      <c r="AT227" s="196" t="s">
        <v>74</v>
      </c>
      <c r="AU227" s="196" t="s">
        <v>83</v>
      </c>
      <c r="AY227" s="195" t="s">
        <v>142</v>
      </c>
      <c r="BK227" s="197">
        <f>SUM(BK228:BK232)</f>
        <v>0</v>
      </c>
    </row>
    <row r="228" s="1" customFormat="1" ht="22.5" customHeight="1">
      <c r="B228" s="34"/>
      <c r="C228" s="200" t="s">
        <v>642</v>
      </c>
      <c r="D228" s="200" t="s">
        <v>145</v>
      </c>
      <c r="E228" s="201" t="s">
        <v>643</v>
      </c>
      <c r="F228" s="202" t="s">
        <v>644</v>
      </c>
      <c r="G228" s="203" t="s">
        <v>369</v>
      </c>
      <c r="H228" s="204">
        <v>6</v>
      </c>
      <c r="I228" s="205"/>
      <c r="J228" s="206">
        <f>ROUND(I228*H228,2)</f>
        <v>0</v>
      </c>
      <c r="K228" s="202" t="s">
        <v>20</v>
      </c>
      <c r="L228" s="39"/>
      <c r="M228" s="207" t="s">
        <v>20</v>
      </c>
      <c r="N228" s="208" t="s">
        <v>46</v>
      </c>
      <c r="O228" s="75"/>
      <c r="P228" s="209">
        <f>O228*H228</f>
        <v>0</v>
      </c>
      <c r="Q228" s="209">
        <v>0</v>
      </c>
      <c r="R228" s="209">
        <f>Q228*H228</f>
        <v>0</v>
      </c>
      <c r="S228" s="209">
        <v>0.014999999999999999</v>
      </c>
      <c r="T228" s="210">
        <f>S228*H228</f>
        <v>0.089999999999999997</v>
      </c>
      <c r="AR228" s="13" t="s">
        <v>208</v>
      </c>
      <c r="AT228" s="13" t="s">
        <v>145</v>
      </c>
      <c r="AU228" s="13" t="s">
        <v>85</v>
      </c>
      <c r="AY228" s="13" t="s">
        <v>142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3" t="s">
        <v>83</v>
      </c>
      <c r="BK228" s="211">
        <f>ROUND(I228*H228,2)</f>
        <v>0</v>
      </c>
      <c r="BL228" s="13" t="s">
        <v>208</v>
      </c>
      <c r="BM228" s="13" t="s">
        <v>645</v>
      </c>
    </row>
    <row r="229" s="1" customFormat="1" ht="16.5" customHeight="1">
      <c r="B229" s="34"/>
      <c r="C229" s="200" t="s">
        <v>646</v>
      </c>
      <c r="D229" s="200" t="s">
        <v>145</v>
      </c>
      <c r="E229" s="201" t="s">
        <v>647</v>
      </c>
      <c r="F229" s="202" t="s">
        <v>648</v>
      </c>
      <c r="G229" s="203" t="s">
        <v>369</v>
      </c>
      <c r="H229" s="204">
        <v>3</v>
      </c>
      <c r="I229" s="205"/>
      <c r="J229" s="206">
        <f>ROUND(I229*H229,2)</f>
        <v>0</v>
      </c>
      <c r="K229" s="202" t="s">
        <v>20</v>
      </c>
      <c r="L229" s="39"/>
      <c r="M229" s="207" t="s">
        <v>20</v>
      </c>
      <c r="N229" s="208" t="s">
        <v>46</v>
      </c>
      <c r="O229" s="75"/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10">
        <f>S229*H229</f>
        <v>0</v>
      </c>
      <c r="AR229" s="13" t="s">
        <v>208</v>
      </c>
      <c r="AT229" s="13" t="s">
        <v>145</v>
      </c>
      <c r="AU229" s="13" t="s">
        <v>85</v>
      </c>
      <c r="AY229" s="13" t="s">
        <v>142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3" t="s">
        <v>83</v>
      </c>
      <c r="BK229" s="211">
        <f>ROUND(I229*H229,2)</f>
        <v>0</v>
      </c>
      <c r="BL229" s="13" t="s">
        <v>208</v>
      </c>
      <c r="BM229" s="13" t="s">
        <v>649</v>
      </c>
    </row>
    <row r="230" s="1" customFormat="1" ht="22.5" customHeight="1">
      <c r="B230" s="34"/>
      <c r="C230" s="212" t="s">
        <v>650</v>
      </c>
      <c r="D230" s="212" t="s">
        <v>181</v>
      </c>
      <c r="E230" s="213" t="s">
        <v>651</v>
      </c>
      <c r="F230" s="214" t="s">
        <v>652</v>
      </c>
      <c r="G230" s="215" t="s">
        <v>369</v>
      </c>
      <c r="H230" s="216">
        <v>3</v>
      </c>
      <c r="I230" s="217"/>
      <c r="J230" s="218">
        <f>ROUND(I230*H230,2)</f>
        <v>0</v>
      </c>
      <c r="K230" s="214" t="s">
        <v>20</v>
      </c>
      <c r="L230" s="219"/>
      <c r="M230" s="220" t="s">
        <v>20</v>
      </c>
      <c r="N230" s="221" t="s">
        <v>46</v>
      </c>
      <c r="O230" s="75"/>
      <c r="P230" s="209">
        <f>O230*H230</f>
        <v>0</v>
      </c>
      <c r="Q230" s="209">
        <v>0</v>
      </c>
      <c r="R230" s="209">
        <f>Q230*H230</f>
        <v>0</v>
      </c>
      <c r="S230" s="209">
        <v>0</v>
      </c>
      <c r="T230" s="210">
        <f>S230*H230</f>
        <v>0</v>
      </c>
      <c r="AR230" s="13" t="s">
        <v>273</v>
      </c>
      <c r="AT230" s="13" t="s">
        <v>181</v>
      </c>
      <c r="AU230" s="13" t="s">
        <v>85</v>
      </c>
      <c r="AY230" s="13" t="s">
        <v>142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3" t="s">
        <v>83</v>
      </c>
      <c r="BK230" s="211">
        <f>ROUND(I230*H230,2)</f>
        <v>0</v>
      </c>
      <c r="BL230" s="13" t="s">
        <v>208</v>
      </c>
      <c r="BM230" s="13" t="s">
        <v>653</v>
      </c>
    </row>
    <row r="231" s="1" customFormat="1" ht="16.5" customHeight="1">
      <c r="B231" s="34"/>
      <c r="C231" s="200" t="s">
        <v>654</v>
      </c>
      <c r="D231" s="200" t="s">
        <v>145</v>
      </c>
      <c r="E231" s="201" t="s">
        <v>655</v>
      </c>
      <c r="F231" s="202" t="s">
        <v>656</v>
      </c>
      <c r="G231" s="203" t="s">
        <v>156</v>
      </c>
      <c r="H231" s="204">
        <v>1.1399999999999999</v>
      </c>
      <c r="I231" s="205"/>
      <c r="J231" s="206">
        <f>ROUND(I231*H231,2)</f>
        <v>0</v>
      </c>
      <c r="K231" s="202" t="s">
        <v>149</v>
      </c>
      <c r="L231" s="39"/>
      <c r="M231" s="207" t="s">
        <v>20</v>
      </c>
      <c r="N231" s="208" t="s">
        <v>46</v>
      </c>
      <c r="O231" s="75"/>
      <c r="P231" s="209">
        <f>O231*H231</f>
        <v>0</v>
      </c>
      <c r="Q231" s="209">
        <v>0.00037599999999999998</v>
      </c>
      <c r="R231" s="209">
        <f>Q231*H231</f>
        <v>0.00042863999999999993</v>
      </c>
      <c r="S231" s="209">
        <v>0</v>
      </c>
      <c r="T231" s="210">
        <f>S231*H231</f>
        <v>0</v>
      </c>
      <c r="AR231" s="13" t="s">
        <v>208</v>
      </c>
      <c r="AT231" s="13" t="s">
        <v>145</v>
      </c>
      <c r="AU231" s="13" t="s">
        <v>85</v>
      </c>
      <c r="AY231" s="13" t="s">
        <v>142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3" t="s">
        <v>83</v>
      </c>
      <c r="BK231" s="211">
        <f>ROUND(I231*H231,2)</f>
        <v>0</v>
      </c>
      <c r="BL231" s="13" t="s">
        <v>208</v>
      </c>
      <c r="BM231" s="13" t="s">
        <v>657</v>
      </c>
    </row>
    <row r="232" s="1" customFormat="1" ht="22.5" customHeight="1">
      <c r="B232" s="34"/>
      <c r="C232" s="200" t="s">
        <v>658</v>
      </c>
      <c r="D232" s="200" t="s">
        <v>145</v>
      </c>
      <c r="E232" s="201" t="s">
        <v>659</v>
      </c>
      <c r="F232" s="202" t="s">
        <v>660</v>
      </c>
      <c r="G232" s="203" t="s">
        <v>460</v>
      </c>
      <c r="H232" s="222"/>
      <c r="I232" s="205"/>
      <c r="J232" s="206">
        <f>ROUND(I232*H232,2)</f>
        <v>0</v>
      </c>
      <c r="K232" s="202" t="s">
        <v>149</v>
      </c>
      <c r="L232" s="39"/>
      <c r="M232" s="207" t="s">
        <v>20</v>
      </c>
      <c r="N232" s="208" t="s">
        <v>46</v>
      </c>
      <c r="O232" s="75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AR232" s="13" t="s">
        <v>208</v>
      </c>
      <c r="AT232" s="13" t="s">
        <v>145</v>
      </c>
      <c r="AU232" s="13" t="s">
        <v>85</v>
      </c>
      <c r="AY232" s="13" t="s">
        <v>142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3" t="s">
        <v>83</v>
      </c>
      <c r="BK232" s="211">
        <f>ROUND(I232*H232,2)</f>
        <v>0</v>
      </c>
      <c r="BL232" s="13" t="s">
        <v>208</v>
      </c>
      <c r="BM232" s="13" t="s">
        <v>661</v>
      </c>
    </row>
    <row r="233" s="10" customFormat="1" ht="22.8" customHeight="1">
      <c r="B233" s="184"/>
      <c r="C233" s="185"/>
      <c r="D233" s="186" t="s">
        <v>74</v>
      </c>
      <c r="E233" s="198" t="s">
        <v>662</v>
      </c>
      <c r="F233" s="198" t="s">
        <v>663</v>
      </c>
      <c r="G233" s="185"/>
      <c r="H233" s="185"/>
      <c r="I233" s="188"/>
      <c r="J233" s="199">
        <f>BK233</f>
        <v>0</v>
      </c>
      <c r="K233" s="185"/>
      <c r="L233" s="190"/>
      <c r="M233" s="191"/>
      <c r="N233" s="192"/>
      <c r="O233" s="192"/>
      <c r="P233" s="193">
        <f>SUM(P234:P246)</f>
        <v>0</v>
      </c>
      <c r="Q233" s="192"/>
      <c r="R233" s="193">
        <f>SUM(R234:R246)</f>
        <v>0.180936668784</v>
      </c>
      <c r="S233" s="192"/>
      <c r="T233" s="194">
        <f>SUM(T234:T246)</f>
        <v>0</v>
      </c>
      <c r="AR233" s="195" t="s">
        <v>85</v>
      </c>
      <c r="AT233" s="196" t="s">
        <v>74</v>
      </c>
      <c r="AU233" s="196" t="s">
        <v>83</v>
      </c>
      <c r="AY233" s="195" t="s">
        <v>142</v>
      </c>
      <c r="BK233" s="197">
        <f>SUM(BK234:BK246)</f>
        <v>0</v>
      </c>
    </row>
    <row r="234" s="1" customFormat="1" ht="16.5" customHeight="1">
      <c r="B234" s="34"/>
      <c r="C234" s="200" t="s">
        <v>664</v>
      </c>
      <c r="D234" s="200" t="s">
        <v>145</v>
      </c>
      <c r="E234" s="201" t="s">
        <v>665</v>
      </c>
      <c r="F234" s="202" t="s">
        <v>666</v>
      </c>
      <c r="G234" s="203" t="s">
        <v>156</v>
      </c>
      <c r="H234" s="204">
        <v>226.512</v>
      </c>
      <c r="I234" s="205"/>
      <c r="J234" s="206">
        <f>ROUND(I234*H234,2)</f>
        <v>0</v>
      </c>
      <c r="K234" s="202" t="s">
        <v>149</v>
      </c>
      <c r="L234" s="39"/>
      <c r="M234" s="207" t="s">
        <v>20</v>
      </c>
      <c r="N234" s="208" t="s">
        <v>46</v>
      </c>
      <c r="O234" s="75"/>
      <c r="P234" s="209">
        <f>O234*H234</f>
        <v>0</v>
      </c>
      <c r="Q234" s="209">
        <v>2.4232000000000001E-05</v>
      </c>
      <c r="R234" s="209">
        <f>Q234*H234</f>
        <v>0.0054888387840000006</v>
      </c>
      <c r="S234" s="209">
        <v>0</v>
      </c>
      <c r="T234" s="210">
        <f>S234*H234</f>
        <v>0</v>
      </c>
      <c r="AR234" s="13" t="s">
        <v>208</v>
      </c>
      <c r="AT234" s="13" t="s">
        <v>145</v>
      </c>
      <c r="AU234" s="13" t="s">
        <v>85</v>
      </c>
      <c r="AY234" s="13" t="s">
        <v>142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3" t="s">
        <v>83</v>
      </c>
      <c r="BK234" s="211">
        <f>ROUND(I234*H234,2)</f>
        <v>0</v>
      </c>
      <c r="BL234" s="13" t="s">
        <v>208</v>
      </c>
      <c r="BM234" s="13" t="s">
        <v>667</v>
      </c>
    </row>
    <row r="235" s="1" customFormat="1" ht="16.5" customHeight="1">
      <c r="B235" s="34"/>
      <c r="C235" s="200" t="s">
        <v>668</v>
      </c>
      <c r="D235" s="200" t="s">
        <v>145</v>
      </c>
      <c r="E235" s="201" t="s">
        <v>669</v>
      </c>
      <c r="F235" s="202" t="s">
        <v>670</v>
      </c>
      <c r="G235" s="203" t="s">
        <v>156</v>
      </c>
      <c r="H235" s="204">
        <v>226.512</v>
      </c>
      <c r="I235" s="205"/>
      <c r="J235" s="206">
        <f>ROUND(I235*H235,2)</f>
        <v>0</v>
      </c>
      <c r="K235" s="202" t="s">
        <v>149</v>
      </c>
      <c r="L235" s="39"/>
      <c r="M235" s="207" t="s">
        <v>20</v>
      </c>
      <c r="N235" s="208" t="s">
        <v>46</v>
      </c>
      <c r="O235" s="75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AR235" s="13" t="s">
        <v>208</v>
      </c>
      <c r="AT235" s="13" t="s">
        <v>145</v>
      </c>
      <c r="AU235" s="13" t="s">
        <v>85</v>
      </c>
      <c r="AY235" s="13" t="s">
        <v>142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3" t="s">
        <v>83</v>
      </c>
      <c r="BK235" s="211">
        <f>ROUND(I235*H235,2)</f>
        <v>0</v>
      </c>
      <c r="BL235" s="13" t="s">
        <v>208</v>
      </c>
      <c r="BM235" s="13" t="s">
        <v>671</v>
      </c>
    </row>
    <row r="236" s="1" customFormat="1" ht="16.5" customHeight="1">
      <c r="B236" s="34"/>
      <c r="C236" s="200" t="s">
        <v>672</v>
      </c>
      <c r="D236" s="200" t="s">
        <v>145</v>
      </c>
      <c r="E236" s="201" t="s">
        <v>673</v>
      </c>
      <c r="F236" s="202" t="s">
        <v>674</v>
      </c>
      <c r="G236" s="203" t="s">
        <v>156</v>
      </c>
      <c r="H236" s="204">
        <v>226.512</v>
      </c>
      <c r="I236" s="205"/>
      <c r="J236" s="206">
        <f>ROUND(I236*H236,2)</f>
        <v>0</v>
      </c>
      <c r="K236" s="202" t="s">
        <v>149</v>
      </c>
      <c r="L236" s="39"/>
      <c r="M236" s="207" t="s">
        <v>20</v>
      </c>
      <c r="N236" s="208" t="s">
        <v>46</v>
      </c>
      <c r="O236" s="75"/>
      <c r="P236" s="209">
        <f>O236*H236</f>
        <v>0</v>
      </c>
      <c r="Q236" s="209">
        <v>0.00012999999999999999</v>
      </c>
      <c r="R236" s="209">
        <f>Q236*H236</f>
        <v>0.029446559999999997</v>
      </c>
      <c r="S236" s="209">
        <v>0</v>
      </c>
      <c r="T236" s="210">
        <f>S236*H236</f>
        <v>0</v>
      </c>
      <c r="AR236" s="13" t="s">
        <v>208</v>
      </c>
      <c r="AT236" s="13" t="s">
        <v>145</v>
      </c>
      <c r="AU236" s="13" t="s">
        <v>85</v>
      </c>
      <c r="AY236" s="13" t="s">
        <v>142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3" t="s">
        <v>83</v>
      </c>
      <c r="BK236" s="211">
        <f>ROUND(I236*H236,2)</f>
        <v>0</v>
      </c>
      <c r="BL236" s="13" t="s">
        <v>208</v>
      </c>
      <c r="BM236" s="13" t="s">
        <v>675</v>
      </c>
    </row>
    <row r="237" s="1" customFormat="1" ht="16.5" customHeight="1">
      <c r="B237" s="34"/>
      <c r="C237" s="200" t="s">
        <v>676</v>
      </c>
      <c r="D237" s="200" t="s">
        <v>145</v>
      </c>
      <c r="E237" s="201" t="s">
        <v>677</v>
      </c>
      <c r="F237" s="202" t="s">
        <v>678</v>
      </c>
      <c r="G237" s="203" t="s">
        <v>156</v>
      </c>
      <c r="H237" s="204">
        <v>226.512</v>
      </c>
      <c r="I237" s="205"/>
      <c r="J237" s="206">
        <f>ROUND(I237*H237,2)</f>
        <v>0</v>
      </c>
      <c r="K237" s="202" t="s">
        <v>149</v>
      </c>
      <c r="L237" s="39"/>
      <c r="M237" s="207" t="s">
        <v>20</v>
      </c>
      <c r="N237" s="208" t="s">
        <v>46</v>
      </c>
      <c r="O237" s="75"/>
      <c r="P237" s="209">
        <f>O237*H237</f>
        <v>0</v>
      </c>
      <c r="Q237" s="209">
        <v>0.00033750000000000002</v>
      </c>
      <c r="R237" s="209">
        <f>Q237*H237</f>
        <v>0.07644780000000001</v>
      </c>
      <c r="S237" s="209">
        <v>0</v>
      </c>
      <c r="T237" s="210">
        <f>S237*H237</f>
        <v>0</v>
      </c>
      <c r="AR237" s="13" t="s">
        <v>208</v>
      </c>
      <c r="AT237" s="13" t="s">
        <v>145</v>
      </c>
      <c r="AU237" s="13" t="s">
        <v>85</v>
      </c>
      <c r="AY237" s="13" t="s">
        <v>142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3" t="s">
        <v>83</v>
      </c>
      <c r="BK237" s="211">
        <f>ROUND(I237*H237,2)</f>
        <v>0</v>
      </c>
      <c r="BL237" s="13" t="s">
        <v>208</v>
      </c>
      <c r="BM237" s="13" t="s">
        <v>679</v>
      </c>
    </row>
    <row r="238" s="1" customFormat="1" ht="16.5" customHeight="1">
      <c r="B238" s="34"/>
      <c r="C238" s="200" t="s">
        <v>680</v>
      </c>
      <c r="D238" s="200" t="s">
        <v>145</v>
      </c>
      <c r="E238" s="201" t="s">
        <v>681</v>
      </c>
      <c r="F238" s="202" t="s">
        <v>682</v>
      </c>
      <c r="G238" s="203" t="s">
        <v>156</v>
      </c>
      <c r="H238" s="204">
        <v>18.199999999999999</v>
      </c>
      <c r="I238" s="205"/>
      <c r="J238" s="206">
        <f>ROUND(I238*H238,2)</f>
        <v>0</v>
      </c>
      <c r="K238" s="202" t="s">
        <v>149</v>
      </c>
      <c r="L238" s="39"/>
      <c r="M238" s="207" t="s">
        <v>20</v>
      </c>
      <c r="N238" s="208" t="s">
        <v>46</v>
      </c>
      <c r="O238" s="75"/>
      <c r="P238" s="209">
        <f>O238*H238</f>
        <v>0</v>
      </c>
      <c r="Q238" s="209">
        <v>6.7000000000000002E-05</v>
      </c>
      <c r="R238" s="209">
        <f>Q238*H238</f>
        <v>0.0012194</v>
      </c>
      <c r="S238" s="209">
        <v>0</v>
      </c>
      <c r="T238" s="210">
        <f>S238*H238</f>
        <v>0</v>
      </c>
      <c r="AR238" s="13" t="s">
        <v>208</v>
      </c>
      <c r="AT238" s="13" t="s">
        <v>145</v>
      </c>
      <c r="AU238" s="13" t="s">
        <v>85</v>
      </c>
      <c r="AY238" s="13" t="s">
        <v>142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3" t="s">
        <v>83</v>
      </c>
      <c r="BK238" s="211">
        <f>ROUND(I238*H238,2)</f>
        <v>0</v>
      </c>
      <c r="BL238" s="13" t="s">
        <v>208</v>
      </c>
      <c r="BM238" s="13" t="s">
        <v>683</v>
      </c>
    </row>
    <row r="239" s="1" customFormat="1" ht="16.5" customHeight="1">
      <c r="B239" s="34"/>
      <c r="C239" s="200" t="s">
        <v>684</v>
      </c>
      <c r="D239" s="200" t="s">
        <v>145</v>
      </c>
      <c r="E239" s="201" t="s">
        <v>685</v>
      </c>
      <c r="F239" s="202" t="s">
        <v>686</v>
      </c>
      <c r="G239" s="203" t="s">
        <v>156</v>
      </c>
      <c r="H239" s="204">
        <v>18.199999999999999</v>
      </c>
      <c r="I239" s="205"/>
      <c r="J239" s="206">
        <f>ROUND(I239*H239,2)</f>
        <v>0</v>
      </c>
      <c r="K239" s="202" t="s">
        <v>149</v>
      </c>
      <c r="L239" s="39"/>
      <c r="M239" s="207" t="s">
        <v>20</v>
      </c>
      <c r="N239" s="208" t="s">
        <v>46</v>
      </c>
      <c r="O239" s="75"/>
      <c r="P239" s="209">
        <f>O239*H239</f>
        <v>0</v>
      </c>
      <c r="Q239" s="209">
        <v>6.7000000000000002E-05</v>
      </c>
      <c r="R239" s="209">
        <f>Q239*H239</f>
        <v>0.0012194</v>
      </c>
      <c r="S239" s="209">
        <v>0</v>
      </c>
      <c r="T239" s="210">
        <f>S239*H239</f>
        <v>0</v>
      </c>
      <c r="AR239" s="13" t="s">
        <v>208</v>
      </c>
      <c r="AT239" s="13" t="s">
        <v>145</v>
      </c>
      <c r="AU239" s="13" t="s">
        <v>85</v>
      </c>
      <c r="AY239" s="13" t="s">
        <v>142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3" t="s">
        <v>83</v>
      </c>
      <c r="BK239" s="211">
        <f>ROUND(I239*H239,2)</f>
        <v>0</v>
      </c>
      <c r="BL239" s="13" t="s">
        <v>208</v>
      </c>
      <c r="BM239" s="13" t="s">
        <v>687</v>
      </c>
    </row>
    <row r="240" s="1" customFormat="1" ht="16.5" customHeight="1">
      <c r="B240" s="34"/>
      <c r="C240" s="200" t="s">
        <v>688</v>
      </c>
      <c r="D240" s="200" t="s">
        <v>145</v>
      </c>
      <c r="E240" s="201" t="s">
        <v>689</v>
      </c>
      <c r="F240" s="202" t="s">
        <v>690</v>
      </c>
      <c r="G240" s="203" t="s">
        <v>156</v>
      </c>
      <c r="H240" s="204">
        <v>18.199999999999999</v>
      </c>
      <c r="I240" s="205"/>
      <c r="J240" s="206">
        <f>ROUND(I240*H240,2)</f>
        <v>0</v>
      </c>
      <c r="K240" s="202" t="s">
        <v>149</v>
      </c>
      <c r="L240" s="39"/>
      <c r="M240" s="207" t="s">
        <v>20</v>
      </c>
      <c r="N240" s="208" t="s">
        <v>46</v>
      </c>
      <c r="O240" s="75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AR240" s="13" t="s">
        <v>208</v>
      </c>
      <c r="AT240" s="13" t="s">
        <v>145</v>
      </c>
      <c r="AU240" s="13" t="s">
        <v>85</v>
      </c>
      <c r="AY240" s="13" t="s">
        <v>142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3" t="s">
        <v>83</v>
      </c>
      <c r="BK240" s="211">
        <f>ROUND(I240*H240,2)</f>
        <v>0</v>
      </c>
      <c r="BL240" s="13" t="s">
        <v>208</v>
      </c>
      <c r="BM240" s="13" t="s">
        <v>691</v>
      </c>
    </row>
    <row r="241" s="1" customFormat="1" ht="16.5" customHeight="1">
      <c r="B241" s="34"/>
      <c r="C241" s="200" t="s">
        <v>692</v>
      </c>
      <c r="D241" s="200" t="s">
        <v>145</v>
      </c>
      <c r="E241" s="201" t="s">
        <v>693</v>
      </c>
      <c r="F241" s="202" t="s">
        <v>694</v>
      </c>
      <c r="G241" s="203" t="s">
        <v>156</v>
      </c>
      <c r="H241" s="204">
        <v>18.199999999999999</v>
      </c>
      <c r="I241" s="205"/>
      <c r="J241" s="206">
        <f>ROUND(I241*H241,2)</f>
        <v>0</v>
      </c>
      <c r="K241" s="202" t="s">
        <v>149</v>
      </c>
      <c r="L241" s="39"/>
      <c r="M241" s="207" t="s">
        <v>20</v>
      </c>
      <c r="N241" s="208" t="s">
        <v>46</v>
      </c>
      <c r="O241" s="75"/>
      <c r="P241" s="209">
        <f>O241*H241</f>
        <v>0</v>
      </c>
      <c r="Q241" s="209">
        <v>0</v>
      </c>
      <c r="R241" s="209">
        <f>Q241*H241</f>
        <v>0</v>
      </c>
      <c r="S241" s="209">
        <v>0</v>
      </c>
      <c r="T241" s="210">
        <f>S241*H241</f>
        <v>0</v>
      </c>
      <c r="AR241" s="13" t="s">
        <v>208</v>
      </c>
      <c r="AT241" s="13" t="s">
        <v>145</v>
      </c>
      <c r="AU241" s="13" t="s">
        <v>85</v>
      </c>
      <c r="AY241" s="13" t="s">
        <v>142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3" t="s">
        <v>83</v>
      </c>
      <c r="BK241" s="211">
        <f>ROUND(I241*H241,2)</f>
        <v>0</v>
      </c>
      <c r="BL241" s="13" t="s">
        <v>208</v>
      </c>
      <c r="BM241" s="13" t="s">
        <v>695</v>
      </c>
    </row>
    <row r="242" s="1" customFormat="1" ht="16.5" customHeight="1">
      <c r="B242" s="34"/>
      <c r="C242" s="200" t="s">
        <v>696</v>
      </c>
      <c r="D242" s="200" t="s">
        <v>145</v>
      </c>
      <c r="E242" s="201" t="s">
        <v>697</v>
      </c>
      <c r="F242" s="202" t="s">
        <v>698</v>
      </c>
      <c r="G242" s="203" t="s">
        <v>156</v>
      </c>
      <c r="H242" s="204">
        <v>18.199999999999999</v>
      </c>
      <c r="I242" s="205"/>
      <c r="J242" s="206">
        <f>ROUND(I242*H242,2)</f>
        <v>0</v>
      </c>
      <c r="K242" s="202" t="s">
        <v>149</v>
      </c>
      <c r="L242" s="39"/>
      <c r="M242" s="207" t="s">
        <v>20</v>
      </c>
      <c r="N242" s="208" t="s">
        <v>46</v>
      </c>
      <c r="O242" s="75"/>
      <c r="P242" s="209">
        <f>O242*H242</f>
        <v>0</v>
      </c>
      <c r="Q242" s="209">
        <v>0.00016875000000000001</v>
      </c>
      <c r="R242" s="209">
        <f>Q242*H242</f>
        <v>0.0030712500000000002</v>
      </c>
      <c r="S242" s="209">
        <v>0</v>
      </c>
      <c r="T242" s="210">
        <f>S242*H242</f>
        <v>0</v>
      </c>
      <c r="AR242" s="13" t="s">
        <v>208</v>
      </c>
      <c r="AT242" s="13" t="s">
        <v>145</v>
      </c>
      <c r="AU242" s="13" t="s">
        <v>85</v>
      </c>
      <c r="AY242" s="13" t="s">
        <v>142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3" t="s">
        <v>83</v>
      </c>
      <c r="BK242" s="211">
        <f>ROUND(I242*H242,2)</f>
        <v>0</v>
      </c>
      <c r="BL242" s="13" t="s">
        <v>208</v>
      </c>
      <c r="BM242" s="13" t="s">
        <v>699</v>
      </c>
    </row>
    <row r="243" s="1" customFormat="1" ht="16.5" customHeight="1">
      <c r="B243" s="34"/>
      <c r="C243" s="200" t="s">
        <v>700</v>
      </c>
      <c r="D243" s="200" t="s">
        <v>145</v>
      </c>
      <c r="E243" s="201" t="s">
        <v>701</v>
      </c>
      <c r="F243" s="202" t="s">
        <v>702</v>
      </c>
      <c r="G243" s="203" t="s">
        <v>156</v>
      </c>
      <c r="H243" s="204">
        <v>18.199999999999999</v>
      </c>
      <c r="I243" s="205"/>
      <c r="J243" s="206">
        <f>ROUND(I243*H243,2)</f>
        <v>0</v>
      </c>
      <c r="K243" s="202" t="s">
        <v>149</v>
      </c>
      <c r="L243" s="39"/>
      <c r="M243" s="207" t="s">
        <v>20</v>
      </c>
      <c r="N243" s="208" t="s">
        <v>46</v>
      </c>
      <c r="O243" s="75"/>
      <c r="P243" s="209">
        <f>O243*H243</f>
        <v>0</v>
      </c>
      <c r="Q243" s="209">
        <v>0.00012305000000000001</v>
      </c>
      <c r="R243" s="209">
        <f>Q243*H243</f>
        <v>0.0022395100000000001</v>
      </c>
      <c r="S243" s="209">
        <v>0</v>
      </c>
      <c r="T243" s="210">
        <f>S243*H243</f>
        <v>0</v>
      </c>
      <c r="AR243" s="13" t="s">
        <v>208</v>
      </c>
      <c r="AT243" s="13" t="s">
        <v>145</v>
      </c>
      <c r="AU243" s="13" t="s">
        <v>85</v>
      </c>
      <c r="AY243" s="13" t="s">
        <v>142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3" t="s">
        <v>83</v>
      </c>
      <c r="BK243" s="211">
        <f>ROUND(I243*H243,2)</f>
        <v>0</v>
      </c>
      <c r="BL243" s="13" t="s">
        <v>208</v>
      </c>
      <c r="BM243" s="13" t="s">
        <v>703</v>
      </c>
    </row>
    <row r="244" s="1" customFormat="1" ht="16.5" customHeight="1">
      <c r="B244" s="34"/>
      <c r="C244" s="200" t="s">
        <v>704</v>
      </c>
      <c r="D244" s="200" t="s">
        <v>145</v>
      </c>
      <c r="E244" s="201" t="s">
        <v>705</v>
      </c>
      <c r="F244" s="202" t="s">
        <v>706</v>
      </c>
      <c r="G244" s="203" t="s">
        <v>156</v>
      </c>
      <c r="H244" s="204">
        <v>18.199999999999999</v>
      </c>
      <c r="I244" s="205"/>
      <c r="J244" s="206">
        <f>ROUND(I244*H244,2)</f>
        <v>0</v>
      </c>
      <c r="K244" s="202" t="s">
        <v>149</v>
      </c>
      <c r="L244" s="39"/>
      <c r="M244" s="207" t="s">
        <v>20</v>
      </c>
      <c r="N244" s="208" t="s">
        <v>46</v>
      </c>
      <c r="O244" s="75"/>
      <c r="P244" s="209">
        <f>O244*H244</f>
        <v>0</v>
      </c>
      <c r="Q244" s="209">
        <v>0.00012305000000000001</v>
      </c>
      <c r="R244" s="209">
        <f>Q244*H244</f>
        <v>0.0022395100000000001</v>
      </c>
      <c r="S244" s="209">
        <v>0</v>
      </c>
      <c r="T244" s="210">
        <f>S244*H244</f>
        <v>0</v>
      </c>
      <c r="AR244" s="13" t="s">
        <v>208</v>
      </c>
      <c r="AT244" s="13" t="s">
        <v>145</v>
      </c>
      <c r="AU244" s="13" t="s">
        <v>85</v>
      </c>
      <c r="AY244" s="13" t="s">
        <v>142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3" t="s">
        <v>83</v>
      </c>
      <c r="BK244" s="211">
        <f>ROUND(I244*H244,2)</f>
        <v>0</v>
      </c>
      <c r="BL244" s="13" t="s">
        <v>208</v>
      </c>
      <c r="BM244" s="13" t="s">
        <v>707</v>
      </c>
    </row>
    <row r="245" s="1" customFormat="1" ht="16.5" customHeight="1">
      <c r="B245" s="34"/>
      <c r="C245" s="200" t="s">
        <v>708</v>
      </c>
      <c r="D245" s="200" t="s">
        <v>145</v>
      </c>
      <c r="E245" s="201" t="s">
        <v>709</v>
      </c>
      <c r="F245" s="202" t="s">
        <v>710</v>
      </c>
      <c r="G245" s="203" t="s">
        <v>156</v>
      </c>
      <c r="H245" s="204">
        <v>387.95999999999998</v>
      </c>
      <c r="I245" s="205"/>
      <c r="J245" s="206">
        <f>ROUND(I245*H245,2)</f>
        <v>0</v>
      </c>
      <c r="K245" s="202" t="s">
        <v>149</v>
      </c>
      <c r="L245" s="39"/>
      <c r="M245" s="207" t="s">
        <v>20</v>
      </c>
      <c r="N245" s="208" t="s">
        <v>46</v>
      </c>
      <c r="O245" s="75"/>
      <c r="P245" s="209">
        <f>O245*H245</f>
        <v>0</v>
      </c>
      <c r="Q245" s="209">
        <v>0.00013999999999999999</v>
      </c>
      <c r="R245" s="209">
        <f>Q245*H245</f>
        <v>0.054314399999999992</v>
      </c>
      <c r="S245" s="209">
        <v>0</v>
      </c>
      <c r="T245" s="210">
        <f>S245*H245</f>
        <v>0</v>
      </c>
      <c r="AR245" s="13" t="s">
        <v>208</v>
      </c>
      <c r="AT245" s="13" t="s">
        <v>145</v>
      </c>
      <c r="AU245" s="13" t="s">
        <v>85</v>
      </c>
      <c r="AY245" s="13" t="s">
        <v>142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3" t="s">
        <v>83</v>
      </c>
      <c r="BK245" s="211">
        <f>ROUND(I245*H245,2)</f>
        <v>0</v>
      </c>
      <c r="BL245" s="13" t="s">
        <v>208</v>
      </c>
      <c r="BM245" s="13" t="s">
        <v>711</v>
      </c>
    </row>
    <row r="246" s="1" customFormat="1" ht="16.5" customHeight="1">
      <c r="B246" s="34"/>
      <c r="C246" s="200" t="s">
        <v>712</v>
      </c>
      <c r="D246" s="200" t="s">
        <v>145</v>
      </c>
      <c r="E246" s="201" t="s">
        <v>713</v>
      </c>
      <c r="F246" s="202" t="s">
        <v>714</v>
      </c>
      <c r="G246" s="203" t="s">
        <v>156</v>
      </c>
      <c r="H246" s="204">
        <v>25</v>
      </c>
      <c r="I246" s="205"/>
      <c r="J246" s="206">
        <f>ROUND(I246*H246,2)</f>
        <v>0</v>
      </c>
      <c r="K246" s="202" t="s">
        <v>20</v>
      </c>
      <c r="L246" s="39"/>
      <c r="M246" s="207" t="s">
        <v>20</v>
      </c>
      <c r="N246" s="208" t="s">
        <v>46</v>
      </c>
      <c r="O246" s="75"/>
      <c r="P246" s="209">
        <f>O246*H246</f>
        <v>0</v>
      </c>
      <c r="Q246" s="209">
        <v>0.00021000000000000001</v>
      </c>
      <c r="R246" s="209">
        <f>Q246*H246</f>
        <v>0.0052500000000000003</v>
      </c>
      <c r="S246" s="209">
        <v>0</v>
      </c>
      <c r="T246" s="210">
        <f>S246*H246</f>
        <v>0</v>
      </c>
      <c r="AR246" s="13" t="s">
        <v>208</v>
      </c>
      <c r="AT246" s="13" t="s">
        <v>145</v>
      </c>
      <c r="AU246" s="13" t="s">
        <v>85</v>
      </c>
      <c r="AY246" s="13" t="s">
        <v>142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3" t="s">
        <v>83</v>
      </c>
      <c r="BK246" s="211">
        <f>ROUND(I246*H246,2)</f>
        <v>0</v>
      </c>
      <c r="BL246" s="13" t="s">
        <v>208</v>
      </c>
      <c r="BM246" s="13" t="s">
        <v>715</v>
      </c>
    </row>
    <row r="247" s="10" customFormat="1" ht="22.8" customHeight="1">
      <c r="B247" s="184"/>
      <c r="C247" s="185"/>
      <c r="D247" s="186" t="s">
        <v>74</v>
      </c>
      <c r="E247" s="198" t="s">
        <v>716</v>
      </c>
      <c r="F247" s="198" t="s">
        <v>717</v>
      </c>
      <c r="G247" s="185"/>
      <c r="H247" s="185"/>
      <c r="I247" s="188"/>
      <c r="J247" s="199">
        <f>BK247</f>
        <v>0</v>
      </c>
      <c r="K247" s="185"/>
      <c r="L247" s="190"/>
      <c r="M247" s="191"/>
      <c r="N247" s="192"/>
      <c r="O247" s="192"/>
      <c r="P247" s="193">
        <f>SUM(P248:P255)</f>
        <v>0</v>
      </c>
      <c r="Q247" s="192"/>
      <c r="R247" s="193">
        <f>SUM(R248:R255)</f>
        <v>0.041293568750000002</v>
      </c>
      <c r="S247" s="192"/>
      <c r="T247" s="194">
        <f>SUM(T248:T255)</f>
        <v>0</v>
      </c>
      <c r="AR247" s="195" t="s">
        <v>85</v>
      </c>
      <c r="AT247" s="196" t="s">
        <v>74</v>
      </c>
      <c r="AU247" s="196" t="s">
        <v>83</v>
      </c>
      <c r="AY247" s="195" t="s">
        <v>142</v>
      </c>
      <c r="BK247" s="197">
        <f>SUM(BK248:BK255)</f>
        <v>0</v>
      </c>
    </row>
    <row r="248" s="1" customFormat="1" ht="16.5" customHeight="1">
      <c r="B248" s="34"/>
      <c r="C248" s="200" t="s">
        <v>718</v>
      </c>
      <c r="D248" s="200" t="s">
        <v>145</v>
      </c>
      <c r="E248" s="201" t="s">
        <v>719</v>
      </c>
      <c r="F248" s="202" t="s">
        <v>720</v>
      </c>
      <c r="G248" s="203" t="s">
        <v>369</v>
      </c>
      <c r="H248" s="204">
        <v>52.850000000000001</v>
      </c>
      <c r="I248" s="205"/>
      <c r="J248" s="206">
        <f>ROUND(I248*H248,2)</f>
        <v>0</v>
      </c>
      <c r="K248" s="202" t="s">
        <v>149</v>
      </c>
      <c r="L248" s="39"/>
      <c r="M248" s="207" t="s">
        <v>20</v>
      </c>
      <c r="N248" s="208" t="s">
        <v>46</v>
      </c>
      <c r="O248" s="75"/>
      <c r="P248" s="209">
        <f>O248*H248</f>
        <v>0</v>
      </c>
      <c r="Q248" s="209">
        <v>0.00048000000000000001</v>
      </c>
      <c r="R248" s="209">
        <f>Q248*H248</f>
        <v>0.025368000000000002</v>
      </c>
      <c r="S248" s="209">
        <v>0</v>
      </c>
      <c r="T248" s="210">
        <f>S248*H248</f>
        <v>0</v>
      </c>
      <c r="AR248" s="13" t="s">
        <v>208</v>
      </c>
      <c r="AT248" s="13" t="s">
        <v>145</v>
      </c>
      <c r="AU248" s="13" t="s">
        <v>85</v>
      </c>
      <c r="AY248" s="13" t="s">
        <v>142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3" t="s">
        <v>83</v>
      </c>
      <c r="BK248" s="211">
        <f>ROUND(I248*H248,2)</f>
        <v>0</v>
      </c>
      <c r="BL248" s="13" t="s">
        <v>208</v>
      </c>
      <c r="BM248" s="13" t="s">
        <v>721</v>
      </c>
    </row>
    <row r="249" s="1" customFormat="1" ht="22.5" customHeight="1">
      <c r="B249" s="34"/>
      <c r="C249" s="200" t="s">
        <v>722</v>
      </c>
      <c r="D249" s="200" t="s">
        <v>145</v>
      </c>
      <c r="E249" s="201" t="s">
        <v>723</v>
      </c>
      <c r="F249" s="202" t="s">
        <v>724</v>
      </c>
      <c r="G249" s="203" t="s">
        <v>163</v>
      </c>
      <c r="H249" s="204">
        <v>150</v>
      </c>
      <c r="I249" s="205"/>
      <c r="J249" s="206">
        <f>ROUND(I249*H249,2)</f>
        <v>0</v>
      </c>
      <c r="K249" s="202" t="s">
        <v>149</v>
      </c>
      <c r="L249" s="39"/>
      <c r="M249" s="207" t="s">
        <v>20</v>
      </c>
      <c r="N249" s="208" t="s">
        <v>46</v>
      </c>
      <c r="O249" s="75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AR249" s="13" t="s">
        <v>208</v>
      </c>
      <c r="AT249" s="13" t="s">
        <v>145</v>
      </c>
      <c r="AU249" s="13" t="s">
        <v>85</v>
      </c>
      <c r="AY249" s="13" t="s">
        <v>142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3" t="s">
        <v>83</v>
      </c>
      <c r="BK249" s="211">
        <f>ROUND(I249*H249,2)</f>
        <v>0</v>
      </c>
      <c r="BL249" s="13" t="s">
        <v>208</v>
      </c>
      <c r="BM249" s="13" t="s">
        <v>725</v>
      </c>
    </row>
    <row r="250" s="1" customFormat="1" ht="16.5" customHeight="1">
      <c r="B250" s="34"/>
      <c r="C250" s="212" t="s">
        <v>726</v>
      </c>
      <c r="D250" s="212" t="s">
        <v>181</v>
      </c>
      <c r="E250" s="213" t="s">
        <v>727</v>
      </c>
      <c r="F250" s="214" t="s">
        <v>728</v>
      </c>
      <c r="G250" s="215" t="s">
        <v>163</v>
      </c>
      <c r="H250" s="216">
        <v>150</v>
      </c>
      <c r="I250" s="217"/>
      <c r="J250" s="218">
        <f>ROUND(I250*H250,2)</f>
        <v>0</v>
      </c>
      <c r="K250" s="214" t="s">
        <v>149</v>
      </c>
      <c r="L250" s="219"/>
      <c r="M250" s="220" t="s">
        <v>20</v>
      </c>
      <c r="N250" s="221" t="s">
        <v>46</v>
      </c>
      <c r="O250" s="75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AR250" s="13" t="s">
        <v>273</v>
      </c>
      <c r="AT250" s="13" t="s">
        <v>181</v>
      </c>
      <c r="AU250" s="13" t="s">
        <v>85</v>
      </c>
      <c r="AY250" s="13" t="s">
        <v>142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3" t="s">
        <v>83</v>
      </c>
      <c r="BK250" s="211">
        <f>ROUND(I250*H250,2)</f>
        <v>0</v>
      </c>
      <c r="BL250" s="13" t="s">
        <v>208</v>
      </c>
      <c r="BM250" s="13" t="s">
        <v>729</v>
      </c>
    </row>
    <row r="251" s="1" customFormat="1" ht="16.5" customHeight="1">
      <c r="B251" s="34"/>
      <c r="C251" s="200" t="s">
        <v>730</v>
      </c>
      <c r="D251" s="200" t="s">
        <v>145</v>
      </c>
      <c r="E251" s="201" t="s">
        <v>731</v>
      </c>
      <c r="F251" s="202" t="s">
        <v>732</v>
      </c>
      <c r="G251" s="203" t="s">
        <v>156</v>
      </c>
      <c r="H251" s="204">
        <v>100</v>
      </c>
      <c r="I251" s="205"/>
      <c r="J251" s="206">
        <f>ROUND(I251*H251,2)</f>
        <v>0</v>
      </c>
      <c r="K251" s="202" t="s">
        <v>149</v>
      </c>
      <c r="L251" s="39"/>
      <c r="M251" s="207" t="s">
        <v>20</v>
      </c>
      <c r="N251" s="208" t="s">
        <v>46</v>
      </c>
      <c r="O251" s="75"/>
      <c r="P251" s="209">
        <f>O251*H251</f>
        <v>0</v>
      </c>
      <c r="Q251" s="209">
        <v>0</v>
      </c>
      <c r="R251" s="209">
        <f>Q251*H251</f>
        <v>0</v>
      </c>
      <c r="S251" s="209">
        <v>0</v>
      </c>
      <c r="T251" s="210">
        <f>S251*H251</f>
        <v>0</v>
      </c>
      <c r="AR251" s="13" t="s">
        <v>208</v>
      </c>
      <c r="AT251" s="13" t="s">
        <v>145</v>
      </c>
      <c r="AU251" s="13" t="s">
        <v>85</v>
      </c>
      <c r="AY251" s="13" t="s">
        <v>142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3" t="s">
        <v>83</v>
      </c>
      <c r="BK251" s="211">
        <f>ROUND(I251*H251,2)</f>
        <v>0</v>
      </c>
      <c r="BL251" s="13" t="s">
        <v>208</v>
      </c>
      <c r="BM251" s="13" t="s">
        <v>733</v>
      </c>
    </row>
    <row r="252" s="1" customFormat="1" ht="22.5" customHeight="1">
      <c r="B252" s="34"/>
      <c r="C252" s="200" t="s">
        <v>734</v>
      </c>
      <c r="D252" s="200" t="s">
        <v>145</v>
      </c>
      <c r="E252" s="201" t="s">
        <v>735</v>
      </c>
      <c r="F252" s="202" t="s">
        <v>736</v>
      </c>
      <c r="G252" s="203" t="s">
        <v>156</v>
      </c>
      <c r="H252" s="204">
        <v>100</v>
      </c>
      <c r="I252" s="205"/>
      <c r="J252" s="206">
        <f>ROUND(I252*H252,2)</f>
        <v>0</v>
      </c>
      <c r="K252" s="202" t="s">
        <v>149</v>
      </c>
      <c r="L252" s="39"/>
      <c r="M252" s="207" t="s">
        <v>20</v>
      </c>
      <c r="N252" s="208" t="s">
        <v>46</v>
      </c>
      <c r="O252" s="75"/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AR252" s="13" t="s">
        <v>208</v>
      </c>
      <c r="AT252" s="13" t="s">
        <v>145</v>
      </c>
      <c r="AU252" s="13" t="s">
        <v>85</v>
      </c>
      <c r="AY252" s="13" t="s">
        <v>142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3" t="s">
        <v>83</v>
      </c>
      <c r="BK252" s="211">
        <f>ROUND(I252*H252,2)</f>
        <v>0</v>
      </c>
      <c r="BL252" s="13" t="s">
        <v>208</v>
      </c>
      <c r="BM252" s="13" t="s">
        <v>737</v>
      </c>
    </row>
    <row r="253" s="1" customFormat="1" ht="16.5" customHeight="1">
      <c r="B253" s="34"/>
      <c r="C253" s="212" t="s">
        <v>738</v>
      </c>
      <c r="D253" s="212" t="s">
        <v>181</v>
      </c>
      <c r="E253" s="213" t="s">
        <v>739</v>
      </c>
      <c r="F253" s="214" t="s">
        <v>740</v>
      </c>
      <c r="G253" s="215" t="s">
        <v>156</v>
      </c>
      <c r="H253" s="216">
        <v>200</v>
      </c>
      <c r="I253" s="217"/>
      <c r="J253" s="218">
        <f>ROUND(I253*H253,2)</f>
        <v>0</v>
      </c>
      <c r="K253" s="214" t="s">
        <v>149</v>
      </c>
      <c r="L253" s="219"/>
      <c r="M253" s="220" t="s">
        <v>20</v>
      </c>
      <c r="N253" s="221" t="s">
        <v>46</v>
      </c>
      <c r="O253" s="75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AR253" s="13" t="s">
        <v>273</v>
      </c>
      <c r="AT253" s="13" t="s">
        <v>181</v>
      </c>
      <c r="AU253" s="13" t="s">
        <v>85</v>
      </c>
      <c r="AY253" s="13" t="s">
        <v>142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3" t="s">
        <v>83</v>
      </c>
      <c r="BK253" s="211">
        <f>ROUND(I253*H253,2)</f>
        <v>0</v>
      </c>
      <c r="BL253" s="13" t="s">
        <v>208</v>
      </c>
      <c r="BM253" s="13" t="s">
        <v>741</v>
      </c>
    </row>
    <row r="254" s="1" customFormat="1" ht="16.5" customHeight="1">
      <c r="B254" s="34"/>
      <c r="C254" s="200" t="s">
        <v>742</v>
      </c>
      <c r="D254" s="200" t="s">
        <v>145</v>
      </c>
      <c r="E254" s="201" t="s">
        <v>743</v>
      </c>
      <c r="F254" s="202" t="s">
        <v>744</v>
      </c>
      <c r="G254" s="203" t="s">
        <v>156</v>
      </c>
      <c r="H254" s="204">
        <v>68.25</v>
      </c>
      <c r="I254" s="205"/>
      <c r="J254" s="206">
        <f>ROUND(I254*H254,2)</f>
        <v>0</v>
      </c>
      <c r="K254" s="202" t="s">
        <v>149</v>
      </c>
      <c r="L254" s="39"/>
      <c r="M254" s="207" t="s">
        <v>20</v>
      </c>
      <c r="N254" s="208" t="s">
        <v>46</v>
      </c>
      <c r="O254" s="75"/>
      <c r="P254" s="209">
        <f>O254*H254</f>
        <v>0</v>
      </c>
      <c r="Q254" s="209">
        <v>1.1875000000000001E-05</v>
      </c>
      <c r="R254" s="209">
        <f>Q254*H254</f>
        <v>0.00081046874999999999</v>
      </c>
      <c r="S254" s="209">
        <v>0</v>
      </c>
      <c r="T254" s="210">
        <f>S254*H254</f>
        <v>0</v>
      </c>
      <c r="AR254" s="13" t="s">
        <v>208</v>
      </c>
      <c r="AT254" s="13" t="s">
        <v>145</v>
      </c>
      <c r="AU254" s="13" t="s">
        <v>85</v>
      </c>
      <c r="AY254" s="13" t="s">
        <v>142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3" t="s">
        <v>83</v>
      </c>
      <c r="BK254" s="211">
        <f>ROUND(I254*H254,2)</f>
        <v>0</v>
      </c>
      <c r="BL254" s="13" t="s">
        <v>208</v>
      </c>
      <c r="BM254" s="13" t="s">
        <v>745</v>
      </c>
    </row>
    <row r="255" s="1" customFormat="1" ht="22.5" customHeight="1">
      <c r="B255" s="34"/>
      <c r="C255" s="200" t="s">
        <v>746</v>
      </c>
      <c r="D255" s="200" t="s">
        <v>145</v>
      </c>
      <c r="E255" s="201" t="s">
        <v>747</v>
      </c>
      <c r="F255" s="202" t="s">
        <v>748</v>
      </c>
      <c r="G255" s="203" t="s">
        <v>156</v>
      </c>
      <c r="H255" s="204">
        <v>52.850000000000001</v>
      </c>
      <c r="I255" s="205"/>
      <c r="J255" s="206">
        <f>ROUND(I255*H255,2)</f>
        <v>0</v>
      </c>
      <c r="K255" s="202" t="s">
        <v>149</v>
      </c>
      <c r="L255" s="39"/>
      <c r="M255" s="207" t="s">
        <v>20</v>
      </c>
      <c r="N255" s="208" t="s">
        <v>46</v>
      </c>
      <c r="O255" s="75"/>
      <c r="P255" s="209">
        <f>O255*H255</f>
        <v>0</v>
      </c>
      <c r="Q255" s="209">
        <v>0.00028600000000000001</v>
      </c>
      <c r="R255" s="209">
        <f>Q255*H255</f>
        <v>0.015115100000000001</v>
      </c>
      <c r="S255" s="209">
        <v>0</v>
      </c>
      <c r="T255" s="210">
        <f>S255*H255</f>
        <v>0</v>
      </c>
      <c r="AR255" s="13" t="s">
        <v>208</v>
      </c>
      <c r="AT255" s="13" t="s">
        <v>145</v>
      </c>
      <c r="AU255" s="13" t="s">
        <v>85</v>
      </c>
      <c r="AY255" s="13" t="s">
        <v>142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3" t="s">
        <v>83</v>
      </c>
      <c r="BK255" s="211">
        <f>ROUND(I255*H255,2)</f>
        <v>0</v>
      </c>
      <c r="BL255" s="13" t="s">
        <v>208</v>
      </c>
      <c r="BM255" s="13" t="s">
        <v>749</v>
      </c>
    </row>
    <row r="256" s="10" customFormat="1" ht="22.8" customHeight="1">
      <c r="B256" s="184"/>
      <c r="C256" s="185"/>
      <c r="D256" s="186" t="s">
        <v>74</v>
      </c>
      <c r="E256" s="198" t="s">
        <v>750</v>
      </c>
      <c r="F256" s="198" t="s">
        <v>751</v>
      </c>
      <c r="G256" s="185"/>
      <c r="H256" s="185"/>
      <c r="I256" s="188"/>
      <c r="J256" s="199">
        <f>BK256</f>
        <v>0</v>
      </c>
      <c r="K256" s="185"/>
      <c r="L256" s="190"/>
      <c r="M256" s="191"/>
      <c r="N256" s="192"/>
      <c r="O256" s="192"/>
      <c r="P256" s="193">
        <f>SUM(P257:P259)</f>
        <v>0</v>
      </c>
      <c r="Q256" s="192"/>
      <c r="R256" s="193">
        <f>SUM(R257:R259)</f>
        <v>0.010374</v>
      </c>
      <c r="S256" s="192"/>
      <c r="T256" s="194">
        <f>SUM(T257:T259)</f>
        <v>0</v>
      </c>
      <c r="AR256" s="195" t="s">
        <v>85</v>
      </c>
      <c r="AT256" s="196" t="s">
        <v>74</v>
      </c>
      <c r="AU256" s="196" t="s">
        <v>83</v>
      </c>
      <c r="AY256" s="195" t="s">
        <v>142</v>
      </c>
      <c r="BK256" s="197">
        <f>SUM(BK257:BK259)</f>
        <v>0</v>
      </c>
    </row>
    <row r="257" s="1" customFormat="1" ht="16.5" customHeight="1">
      <c r="B257" s="34"/>
      <c r="C257" s="200" t="s">
        <v>752</v>
      </c>
      <c r="D257" s="200" t="s">
        <v>145</v>
      </c>
      <c r="E257" s="201" t="s">
        <v>753</v>
      </c>
      <c r="F257" s="202" t="s">
        <v>754</v>
      </c>
      <c r="G257" s="203" t="s">
        <v>156</v>
      </c>
      <c r="H257" s="204">
        <v>7.9800000000000004</v>
      </c>
      <c r="I257" s="205"/>
      <c r="J257" s="206">
        <f>ROUND(I257*H257,2)</f>
        <v>0</v>
      </c>
      <c r="K257" s="202" t="s">
        <v>149</v>
      </c>
      <c r="L257" s="39"/>
      <c r="M257" s="207" t="s">
        <v>20</v>
      </c>
      <c r="N257" s="208" t="s">
        <v>46</v>
      </c>
      <c r="O257" s="75"/>
      <c r="P257" s="209">
        <f>O257*H257</f>
        <v>0</v>
      </c>
      <c r="Q257" s="209">
        <v>0</v>
      </c>
      <c r="R257" s="209">
        <f>Q257*H257</f>
        <v>0</v>
      </c>
      <c r="S257" s="209">
        <v>0</v>
      </c>
      <c r="T257" s="210">
        <f>S257*H257</f>
        <v>0</v>
      </c>
      <c r="AR257" s="13" t="s">
        <v>208</v>
      </c>
      <c r="AT257" s="13" t="s">
        <v>145</v>
      </c>
      <c r="AU257" s="13" t="s">
        <v>85</v>
      </c>
      <c r="AY257" s="13" t="s">
        <v>142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3" t="s">
        <v>83</v>
      </c>
      <c r="BK257" s="211">
        <f>ROUND(I257*H257,2)</f>
        <v>0</v>
      </c>
      <c r="BL257" s="13" t="s">
        <v>208</v>
      </c>
      <c r="BM257" s="13" t="s">
        <v>755</v>
      </c>
    </row>
    <row r="258" s="1" customFormat="1" ht="16.5" customHeight="1">
      <c r="B258" s="34"/>
      <c r="C258" s="212" t="s">
        <v>756</v>
      </c>
      <c r="D258" s="212" t="s">
        <v>181</v>
      </c>
      <c r="E258" s="213" t="s">
        <v>757</v>
      </c>
      <c r="F258" s="214" t="s">
        <v>758</v>
      </c>
      <c r="G258" s="215" t="s">
        <v>156</v>
      </c>
      <c r="H258" s="216">
        <v>7.9800000000000004</v>
      </c>
      <c r="I258" s="217"/>
      <c r="J258" s="218">
        <f>ROUND(I258*H258,2)</f>
        <v>0</v>
      </c>
      <c r="K258" s="214" t="s">
        <v>149</v>
      </c>
      <c r="L258" s="219"/>
      <c r="M258" s="220" t="s">
        <v>20</v>
      </c>
      <c r="N258" s="221" t="s">
        <v>46</v>
      </c>
      <c r="O258" s="75"/>
      <c r="P258" s="209">
        <f>O258*H258</f>
        <v>0</v>
      </c>
      <c r="Q258" s="209">
        <v>0.0012999999999999999</v>
      </c>
      <c r="R258" s="209">
        <f>Q258*H258</f>
        <v>0.010374</v>
      </c>
      <c r="S258" s="209">
        <v>0</v>
      </c>
      <c r="T258" s="210">
        <f>S258*H258</f>
        <v>0</v>
      </c>
      <c r="AR258" s="13" t="s">
        <v>273</v>
      </c>
      <c r="AT258" s="13" t="s">
        <v>181</v>
      </c>
      <c r="AU258" s="13" t="s">
        <v>85</v>
      </c>
      <c r="AY258" s="13" t="s">
        <v>142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3" t="s">
        <v>83</v>
      </c>
      <c r="BK258" s="211">
        <f>ROUND(I258*H258,2)</f>
        <v>0</v>
      </c>
      <c r="BL258" s="13" t="s">
        <v>208</v>
      </c>
      <c r="BM258" s="13" t="s">
        <v>759</v>
      </c>
    </row>
    <row r="259" s="1" customFormat="1" ht="22.5" customHeight="1">
      <c r="B259" s="34"/>
      <c r="C259" s="200" t="s">
        <v>760</v>
      </c>
      <c r="D259" s="200" t="s">
        <v>145</v>
      </c>
      <c r="E259" s="201" t="s">
        <v>761</v>
      </c>
      <c r="F259" s="202" t="s">
        <v>762</v>
      </c>
      <c r="G259" s="203" t="s">
        <v>460</v>
      </c>
      <c r="H259" s="222"/>
      <c r="I259" s="205"/>
      <c r="J259" s="206">
        <f>ROUND(I259*H259,2)</f>
        <v>0</v>
      </c>
      <c r="K259" s="202" t="s">
        <v>149</v>
      </c>
      <c r="L259" s="39"/>
      <c r="M259" s="223" t="s">
        <v>20</v>
      </c>
      <c r="N259" s="224" t="s">
        <v>46</v>
      </c>
      <c r="O259" s="225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AR259" s="13" t="s">
        <v>208</v>
      </c>
      <c r="AT259" s="13" t="s">
        <v>145</v>
      </c>
      <c r="AU259" s="13" t="s">
        <v>85</v>
      </c>
      <c r="AY259" s="13" t="s">
        <v>142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3" t="s">
        <v>83</v>
      </c>
      <c r="BK259" s="211">
        <f>ROUND(I259*H259,2)</f>
        <v>0</v>
      </c>
      <c r="BL259" s="13" t="s">
        <v>208</v>
      </c>
      <c r="BM259" s="13" t="s">
        <v>763</v>
      </c>
    </row>
    <row r="260" s="1" customFormat="1" ht="6.96" customHeight="1">
      <c r="B260" s="53"/>
      <c r="C260" s="54"/>
      <c r="D260" s="54"/>
      <c r="E260" s="54"/>
      <c r="F260" s="54"/>
      <c r="G260" s="54"/>
      <c r="H260" s="54"/>
      <c r="I260" s="150"/>
      <c r="J260" s="54"/>
      <c r="K260" s="54"/>
      <c r="L260" s="39"/>
    </row>
  </sheetData>
  <sheetProtection sheet="1" autoFilter="0" formatColumns="0" formatRows="0" objects="1" scenarios="1" spinCount="100000" saltValue="y9Rt9t+gUuvSZV2X1/+feuZRVYNu1pepuiftUJu4+L5Lave7jLFLDSQ504FLq0jWS3oSW/B4udy1E4onY2+epA==" hashValue="IKZAAlg3ZOA8uucZZVHwVOJHlzqVTdaQoWiwGHQypSaiYqC38qKDMSe3gkKDTngyjRsJ6sdfYejHi+Y5Fx3iIw==" algorithmName="SHA-512" password="CC35"/>
  <autoFilter ref="C94:K259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88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85</v>
      </c>
    </row>
    <row r="4" ht="24.96" customHeight="1">
      <c r="B4" s="16"/>
      <c r="D4" s="123" t="s">
        <v>104</v>
      </c>
      <c r="L4" s="16"/>
      <c r="M4" s="20" t="s">
        <v>11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17</v>
      </c>
      <c r="L6" s="16"/>
    </row>
    <row r="7" ht="16.5" customHeight="1">
      <c r="B7" s="16"/>
      <c r="E7" s="125" t="str">
        <f>'Rekapitulace stavby'!K6</f>
        <v>Kácov ON - oprava</v>
      </c>
      <c r="F7" s="124"/>
      <c r="G7" s="124"/>
      <c r="H7" s="124"/>
      <c r="L7" s="16"/>
    </row>
    <row r="8" s="1" customFormat="1" ht="12" customHeight="1">
      <c r="B8" s="39"/>
      <c r="D8" s="124" t="s">
        <v>105</v>
      </c>
      <c r="I8" s="126"/>
      <c r="L8" s="39"/>
    </row>
    <row r="9" s="1" customFormat="1" ht="36.96" customHeight="1">
      <c r="B9" s="39"/>
      <c r="E9" s="127" t="s">
        <v>764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19</v>
      </c>
      <c r="F11" s="13" t="s">
        <v>20</v>
      </c>
      <c r="I11" s="128" t="s">
        <v>21</v>
      </c>
      <c r="J11" s="13" t="s">
        <v>20</v>
      </c>
      <c r="L11" s="39"/>
    </row>
    <row r="12" s="1" customFormat="1" ht="12" customHeight="1">
      <c r="B12" s="39"/>
      <c r="D12" s="124" t="s">
        <v>22</v>
      </c>
      <c r="F12" s="13" t="s">
        <v>23</v>
      </c>
      <c r="I12" s="128" t="s">
        <v>24</v>
      </c>
      <c r="J12" s="129" t="str">
        <f>'Rekapitulace stavby'!AN8</f>
        <v>11. 2. 2019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26</v>
      </c>
      <c r="I14" s="128" t="s">
        <v>27</v>
      </c>
      <c r="J14" s="13" t="s">
        <v>28</v>
      </c>
      <c r="L14" s="39"/>
    </row>
    <row r="15" s="1" customFormat="1" ht="18" customHeight="1">
      <c r="B15" s="39"/>
      <c r="E15" s="13" t="s">
        <v>29</v>
      </c>
      <c r="I15" s="128" t="s">
        <v>30</v>
      </c>
      <c r="J15" s="13" t="s">
        <v>31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32</v>
      </c>
      <c r="I17" s="128" t="s">
        <v>27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30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34</v>
      </c>
      <c r="I20" s="128" t="s">
        <v>27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8" t="s">
        <v>30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37</v>
      </c>
      <c r="I23" s="128" t="s">
        <v>27</v>
      </c>
      <c r="J23" s="13" t="s">
        <v>20</v>
      </c>
      <c r="L23" s="39"/>
    </row>
    <row r="24" s="1" customFormat="1" ht="18" customHeight="1">
      <c r="B24" s="39"/>
      <c r="E24" s="13" t="s">
        <v>38</v>
      </c>
      <c r="I24" s="128" t="s">
        <v>30</v>
      </c>
      <c r="J24" s="13" t="s">
        <v>20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39</v>
      </c>
      <c r="I26" s="126"/>
      <c r="L26" s="39"/>
    </row>
    <row r="27" s="6" customFormat="1" ht="16.5" customHeight="1">
      <c r="B27" s="130"/>
      <c r="E27" s="131" t="s">
        <v>20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41</v>
      </c>
      <c r="I30" s="126"/>
      <c r="J30" s="135">
        <f>ROUND(J91,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43</v>
      </c>
      <c r="I32" s="137" t="s">
        <v>42</v>
      </c>
      <c r="J32" s="136" t="s">
        <v>44</v>
      </c>
      <c r="L32" s="39"/>
    </row>
    <row r="33" s="1" customFormat="1" ht="14.4" customHeight="1">
      <c r="B33" s="39"/>
      <c r="D33" s="124" t="s">
        <v>45</v>
      </c>
      <c r="E33" s="124" t="s">
        <v>46</v>
      </c>
      <c r="F33" s="138">
        <f>ROUND((SUM(BE91:BE172)),  2)</f>
        <v>0</v>
      </c>
      <c r="I33" s="139">
        <v>0.20999999999999999</v>
      </c>
      <c r="J33" s="138">
        <f>ROUND(((SUM(BE91:BE172))*I33),  2)</f>
        <v>0</v>
      </c>
      <c r="L33" s="39"/>
    </row>
    <row r="34" s="1" customFormat="1" ht="14.4" customHeight="1">
      <c r="B34" s="39"/>
      <c r="E34" s="124" t="s">
        <v>47</v>
      </c>
      <c r="F34" s="138">
        <f>ROUND((SUM(BF91:BF172)),  2)</f>
        <v>0</v>
      </c>
      <c r="I34" s="139">
        <v>0.14999999999999999</v>
      </c>
      <c r="J34" s="138">
        <f>ROUND(((SUM(BF91:BF172))*I34),  2)</f>
        <v>0</v>
      </c>
      <c r="L34" s="39"/>
    </row>
    <row r="35" hidden="1" s="1" customFormat="1" ht="14.4" customHeight="1">
      <c r="B35" s="39"/>
      <c r="E35" s="124" t="s">
        <v>48</v>
      </c>
      <c r="F35" s="138">
        <f>ROUND((SUM(BG91:BG172)),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49</v>
      </c>
      <c r="F36" s="138">
        <f>ROUND((SUM(BH91:BH172)),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50</v>
      </c>
      <c r="F37" s="138">
        <f>ROUND((SUM(BI91:BI172)),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51</v>
      </c>
      <c r="E39" s="142"/>
      <c r="F39" s="142"/>
      <c r="G39" s="143" t="s">
        <v>52</v>
      </c>
      <c r="H39" s="144" t="s">
        <v>53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107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17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Kácov ON - oprava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105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SO.02 - Oprava střechy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22</v>
      </c>
      <c r="D52" s="35"/>
      <c r="E52" s="35"/>
      <c r="F52" s="23" t="str">
        <f>F12</f>
        <v>VB žst. Kácov, č.p.114, Nádražní ul., 285 09 Kácov</v>
      </c>
      <c r="G52" s="35"/>
      <c r="H52" s="35"/>
      <c r="I52" s="128" t="s">
        <v>24</v>
      </c>
      <c r="J52" s="63" t="str">
        <f>IF(J12="","",J12)</f>
        <v>11. 2. 2019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26</v>
      </c>
      <c r="D54" s="35"/>
      <c r="E54" s="35"/>
      <c r="F54" s="23" t="str">
        <f>E15</f>
        <v>Správa železniční dopravní cesty, s.o.</v>
      </c>
      <c r="G54" s="35"/>
      <c r="H54" s="35"/>
      <c r="I54" s="128" t="s">
        <v>34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32</v>
      </c>
      <c r="D55" s="35"/>
      <c r="E55" s="35"/>
      <c r="F55" s="23" t="str">
        <f>IF(E18="","",E18)</f>
        <v>Vyplň údaj</v>
      </c>
      <c r="G55" s="35"/>
      <c r="H55" s="35"/>
      <c r="I55" s="128" t="s">
        <v>37</v>
      </c>
      <c r="J55" s="32" t="str">
        <f>E24</f>
        <v>L. Malý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108</v>
      </c>
      <c r="D57" s="156"/>
      <c r="E57" s="156"/>
      <c r="F57" s="156"/>
      <c r="G57" s="156"/>
      <c r="H57" s="156"/>
      <c r="I57" s="157"/>
      <c r="J57" s="158" t="s">
        <v>109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73</v>
      </c>
      <c r="D59" s="35"/>
      <c r="E59" s="35"/>
      <c r="F59" s="35"/>
      <c r="G59" s="35"/>
      <c r="H59" s="35"/>
      <c r="I59" s="126"/>
      <c r="J59" s="93">
        <f>J91</f>
        <v>0</v>
      </c>
      <c r="K59" s="35"/>
      <c r="L59" s="39"/>
      <c r="AU59" s="13" t="s">
        <v>110</v>
      </c>
    </row>
    <row r="60" s="7" customFormat="1" ht="24.96" customHeight="1">
      <c r="B60" s="160"/>
      <c r="C60" s="161"/>
      <c r="D60" s="162" t="s">
        <v>111</v>
      </c>
      <c r="E60" s="163"/>
      <c r="F60" s="163"/>
      <c r="G60" s="163"/>
      <c r="H60" s="163"/>
      <c r="I60" s="164"/>
      <c r="J60" s="165">
        <f>J92</f>
        <v>0</v>
      </c>
      <c r="K60" s="161"/>
      <c r="L60" s="166"/>
    </row>
    <row r="61" s="8" customFormat="1" ht="19.92" customHeight="1">
      <c r="B61" s="167"/>
      <c r="C61" s="168"/>
      <c r="D61" s="169" t="s">
        <v>112</v>
      </c>
      <c r="E61" s="170"/>
      <c r="F61" s="170"/>
      <c r="G61" s="170"/>
      <c r="H61" s="170"/>
      <c r="I61" s="171"/>
      <c r="J61" s="172">
        <f>J93</f>
        <v>0</v>
      </c>
      <c r="K61" s="168"/>
      <c r="L61" s="173"/>
    </row>
    <row r="62" s="8" customFormat="1" ht="19.92" customHeight="1">
      <c r="B62" s="167"/>
      <c r="C62" s="168"/>
      <c r="D62" s="169" t="s">
        <v>114</v>
      </c>
      <c r="E62" s="170"/>
      <c r="F62" s="170"/>
      <c r="G62" s="170"/>
      <c r="H62" s="170"/>
      <c r="I62" s="171"/>
      <c r="J62" s="172">
        <f>J95</f>
        <v>0</v>
      </c>
      <c r="K62" s="168"/>
      <c r="L62" s="173"/>
    </row>
    <row r="63" s="8" customFormat="1" ht="19.92" customHeight="1">
      <c r="B63" s="167"/>
      <c r="C63" s="168"/>
      <c r="D63" s="169" t="s">
        <v>115</v>
      </c>
      <c r="E63" s="170"/>
      <c r="F63" s="170"/>
      <c r="G63" s="170"/>
      <c r="H63" s="170"/>
      <c r="I63" s="171"/>
      <c r="J63" s="172">
        <f>J104</f>
        <v>0</v>
      </c>
      <c r="K63" s="168"/>
      <c r="L63" s="173"/>
    </row>
    <row r="64" s="8" customFormat="1" ht="19.92" customHeight="1">
      <c r="B64" s="167"/>
      <c r="C64" s="168"/>
      <c r="D64" s="169" t="s">
        <v>116</v>
      </c>
      <c r="E64" s="170"/>
      <c r="F64" s="170"/>
      <c r="G64" s="170"/>
      <c r="H64" s="170"/>
      <c r="I64" s="171"/>
      <c r="J64" s="172">
        <f>J113</f>
        <v>0</v>
      </c>
      <c r="K64" s="168"/>
      <c r="L64" s="173"/>
    </row>
    <row r="65" s="7" customFormat="1" ht="24.96" customHeight="1">
      <c r="B65" s="160"/>
      <c r="C65" s="161"/>
      <c r="D65" s="162" t="s">
        <v>117</v>
      </c>
      <c r="E65" s="163"/>
      <c r="F65" s="163"/>
      <c r="G65" s="163"/>
      <c r="H65" s="163"/>
      <c r="I65" s="164"/>
      <c r="J65" s="165">
        <f>J115</f>
        <v>0</v>
      </c>
      <c r="K65" s="161"/>
      <c r="L65" s="166"/>
    </row>
    <row r="66" s="8" customFormat="1" ht="19.92" customHeight="1">
      <c r="B66" s="167"/>
      <c r="C66" s="168"/>
      <c r="D66" s="169" t="s">
        <v>119</v>
      </c>
      <c r="E66" s="170"/>
      <c r="F66" s="170"/>
      <c r="G66" s="170"/>
      <c r="H66" s="170"/>
      <c r="I66" s="171"/>
      <c r="J66" s="172">
        <f>J116</f>
        <v>0</v>
      </c>
      <c r="K66" s="168"/>
      <c r="L66" s="173"/>
    </row>
    <row r="67" s="8" customFormat="1" ht="19.92" customHeight="1">
      <c r="B67" s="167"/>
      <c r="C67" s="168"/>
      <c r="D67" s="169" t="s">
        <v>120</v>
      </c>
      <c r="E67" s="170"/>
      <c r="F67" s="170"/>
      <c r="G67" s="170"/>
      <c r="H67" s="170"/>
      <c r="I67" s="171"/>
      <c r="J67" s="172">
        <f>J119</f>
        <v>0</v>
      </c>
      <c r="K67" s="168"/>
      <c r="L67" s="173"/>
    </row>
    <row r="68" s="8" customFormat="1" ht="19.92" customHeight="1">
      <c r="B68" s="167"/>
      <c r="C68" s="168"/>
      <c r="D68" s="169" t="s">
        <v>121</v>
      </c>
      <c r="E68" s="170"/>
      <c r="F68" s="170"/>
      <c r="G68" s="170"/>
      <c r="H68" s="170"/>
      <c r="I68" s="171"/>
      <c r="J68" s="172">
        <f>J135</f>
        <v>0</v>
      </c>
      <c r="K68" s="168"/>
      <c r="L68" s="173"/>
    </row>
    <row r="69" s="8" customFormat="1" ht="19.92" customHeight="1">
      <c r="B69" s="167"/>
      <c r="C69" s="168"/>
      <c r="D69" s="169" t="s">
        <v>765</v>
      </c>
      <c r="E69" s="170"/>
      <c r="F69" s="170"/>
      <c r="G69" s="170"/>
      <c r="H69" s="170"/>
      <c r="I69" s="171"/>
      <c r="J69" s="172">
        <f>J157</f>
        <v>0</v>
      </c>
      <c r="K69" s="168"/>
      <c r="L69" s="173"/>
    </row>
    <row r="70" s="8" customFormat="1" ht="19.92" customHeight="1">
      <c r="B70" s="167"/>
      <c r="C70" s="168"/>
      <c r="D70" s="169" t="s">
        <v>123</v>
      </c>
      <c r="E70" s="170"/>
      <c r="F70" s="170"/>
      <c r="G70" s="170"/>
      <c r="H70" s="170"/>
      <c r="I70" s="171"/>
      <c r="J70" s="172">
        <f>J163</f>
        <v>0</v>
      </c>
      <c r="K70" s="168"/>
      <c r="L70" s="173"/>
    </row>
    <row r="71" s="8" customFormat="1" ht="19.92" customHeight="1">
      <c r="B71" s="167"/>
      <c r="C71" s="168"/>
      <c r="D71" s="169" t="s">
        <v>124</v>
      </c>
      <c r="E71" s="170"/>
      <c r="F71" s="170"/>
      <c r="G71" s="170"/>
      <c r="H71" s="170"/>
      <c r="I71" s="171"/>
      <c r="J71" s="172">
        <f>J167</f>
        <v>0</v>
      </c>
      <c r="K71" s="168"/>
      <c r="L71" s="173"/>
    </row>
    <row r="72" s="1" customFormat="1" ht="21.84" customHeight="1">
      <c r="B72" s="34"/>
      <c r="C72" s="35"/>
      <c r="D72" s="35"/>
      <c r="E72" s="35"/>
      <c r="F72" s="35"/>
      <c r="G72" s="35"/>
      <c r="H72" s="35"/>
      <c r="I72" s="126"/>
      <c r="J72" s="35"/>
      <c r="K72" s="35"/>
      <c r="L72" s="39"/>
    </row>
    <row r="73" s="1" customFormat="1" ht="6.96" customHeight="1">
      <c r="B73" s="53"/>
      <c r="C73" s="54"/>
      <c r="D73" s="54"/>
      <c r="E73" s="54"/>
      <c r="F73" s="54"/>
      <c r="G73" s="54"/>
      <c r="H73" s="54"/>
      <c r="I73" s="150"/>
      <c r="J73" s="54"/>
      <c r="K73" s="54"/>
      <c r="L73" s="39"/>
    </row>
    <row r="77" s="1" customFormat="1" ht="6.96" customHeight="1">
      <c r="B77" s="55"/>
      <c r="C77" s="56"/>
      <c r="D77" s="56"/>
      <c r="E77" s="56"/>
      <c r="F77" s="56"/>
      <c r="G77" s="56"/>
      <c r="H77" s="56"/>
      <c r="I77" s="153"/>
      <c r="J77" s="56"/>
      <c r="K77" s="56"/>
      <c r="L77" s="39"/>
    </row>
    <row r="78" s="1" customFormat="1" ht="24.96" customHeight="1">
      <c r="B78" s="34"/>
      <c r="C78" s="19" t="s">
        <v>127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26"/>
      <c r="J79" s="35"/>
      <c r="K79" s="35"/>
      <c r="L79" s="39"/>
    </row>
    <row r="80" s="1" customFormat="1" ht="12" customHeight="1">
      <c r="B80" s="34"/>
      <c r="C80" s="28" t="s">
        <v>17</v>
      </c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6.5" customHeight="1">
      <c r="B81" s="34"/>
      <c r="C81" s="35"/>
      <c r="D81" s="35"/>
      <c r="E81" s="154" t="str">
        <f>E7</f>
        <v>Kácov ON - oprava</v>
      </c>
      <c r="F81" s="28"/>
      <c r="G81" s="28"/>
      <c r="H81" s="28"/>
      <c r="I81" s="126"/>
      <c r="J81" s="35"/>
      <c r="K81" s="35"/>
      <c r="L81" s="39"/>
    </row>
    <row r="82" s="1" customFormat="1" ht="12" customHeight="1">
      <c r="B82" s="34"/>
      <c r="C82" s="28" t="s">
        <v>105</v>
      </c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6.5" customHeight="1">
      <c r="B83" s="34"/>
      <c r="C83" s="35"/>
      <c r="D83" s="35"/>
      <c r="E83" s="60" t="str">
        <f>E9</f>
        <v>SO.02 - Oprava střechy</v>
      </c>
      <c r="F83" s="35"/>
      <c r="G83" s="35"/>
      <c r="H83" s="35"/>
      <c r="I83" s="126"/>
      <c r="J83" s="35"/>
      <c r="K83" s="35"/>
      <c r="L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6"/>
      <c r="J84" s="35"/>
      <c r="K84" s="35"/>
      <c r="L84" s="39"/>
    </row>
    <row r="85" s="1" customFormat="1" ht="12" customHeight="1">
      <c r="B85" s="34"/>
      <c r="C85" s="28" t="s">
        <v>22</v>
      </c>
      <c r="D85" s="35"/>
      <c r="E85" s="35"/>
      <c r="F85" s="23" t="str">
        <f>F12</f>
        <v>VB žst. Kácov, č.p.114, Nádražní ul., 285 09 Kácov</v>
      </c>
      <c r="G85" s="35"/>
      <c r="H85" s="35"/>
      <c r="I85" s="128" t="s">
        <v>24</v>
      </c>
      <c r="J85" s="63" t="str">
        <f>IF(J12="","",J12)</f>
        <v>11. 2. 2019</v>
      </c>
      <c r="K85" s="35"/>
      <c r="L85" s="39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126"/>
      <c r="J86" s="35"/>
      <c r="K86" s="35"/>
      <c r="L86" s="39"/>
    </row>
    <row r="87" s="1" customFormat="1" ht="13.65" customHeight="1">
      <c r="B87" s="34"/>
      <c r="C87" s="28" t="s">
        <v>26</v>
      </c>
      <c r="D87" s="35"/>
      <c r="E87" s="35"/>
      <c r="F87" s="23" t="str">
        <f>E15</f>
        <v>Správa železniční dopravní cesty, s.o.</v>
      </c>
      <c r="G87" s="35"/>
      <c r="H87" s="35"/>
      <c r="I87" s="128" t="s">
        <v>34</v>
      </c>
      <c r="J87" s="32" t="str">
        <f>E21</f>
        <v xml:space="preserve"> </v>
      </c>
      <c r="K87" s="35"/>
      <c r="L87" s="39"/>
    </row>
    <row r="88" s="1" customFormat="1" ht="13.65" customHeight="1">
      <c r="B88" s="34"/>
      <c r="C88" s="28" t="s">
        <v>32</v>
      </c>
      <c r="D88" s="35"/>
      <c r="E88" s="35"/>
      <c r="F88" s="23" t="str">
        <f>IF(E18="","",E18)</f>
        <v>Vyplň údaj</v>
      </c>
      <c r="G88" s="35"/>
      <c r="H88" s="35"/>
      <c r="I88" s="128" t="s">
        <v>37</v>
      </c>
      <c r="J88" s="32" t="str">
        <f>E24</f>
        <v>L. Malý</v>
      </c>
      <c r="K88" s="35"/>
      <c r="L88" s="39"/>
    </row>
    <row r="89" s="1" customFormat="1" ht="10.32" customHeight="1">
      <c r="B89" s="34"/>
      <c r="C89" s="35"/>
      <c r="D89" s="35"/>
      <c r="E89" s="35"/>
      <c r="F89" s="35"/>
      <c r="G89" s="35"/>
      <c r="H89" s="35"/>
      <c r="I89" s="126"/>
      <c r="J89" s="35"/>
      <c r="K89" s="35"/>
      <c r="L89" s="39"/>
    </row>
    <row r="90" s="9" customFormat="1" ht="29.28" customHeight="1">
      <c r="B90" s="174"/>
      <c r="C90" s="175" t="s">
        <v>128</v>
      </c>
      <c r="D90" s="176" t="s">
        <v>60</v>
      </c>
      <c r="E90" s="176" t="s">
        <v>56</v>
      </c>
      <c r="F90" s="176" t="s">
        <v>57</v>
      </c>
      <c r="G90" s="176" t="s">
        <v>129</v>
      </c>
      <c r="H90" s="176" t="s">
        <v>130</v>
      </c>
      <c r="I90" s="177" t="s">
        <v>131</v>
      </c>
      <c r="J90" s="176" t="s">
        <v>109</v>
      </c>
      <c r="K90" s="178" t="s">
        <v>132</v>
      </c>
      <c r="L90" s="179"/>
      <c r="M90" s="83" t="s">
        <v>20</v>
      </c>
      <c r="N90" s="84" t="s">
        <v>45</v>
      </c>
      <c r="O90" s="84" t="s">
        <v>133</v>
      </c>
      <c r="P90" s="84" t="s">
        <v>134</v>
      </c>
      <c r="Q90" s="84" t="s">
        <v>135</v>
      </c>
      <c r="R90" s="84" t="s">
        <v>136</v>
      </c>
      <c r="S90" s="84" t="s">
        <v>137</v>
      </c>
      <c r="T90" s="85" t="s">
        <v>138</v>
      </c>
    </row>
    <row r="91" s="1" customFormat="1" ht="22.8" customHeight="1">
      <c r="B91" s="34"/>
      <c r="C91" s="90" t="s">
        <v>139</v>
      </c>
      <c r="D91" s="35"/>
      <c r="E91" s="35"/>
      <c r="F91" s="35"/>
      <c r="G91" s="35"/>
      <c r="H91" s="35"/>
      <c r="I91" s="126"/>
      <c r="J91" s="180">
        <f>BK91</f>
        <v>0</v>
      </c>
      <c r="K91" s="35"/>
      <c r="L91" s="39"/>
      <c r="M91" s="86"/>
      <c r="N91" s="87"/>
      <c r="O91" s="87"/>
      <c r="P91" s="181">
        <f>P92+P115</f>
        <v>0</v>
      </c>
      <c r="Q91" s="87"/>
      <c r="R91" s="181">
        <f>R92+R115</f>
        <v>10.303065500000001</v>
      </c>
      <c r="S91" s="87"/>
      <c r="T91" s="182">
        <f>T92+T115</f>
        <v>23.611350999999999</v>
      </c>
      <c r="AT91" s="13" t="s">
        <v>74</v>
      </c>
      <c r="AU91" s="13" t="s">
        <v>110</v>
      </c>
      <c r="BK91" s="183">
        <f>BK92+BK115</f>
        <v>0</v>
      </c>
    </row>
    <row r="92" s="10" customFormat="1" ht="25.92" customHeight="1">
      <c r="B92" s="184"/>
      <c r="C92" s="185"/>
      <c r="D92" s="186" t="s">
        <v>74</v>
      </c>
      <c r="E92" s="187" t="s">
        <v>140</v>
      </c>
      <c r="F92" s="187" t="s">
        <v>141</v>
      </c>
      <c r="G92" s="185"/>
      <c r="H92" s="185"/>
      <c r="I92" s="188"/>
      <c r="J92" s="189">
        <f>BK92</f>
        <v>0</v>
      </c>
      <c r="K92" s="185"/>
      <c r="L92" s="190"/>
      <c r="M92" s="191"/>
      <c r="N92" s="192"/>
      <c r="O92" s="192"/>
      <c r="P92" s="193">
        <f>P93+P95+P104+P113</f>
        <v>0</v>
      </c>
      <c r="Q92" s="192"/>
      <c r="R92" s="193">
        <f>R93+R95+R104+R113</f>
        <v>1.4448132</v>
      </c>
      <c r="S92" s="192"/>
      <c r="T92" s="194">
        <f>T93+T95+T104+T113</f>
        <v>7.7865599999999997</v>
      </c>
      <c r="AR92" s="195" t="s">
        <v>83</v>
      </c>
      <c r="AT92" s="196" t="s">
        <v>74</v>
      </c>
      <c r="AU92" s="196" t="s">
        <v>75</v>
      </c>
      <c r="AY92" s="195" t="s">
        <v>142</v>
      </c>
      <c r="BK92" s="197">
        <f>BK93+BK95+BK104+BK113</f>
        <v>0</v>
      </c>
    </row>
    <row r="93" s="10" customFormat="1" ht="22.8" customHeight="1">
      <c r="B93" s="184"/>
      <c r="C93" s="185"/>
      <c r="D93" s="186" t="s">
        <v>74</v>
      </c>
      <c r="E93" s="198" t="s">
        <v>143</v>
      </c>
      <c r="F93" s="198" t="s">
        <v>144</v>
      </c>
      <c r="G93" s="185"/>
      <c r="H93" s="185"/>
      <c r="I93" s="188"/>
      <c r="J93" s="199">
        <f>BK93</f>
        <v>0</v>
      </c>
      <c r="K93" s="185"/>
      <c r="L93" s="190"/>
      <c r="M93" s="191"/>
      <c r="N93" s="192"/>
      <c r="O93" s="192"/>
      <c r="P93" s="193">
        <f>P94</f>
        <v>0</v>
      </c>
      <c r="Q93" s="192"/>
      <c r="R93" s="193">
        <f>R94</f>
        <v>0</v>
      </c>
      <c r="S93" s="192"/>
      <c r="T93" s="194">
        <f>T94</f>
        <v>0</v>
      </c>
      <c r="AR93" s="195" t="s">
        <v>83</v>
      </c>
      <c r="AT93" s="196" t="s">
        <v>74</v>
      </c>
      <c r="AU93" s="196" t="s">
        <v>83</v>
      </c>
      <c r="AY93" s="195" t="s">
        <v>142</v>
      </c>
      <c r="BK93" s="197">
        <f>BK94</f>
        <v>0</v>
      </c>
    </row>
    <row r="94" s="1" customFormat="1" ht="22.5" customHeight="1">
      <c r="B94" s="34"/>
      <c r="C94" s="200" t="s">
        <v>83</v>
      </c>
      <c r="D94" s="200" t="s">
        <v>145</v>
      </c>
      <c r="E94" s="201" t="s">
        <v>766</v>
      </c>
      <c r="F94" s="202" t="s">
        <v>767</v>
      </c>
      <c r="G94" s="203" t="s">
        <v>148</v>
      </c>
      <c r="H94" s="204">
        <v>3.2400000000000002</v>
      </c>
      <c r="I94" s="205"/>
      <c r="J94" s="206">
        <f>ROUND(I94*H94,2)</f>
        <v>0</v>
      </c>
      <c r="K94" s="202" t="s">
        <v>20</v>
      </c>
      <c r="L94" s="39"/>
      <c r="M94" s="207" t="s">
        <v>20</v>
      </c>
      <c r="N94" s="208" t="s">
        <v>46</v>
      </c>
      <c r="O94" s="75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AR94" s="13" t="s">
        <v>150</v>
      </c>
      <c r="AT94" s="13" t="s">
        <v>145</v>
      </c>
      <c r="AU94" s="13" t="s">
        <v>85</v>
      </c>
      <c r="AY94" s="13" t="s">
        <v>142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3" t="s">
        <v>83</v>
      </c>
      <c r="BK94" s="211">
        <f>ROUND(I94*H94,2)</f>
        <v>0</v>
      </c>
      <c r="BL94" s="13" t="s">
        <v>150</v>
      </c>
      <c r="BM94" s="13" t="s">
        <v>768</v>
      </c>
    </row>
    <row r="95" s="10" customFormat="1" ht="22.8" customHeight="1">
      <c r="B95" s="184"/>
      <c r="C95" s="185"/>
      <c r="D95" s="186" t="s">
        <v>74</v>
      </c>
      <c r="E95" s="198" t="s">
        <v>180</v>
      </c>
      <c r="F95" s="198" t="s">
        <v>224</v>
      </c>
      <c r="G95" s="185"/>
      <c r="H95" s="185"/>
      <c r="I95" s="188"/>
      <c r="J95" s="199">
        <f>BK95</f>
        <v>0</v>
      </c>
      <c r="K95" s="185"/>
      <c r="L95" s="190"/>
      <c r="M95" s="191"/>
      <c r="N95" s="192"/>
      <c r="O95" s="192"/>
      <c r="P95" s="193">
        <f>SUM(P96:P103)</f>
        <v>0</v>
      </c>
      <c r="Q95" s="192"/>
      <c r="R95" s="193">
        <f>SUM(R96:R103)</f>
        <v>1.4448132</v>
      </c>
      <c r="S95" s="192"/>
      <c r="T95" s="194">
        <f>SUM(T96:T103)</f>
        <v>7.7865599999999997</v>
      </c>
      <c r="AR95" s="195" t="s">
        <v>83</v>
      </c>
      <c r="AT95" s="196" t="s">
        <v>74</v>
      </c>
      <c r="AU95" s="196" t="s">
        <v>83</v>
      </c>
      <c r="AY95" s="195" t="s">
        <v>142</v>
      </c>
      <c r="BK95" s="197">
        <f>SUM(BK96:BK103)</f>
        <v>0</v>
      </c>
    </row>
    <row r="96" s="1" customFormat="1" ht="16.5" customHeight="1">
      <c r="B96" s="34"/>
      <c r="C96" s="200" t="s">
        <v>85</v>
      </c>
      <c r="D96" s="200" t="s">
        <v>145</v>
      </c>
      <c r="E96" s="201" t="s">
        <v>234</v>
      </c>
      <c r="F96" s="202" t="s">
        <v>769</v>
      </c>
      <c r="G96" s="203" t="s">
        <v>228</v>
      </c>
      <c r="H96" s="204">
        <v>1</v>
      </c>
      <c r="I96" s="205"/>
      <c r="J96" s="206">
        <f>ROUND(I96*H96,2)</f>
        <v>0</v>
      </c>
      <c r="K96" s="202" t="s">
        <v>20</v>
      </c>
      <c r="L96" s="39"/>
      <c r="M96" s="207" t="s">
        <v>20</v>
      </c>
      <c r="N96" s="208" t="s">
        <v>46</v>
      </c>
      <c r="O96" s="75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AR96" s="13" t="s">
        <v>150</v>
      </c>
      <c r="AT96" s="13" t="s">
        <v>145</v>
      </c>
      <c r="AU96" s="13" t="s">
        <v>85</v>
      </c>
      <c r="AY96" s="13" t="s">
        <v>142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3" t="s">
        <v>83</v>
      </c>
      <c r="BK96" s="211">
        <f>ROUND(I96*H96,2)</f>
        <v>0</v>
      </c>
      <c r="BL96" s="13" t="s">
        <v>150</v>
      </c>
      <c r="BM96" s="13" t="s">
        <v>770</v>
      </c>
    </row>
    <row r="97" s="1" customFormat="1" ht="16.5" customHeight="1">
      <c r="B97" s="34"/>
      <c r="C97" s="200" t="s">
        <v>143</v>
      </c>
      <c r="D97" s="200" t="s">
        <v>145</v>
      </c>
      <c r="E97" s="201" t="s">
        <v>771</v>
      </c>
      <c r="F97" s="202" t="s">
        <v>772</v>
      </c>
      <c r="G97" s="203" t="s">
        <v>773</v>
      </c>
      <c r="H97" s="204">
        <v>5</v>
      </c>
      <c r="I97" s="205"/>
      <c r="J97" s="206">
        <f>ROUND(I97*H97,2)</f>
        <v>0</v>
      </c>
      <c r="K97" s="202" t="s">
        <v>149</v>
      </c>
      <c r="L97" s="39"/>
      <c r="M97" s="207" t="s">
        <v>20</v>
      </c>
      <c r="N97" s="208" t="s">
        <v>46</v>
      </c>
      <c r="O97" s="75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AR97" s="13" t="s">
        <v>150</v>
      </c>
      <c r="AT97" s="13" t="s">
        <v>145</v>
      </c>
      <c r="AU97" s="13" t="s">
        <v>85</v>
      </c>
      <c r="AY97" s="13" t="s">
        <v>142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3" t="s">
        <v>83</v>
      </c>
      <c r="BK97" s="211">
        <f>ROUND(I97*H97,2)</f>
        <v>0</v>
      </c>
      <c r="BL97" s="13" t="s">
        <v>150</v>
      </c>
      <c r="BM97" s="13" t="s">
        <v>774</v>
      </c>
    </row>
    <row r="98" s="1" customFormat="1" ht="22.5" customHeight="1">
      <c r="B98" s="34"/>
      <c r="C98" s="200" t="s">
        <v>150</v>
      </c>
      <c r="D98" s="200" t="s">
        <v>145</v>
      </c>
      <c r="E98" s="201" t="s">
        <v>775</v>
      </c>
      <c r="F98" s="202" t="s">
        <v>776</v>
      </c>
      <c r="G98" s="203" t="s">
        <v>156</v>
      </c>
      <c r="H98" s="204">
        <v>148.91999999999999</v>
      </c>
      <c r="I98" s="205"/>
      <c r="J98" s="206">
        <f>ROUND(I98*H98,2)</f>
        <v>0</v>
      </c>
      <c r="K98" s="202" t="s">
        <v>149</v>
      </c>
      <c r="L98" s="39"/>
      <c r="M98" s="207" t="s">
        <v>20</v>
      </c>
      <c r="N98" s="208" t="s">
        <v>46</v>
      </c>
      <c r="O98" s="75"/>
      <c r="P98" s="209">
        <f>O98*H98</f>
        <v>0</v>
      </c>
      <c r="Q98" s="209">
        <v>0.00021000000000000001</v>
      </c>
      <c r="R98" s="209">
        <f>Q98*H98</f>
        <v>0.031273200000000001</v>
      </c>
      <c r="S98" s="209">
        <v>0</v>
      </c>
      <c r="T98" s="210">
        <f>S98*H98</f>
        <v>0</v>
      </c>
      <c r="AR98" s="13" t="s">
        <v>150</v>
      </c>
      <c r="AT98" s="13" t="s">
        <v>145</v>
      </c>
      <c r="AU98" s="13" t="s">
        <v>85</v>
      </c>
      <c r="AY98" s="13" t="s">
        <v>142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3" t="s">
        <v>83</v>
      </c>
      <c r="BK98" s="211">
        <f>ROUND(I98*H98,2)</f>
        <v>0</v>
      </c>
      <c r="BL98" s="13" t="s">
        <v>150</v>
      </c>
      <c r="BM98" s="13" t="s">
        <v>777</v>
      </c>
    </row>
    <row r="99" s="1" customFormat="1" ht="16.5" customHeight="1">
      <c r="B99" s="34"/>
      <c r="C99" s="200" t="s">
        <v>165</v>
      </c>
      <c r="D99" s="200" t="s">
        <v>145</v>
      </c>
      <c r="E99" s="201" t="s">
        <v>778</v>
      </c>
      <c r="F99" s="202" t="s">
        <v>779</v>
      </c>
      <c r="G99" s="203" t="s">
        <v>228</v>
      </c>
      <c r="H99" s="204">
        <v>1</v>
      </c>
      <c r="I99" s="205"/>
      <c r="J99" s="206">
        <f>ROUND(I99*H99,2)</f>
        <v>0</v>
      </c>
      <c r="K99" s="202" t="s">
        <v>20</v>
      </c>
      <c r="L99" s="39"/>
      <c r="M99" s="207" t="s">
        <v>20</v>
      </c>
      <c r="N99" s="208" t="s">
        <v>46</v>
      </c>
      <c r="O99" s="75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13" t="s">
        <v>150</v>
      </c>
      <c r="AT99" s="13" t="s">
        <v>145</v>
      </c>
      <c r="AU99" s="13" t="s">
        <v>85</v>
      </c>
      <c r="AY99" s="13" t="s">
        <v>142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3" t="s">
        <v>83</v>
      </c>
      <c r="BK99" s="211">
        <f>ROUND(I99*H99,2)</f>
        <v>0</v>
      </c>
      <c r="BL99" s="13" t="s">
        <v>150</v>
      </c>
      <c r="BM99" s="13" t="s">
        <v>780</v>
      </c>
    </row>
    <row r="100" s="1" customFormat="1" ht="22.5" customHeight="1">
      <c r="B100" s="34"/>
      <c r="C100" s="200" t="s">
        <v>152</v>
      </c>
      <c r="D100" s="200" t="s">
        <v>145</v>
      </c>
      <c r="E100" s="201" t="s">
        <v>781</v>
      </c>
      <c r="F100" s="202" t="s">
        <v>782</v>
      </c>
      <c r="G100" s="203" t="s">
        <v>783</v>
      </c>
      <c r="H100" s="204">
        <v>6</v>
      </c>
      <c r="I100" s="205"/>
      <c r="J100" s="206">
        <f>ROUND(I100*H100,2)</f>
        <v>0</v>
      </c>
      <c r="K100" s="202" t="s">
        <v>149</v>
      </c>
      <c r="L100" s="39"/>
      <c r="M100" s="207" t="s">
        <v>20</v>
      </c>
      <c r="N100" s="208" t="s">
        <v>46</v>
      </c>
      <c r="O100" s="75"/>
      <c r="P100" s="209">
        <f>O100*H100</f>
        <v>0</v>
      </c>
      <c r="Q100" s="209">
        <v>0.22344</v>
      </c>
      <c r="R100" s="209">
        <f>Q100*H100</f>
        <v>1.3406400000000001</v>
      </c>
      <c r="S100" s="209">
        <v>0.17299999999999999</v>
      </c>
      <c r="T100" s="210">
        <f>S100*H100</f>
        <v>1.0379999999999998</v>
      </c>
      <c r="AR100" s="13" t="s">
        <v>150</v>
      </c>
      <c r="AT100" s="13" t="s">
        <v>145</v>
      </c>
      <c r="AU100" s="13" t="s">
        <v>85</v>
      </c>
      <c r="AY100" s="13" t="s">
        <v>142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3" t="s">
        <v>83</v>
      </c>
      <c r="BK100" s="211">
        <f>ROUND(I100*H100,2)</f>
        <v>0</v>
      </c>
      <c r="BL100" s="13" t="s">
        <v>150</v>
      </c>
      <c r="BM100" s="13" t="s">
        <v>784</v>
      </c>
    </row>
    <row r="101" s="1" customFormat="1" ht="33.75" customHeight="1">
      <c r="B101" s="34"/>
      <c r="C101" s="200" t="s">
        <v>172</v>
      </c>
      <c r="D101" s="200" t="s">
        <v>145</v>
      </c>
      <c r="E101" s="201" t="s">
        <v>785</v>
      </c>
      <c r="F101" s="202" t="s">
        <v>786</v>
      </c>
      <c r="G101" s="203" t="s">
        <v>163</v>
      </c>
      <c r="H101" s="204">
        <v>54</v>
      </c>
      <c r="I101" s="205"/>
      <c r="J101" s="206">
        <f>ROUND(I101*H101,2)</f>
        <v>0</v>
      </c>
      <c r="K101" s="202" t="s">
        <v>149</v>
      </c>
      <c r="L101" s="39"/>
      <c r="M101" s="207" t="s">
        <v>20</v>
      </c>
      <c r="N101" s="208" t="s">
        <v>46</v>
      </c>
      <c r="O101" s="75"/>
      <c r="P101" s="209">
        <f>O101*H101</f>
        <v>0</v>
      </c>
      <c r="Q101" s="209">
        <v>0.0013500000000000001</v>
      </c>
      <c r="R101" s="209">
        <f>Q101*H101</f>
        <v>0.072900000000000006</v>
      </c>
      <c r="S101" s="209">
        <v>0</v>
      </c>
      <c r="T101" s="210">
        <f>S101*H101</f>
        <v>0</v>
      </c>
      <c r="AR101" s="13" t="s">
        <v>150</v>
      </c>
      <c r="AT101" s="13" t="s">
        <v>145</v>
      </c>
      <c r="AU101" s="13" t="s">
        <v>85</v>
      </c>
      <c r="AY101" s="13" t="s">
        <v>142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3" t="s">
        <v>83</v>
      </c>
      <c r="BK101" s="211">
        <f>ROUND(I101*H101,2)</f>
        <v>0</v>
      </c>
      <c r="BL101" s="13" t="s">
        <v>150</v>
      </c>
      <c r="BM101" s="13" t="s">
        <v>787</v>
      </c>
    </row>
    <row r="102" s="1" customFormat="1" ht="22.5" customHeight="1">
      <c r="B102" s="34"/>
      <c r="C102" s="200" t="s">
        <v>176</v>
      </c>
      <c r="D102" s="200" t="s">
        <v>145</v>
      </c>
      <c r="E102" s="201" t="s">
        <v>788</v>
      </c>
      <c r="F102" s="202" t="s">
        <v>789</v>
      </c>
      <c r="G102" s="203" t="s">
        <v>148</v>
      </c>
      <c r="H102" s="204">
        <v>3.2400000000000002</v>
      </c>
      <c r="I102" s="205"/>
      <c r="J102" s="206">
        <f>ROUND(I102*H102,2)</f>
        <v>0</v>
      </c>
      <c r="K102" s="202" t="s">
        <v>149</v>
      </c>
      <c r="L102" s="39"/>
      <c r="M102" s="207" t="s">
        <v>20</v>
      </c>
      <c r="N102" s="208" t="s">
        <v>46</v>
      </c>
      <c r="O102" s="75"/>
      <c r="P102" s="209">
        <f>O102*H102</f>
        <v>0</v>
      </c>
      <c r="Q102" s="209">
        <v>0</v>
      </c>
      <c r="R102" s="209">
        <f>Q102*H102</f>
        <v>0</v>
      </c>
      <c r="S102" s="209">
        <v>1.5940000000000001</v>
      </c>
      <c r="T102" s="210">
        <f>S102*H102</f>
        <v>5.1645600000000007</v>
      </c>
      <c r="AR102" s="13" t="s">
        <v>150</v>
      </c>
      <c r="AT102" s="13" t="s">
        <v>145</v>
      </c>
      <c r="AU102" s="13" t="s">
        <v>85</v>
      </c>
      <c r="AY102" s="13" t="s">
        <v>142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3" t="s">
        <v>83</v>
      </c>
      <c r="BK102" s="211">
        <f>ROUND(I102*H102,2)</f>
        <v>0</v>
      </c>
      <c r="BL102" s="13" t="s">
        <v>150</v>
      </c>
      <c r="BM102" s="13" t="s">
        <v>790</v>
      </c>
    </row>
    <row r="103" s="1" customFormat="1" ht="16.5" customHeight="1">
      <c r="B103" s="34"/>
      <c r="C103" s="200" t="s">
        <v>180</v>
      </c>
      <c r="D103" s="200" t="s">
        <v>145</v>
      </c>
      <c r="E103" s="201" t="s">
        <v>791</v>
      </c>
      <c r="F103" s="202" t="s">
        <v>792</v>
      </c>
      <c r="G103" s="203" t="s">
        <v>163</v>
      </c>
      <c r="H103" s="204">
        <v>72</v>
      </c>
      <c r="I103" s="205"/>
      <c r="J103" s="206">
        <f>ROUND(I103*H103,2)</f>
        <v>0</v>
      </c>
      <c r="K103" s="202" t="s">
        <v>149</v>
      </c>
      <c r="L103" s="39"/>
      <c r="M103" s="207" t="s">
        <v>20</v>
      </c>
      <c r="N103" s="208" t="s">
        <v>46</v>
      </c>
      <c r="O103" s="75"/>
      <c r="P103" s="209">
        <f>O103*H103</f>
        <v>0</v>
      </c>
      <c r="Q103" s="209">
        <v>0</v>
      </c>
      <c r="R103" s="209">
        <f>Q103*H103</f>
        <v>0</v>
      </c>
      <c r="S103" s="209">
        <v>0.021999999999999999</v>
      </c>
      <c r="T103" s="210">
        <f>S103*H103</f>
        <v>1.5839999999999999</v>
      </c>
      <c r="AR103" s="13" t="s">
        <v>150</v>
      </c>
      <c r="AT103" s="13" t="s">
        <v>145</v>
      </c>
      <c r="AU103" s="13" t="s">
        <v>85</v>
      </c>
      <c r="AY103" s="13" t="s">
        <v>142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3" t="s">
        <v>83</v>
      </c>
      <c r="BK103" s="211">
        <f>ROUND(I103*H103,2)</f>
        <v>0</v>
      </c>
      <c r="BL103" s="13" t="s">
        <v>150</v>
      </c>
      <c r="BM103" s="13" t="s">
        <v>793</v>
      </c>
    </row>
    <row r="104" s="10" customFormat="1" ht="22.8" customHeight="1">
      <c r="B104" s="184"/>
      <c r="C104" s="185"/>
      <c r="D104" s="186" t="s">
        <v>74</v>
      </c>
      <c r="E104" s="198" t="s">
        <v>322</v>
      </c>
      <c r="F104" s="198" t="s">
        <v>323</v>
      </c>
      <c r="G104" s="185"/>
      <c r="H104" s="185"/>
      <c r="I104" s="188"/>
      <c r="J104" s="199">
        <f>BK104</f>
        <v>0</v>
      </c>
      <c r="K104" s="185"/>
      <c r="L104" s="190"/>
      <c r="M104" s="191"/>
      <c r="N104" s="192"/>
      <c r="O104" s="192"/>
      <c r="P104" s="193">
        <f>SUM(P105:P112)</f>
        <v>0</v>
      </c>
      <c r="Q104" s="192"/>
      <c r="R104" s="193">
        <f>SUM(R105:R112)</f>
        <v>0</v>
      </c>
      <c r="S104" s="192"/>
      <c r="T104" s="194">
        <f>SUM(T105:T112)</f>
        <v>0</v>
      </c>
      <c r="AR104" s="195" t="s">
        <v>83</v>
      </c>
      <c r="AT104" s="196" t="s">
        <v>74</v>
      </c>
      <c r="AU104" s="196" t="s">
        <v>83</v>
      </c>
      <c r="AY104" s="195" t="s">
        <v>142</v>
      </c>
      <c r="BK104" s="197">
        <f>SUM(BK105:BK112)</f>
        <v>0</v>
      </c>
    </row>
    <row r="105" s="1" customFormat="1" ht="22.5" customHeight="1">
      <c r="B105" s="34"/>
      <c r="C105" s="200" t="s">
        <v>185</v>
      </c>
      <c r="D105" s="200" t="s">
        <v>145</v>
      </c>
      <c r="E105" s="201" t="s">
        <v>794</v>
      </c>
      <c r="F105" s="202" t="s">
        <v>795</v>
      </c>
      <c r="G105" s="203" t="s">
        <v>312</v>
      </c>
      <c r="H105" s="204">
        <v>27.206</v>
      </c>
      <c r="I105" s="205"/>
      <c r="J105" s="206">
        <f>ROUND(I105*H105,2)</f>
        <v>0</v>
      </c>
      <c r="K105" s="202" t="s">
        <v>149</v>
      </c>
      <c r="L105" s="39"/>
      <c r="M105" s="207" t="s">
        <v>20</v>
      </c>
      <c r="N105" s="208" t="s">
        <v>46</v>
      </c>
      <c r="O105" s="75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3" t="s">
        <v>83</v>
      </c>
      <c r="BK105" s="211">
        <f>ROUND(I105*H105,2)</f>
        <v>0</v>
      </c>
      <c r="BL105" s="13" t="s">
        <v>150</v>
      </c>
      <c r="BM105" s="13" t="s">
        <v>796</v>
      </c>
    </row>
    <row r="106" s="1" customFormat="1" ht="16.5" customHeight="1">
      <c r="B106" s="34"/>
      <c r="C106" s="200" t="s">
        <v>189</v>
      </c>
      <c r="D106" s="200" t="s">
        <v>145</v>
      </c>
      <c r="E106" s="201" t="s">
        <v>329</v>
      </c>
      <c r="F106" s="202" t="s">
        <v>330</v>
      </c>
      <c r="G106" s="203" t="s">
        <v>312</v>
      </c>
      <c r="H106" s="204">
        <v>27.206</v>
      </c>
      <c r="I106" s="205"/>
      <c r="J106" s="206">
        <f>ROUND(I106*H106,2)</f>
        <v>0</v>
      </c>
      <c r="K106" s="202" t="s">
        <v>149</v>
      </c>
      <c r="L106" s="39"/>
      <c r="M106" s="207" t="s">
        <v>20</v>
      </c>
      <c r="N106" s="208" t="s">
        <v>46</v>
      </c>
      <c r="O106" s="7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13" t="s">
        <v>150</v>
      </c>
      <c r="AT106" s="13" t="s">
        <v>145</v>
      </c>
      <c r="AU106" s="13" t="s">
        <v>85</v>
      </c>
      <c r="AY106" s="13" t="s">
        <v>142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3" t="s">
        <v>83</v>
      </c>
      <c r="BK106" s="211">
        <f>ROUND(I106*H106,2)</f>
        <v>0</v>
      </c>
      <c r="BL106" s="13" t="s">
        <v>150</v>
      </c>
      <c r="BM106" s="13" t="s">
        <v>797</v>
      </c>
    </row>
    <row r="107" s="1" customFormat="1" ht="22.5" customHeight="1">
      <c r="B107" s="34"/>
      <c r="C107" s="200" t="s">
        <v>193</v>
      </c>
      <c r="D107" s="200" t="s">
        <v>145</v>
      </c>
      <c r="E107" s="201" t="s">
        <v>333</v>
      </c>
      <c r="F107" s="202" t="s">
        <v>334</v>
      </c>
      <c r="G107" s="203" t="s">
        <v>312</v>
      </c>
      <c r="H107" s="204">
        <v>516.91399999999999</v>
      </c>
      <c r="I107" s="205"/>
      <c r="J107" s="206">
        <f>ROUND(I107*H107,2)</f>
        <v>0</v>
      </c>
      <c r="K107" s="202" t="s">
        <v>149</v>
      </c>
      <c r="L107" s="39"/>
      <c r="M107" s="207" t="s">
        <v>20</v>
      </c>
      <c r="N107" s="208" t="s">
        <v>46</v>
      </c>
      <c r="O107" s="75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AR107" s="13" t="s">
        <v>150</v>
      </c>
      <c r="AT107" s="13" t="s">
        <v>145</v>
      </c>
      <c r="AU107" s="13" t="s">
        <v>85</v>
      </c>
      <c r="AY107" s="13" t="s">
        <v>142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3" t="s">
        <v>83</v>
      </c>
      <c r="BK107" s="211">
        <f>ROUND(I107*H107,2)</f>
        <v>0</v>
      </c>
      <c r="BL107" s="13" t="s">
        <v>150</v>
      </c>
      <c r="BM107" s="13" t="s">
        <v>798</v>
      </c>
    </row>
    <row r="108" s="1" customFormat="1" ht="22.5" customHeight="1">
      <c r="B108" s="34"/>
      <c r="C108" s="200" t="s">
        <v>197</v>
      </c>
      <c r="D108" s="200" t="s">
        <v>145</v>
      </c>
      <c r="E108" s="201" t="s">
        <v>799</v>
      </c>
      <c r="F108" s="202" t="s">
        <v>800</v>
      </c>
      <c r="G108" s="203" t="s">
        <v>312</v>
      </c>
      <c r="H108" s="204">
        <v>0.36799999999999999</v>
      </c>
      <c r="I108" s="205"/>
      <c r="J108" s="206">
        <f>ROUND(I108*H108,2)</f>
        <v>0</v>
      </c>
      <c r="K108" s="202" t="s">
        <v>20</v>
      </c>
      <c r="L108" s="39"/>
      <c r="M108" s="207" t="s">
        <v>20</v>
      </c>
      <c r="N108" s="208" t="s">
        <v>46</v>
      </c>
      <c r="O108" s="75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AR108" s="13" t="s">
        <v>150</v>
      </c>
      <c r="AT108" s="13" t="s">
        <v>145</v>
      </c>
      <c r="AU108" s="13" t="s">
        <v>85</v>
      </c>
      <c r="AY108" s="13" t="s">
        <v>142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3" t="s">
        <v>83</v>
      </c>
      <c r="BK108" s="211">
        <f>ROUND(I108*H108,2)</f>
        <v>0</v>
      </c>
      <c r="BL108" s="13" t="s">
        <v>150</v>
      </c>
      <c r="BM108" s="13" t="s">
        <v>801</v>
      </c>
    </row>
    <row r="109" s="1" customFormat="1" ht="22.5" customHeight="1">
      <c r="B109" s="34"/>
      <c r="C109" s="200" t="s">
        <v>201</v>
      </c>
      <c r="D109" s="200" t="s">
        <v>145</v>
      </c>
      <c r="E109" s="201" t="s">
        <v>802</v>
      </c>
      <c r="F109" s="202" t="s">
        <v>803</v>
      </c>
      <c r="G109" s="203" t="s">
        <v>312</v>
      </c>
      <c r="H109" s="204">
        <v>6.7489999999999997</v>
      </c>
      <c r="I109" s="205"/>
      <c r="J109" s="206">
        <f>ROUND(I109*H109,2)</f>
        <v>0</v>
      </c>
      <c r="K109" s="202" t="s">
        <v>149</v>
      </c>
      <c r="L109" s="39"/>
      <c r="M109" s="207" t="s">
        <v>20</v>
      </c>
      <c r="N109" s="208" t="s">
        <v>46</v>
      </c>
      <c r="O109" s="75"/>
      <c r="P109" s="209">
        <f>O109*H109</f>
        <v>0</v>
      </c>
      <c r="Q109" s="209">
        <v>0</v>
      </c>
      <c r="R109" s="209">
        <f>Q109*H109</f>
        <v>0</v>
      </c>
      <c r="S109" s="209">
        <v>0</v>
      </c>
      <c r="T109" s="210">
        <f>S109*H109</f>
        <v>0</v>
      </c>
      <c r="AR109" s="13" t="s">
        <v>150</v>
      </c>
      <c r="AT109" s="13" t="s">
        <v>145</v>
      </c>
      <c r="AU109" s="13" t="s">
        <v>85</v>
      </c>
      <c r="AY109" s="13" t="s">
        <v>142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3" t="s">
        <v>83</v>
      </c>
      <c r="BK109" s="211">
        <f>ROUND(I109*H109,2)</f>
        <v>0</v>
      </c>
      <c r="BL109" s="13" t="s">
        <v>150</v>
      </c>
      <c r="BM109" s="13" t="s">
        <v>804</v>
      </c>
    </row>
    <row r="110" s="1" customFormat="1" ht="22.5" customHeight="1">
      <c r="B110" s="34"/>
      <c r="C110" s="200" t="s">
        <v>9</v>
      </c>
      <c r="D110" s="200" t="s">
        <v>145</v>
      </c>
      <c r="E110" s="201" t="s">
        <v>805</v>
      </c>
      <c r="F110" s="202" t="s">
        <v>806</v>
      </c>
      <c r="G110" s="203" t="s">
        <v>312</v>
      </c>
      <c r="H110" s="204">
        <v>10.789</v>
      </c>
      <c r="I110" s="205"/>
      <c r="J110" s="206">
        <f>ROUND(I110*H110,2)</f>
        <v>0</v>
      </c>
      <c r="K110" s="202" t="s">
        <v>149</v>
      </c>
      <c r="L110" s="39"/>
      <c r="M110" s="207" t="s">
        <v>20</v>
      </c>
      <c r="N110" s="208" t="s">
        <v>46</v>
      </c>
      <c r="O110" s="75"/>
      <c r="P110" s="209">
        <f>O110*H110</f>
        <v>0</v>
      </c>
      <c r="Q110" s="209">
        <v>0</v>
      </c>
      <c r="R110" s="209">
        <f>Q110*H110</f>
        <v>0</v>
      </c>
      <c r="S110" s="209">
        <v>0</v>
      </c>
      <c r="T110" s="210">
        <f>S110*H110</f>
        <v>0</v>
      </c>
      <c r="AR110" s="13" t="s">
        <v>150</v>
      </c>
      <c r="AT110" s="13" t="s">
        <v>145</v>
      </c>
      <c r="AU110" s="13" t="s">
        <v>85</v>
      </c>
      <c r="AY110" s="13" t="s">
        <v>142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3" t="s">
        <v>83</v>
      </c>
      <c r="BK110" s="211">
        <f>ROUND(I110*H110,2)</f>
        <v>0</v>
      </c>
      <c r="BL110" s="13" t="s">
        <v>150</v>
      </c>
      <c r="BM110" s="13" t="s">
        <v>807</v>
      </c>
    </row>
    <row r="111" s="1" customFormat="1" ht="22.5" customHeight="1">
      <c r="B111" s="34"/>
      <c r="C111" s="200" t="s">
        <v>208</v>
      </c>
      <c r="D111" s="200" t="s">
        <v>145</v>
      </c>
      <c r="E111" s="201" t="s">
        <v>341</v>
      </c>
      <c r="F111" s="202" t="s">
        <v>342</v>
      </c>
      <c r="G111" s="203" t="s">
        <v>312</v>
      </c>
      <c r="H111" s="204">
        <v>4.6680000000000001</v>
      </c>
      <c r="I111" s="205"/>
      <c r="J111" s="206">
        <f>ROUND(I111*H111,2)</f>
        <v>0</v>
      </c>
      <c r="K111" s="202" t="s">
        <v>149</v>
      </c>
      <c r="L111" s="39"/>
      <c r="M111" s="207" t="s">
        <v>20</v>
      </c>
      <c r="N111" s="208" t="s">
        <v>46</v>
      </c>
      <c r="O111" s="75"/>
      <c r="P111" s="209">
        <f>O111*H111</f>
        <v>0</v>
      </c>
      <c r="Q111" s="209">
        <v>0</v>
      </c>
      <c r="R111" s="209">
        <f>Q111*H111</f>
        <v>0</v>
      </c>
      <c r="S111" s="209">
        <v>0</v>
      </c>
      <c r="T111" s="210">
        <f>S111*H111</f>
        <v>0</v>
      </c>
      <c r="AR111" s="13" t="s">
        <v>150</v>
      </c>
      <c r="AT111" s="13" t="s">
        <v>145</v>
      </c>
      <c r="AU111" s="13" t="s">
        <v>85</v>
      </c>
      <c r="AY111" s="13" t="s">
        <v>142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3" t="s">
        <v>83</v>
      </c>
      <c r="BK111" s="211">
        <f>ROUND(I111*H111,2)</f>
        <v>0</v>
      </c>
      <c r="BL111" s="13" t="s">
        <v>150</v>
      </c>
      <c r="BM111" s="13" t="s">
        <v>808</v>
      </c>
    </row>
    <row r="112" s="1" customFormat="1" ht="16.5" customHeight="1">
      <c r="B112" s="34"/>
      <c r="C112" s="200" t="s">
        <v>212</v>
      </c>
      <c r="D112" s="200" t="s">
        <v>145</v>
      </c>
      <c r="E112" s="201" t="s">
        <v>809</v>
      </c>
      <c r="F112" s="202" t="s">
        <v>810</v>
      </c>
      <c r="G112" s="203" t="s">
        <v>312</v>
      </c>
      <c r="H112" s="204">
        <v>5</v>
      </c>
      <c r="I112" s="205"/>
      <c r="J112" s="206">
        <f>ROUND(I112*H112,2)</f>
        <v>0</v>
      </c>
      <c r="K112" s="202" t="s">
        <v>20</v>
      </c>
      <c r="L112" s="39"/>
      <c r="M112" s="207" t="s">
        <v>20</v>
      </c>
      <c r="N112" s="208" t="s">
        <v>46</v>
      </c>
      <c r="O112" s="75"/>
      <c r="P112" s="209">
        <f>O112*H112</f>
        <v>0</v>
      </c>
      <c r="Q112" s="209">
        <v>0</v>
      </c>
      <c r="R112" s="209">
        <f>Q112*H112</f>
        <v>0</v>
      </c>
      <c r="S112" s="209">
        <v>0</v>
      </c>
      <c r="T112" s="210">
        <f>S112*H112</f>
        <v>0</v>
      </c>
      <c r="AR112" s="13" t="s">
        <v>150</v>
      </c>
      <c r="AT112" s="13" t="s">
        <v>145</v>
      </c>
      <c r="AU112" s="13" t="s">
        <v>85</v>
      </c>
      <c r="AY112" s="13" t="s">
        <v>142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3" t="s">
        <v>83</v>
      </c>
      <c r="BK112" s="211">
        <f>ROUND(I112*H112,2)</f>
        <v>0</v>
      </c>
      <c r="BL112" s="13" t="s">
        <v>150</v>
      </c>
      <c r="BM112" s="13" t="s">
        <v>811</v>
      </c>
    </row>
    <row r="113" s="10" customFormat="1" ht="22.8" customHeight="1">
      <c r="B113" s="184"/>
      <c r="C113" s="185"/>
      <c r="D113" s="186" t="s">
        <v>74</v>
      </c>
      <c r="E113" s="198" t="s">
        <v>348</v>
      </c>
      <c r="F113" s="198" t="s">
        <v>349</v>
      </c>
      <c r="G113" s="185"/>
      <c r="H113" s="185"/>
      <c r="I113" s="188"/>
      <c r="J113" s="199">
        <f>BK113</f>
        <v>0</v>
      </c>
      <c r="K113" s="185"/>
      <c r="L113" s="190"/>
      <c r="M113" s="191"/>
      <c r="N113" s="192"/>
      <c r="O113" s="192"/>
      <c r="P113" s="193">
        <f>P114</f>
        <v>0</v>
      </c>
      <c r="Q113" s="192"/>
      <c r="R113" s="193">
        <f>R114</f>
        <v>0</v>
      </c>
      <c r="S113" s="192"/>
      <c r="T113" s="194">
        <f>T114</f>
        <v>0</v>
      </c>
      <c r="AR113" s="195" t="s">
        <v>83</v>
      </c>
      <c r="AT113" s="196" t="s">
        <v>74</v>
      </c>
      <c r="AU113" s="196" t="s">
        <v>83</v>
      </c>
      <c r="AY113" s="195" t="s">
        <v>142</v>
      </c>
      <c r="BK113" s="197">
        <f>BK114</f>
        <v>0</v>
      </c>
    </row>
    <row r="114" s="1" customFormat="1" ht="22.5" customHeight="1">
      <c r="B114" s="34"/>
      <c r="C114" s="200" t="s">
        <v>216</v>
      </c>
      <c r="D114" s="200" t="s">
        <v>145</v>
      </c>
      <c r="E114" s="201" t="s">
        <v>812</v>
      </c>
      <c r="F114" s="202" t="s">
        <v>813</v>
      </c>
      <c r="G114" s="203" t="s">
        <v>312</v>
      </c>
      <c r="H114" s="204">
        <v>7.3499999999999996</v>
      </c>
      <c r="I114" s="205"/>
      <c r="J114" s="206">
        <f>ROUND(I114*H114,2)</f>
        <v>0</v>
      </c>
      <c r="K114" s="202" t="s">
        <v>149</v>
      </c>
      <c r="L114" s="39"/>
      <c r="M114" s="207" t="s">
        <v>20</v>
      </c>
      <c r="N114" s="208" t="s">
        <v>46</v>
      </c>
      <c r="O114" s="75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13" t="s">
        <v>150</v>
      </c>
      <c r="AT114" s="13" t="s">
        <v>145</v>
      </c>
      <c r="AU114" s="13" t="s">
        <v>85</v>
      </c>
      <c r="AY114" s="13" t="s">
        <v>142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3" t="s">
        <v>83</v>
      </c>
      <c r="BK114" s="211">
        <f>ROUND(I114*H114,2)</f>
        <v>0</v>
      </c>
      <c r="BL114" s="13" t="s">
        <v>150</v>
      </c>
      <c r="BM114" s="13" t="s">
        <v>814</v>
      </c>
    </row>
    <row r="115" s="10" customFormat="1" ht="25.92" customHeight="1">
      <c r="B115" s="184"/>
      <c r="C115" s="185"/>
      <c r="D115" s="186" t="s">
        <v>74</v>
      </c>
      <c r="E115" s="187" t="s">
        <v>354</v>
      </c>
      <c r="F115" s="187" t="s">
        <v>355</v>
      </c>
      <c r="G115" s="185"/>
      <c r="H115" s="185"/>
      <c r="I115" s="188"/>
      <c r="J115" s="189">
        <f>BK115</f>
        <v>0</v>
      </c>
      <c r="K115" s="185"/>
      <c r="L115" s="190"/>
      <c r="M115" s="191"/>
      <c r="N115" s="192"/>
      <c r="O115" s="192"/>
      <c r="P115" s="193">
        <f>P116+P119+P135+P157+P163+P167</f>
        <v>0</v>
      </c>
      <c r="Q115" s="192"/>
      <c r="R115" s="193">
        <f>R116+R119+R135+R157+R163+R167</f>
        <v>8.8582523000000002</v>
      </c>
      <c r="S115" s="192"/>
      <c r="T115" s="194">
        <f>T116+T119+T135+T157+T163+T167</f>
        <v>15.824790999999998</v>
      </c>
      <c r="AR115" s="195" t="s">
        <v>83</v>
      </c>
      <c r="AT115" s="196" t="s">
        <v>74</v>
      </c>
      <c r="AU115" s="196" t="s">
        <v>75</v>
      </c>
      <c r="AY115" s="195" t="s">
        <v>142</v>
      </c>
      <c r="BK115" s="197">
        <f>BK116+BK119+BK135+BK157+BK163+BK167</f>
        <v>0</v>
      </c>
    </row>
    <row r="116" s="10" customFormat="1" ht="22.8" customHeight="1">
      <c r="B116" s="184"/>
      <c r="C116" s="185"/>
      <c r="D116" s="186" t="s">
        <v>74</v>
      </c>
      <c r="E116" s="198" t="s">
        <v>372</v>
      </c>
      <c r="F116" s="198" t="s">
        <v>373</v>
      </c>
      <c r="G116" s="185"/>
      <c r="H116" s="185"/>
      <c r="I116" s="188"/>
      <c r="J116" s="199">
        <f>BK116</f>
        <v>0</v>
      </c>
      <c r="K116" s="185"/>
      <c r="L116" s="190"/>
      <c r="M116" s="191"/>
      <c r="N116" s="192"/>
      <c r="O116" s="192"/>
      <c r="P116" s="193">
        <f>SUM(P117:P118)</f>
        <v>0</v>
      </c>
      <c r="Q116" s="192"/>
      <c r="R116" s="193">
        <f>SUM(R117:R118)</f>
        <v>0</v>
      </c>
      <c r="S116" s="192"/>
      <c r="T116" s="194">
        <f>SUM(T117:T118)</f>
        <v>0</v>
      </c>
      <c r="AR116" s="195" t="s">
        <v>83</v>
      </c>
      <c r="AT116" s="196" t="s">
        <v>74</v>
      </c>
      <c r="AU116" s="196" t="s">
        <v>83</v>
      </c>
      <c r="AY116" s="195" t="s">
        <v>142</v>
      </c>
      <c r="BK116" s="197">
        <f>SUM(BK117:BK118)</f>
        <v>0</v>
      </c>
    </row>
    <row r="117" s="1" customFormat="1" ht="16.5" customHeight="1">
      <c r="B117" s="34"/>
      <c r="C117" s="200" t="s">
        <v>220</v>
      </c>
      <c r="D117" s="200" t="s">
        <v>145</v>
      </c>
      <c r="E117" s="201" t="s">
        <v>815</v>
      </c>
      <c r="F117" s="202" t="s">
        <v>816</v>
      </c>
      <c r="G117" s="203" t="s">
        <v>369</v>
      </c>
      <c r="H117" s="204">
        <v>2</v>
      </c>
      <c r="I117" s="205"/>
      <c r="J117" s="206">
        <f>ROUND(I117*H117,2)</f>
        <v>0</v>
      </c>
      <c r="K117" s="202" t="s">
        <v>149</v>
      </c>
      <c r="L117" s="39"/>
      <c r="M117" s="207" t="s">
        <v>20</v>
      </c>
      <c r="N117" s="208" t="s">
        <v>46</v>
      </c>
      <c r="O117" s="75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10">
        <f>S117*H117</f>
        <v>0</v>
      </c>
      <c r="AR117" s="13" t="s">
        <v>150</v>
      </c>
      <c r="AT117" s="13" t="s">
        <v>145</v>
      </c>
      <c r="AU117" s="13" t="s">
        <v>85</v>
      </c>
      <c r="AY117" s="13" t="s">
        <v>142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83</v>
      </c>
      <c r="BK117" s="211">
        <f>ROUND(I117*H117,2)</f>
        <v>0</v>
      </c>
      <c r="BL117" s="13" t="s">
        <v>150</v>
      </c>
      <c r="BM117" s="13" t="s">
        <v>817</v>
      </c>
    </row>
    <row r="118" s="1" customFormat="1" ht="16.5" customHeight="1">
      <c r="B118" s="34"/>
      <c r="C118" s="212" t="s">
        <v>225</v>
      </c>
      <c r="D118" s="212" t="s">
        <v>181</v>
      </c>
      <c r="E118" s="213" t="s">
        <v>818</v>
      </c>
      <c r="F118" s="214" t="s">
        <v>819</v>
      </c>
      <c r="G118" s="215" t="s">
        <v>369</v>
      </c>
      <c r="H118" s="216">
        <v>2</v>
      </c>
      <c r="I118" s="217"/>
      <c r="J118" s="218">
        <f>ROUND(I118*H118,2)</f>
        <v>0</v>
      </c>
      <c r="K118" s="214" t="s">
        <v>20</v>
      </c>
      <c r="L118" s="219"/>
      <c r="M118" s="220" t="s">
        <v>20</v>
      </c>
      <c r="N118" s="221" t="s">
        <v>46</v>
      </c>
      <c r="O118" s="75"/>
      <c r="P118" s="209">
        <f>O118*H118</f>
        <v>0</v>
      </c>
      <c r="Q118" s="209">
        <v>0</v>
      </c>
      <c r="R118" s="209">
        <f>Q118*H118</f>
        <v>0</v>
      </c>
      <c r="S118" s="209">
        <v>0</v>
      </c>
      <c r="T118" s="210">
        <f>S118*H118</f>
        <v>0</v>
      </c>
      <c r="AR118" s="13" t="s">
        <v>176</v>
      </c>
      <c r="AT118" s="13" t="s">
        <v>181</v>
      </c>
      <c r="AU118" s="13" t="s">
        <v>85</v>
      </c>
      <c r="AY118" s="13" t="s">
        <v>142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3" t="s">
        <v>83</v>
      </c>
      <c r="BK118" s="211">
        <f>ROUND(I118*H118,2)</f>
        <v>0</v>
      </c>
      <c r="BL118" s="13" t="s">
        <v>150</v>
      </c>
      <c r="BM118" s="13" t="s">
        <v>820</v>
      </c>
    </row>
    <row r="119" s="10" customFormat="1" ht="22.8" customHeight="1">
      <c r="B119" s="184"/>
      <c r="C119" s="185"/>
      <c r="D119" s="186" t="s">
        <v>74</v>
      </c>
      <c r="E119" s="198" t="s">
        <v>406</v>
      </c>
      <c r="F119" s="198" t="s">
        <v>407</v>
      </c>
      <c r="G119" s="185"/>
      <c r="H119" s="185"/>
      <c r="I119" s="188"/>
      <c r="J119" s="199">
        <f>BK119</f>
        <v>0</v>
      </c>
      <c r="K119" s="185"/>
      <c r="L119" s="190"/>
      <c r="M119" s="191"/>
      <c r="N119" s="192"/>
      <c r="O119" s="192"/>
      <c r="P119" s="193">
        <f>SUM(P120:P134)</f>
        <v>0</v>
      </c>
      <c r="Q119" s="192"/>
      <c r="R119" s="193">
        <f>SUM(R120:R134)</f>
        <v>5.9052369600000008</v>
      </c>
      <c r="S119" s="192"/>
      <c r="T119" s="194">
        <f>SUM(T120:T134)</f>
        <v>4.6677999999999997</v>
      </c>
      <c r="AR119" s="195" t="s">
        <v>83</v>
      </c>
      <c r="AT119" s="196" t="s">
        <v>74</v>
      </c>
      <c r="AU119" s="196" t="s">
        <v>83</v>
      </c>
      <c r="AY119" s="195" t="s">
        <v>142</v>
      </c>
      <c r="BK119" s="197">
        <f>SUM(BK120:BK134)</f>
        <v>0</v>
      </c>
    </row>
    <row r="120" s="1" customFormat="1" ht="16.5" customHeight="1">
      <c r="B120" s="34"/>
      <c r="C120" s="200" t="s">
        <v>7</v>
      </c>
      <c r="D120" s="200" t="s">
        <v>145</v>
      </c>
      <c r="E120" s="201" t="s">
        <v>821</v>
      </c>
      <c r="F120" s="202" t="s">
        <v>822</v>
      </c>
      <c r="G120" s="203" t="s">
        <v>163</v>
      </c>
      <c r="H120" s="204">
        <v>307.60000000000002</v>
      </c>
      <c r="I120" s="205"/>
      <c r="J120" s="206">
        <f>ROUND(I120*H120,2)</f>
        <v>0</v>
      </c>
      <c r="K120" s="202" t="s">
        <v>149</v>
      </c>
      <c r="L120" s="39"/>
      <c r="M120" s="207" t="s">
        <v>20</v>
      </c>
      <c r="N120" s="208" t="s">
        <v>46</v>
      </c>
      <c r="O120" s="75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AR120" s="13" t="s">
        <v>150</v>
      </c>
      <c r="AT120" s="13" t="s">
        <v>145</v>
      </c>
      <c r="AU120" s="13" t="s">
        <v>85</v>
      </c>
      <c r="AY120" s="13" t="s">
        <v>142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3" t="s">
        <v>83</v>
      </c>
      <c r="BK120" s="211">
        <f>ROUND(I120*H120,2)</f>
        <v>0</v>
      </c>
      <c r="BL120" s="13" t="s">
        <v>150</v>
      </c>
      <c r="BM120" s="13" t="s">
        <v>823</v>
      </c>
    </row>
    <row r="121" s="1" customFormat="1" ht="16.5" customHeight="1">
      <c r="B121" s="34"/>
      <c r="C121" s="200" t="s">
        <v>233</v>
      </c>
      <c r="D121" s="200" t="s">
        <v>145</v>
      </c>
      <c r="E121" s="201" t="s">
        <v>824</v>
      </c>
      <c r="F121" s="202" t="s">
        <v>825</v>
      </c>
      <c r="G121" s="203" t="s">
        <v>163</v>
      </c>
      <c r="H121" s="204">
        <v>61.520000000000003</v>
      </c>
      <c r="I121" s="205"/>
      <c r="J121" s="206">
        <f>ROUND(I121*H121,2)</f>
        <v>0</v>
      </c>
      <c r="K121" s="202" t="s">
        <v>20</v>
      </c>
      <c r="L121" s="39"/>
      <c r="M121" s="207" t="s">
        <v>20</v>
      </c>
      <c r="N121" s="208" t="s">
        <v>46</v>
      </c>
      <c r="O121" s="75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AR121" s="13" t="s">
        <v>150</v>
      </c>
      <c r="AT121" s="13" t="s">
        <v>145</v>
      </c>
      <c r="AU121" s="13" t="s">
        <v>85</v>
      </c>
      <c r="AY121" s="13" t="s">
        <v>142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3" t="s">
        <v>83</v>
      </c>
      <c r="BK121" s="211">
        <f>ROUND(I121*H121,2)</f>
        <v>0</v>
      </c>
      <c r="BL121" s="13" t="s">
        <v>150</v>
      </c>
      <c r="BM121" s="13" t="s">
        <v>826</v>
      </c>
    </row>
    <row r="122" s="1" customFormat="1" ht="22.5" customHeight="1">
      <c r="B122" s="34"/>
      <c r="C122" s="200" t="s">
        <v>237</v>
      </c>
      <c r="D122" s="200" t="s">
        <v>145</v>
      </c>
      <c r="E122" s="201" t="s">
        <v>827</v>
      </c>
      <c r="F122" s="202" t="s">
        <v>828</v>
      </c>
      <c r="G122" s="203" t="s">
        <v>148</v>
      </c>
      <c r="H122" s="204">
        <v>9.4160000000000004</v>
      </c>
      <c r="I122" s="205"/>
      <c r="J122" s="206">
        <f>ROUND(I122*H122,2)</f>
        <v>0</v>
      </c>
      <c r="K122" s="202" t="s">
        <v>149</v>
      </c>
      <c r="L122" s="39"/>
      <c r="M122" s="207" t="s">
        <v>20</v>
      </c>
      <c r="N122" s="208" t="s">
        <v>46</v>
      </c>
      <c r="O122" s="75"/>
      <c r="P122" s="209">
        <f>O122*H122</f>
        <v>0</v>
      </c>
      <c r="Q122" s="209">
        <v>0.00189</v>
      </c>
      <c r="R122" s="209">
        <f>Q122*H122</f>
        <v>0.017796240000000001</v>
      </c>
      <c r="S122" s="209">
        <v>0</v>
      </c>
      <c r="T122" s="210">
        <f>S122*H122</f>
        <v>0</v>
      </c>
      <c r="AR122" s="13" t="s">
        <v>150</v>
      </c>
      <c r="AT122" s="13" t="s">
        <v>145</v>
      </c>
      <c r="AU122" s="13" t="s">
        <v>85</v>
      </c>
      <c r="AY122" s="13" t="s">
        <v>142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3" t="s">
        <v>83</v>
      </c>
      <c r="BK122" s="211">
        <f>ROUND(I122*H122,2)</f>
        <v>0</v>
      </c>
      <c r="BL122" s="13" t="s">
        <v>150</v>
      </c>
      <c r="BM122" s="13" t="s">
        <v>829</v>
      </c>
    </row>
    <row r="123" s="1" customFormat="1" ht="22.5" customHeight="1">
      <c r="B123" s="34"/>
      <c r="C123" s="200" t="s">
        <v>241</v>
      </c>
      <c r="D123" s="200" t="s">
        <v>145</v>
      </c>
      <c r="E123" s="201" t="s">
        <v>830</v>
      </c>
      <c r="F123" s="202" t="s">
        <v>831</v>
      </c>
      <c r="G123" s="203" t="s">
        <v>156</v>
      </c>
      <c r="H123" s="204">
        <v>211.47</v>
      </c>
      <c r="I123" s="205"/>
      <c r="J123" s="206">
        <f>ROUND(I123*H123,2)</f>
        <v>0</v>
      </c>
      <c r="K123" s="202" t="s">
        <v>149</v>
      </c>
      <c r="L123" s="39"/>
      <c r="M123" s="207" t="s">
        <v>20</v>
      </c>
      <c r="N123" s="208" t="s">
        <v>46</v>
      </c>
      <c r="O123" s="75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AR123" s="13" t="s">
        <v>150</v>
      </c>
      <c r="AT123" s="13" t="s">
        <v>145</v>
      </c>
      <c r="AU123" s="13" t="s">
        <v>85</v>
      </c>
      <c r="AY123" s="13" t="s">
        <v>142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3" t="s">
        <v>83</v>
      </c>
      <c r="BK123" s="211">
        <f>ROUND(I123*H123,2)</f>
        <v>0</v>
      </c>
      <c r="BL123" s="13" t="s">
        <v>150</v>
      </c>
      <c r="BM123" s="13" t="s">
        <v>832</v>
      </c>
    </row>
    <row r="124" s="1" customFormat="1" ht="16.5" customHeight="1">
      <c r="B124" s="34"/>
      <c r="C124" s="212" t="s">
        <v>245</v>
      </c>
      <c r="D124" s="212" t="s">
        <v>181</v>
      </c>
      <c r="E124" s="213" t="s">
        <v>438</v>
      </c>
      <c r="F124" s="214" t="s">
        <v>439</v>
      </c>
      <c r="G124" s="215" t="s">
        <v>148</v>
      </c>
      <c r="H124" s="216">
        <v>6.3440000000000003</v>
      </c>
      <c r="I124" s="217"/>
      <c r="J124" s="218">
        <f>ROUND(I124*H124,2)</f>
        <v>0</v>
      </c>
      <c r="K124" s="214" t="s">
        <v>149</v>
      </c>
      <c r="L124" s="219"/>
      <c r="M124" s="220" t="s">
        <v>20</v>
      </c>
      <c r="N124" s="221" t="s">
        <v>46</v>
      </c>
      <c r="O124" s="75"/>
      <c r="P124" s="209">
        <f>O124*H124</f>
        <v>0</v>
      </c>
      <c r="Q124" s="209">
        <v>0.55000000000000004</v>
      </c>
      <c r="R124" s="209">
        <f>Q124*H124</f>
        <v>3.4892000000000003</v>
      </c>
      <c r="S124" s="209">
        <v>0</v>
      </c>
      <c r="T124" s="210">
        <f>S124*H124</f>
        <v>0</v>
      </c>
      <c r="AR124" s="13" t="s">
        <v>176</v>
      </c>
      <c r="AT124" s="13" t="s">
        <v>181</v>
      </c>
      <c r="AU124" s="13" t="s">
        <v>85</v>
      </c>
      <c r="AY124" s="13" t="s">
        <v>142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3" t="s">
        <v>83</v>
      </c>
      <c r="BK124" s="211">
        <f>ROUND(I124*H124,2)</f>
        <v>0</v>
      </c>
      <c r="BL124" s="13" t="s">
        <v>150</v>
      </c>
      <c r="BM124" s="13" t="s">
        <v>833</v>
      </c>
    </row>
    <row r="125" s="1" customFormat="1" ht="16.5" customHeight="1">
      <c r="B125" s="34"/>
      <c r="C125" s="200" t="s">
        <v>249</v>
      </c>
      <c r="D125" s="200" t="s">
        <v>145</v>
      </c>
      <c r="E125" s="201" t="s">
        <v>442</v>
      </c>
      <c r="F125" s="202" t="s">
        <v>443</v>
      </c>
      <c r="G125" s="203" t="s">
        <v>156</v>
      </c>
      <c r="H125" s="204">
        <v>52.479999999999997</v>
      </c>
      <c r="I125" s="205"/>
      <c r="J125" s="206">
        <f>ROUND(I125*H125,2)</f>
        <v>0</v>
      </c>
      <c r="K125" s="202" t="s">
        <v>149</v>
      </c>
      <c r="L125" s="39"/>
      <c r="M125" s="207" t="s">
        <v>20</v>
      </c>
      <c r="N125" s="208" t="s">
        <v>46</v>
      </c>
      <c r="O125" s="75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AR125" s="13" t="s">
        <v>150</v>
      </c>
      <c r="AT125" s="13" t="s">
        <v>145</v>
      </c>
      <c r="AU125" s="13" t="s">
        <v>85</v>
      </c>
      <c r="AY125" s="13" t="s">
        <v>142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3" t="s">
        <v>83</v>
      </c>
      <c r="BK125" s="211">
        <f>ROUND(I125*H125,2)</f>
        <v>0</v>
      </c>
      <c r="BL125" s="13" t="s">
        <v>150</v>
      </c>
      <c r="BM125" s="13" t="s">
        <v>834</v>
      </c>
    </row>
    <row r="126" s="1" customFormat="1" ht="16.5" customHeight="1">
      <c r="B126" s="34"/>
      <c r="C126" s="212" t="s">
        <v>253</v>
      </c>
      <c r="D126" s="212" t="s">
        <v>181</v>
      </c>
      <c r="E126" s="213" t="s">
        <v>835</v>
      </c>
      <c r="F126" s="214" t="s">
        <v>447</v>
      </c>
      <c r="G126" s="215" t="s">
        <v>156</v>
      </c>
      <c r="H126" s="216">
        <v>52.479999999999997</v>
      </c>
      <c r="I126" s="217"/>
      <c r="J126" s="218">
        <f>ROUND(I126*H126,2)</f>
        <v>0</v>
      </c>
      <c r="K126" s="214" t="s">
        <v>149</v>
      </c>
      <c r="L126" s="219"/>
      <c r="M126" s="220" t="s">
        <v>20</v>
      </c>
      <c r="N126" s="221" t="s">
        <v>46</v>
      </c>
      <c r="O126" s="75"/>
      <c r="P126" s="209">
        <f>O126*H126</f>
        <v>0</v>
      </c>
      <c r="Q126" s="209">
        <v>0.0093100000000000006</v>
      </c>
      <c r="R126" s="209">
        <f>Q126*H126</f>
        <v>0.48858879999999999</v>
      </c>
      <c r="S126" s="209">
        <v>0</v>
      </c>
      <c r="T126" s="210">
        <f>S126*H126</f>
        <v>0</v>
      </c>
      <c r="AR126" s="13" t="s">
        <v>176</v>
      </c>
      <c r="AT126" s="13" t="s">
        <v>181</v>
      </c>
      <c r="AU126" s="13" t="s">
        <v>85</v>
      </c>
      <c r="AY126" s="13" t="s">
        <v>142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3" t="s">
        <v>83</v>
      </c>
      <c r="BK126" s="211">
        <f>ROUND(I126*H126,2)</f>
        <v>0</v>
      </c>
      <c r="BL126" s="13" t="s">
        <v>150</v>
      </c>
      <c r="BM126" s="13" t="s">
        <v>836</v>
      </c>
    </row>
    <row r="127" s="1" customFormat="1" ht="22.5" customHeight="1">
      <c r="B127" s="34"/>
      <c r="C127" s="200" t="s">
        <v>257</v>
      </c>
      <c r="D127" s="200" t="s">
        <v>145</v>
      </c>
      <c r="E127" s="201" t="s">
        <v>450</v>
      </c>
      <c r="F127" s="202" t="s">
        <v>451</v>
      </c>
      <c r="G127" s="203" t="s">
        <v>156</v>
      </c>
      <c r="H127" s="204">
        <v>233.38999999999999</v>
      </c>
      <c r="I127" s="205"/>
      <c r="J127" s="206">
        <f>ROUND(I127*H127,2)</f>
        <v>0</v>
      </c>
      <c r="K127" s="202" t="s">
        <v>149</v>
      </c>
      <c r="L127" s="39"/>
      <c r="M127" s="207" t="s">
        <v>20</v>
      </c>
      <c r="N127" s="208" t="s">
        <v>46</v>
      </c>
      <c r="O127" s="75"/>
      <c r="P127" s="209">
        <f>O127*H127</f>
        <v>0</v>
      </c>
      <c r="Q127" s="209">
        <v>0</v>
      </c>
      <c r="R127" s="209">
        <f>Q127*H127</f>
        <v>0</v>
      </c>
      <c r="S127" s="209">
        <v>0.014999999999999999</v>
      </c>
      <c r="T127" s="210">
        <f>S127*H127</f>
        <v>3.5008499999999998</v>
      </c>
      <c r="AR127" s="13" t="s">
        <v>150</v>
      </c>
      <c r="AT127" s="13" t="s">
        <v>145</v>
      </c>
      <c r="AU127" s="13" t="s">
        <v>85</v>
      </c>
      <c r="AY127" s="13" t="s">
        <v>142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3" t="s">
        <v>83</v>
      </c>
      <c r="BK127" s="211">
        <f>ROUND(I127*H127,2)</f>
        <v>0</v>
      </c>
      <c r="BL127" s="13" t="s">
        <v>150</v>
      </c>
      <c r="BM127" s="13" t="s">
        <v>837</v>
      </c>
    </row>
    <row r="128" s="1" customFormat="1" ht="16.5" customHeight="1">
      <c r="B128" s="34"/>
      <c r="C128" s="200" t="s">
        <v>261</v>
      </c>
      <c r="D128" s="200" t="s">
        <v>145</v>
      </c>
      <c r="E128" s="201" t="s">
        <v>838</v>
      </c>
      <c r="F128" s="202" t="s">
        <v>839</v>
      </c>
      <c r="G128" s="203" t="s">
        <v>156</v>
      </c>
      <c r="H128" s="204">
        <v>233.38999999999999</v>
      </c>
      <c r="I128" s="205"/>
      <c r="J128" s="206">
        <f>ROUND(I128*H128,2)</f>
        <v>0</v>
      </c>
      <c r="K128" s="202" t="s">
        <v>149</v>
      </c>
      <c r="L128" s="39"/>
      <c r="M128" s="207" t="s">
        <v>20</v>
      </c>
      <c r="N128" s="208" t="s">
        <v>46</v>
      </c>
      <c r="O128" s="75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AR128" s="13" t="s">
        <v>150</v>
      </c>
      <c r="AT128" s="13" t="s">
        <v>145</v>
      </c>
      <c r="AU128" s="13" t="s">
        <v>85</v>
      </c>
      <c r="AY128" s="13" t="s">
        <v>142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3" t="s">
        <v>83</v>
      </c>
      <c r="BK128" s="211">
        <f>ROUND(I128*H128,2)</f>
        <v>0</v>
      </c>
      <c r="BL128" s="13" t="s">
        <v>150</v>
      </c>
      <c r="BM128" s="13" t="s">
        <v>840</v>
      </c>
    </row>
    <row r="129" s="1" customFormat="1" ht="16.5" customHeight="1">
      <c r="B129" s="34"/>
      <c r="C129" s="212" t="s">
        <v>265</v>
      </c>
      <c r="D129" s="212" t="s">
        <v>181</v>
      </c>
      <c r="E129" s="213" t="s">
        <v>841</v>
      </c>
      <c r="F129" s="214" t="s">
        <v>842</v>
      </c>
      <c r="G129" s="215" t="s">
        <v>148</v>
      </c>
      <c r="H129" s="216">
        <v>2.3340000000000001</v>
      </c>
      <c r="I129" s="217"/>
      <c r="J129" s="218">
        <f>ROUND(I129*H129,2)</f>
        <v>0</v>
      </c>
      <c r="K129" s="214" t="s">
        <v>149</v>
      </c>
      <c r="L129" s="219"/>
      <c r="M129" s="220" t="s">
        <v>20</v>
      </c>
      <c r="N129" s="221" t="s">
        <v>46</v>
      </c>
      <c r="O129" s="75"/>
      <c r="P129" s="209">
        <f>O129*H129</f>
        <v>0</v>
      </c>
      <c r="Q129" s="209">
        <v>0.55000000000000004</v>
      </c>
      <c r="R129" s="209">
        <f>Q129*H129</f>
        <v>1.2837000000000001</v>
      </c>
      <c r="S129" s="209">
        <v>0</v>
      </c>
      <c r="T129" s="210">
        <f>S129*H129</f>
        <v>0</v>
      </c>
      <c r="AR129" s="13" t="s">
        <v>176</v>
      </c>
      <c r="AT129" s="13" t="s">
        <v>181</v>
      </c>
      <c r="AU129" s="13" t="s">
        <v>85</v>
      </c>
      <c r="AY129" s="13" t="s">
        <v>142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3" t="s">
        <v>83</v>
      </c>
      <c r="BK129" s="211">
        <f>ROUND(I129*H129,2)</f>
        <v>0</v>
      </c>
      <c r="BL129" s="13" t="s">
        <v>150</v>
      </c>
      <c r="BM129" s="13" t="s">
        <v>843</v>
      </c>
    </row>
    <row r="130" s="1" customFormat="1" ht="16.5" customHeight="1">
      <c r="B130" s="34"/>
      <c r="C130" s="200" t="s">
        <v>269</v>
      </c>
      <c r="D130" s="200" t="s">
        <v>145</v>
      </c>
      <c r="E130" s="201" t="s">
        <v>844</v>
      </c>
      <c r="F130" s="202" t="s">
        <v>845</v>
      </c>
      <c r="G130" s="203" t="s">
        <v>163</v>
      </c>
      <c r="H130" s="204">
        <v>307.60000000000002</v>
      </c>
      <c r="I130" s="205"/>
      <c r="J130" s="206">
        <f>ROUND(I130*H130,2)</f>
        <v>0</v>
      </c>
      <c r="K130" s="202" t="s">
        <v>149</v>
      </c>
      <c r="L130" s="39"/>
      <c r="M130" s="207" t="s">
        <v>20</v>
      </c>
      <c r="N130" s="208" t="s">
        <v>46</v>
      </c>
      <c r="O130" s="75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AR130" s="13" t="s">
        <v>150</v>
      </c>
      <c r="AT130" s="13" t="s">
        <v>145</v>
      </c>
      <c r="AU130" s="13" t="s">
        <v>85</v>
      </c>
      <c r="AY130" s="13" t="s">
        <v>142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3" t="s">
        <v>83</v>
      </c>
      <c r="BK130" s="211">
        <f>ROUND(I130*H130,2)</f>
        <v>0</v>
      </c>
      <c r="BL130" s="13" t="s">
        <v>150</v>
      </c>
      <c r="BM130" s="13" t="s">
        <v>846</v>
      </c>
    </row>
    <row r="131" s="1" customFormat="1" ht="16.5" customHeight="1">
      <c r="B131" s="34"/>
      <c r="C131" s="212" t="s">
        <v>273</v>
      </c>
      <c r="D131" s="212" t="s">
        <v>181</v>
      </c>
      <c r="E131" s="213" t="s">
        <v>841</v>
      </c>
      <c r="F131" s="214" t="s">
        <v>842</v>
      </c>
      <c r="G131" s="215" t="s">
        <v>148</v>
      </c>
      <c r="H131" s="216">
        <v>0.73799999999999999</v>
      </c>
      <c r="I131" s="217"/>
      <c r="J131" s="218">
        <f>ROUND(I131*H131,2)</f>
        <v>0</v>
      </c>
      <c r="K131" s="214" t="s">
        <v>149</v>
      </c>
      <c r="L131" s="219"/>
      <c r="M131" s="220" t="s">
        <v>20</v>
      </c>
      <c r="N131" s="221" t="s">
        <v>46</v>
      </c>
      <c r="O131" s="75"/>
      <c r="P131" s="209">
        <f>O131*H131</f>
        <v>0</v>
      </c>
      <c r="Q131" s="209">
        <v>0.55000000000000004</v>
      </c>
      <c r="R131" s="209">
        <f>Q131*H131</f>
        <v>0.40590000000000004</v>
      </c>
      <c r="S131" s="209">
        <v>0</v>
      </c>
      <c r="T131" s="210">
        <f>S131*H131</f>
        <v>0</v>
      </c>
      <c r="AR131" s="13" t="s">
        <v>176</v>
      </c>
      <c r="AT131" s="13" t="s">
        <v>181</v>
      </c>
      <c r="AU131" s="13" t="s">
        <v>85</v>
      </c>
      <c r="AY131" s="13" t="s">
        <v>142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3" t="s">
        <v>83</v>
      </c>
      <c r="BK131" s="211">
        <f>ROUND(I131*H131,2)</f>
        <v>0</v>
      </c>
      <c r="BL131" s="13" t="s">
        <v>150</v>
      </c>
      <c r="BM131" s="13" t="s">
        <v>847</v>
      </c>
    </row>
    <row r="132" s="1" customFormat="1" ht="22.5" customHeight="1">
      <c r="B132" s="34"/>
      <c r="C132" s="200" t="s">
        <v>277</v>
      </c>
      <c r="D132" s="200" t="s">
        <v>145</v>
      </c>
      <c r="E132" s="201" t="s">
        <v>848</v>
      </c>
      <c r="F132" s="202" t="s">
        <v>849</v>
      </c>
      <c r="G132" s="203" t="s">
        <v>156</v>
      </c>
      <c r="H132" s="204">
        <v>233.38999999999999</v>
      </c>
      <c r="I132" s="205"/>
      <c r="J132" s="206">
        <f>ROUND(I132*H132,2)</f>
        <v>0</v>
      </c>
      <c r="K132" s="202" t="s">
        <v>149</v>
      </c>
      <c r="L132" s="39"/>
      <c r="M132" s="207" t="s">
        <v>20</v>
      </c>
      <c r="N132" s="208" t="s">
        <v>46</v>
      </c>
      <c r="O132" s="75"/>
      <c r="P132" s="209">
        <f>O132*H132</f>
        <v>0</v>
      </c>
      <c r="Q132" s="209">
        <v>0</v>
      </c>
      <c r="R132" s="209">
        <f>Q132*H132</f>
        <v>0</v>
      </c>
      <c r="S132" s="209">
        <v>0.0050000000000000001</v>
      </c>
      <c r="T132" s="210">
        <f>S132*H132</f>
        <v>1.1669499999999999</v>
      </c>
      <c r="AR132" s="13" t="s">
        <v>150</v>
      </c>
      <c r="AT132" s="13" t="s">
        <v>145</v>
      </c>
      <c r="AU132" s="13" t="s">
        <v>85</v>
      </c>
      <c r="AY132" s="13" t="s">
        <v>142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3" t="s">
        <v>83</v>
      </c>
      <c r="BK132" s="211">
        <f>ROUND(I132*H132,2)</f>
        <v>0</v>
      </c>
      <c r="BL132" s="13" t="s">
        <v>150</v>
      </c>
      <c r="BM132" s="13" t="s">
        <v>850</v>
      </c>
    </row>
    <row r="133" s="1" customFormat="1" ht="16.5" customHeight="1">
      <c r="B133" s="34"/>
      <c r="C133" s="200" t="s">
        <v>281</v>
      </c>
      <c r="D133" s="200" t="s">
        <v>145</v>
      </c>
      <c r="E133" s="201" t="s">
        <v>454</v>
      </c>
      <c r="F133" s="202" t="s">
        <v>455</v>
      </c>
      <c r="G133" s="203" t="s">
        <v>148</v>
      </c>
      <c r="H133" s="204">
        <v>9.4160000000000004</v>
      </c>
      <c r="I133" s="205"/>
      <c r="J133" s="206">
        <f>ROUND(I133*H133,2)</f>
        <v>0</v>
      </c>
      <c r="K133" s="202" t="s">
        <v>149</v>
      </c>
      <c r="L133" s="39"/>
      <c r="M133" s="207" t="s">
        <v>20</v>
      </c>
      <c r="N133" s="208" t="s">
        <v>46</v>
      </c>
      <c r="O133" s="75"/>
      <c r="P133" s="209">
        <f>O133*H133</f>
        <v>0</v>
      </c>
      <c r="Q133" s="209">
        <v>0.023369999999999998</v>
      </c>
      <c r="R133" s="209">
        <f>Q133*H133</f>
        <v>0.22005191999999998</v>
      </c>
      <c r="S133" s="209">
        <v>0</v>
      </c>
      <c r="T133" s="210">
        <f>S133*H133</f>
        <v>0</v>
      </c>
      <c r="AR133" s="13" t="s">
        <v>150</v>
      </c>
      <c r="AT133" s="13" t="s">
        <v>145</v>
      </c>
      <c r="AU133" s="13" t="s">
        <v>85</v>
      </c>
      <c r="AY133" s="13" t="s">
        <v>142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3" t="s">
        <v>83</v>
      </c>
      <c r="BK133" s="211">
        <f>ROUND(I133*H133,2)</f>
        <v>0</v>
      </c>
      <c r="BL133" s="13" t="s">
        <v>150</v>
      </c>
      <c r="BM133" s="13" t="s">
        <v>851</v>
      </c>
    </row>
    <row r="134" s="1" customFormat="1" ht="22.5" customHeight="1">
      <c r="B134" s="34"/>
      <c r="C134" s="200" t="s">
        <v>285</v>
      </c>
      <c r="D134" s="200" t="s">
        <v>145</v>
      </c>
      <c r="E134" s="201" t="s">
        <v>458</v>
      </c>
      <c r="F134" s="202" t="s">
        <v>459</v>
      </c>
      <c r="G134" s="203" t="s">
        <v>460</v>
      </c>
      <c r="H134" s="222"/>
      <c r="I134" s="205"/>
      <c r="J134" s="206">
        <f>ROUND(I134*H134,2)</f>
        <v>0</v>
      </c>
      <c r="K134" s="202" t="s">
        <v>149</v>
      </c>
      <c r="L134" s="39"/>
      <c r="M134" s="207" t="s">
        <v>20</v>
      </c>
      <c r="N134" s="208" t="s">
        <v>46</v>
      </c>
      <c r="O134" s="75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AR134" s="13" t="s">
        <v>208</v>
      </c>
      <c r="AT134" s="13" t="s">
        <v>145</v>
      </c>
      <c r="AU134" s="13" t="s">
        <v>85</v>
      </c>
      <c r="AY134" s="13" t="s">
        <v>142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3" t="s">
        <v>83</v>
      </c>
      <c r="BK134" s="211">
        <f>ROUND(I134*H134,2)</f>
        <v>0</v>
      </c>
      <c r="BL134" s="13" t="s">
        <v>208</v>
      </c>
      <c r="BM134" s="13" t="s">
        <v>852</v>
      </c>
    </row>
    <row r="135" s="10" customFormat="1" ht="22.8" customHeight="1">
      <c r="B135" s="184"/>
      <c r="C135" s="185"/>
      <c r="D135" s="186" t="s">
        <v>74</v>
      </c>
      <c r="E135" s="198" t="s">
        <v>462</v>
      </c>
      <c r="F135" s="198" t="s">
        <v>463</v>
      </c>
      <c r="G135" s="185"/>
      <c r="H135" s="185"/>
      <c r="I135" s="188"/>
      <c r="J135" s="199">
        <f>BK135</f>
        <v>0</v>
      </c>
      <c r="K135" s="185"/>
      <c r="L135" s="190"/>
      <c r="M135" s="191"/>
      <c r="N135" s="192"/>
      <c r="O135" s="192"/>
      <c r="P135" s="193">
        <f>SUM(P136:P156)</f>
        <v>0</v>
      </c>
      <c r="Q135" s="192"/>
      <c r="R135" s="193">
        <f>SUM(R136:R156)</f>
        <v>2.2371636000000001</v>
      </c>
      <c r="S135" s="192"/>
      <c r="T135" s="194">
        <f>SUM(T136:T156)</f>
        <v>0.36795199999999995</v>
      </c>
      <c r="AR135" s="195" t="s">
        <v>85</v>
      </c>
      <c r="AT135" s="196" t="s">
        <v>74</v>
      </c>
      <c r="AU135" s="196" t="s">
        <v>83</v>
      </c>
      <c r="AY135" s="195" t="s">
        <v>142</v>
      </c>
      <c r="BK135" s="197">
        <f>SUM(BK136:BK156)</f>
        <v>0</v>
      </c>
    </row>
    <row r="136" s="1" customFormat="1" ht="16.5" customHeight="1">
      <c r="B136" s="34"/>
      <c r="C136" s="200" t="s">
        <v>289</v>
      </c>
      <c r="D136" s="200" t="s">
        <v>145</v>
      </c>
      <c r="E136" s="201" t="s">
        <v>853</v>
      </c>
      <c r="F136" s="202" t="s">
        <v>854</v>
      </c>
      <c r="G136" s="203" t="s">
        <v>163</v>
      </c>
      <c r="H136" s="204">
        <v>22.300000000000001</v>
      </c>
      <c r="I136" s="205"/>
      <c r="J136" s="206">
        <f>ROUND(I136*H136,2)</f>
        <v>0</v>
      </c>
      <c r="K136" s="202" t="s">
        <v>149</v>
      </c>
      <c r="L136" s="39"/>
      <c r="M136" s="207" t="s">
        <v>20</v>
      </c>
      <c r="N136" s="208" t="s">
        <v>46</v>
      </c>
      <c r="O136" s="75"/>
      <c r="P136" s="209">
        <f>O136*H136</f>
        <v>0</v>
      </c>
      <c r="Q136" s="209">
        <v>0</v>
      </c>
      <c r="R136" s="209">
        <f>Q136*H136</f>
        <v>0</v>
      </c>
      <c r="S136" s="209">
        <v>0.0033800000000000002</v>
      </c>
      <c r="T136" s="210">
        <f>S136*H136</f>
        <v>0.07537400000000001</v>
      </c>
      <c r="AR136" s="13" t="s">
        <v>208</v>
      </c>
      <c r="AT136" s="13" t="s">
        <v>145</v>
      </c>
      <c r="AU136" s="13" t="s">
        <v>85</v>
      </c>
      <c r="AY136" s="13" t="s">
        <v>142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3" t="s">
        <v>83</v>
      </c>
      <c r="BK136" s="211">
        <f>ROUND(I136*H136,2)</f>
        <v>0</v>
      </c>
      <c r="BL136" s="13" t="s">
        <v>208</v>
      </c>
      <c r="BM136" s="13" t="s">
        <v>855</v>
      </c>
    </row>
    <row r="137" s="1" customFormat="1" ht="16.5" customHeight="1">
      <c r="B137" s="34"/>
      <c r="C137" s="200" t="s">
        <v>293</v>
      </c>
      <c r="D137" s="200" t="s">
        <v>145</v>
      </c>
      <c r="E137" s="201" t="s">
        <v>856</v>
      </c>
      <c r="F137" s="202" t="s">
        <v>857</v>
      </c>
      <c r="G137" s="203" t="s">
        <v>163</v>
      </c>
      <c r="H137" s="204">
        <v>16</v>
      </c>
      <c r="I137" s="205"/>
      <c r="J137" s="206">
        <f>ROUND(I137*H137,2)</f>
        <v>0</v>
      </c>
      <c r="K137" s="202" t="s">
        <v>149</v>
      </c>
      <c r="L137" s="39"/>
      <c r="M137" s="207" t="s">
        <v>20</v>
      </c>
      <c r="N137" s="208" t="s">
        <v>46</v>
      </c>
      <c r="O137" s="75"/>
      <c r="P137" s="209">
        <f>O137*H137</f>
        <v>0</v>
      </c>
      <c r="Q137" s="209">
        <v>0</v>
      </c>
      <c r="R137" s="209">
        <f>Q137*H137</f>
        <v>0</v>
      </c>
      <c r="S137" s="209">
        <v>0.00348</v>
      </c>
      <c r="T137" s="210">
        <f>S137*H137</f>
        <v>0.05568</v>
      </c>
      <c r="AR137" s="13" t="s">
        <v>208</v>
      </c>
      <c r="AT137" s="13" t="s">
        <v>145</v>
      </c>
      <c r="AU137" s="13" t="s">
        <v>85</v>
      </c>
      <c r="AY137" s="13" t="s">
        <v>142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3" t="s">
        <v>83</v>
      </c>
      <c r="BK137" s="211">
        <f>ROUND(I137*H137,2)</f>
        <v>0</v>
      </c>
      <c r="BL137" s="13" t="s">
        <v>208</v>
      </c>
      <c r="BM137" s="13" t="s">
        <v>858</v>
      </c>
    </row>
    <row r="138" s="1" customFormat="1" ht="16.5" customHeight="1">
      <c r="B138" s="34"/>
      <c r="C138" s="200" t="s">
        <v>297</v>
      </c>
      <c r="D138" s="200" t="s">
        <v>145</v>
      </c>
      <c r="E138" s="201" t="s">
        <v>477</v>
      </c>
      <c r="F138" s="202" t="s">
        <v>478</v>
      </c>
      <c r="G138" s="203" t="s">
        <v>163</v>
      </c>
      <c r="H138" s="204">
        <v>38.200000000000003</v>
      </c>
      <c r="I138" s="205"/>
      <c r="J138" s="206">
        <f>ROUND(I138*H138,2)</f>
        <v>0</v>
      </c>
      <c r="K138" s="202" t="s">
        <v>149</v>
      </c>
      <c r="L138" s="39"/>
      <c r="M138" s="207" t="s">
        <v>20</v>
      </c>
      <c r="N138" s="208" t="s">
        <v>46</v>
      </c>
      <c r="O138" s="75"/>
      <c r="P138" s="209">
        <f>O138*H138</f>
        <v>0</v>
      </c>
      <c r="Q138" s="209">
        <v>0</v>
      </c>
      <c r="R138" s="209">
        <f>Q138*H138</f>
        <v>0</v>
      </c>
      <c r="S138" s="209">
        <v>0.0016999999999999999</v>
      </c>
      <c r="T138" s="210">
        <f>S138*H138</f>
        <v>0.064939999999999998</v>
      </c>
      <c r="AR138" s="13" t="s">
        <v>208</v>
      </c>
      <c r="AT138" s="13" t="s">
        <v>145</v>
      </c>
      <c r="AU138" s="13" t="s">
        <v>85</v>
      </c>
      <c r="AY138" s="13" t="s">
        <v>142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3" t="s">
        <v>83</v>
      </c>
      <c r="BK138" s="211">
        <f>ROUND(I138*H138,2)</f>
        <v>0</v>
      </c>
      <c r="BL138" s="13" t="s">
        <v>208</v>
      </c>
      <c r="BM138" s="13" t="s">
        <v>859</v>
      </c>
    </row>
    <row r="139" s="1" customFormat="1" ht="16.5" customHeight="1">
      <c r="B139" s="34"/>
      <c r="C139" s="200" t="s">
        <v>301</v>
      </c>
      <c r="D139" s="200" t="s">
        <v>145</v>
      </c>
      <c r="E139" s="201" t="s">
        <v>481</v>
      </c>
      <c r="F139" s="202" t="s">
        <v>482</v>
      </c>
      <c r="G139" s="203" t="s">
        <v>163</v>
      </c>
      <c r="H139" s="204">
        <v>27.399999999999999</v>
      </c>
      <c r="I139" s="205"/>
      <c r="J139" s="206">
        <f>ROUND(I139*H139,2)</f>
        <v>0</v>
      </c>
      <c r="K139" s="202" t="s">
        <v>149</v>
      </c>
      <c r="L139" s="39"/>
      <c r="M139" s="207" t="s">
        <v>20</v>
      </c>
      <c r="N139" s="208" t="s">
        <v>46</v>
      </c>
      <c r="O139" s="75"/>
      <c r="P139" s="209">
        <f>O139*H139</f>
        <v>0</v>
      </c>
      <c r="Q139" s="209">
        <v>0</v>
      </c>
      <c r="R139" s="209">
        <f>Q139*H139</f>
        <v>0</v>
      </c>
      <c r="S139" s="209">
        <v>0.0017700000000000001</v>
      </c>
      <c r="T139" s="210">
        <f>S139*H139</f>
        <v>0.048497999999999999</v>
      </c>
      <c r="AR139" s="13" t="s">
        <v>208</v>
      </c>
      <c r="AT139" s="13" t="s">
        <v>145</v>
      </c>
      <c r="AU139" s="13" t="s">
        <v>85</v>
      </c>
      <c r="AY139" s="13" t="s">
        <v>142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3" t="s">
        <v>83</v>
      </c>
      <c r="BK139" s="211">
        <f>ROUND(I139*H139,2)</f>
        <v>0</v>
      </c>
      <c r="BL139" s="13" t="s">
        <v>208</v>
      </c>
      <c r="BM139" s="13" t="s">
        <v>860</v>
      </c>
    </row>
    <row r="140" s="1" customFormat="1" ht="16.5" customHeight="1">
      <c r="B140" s="34"/>
      <c r="C140" s="200" t="s">
        <v>305</v>
      </c>
      <c r="D140" s="200" t="s">
        <v>145</v>
      </c>
      <c r="E140" s="201" t="s">
        <v>861</v>
      </c>
      <c r="F140" s="202" t="s">
        <v>862</v>
      </c>
      <c r="G140" s="203" t="s">
        <v>369</v>
      </c>
      <c r="H140" s="204">
        <v>3</v>
      </c>
      <c r="I140" s="205"/>
      <c r="J140" s="206">
        <f>ROUND(I140*H140,2)</f>
        <v>0</v>
      </c>
      <c r="K140" s="202" t="s">
        <v>149</v>
      </c>
      <c r="L140" s="39"/>
      <c r="M140" s="207" t="s">
        <v>20</v>
      </c>
      <c r="N140" s="208" t="s">
        <v>46</v>
      </c>
      <c r="O140" s="75"/>
      <c r="P140" s="209">
        <f>O140*H140</f>
        <v>0</v>
      </c>
      <c r="Q140" s="209">
        <v>0</v>
      </c>
      <c r="R140" s="209">
        <f>Q140*H140</f>
        <v>0</v>
      </c>
      <c r="S140" s="209">
        <v>0.0090600000000000003</v>
      </c>
      <c r="T140" s="210">
        <f>S140*H140</f>
        <v>0.027180000000000003</v>
      </c>
      <c r="AR140" s="13" t="s">
        <v>208</v>
      </c>
      <c r="AT140" s="13" t="s">
        <v>145</v>
      </c>
      <c r="AU140" s="13" t="s">
        <v>85</v>
      </c>
      <c r="AY140" s="13" t="s">
        <v>142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3" t="s">
        <v>83</v>
      </c>
      <c r="BK140" s="211">
        <f>ROUND(I140*H140,2)</f>
        <v>0</v>
      </c>
      <c r="BL140" s="13" t="s">
        <v>208</v>
      </c>
      <c r="BM140" s="13" t="s">
        <v>863</v>
      </c>
    </row>
    <row r="141" s="1" customFormat="1" ht="16.5" customHeight="1">
      <c r="B141" s="34"/>
      <c r="C141" s="200" t="s">
        <v>309</v>
      </c>
      <c r="D141" s="200" t="s">
        <v>145</v>
      </c>
      <c r="E141" s="201" t="s">
        <v>864</v>
      </c>
      <c r="F141" s="202" t="s">
        <v>865</v>
      </c>
      <c r="G141" s="203" t="s">
        <v>156</v>
      </c>
      <c r="H141" s="204">
        <v>3</v>
      </c>
      <c r="I141" s="205"/>
      <c r="J141" s="206">
        <f>ROUND(I141*H141,2)</f>
        <v>0</v>
      </c>
      <c r="K141" s="202" t="s">
        <v>149</v>
      </c>
      <c r="L141" s="39"/>
      <c r="M141" s="207" t="s">
        <v>20</v>
      </c>
      <c r="N141" s="208" t="s">
        <v>46</v>
      </c>
      <c r="O141" s="75"/>
      <c r="P141" s="209">
        <f>O141*H141</f>
        <v>0</v>
      </c>
      <c r="Q141" s="209">
        <v>0</v>
      </c>
      <c r="R141" s="209">
        <f>Q141*H141</f>
        <v>0</v>
      </c>
      <c r="S141" s="209">
        <v>0.0058399999999999997</v>
      </c>
      <c r="T141" s="210">
        <f>S141*H141</f>
        <v>0.017520000000000001</v>
      </c>
      <c r="AR141" s="13" t="s">
        <v>208</v>
      </c>
      <c r="AT141" s="13" t="s">
        <v>145</v>
      </c>
      <c r="AU141" s="13" t="s">
        <v>85</v>
      </c>
      <c r="AY141" s="13" t="s">
        <v>142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3" t="s">
        <v>83</v>
      </c>
      <c r="BK141" s="211">
        <f>ROUND(I141*H141,2)</f>
        <v>0</v>
      </c>
      <c r="BL141" s="13" t="s">
        <v>208</v>
      </c>
      <c r="BM141" s="13" t="s">
        <v>866</v>
      </c>
    </row>
    <row r="142" s="1" customFormat="1" ht="16.5" customHeight="1">
      <c r="B142" s="34"/>
      <c r="C142" s="200" t="s">
        <v>314</v>
      </c>
      <c r="D142" s="200" t="s">
        <v>145</v>
      </c>
      <c r="E142" s="201" t="s">
        <v>867</v>
      </c>
      <c r="F142" s="202" t="s">
        <v>868</v>
      </c>
      <c r="G142" s="203" t="s">
        <v>369</v>
      </c>
      <c r="H142" s="204">
        <v>4</v>
      </c>
      <c r="I142" s="205"/>
      <c r="J142" s="206">
        <f>ROUND(I142*H142,2)</f>
        <v>0</v>
      </c>
      <c r="K142" s="202" t="s">
        <v>149</v>
      </c>
      <c r="L142" s="39"/>
      <c r="M142" s="207" t="s">
        <v>20</v>
      </c>
      <c r="N142" s="208" t="s">
        <v>46</v>
      </c>
      <c r="O142" s="75"/>
      <c r="P142" s="209">
        <f>O142*H142</f>
        <v>0</v>
      </c>
      <c r="Q142" s="209">
        <v>0</v>
      </c>
      <c r="R142" s="209">
        <f>Q142*H142</f>
        <v>0</v>
      </c>
      <c r="S142" s="209">
        <v>0.0018799999999999999</v>
      </c>
      <c r="T142" s="210">
        <f>S142*H142</f>
        <v>0.0075199999999999998</v>
      </c>
      <c r="AR142" s="13" t="s">
        <v>208</v>
      </c>
      <c r="AT142" s="13" t="s">
        <v>145</v>
      </c>
      <c r="AU142" s="13" t="s">
        <v>85</v>
      </c>
      <c r="AY142" s="13" t="s">
        <v>142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3" t="s">
        <v>83</v>
      </c>
      <c r="BK142" s="211">
        <f>ROUND(I142*H142,2)</f>
        <v>0</v>
      </c>
      <c r="BL142" s="13" t="s">
        <v>208</v>
      </c>
      <c r="BM142" s="13" t="s">
        <v>869</v>
      </c>
    </row>
    <row r="143" s="1" customFormat="1" ht="16.5" customHeight="1">
      <c r="B143" s="34"/>
      <c r="C143" s="200" t="s">
        <v>318</v>
      </c>
      <c r="D143" s="200" t="s">
        <v>145</v>
      </c>
      <c r="E143" s="201" t="s">
        <v>493</v>
      </c>
      <c r="F143" s="202" t="s">
        <v>494</v>
      </c>
      <c r="G143" s="203" t="s">
        <v>163</v>
      </c>
      <c r="H143" s="204">
        <v>27.399999999999999</v>
      </c>
      <c r="I143" s="205"/>
      <c r="J143" s="206">
        <f>ROUND(I143*H143,2)</f>
        <v>0</v>
      </c>
      <c r="K143" s="202" t="s">
        <v>149</v>
      </c>
      <c r="L143" s="39"/>
      <c r="M143" s="207" t="s">
        <v>20</v>
      </c>
      <c r="N143" s="208" t="s">
        <v>46</v>
      </c>
      <c r="O143" s="75"/>
      <c r="P143" s="209">
        <f>O143*H143</f>
        <v>0</v>
      </c>
      <c r="Q143" s="209">
        <v>0</v>
      </c>
      <c r="R143" s="209">
        <f>Q143*H143</f>
        <v>0</v>
      </c>
      <c r="S143" s="209">
        <v>0.0025999999999999999</v>
      </c>
      <c r="T143" s="210">
        <f>S143*H143</f>
        <v>0.071239999999999998</v>
      </c>
      <c r="AR143" s="13" t="s">
        <v>208</v>
      </c>
      <c r="AT143" s="13" t="s">
        <v>145</v>
      </c>
      <c r="AU143" s="13" t="s">
        <v>85</v>
      </c>
      <c r="AY143" s="13" t="s">
        <v>142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3" t="s">
        <v>83</v>
      </c>
      <c r="BK143" s="211">
        <f>ROUND(I143*H143,2)</f>
        <v>0</v>
      </c>
      <c r="BL143" s="13" t="s">
        <v>208</v>
      </c>
      <c r="BM143" s="13" t="s">
        <v>870</v>
      </c>
    </row>
    <row r="144" s="1" customFormat="1" ht="22.5" customHeight="1">
      <c r="B144" s="34"/>
      <c r="C144" s="200" t="s">
        <v>324</v>
      </c>
      <c r="D144" s="200" t="s">
        <v>145</v>
      </c>
      <c r="E144" s="201" t="s">
        <v>501</v>
      </c>
      <c r="F144" s="202" t="s">
        <v>502</v>
      </c>
      <c r="G144" s="203" t="s">
        <v>156</v>
      </c>
      <c r="H144" s="204">
        <v>233.38999999999999</v>
      </c>
      <c r="I144" s="205"/>
      <c r="J144" s="206">
        <f>ROUND(I144*H144,2)</f>
        <v>0</v>
      </c>
      <c r="K144" s="202" t="s">
        <v>149</v>
      </c>
      <c r="L144" s="39"/>
      <c r="M144" s="207" t="s">
        <v>20</v>
      </c>
      <c r="N144" s="208" t="s">
        <v>46</v>
      </c>
      <c r="O144" s="75"/>
      <c r="P144" s="209">
        <f>O144*H144</f>
        <v>0</v>
      </c>
      <c r="Q144" s="209">
        <v>0.0072399999999999999</v>
      </c>
      <c r="R144" s="209">
        <f>Q144*H144</f>
        <v>1.6897435999999999</v>
      </c>
      <c r="S144" s="209">
        <v>0</v>
      </c>
      <c r="T144" s="210">
        <f>S144*H144</f>
        <v>0</v>
      </c>
      <c r="AR144" s="13" t="s">
        <v>208</v>
      </c>
      <c r="AT144" s="13" t="s">
        <v>145</v>
      </c>
      <c r="AU144" s="13" t="s">
        <v>85</v>
      </c>
      <c r="AY144" s="13" t="s">
        <v>142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3" t="s">
        <v>83</v>
      </c>
      <c r="BK144" s="211">
        <f>ROUND(I144*H144,2)</f>
        <v>0</v>
      </c>
      <c r="BL144" s="13" t="s">
        <v>208</v>
      </c>
      <c r="BM144" s="13" t="s">
        <v>871</v>
      </c>
    </row>
    <row r="145" s="1" customFormat="1" ht="22.5" customHeight="1">
      <c r="B145" s="34"/>
      <c r="C145" s="200" t="s">
        <v>328</v>
      </c>
      <c r="D145" s="200" t="s">
        <v>145</v>
      </c>
      <c r="E145" s="201" t="s">
        <v>872</v>
      </c>
      <c r="F145" s="202" t="s">
        <v>873</v>
      </c>
      <c r="G145" s="203" t="s">
        <v>163</v>
      </c>
      <c r="H145" s="204">
        <v>22.300000000000001</v>
      </c>
      <c r="I145" s="205"/>
      <c r="J145" s="206">
        <f>ROUND(I145*H145,2)</f>
        <v>0</v>
      </c>
      <c r="K145" s="202" t="s">
        <v>149</v>
      </c>
      <c r="L145" s="39"/>
      <c r="M145" s="207" t="s">
        <v>20</v>
      </c>
      <c r="N145" s="208" t="s">
        <v>46</v>
      </c>
      <c r="O145" s="75"/>
      <c r="P145" s="209">
        <f>O145*H145</f>
        <v>0</v>
      </c>
      <c r="Q145" s="209">
        <v>0.0042199999999999998</v>
      </c>
      <c r="R145" s="209">
        <f>Q145*H145</f>
        <v>0.094105999999999995</v>
      </c>
      <c r="S145" s="209">
        <v>0</v>
      </c>
      <c r="T145" s="210">
        <f>S145*H145</f>
        <v>0</v>
      </c>
      <c r="AR145" s="13" t="s">
        <v>208</v>
      </c>
      <c r="AT145" s="13" t="s">
        <v>145</v>
      </c>
      <c r="AU145" s="13" t="s">
        <v>85</v>
      </c>
      <c r="AY145" s="13" t="s">
        <v>142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3" t="s">
        <v>83</v>
      </c>
      <c r="BK145" s="211">
        <f>ROUND(I145*H145,2)</f>
        <v>0</v>
      </c>
      <c r="BL145" s="13" t="s">
        <v>208</v>
      </c>
      <c r="BM145" s="13" t="s">
        <v>874</v>
      </c>
    </row>
    <row r="146" s="1" customFormat="1" ht="16.5" customHeight="1">
      <c r="B146" s="34"/>
      <c r="C146" s="200" t="s">
        <v>332</v>
      </c>
      <c r="D146" s="200" t="s">
        <v>145</v>
      </c>
      <c r="E146" s="201" t="s">
        <v>875</v>
      </c>
      <c r="F146" s="202" t="s">
        <v>876</v>
      </c>
      <c r="G146" s="203" t="s">
        <v>163</v>
      </c>
      <c r="H146" s="204">
        <v>16</v>
      </c>
      <c r="I146" s="205"/>
      <c r="J146" s="206">
        <f>ROUND(I146*H146,2)</f>
        <v>0</v>
      </c>
      <c r="K146" s="202" t="s">
        <v>149</v>
      </c>
      <c r="L146" s="39"/>
      <c r="M146" s="207" t="s">
        <v>20</v>
      </c>
      <c r="N146" s="208" t="s">
        <v>46</v>
      </c>
      <c r="O146" s="75"/>
      <c r="P146" s="209">
        <f>O146*H146</f>
        <v>0</v>
      </c>
      <c r="Q146" s="209">
        <v>0.0043899999999999998</v>
      </c>
      <c r="R146" s="209">
        <f>Q146*H146</f>
        <v>0.070239999999999997</v>
      </c>
      <c r="S146" s="209">
        <v>0</v>
      </c>
      <c r="T146" s="210">
        <f>S146*H146</f>
        <v>0</v>
      </c>
      <c r="AR146" s="13" t="s">
        <v>208</v>
      </c>
      <c r="AT146" s="13" t="s">
        <v>145</v>
      </c>
      <c r="AU146" s="13" t="s">
        <v>85</v>
      </c>
      <c r="AY146" s="13" t="s">
        <v>142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3" t="s">
        <v>83</v>
      </c>
      <c r="BK146" s="211">
        <f>ROUND(I146*H146,2)</f>
        <v>0</v>
      </c>
      <c r="BL146" s="13" t="s">
        <v>208</v>
      </c>
      <c r="BM146" s="13" t="s">
        <v>877</v>
      </c>
    </row>
    <row r="147" s="1" customFormat="1" ht="16.5" customHeight="1">
      <c r="B147" s="34"/>
      <c r="C147" s="200" t="s">
        <v>336</v>
      </c>
      <c r="D147" s="200" t="s">
        <v>145</v>
      </c>
      <c r="E147" s="201" t="s">
        <v>505</v>
      </c>
      <c r="F147" s="202" t="s">
        <v>506</v>
      </c>
      <c r="G147" s="203" t="s">
        <v>163</v>
      </c>
      <c r="H147" s="204">
        <v>38.200000000000003</v>
      </c>
      <c r="I147" s="205"/>
      <c r="J147" s="206">
        <f>ROUND(I147*H147,2)</f>
        <v>0</v>
      </c>
      <c r="K147" s="202" t="s">
        <v>149</v>
      </c>
      <c r="L147" s="39"/>
      <c r="M147" s="207" t="s">
        <v>20</v>
      </c>
      <c r="N147" s="208" t="s">
        <v>46</v>
      </c>
      <c r="O147" s="75"/>
      <c r="P147" s="209">
        <f>O147*H147</f>
        <v>0</v>
      </c>
      <c r="Q147" s="209">
        <v>0.00347</v>
      </c>
      <c r="R147" s="209">
        <f>Q147*H147</f>
        <v>0.13255400000000001</v>
      </c>
      <c r="S147" s="209">
        <v>0</v>
      </c>
      <c r="T147" s="210">
        <f>S147*H147</f>
        <v>0</v>
      </c>
      <c r="AR147" s="13" t="s">
        <v>208</v>
      </c>
      <c r="AT147" s="13" t="s">
        <v>145</v>
      </c>
      <c r="AU147" s="13" t="s">
        <v>85</v>
      </c>
      <c r="AY147" s="13" t="s">
        <v>142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3" t="s">
        <v>83</v>
      </c>
      <c r="BK147" s="211">
        <f>ROUND(I147*H147,2)</f>
        <v>0</v>
      </c>
      <c r="BL147" s="13" t="s">
        <v>208</v>
      </c>
      <c r="BM147" s="13" t="s">
        <v>878</v>
      </c>
    </row>
    <row r="148" s="1" customFormat="1" ht="22.5" customHeight="1">
      <c r="B148" s="34"/>
      <c r="C148" s="200" t="s">
        <v>340</v>
      </c>
      <c r="D148" s="200" t="s">
        <v>145</v>
      </c>
      <c r="E148" s="201" t="s">
        <v>509</v>
      </c>
      <c r="F148" s="202" t="s">
        <v>510</v>
      </c>
      <c r="G148" s="203" t="s">
        <v>163</v>
      </c>
      <c r="H148" s="204">
        <v>27.399999999999999</v>
      </c>
      <c r="I148" s="205"/>
      <c r="J148" s="206">
        <f>ROUND(I148*H148,2)</f>
        <v>0</v>
      </c>
      <c r="K148" s="202" t="s">
        <v>149</v>
      </c>
      <c r="L148" s="39"/>
      <c r="M148" s="207" t="s">
        <v>20</v>
      </c>
      <c r="N148" s="208" t="s">
        <v>46</v>
      </c>
      <c r="O148" s="75"/>
      <c r="P148" s="209">
        <f>O148*H148</f>
        <v>0</v>
      </c>
      <c r="Q148" s="209">
        <v>0.00296</v>
      </c>
      <c r="R148" s="209">
        <f>Q148*H148</f>
        <v>0.081103999999999996</v>
      </c>
      <c r="S148" s="209">
        <v>0</v>
      </c>
      <c r="T148" s="210">
        <f>S148*H148</f>
        <v>0</v>
      </c>
      <c r="AR148" s="13" t="s">
        <v>208</v>
      </c>
      <c r="AT148" s="13" t="s">
        <v>145</v>
      </c>
      <c r="AU148" s="13" t="s">
        <v>85</v>
      </c>
      <c r="AY148" s="13" t="s">
        <v>142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3" t="s">
        <v>83</v>
      </c>
      <c r="BK148" s="211">
        <f>ROUND(I148*H148,2)</f>
        <v>0</v>
      </c>
      <c r="BL148" s="13" t="s">
        <v>208</v>
      </c>
      <c r="BM148" s="13" t="s">
        <v>879</v>
      </c>
    </row>
    <row r="149" s="1" customFormat="1" ht="16.5" customHeight="1">
      <c r="B149" s="34"/>
      <c r="C149" s="200" t="s">
        <v>344</v>
      </c>
      <c r="D149" s="200" t="s">
        <v>145</v>
      </c>
      <c r="E149" s="201" t="s">
        <v>880</v>
      </c>
      <c r="F149" s="202" t="s">
        <v>881</v>
      </c>
      <c r="G149" s="203" t="s">
        <v>163</v>
      </c>
      <c r="H149" s="204">
        <v>25.399999999999999</v>
      </c>
      <c r="I149" s="205"/>
      <c r="J149" s="206">
        <f>ROUND(I149*H149,2)</f>
        <v>0</v>
      </c>
      <c r="K149" s="202" t="s">
        <v>149</v>
      </c>
      <c r="L149" s="39"/>
      <c r="M149" s="207" t="s">
        <v>20</v>
      </c>
      <c r="N149" s="208" t="s">
        <v>46</v>
      </c>
      <c r="O149" s="75"/>
      <c r="P149" s="209">
        <f>O149*H149</f>
        <v>0</v>
      </c>
      <c r="Q149" s="209">
        <v>0.0023999999999999998</v>
      </c>
      <c r="R149" s="209">
        <f>Q149*H149</f>
        <v>0.060959999999999993</v>
      </c>
      <c r="S149" s="209">
        <v>0</v>
      </c>
      <c r="T149" s="210">
        <f>S149*H149</f>
        <v>0</v>
      </c>
      <c r="AR149" s="13" t="s">
        <v>208</v>
      </c>
      <c r="AT149" s="13" t="s">
        <v>145</v>
      </c>
      <c r="AU149" s="13" t="s">
        <v>85</v>
      </c>
      <c r="AY149" s="13" t="s">
        <v>142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3" t="s">
        <v>83</v>
      </c>
      <c r="BK149" s="211">
        <f>ROUND(I149*H149,2)</f>
        <v>0</v>
      </c>
      <c r="BL149" s="13" t="s">
        <v>208</v>
      </c>
      <c r="BM149" s="13" t="s">
        <v>882</v>
      </c>
    </row>
    <row r="150" s="1" customFormat="1" ht="22.5" customHeight="1">
      <c r="B150" s="34"/>
      <c r="C150" s="200" t="s">
        <v>350</v>
      </c>
      <c r="D150" s="200" t="s">
        <v>145</v>
      </c>
      <c r="E150" s="201" t="s">
        <v>883</v>
      </c>
      <c r="F150" s="202" t="s">
        <v>884</v>
      </c>
      <c r="G150" s="203" t="s">
        <v>369</v>
      </c>
      <c r="H150" s="204">
        <v>3</v>
      </c>
      <c r="I150" s="205"/>
      <c r="J150" s="206">
        <f>ROUND(I150*H150,2)</f>
        <v>0</v>
      </c>
      <c r="K150" s="202" t="s">
        <v>149</v>
      </c>
      <c r="L150" s="39"/>
      <c r="M150" s="207" t="s">
        <v>20</v>
      </c>
      <c r="N150" s="208" t="s">
        <v>46</v>
      </c>
      <c r="O150" s="75"/>
      <c r="P150" s="209">
        <f>O150*H150</f>
        <v>0</v>
      </c>
      <c r="Q150" s="209">
        <v>0.0035999999999999999</v>
      </c>
      <c r="R150" s="209">
        <f>Q150*H150</f>
        <v>0.010800000000000001</v>
      </c>
      <c r="S150" s="209">
        <v>0</v>
      </c>
      <c r="T150" s="210">
        <f>S150*H150</f>
        <v>0</v>
      </c>
      <c r="AR150" s="13" t="s">
        <v>208</v>
      </c>
      <c r="AT150" s="13" t="s">
        <v>145</v>
      </c>
      <c r="AU150" s="13" t="s">
        <v>85</v>
      </c>
      <c r="AY150" s="13" t="s">
        <v>142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3" t="s">
        <v>83</v>
      </c>
      <c r="BK150" s="211">
        <f>ROUND(I150*H150,2)</f>
        <v>0</v>
      </c>
      <c r="BL150" s="13" t="s">
        <v>208</v>
      </c>
      <c r="BM150" s="13" t="s">
        <v>885</v>
      </c>
    </row>
    <row r="151" s="1" customFormat="1" ht="16.5" customHeight="1">
      <c r="B151" s="34"/>
      <c r="C151" s="200" t="s">
        <v>358</v>
      </c>
      <c r="D151" s="200" t="s">
        <v>145</v>
      </c>
      <c r="E151" s="201" t="s">
        <v>886</v>
      </c>
      <c r="F151" s="202" t="s">
        <v>887</v>
      </c>
      <c r="G151" s="203" t="s">
        <v>156</v>
      </c>
      <c r="H151" s="204">
        <v>3</v>
      </c>
      <c r="I151" s="205"/>
      <c r="J151" s="206">
        <f>ROUND(I151*H151,2)</f>
        <v>0</v>
      </c>
      <c r="K151" s="202" t="s">
        <v>149</v>
      </c>
      <c r="L151" s="39"/>
      <c r="M151" s="207" t="s">
        <v>20</v>
      </c>
      <c r="N151" s="208" t="s">
        <v>46</v>
      </c>
      <c r="O151" s="75"/>
      <c r="P151" s="209">
        <f>O151*H151</f>
        <v>0</v>
      </c>
      <c r="Q151" s="209">
        <v>0.01082</v>
      </c>
      <c r="R151" s="209">
        <f>Q151*H151</f>
        <v>0.032460000000000003</v>
      </c>
      <c r="S151" s="209">
        <v>0</v>
      </c>
      <c r="T151" s="210">
        <f>S151*H151</f>
        <v>0</v>
      </c>
      <c r="AR151" s="13" t="s">
        <v>208</v>
      </c>
      <c r="AT151" s="13" t="s">
        <v>145</v>
      </c>
      <c r="AU151" s="13" t="s">
        <v>85</v>
      </c>
      <c r="AY151" s="13" t="s">
        <v>142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3" t="s">
        <v>83</v>
      </c>
      <c r="BK151" s="211">
        <f>ROUND(I151*H151,2)</f>
        <v>0</v>
      </c>
      <c r="BL151" s="13" t="s">
        <v>208</v>
      </c>
      <c r="BM151" s="13" t="s">
        <v>888</v>
      </c>
    </row>
    <row r="152" s="1" customFormat="1" ht="22.5" customHeight="1">
      <c r="B152" s="34"/>
      <c r="C152" s="200" t="s">
        <v>362</v>
      </c>
      <c r="D152" s="200" t="s">
        <v>145</v>
      </c>
      <c r="E152" s="201" t="s">
        <v>889</v>
      </c>
      <c r="F152" s="202" t="s">
        <v>890</v>
      </c>
      <c r="G152" s="203" t="s">
        <v>369</v>
      </c>
      <c r="H152" s="204">
        <v>4</v>
      </c>
      <c r="I152" s="205"/>
      <c r="J152" s="206">
        <f>ROUND(I152*H152,2)</f>
        <v>0</v>
      </c>
      <c r="K152" s="202" t="s">
        <v>149</v>
      </c>
      <c r="L152" s="39"/>
      <c r="M152" s="207" t="s">
        <v>20</v>
      </c>
      <c r="N152" s="208" t="s">
        <v>46</v>
      </c>
      <c r="O152" s="75"/>
      <c r="P152" s="209">
        <f>O152*H152</f>
        <v>0</v>
      </c>
      <c r="Q152" s="209">
        <v>0.0027299999999999998</v>
      </c>
      <c r="R152" s="209">
        <f>Q152*H152</f>
        <v>0.010919999999999999</v>
      </c>
      <c r="S152" s="209">
        <v>0</v>
      </c>
      <c r="T152" s="210">
        <f>S152*H152</f>
        <v>0</v>
      </c>
      <c r="AR152" s="13" t="s">
        <v>208</v>
      </c>
      <c r="AT152" s="13" t="s">
        <v>145</v>
      </c>
      <c r="AU152" s="13" t="s">
        <v>85</v>
      </c>
      <c r="AY152" s="13" t="s">
        <v>142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3" t="s">
        <v>83</v>
      </c>
      <c r="BK152" s="211">
        <f>ROUND(I152*H152,2)</f>
        <v>0</v>
      </c>
      <c r="BL152" s="13" t="s">
        <v>208</v>
      </c>
      <c r="BM152" s="13" t="s">
        <v>891</v>
      </c>
    </row>
    <row r="153" s="1" customFormat="1" ht="22.5" customHeight="1">
      <c r="B153" s="34"/>
      <c r="C153" s="200" t="s">
        <v>366</v>
      </c>
      <c r="D153" s="200" t="s">
        <v>145</v>
      </c>
      <c r="E153" s="201" t="s">
        <v>892</v>
      </c>
      <c r="F153" s="202" t="s">
        <v>893</v>
      </c>
      <c r="G153" s="203" t="s">
        <v>369</v>
      </c>
      <c r="H153" s="204">
        <v>4</v>
      </c>
      <c r="I153" s="205"/>
      <c r="J153" s="206">
        <f>ROUND(I153*H153,2)</f>
        <v>0</v>
      </c>
      <c r="K153" s="202" t="s">
        <v>149</v>
      </c>
      <c r="L153" s="39"/>
      <c r="M153" s="207" t="s">
        <v>20</v>
      </c>
      <c r="N153" s="208" t="s">
        <v>46</v>
      </c>
      <c r="O153" s="75"/>
      <c r="P153" s="209">
        <f>O153*H153</f>
        <v>0</v>
      </c>
      <c r="Q153" s="209">
        <v>0.0014</v>
      </c>
      <c r="R153" s="209">
        <f>Q153*H153</f>
        <v>0.0055999999999999999</v>
      </c>
      <c r="S153" s="209">
        <v>0</v>
      </c>
      <c r="T153" s="210">
        <f>S153*H153</f>
        <v>0</v>
      </c>
      <c r="AR153" s="13" t="s">
        <v>208</v>
      </c>
      <c r="AT153" s="13" t="s">
        <v>145</v>
      </c>
      <c r="AU153" s="13" t="s">
        <v>85</v>
      </c>
      <c r="AY153" s="13" t="s">
        <v>142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3" t="s">
        <v>83</v>
      </c>
      <c r="BK153" s="211">
        <f>ROUND(I153*H153,2)</f>
        <v>0</v>
      </c>
      <c r="BL153" s="13" t="s">
        <v>208</v>
      </c>
      <c r="BM153" s="13" t="s">
        <v>894</v>
      </c>
    </row>
    <row r="154" s="1" customFormat="1" ht="16.5" customHeight="1">
      <c r="B154" s="34"/>
      <c r="C154" s="200" t="s">
        <v>374</v>
      </c>
      <c r="D154" s="200" t="s">
        <v>145</v>
      </c>
      <c r="E154" s="201" t="s">
        <v>525</v>
      </c>
      <c r="F154" s="202" t="s">
        <v>526</v>
      </c>
      <c r="G154" s="203" t="s">
        <v>163</v>
      </c>
      <c r="H154" s="204">
        <v>27.399999999999999</v>
      </c>
      <c r="I154" s="205"/>
      <c r="J154" s="206">
        <f>ROUND(I154*H154,2)</f>
        <v>0</v>
      </c>
      <c r="K154" s="202" t="s">
        <v>149</v>
      </c>
      <c r="L154" s="39"/>
      <c r="M154" s="207" t="s">
        <v>20</v>
      </c>
      <c r="N154" s="208" t="s">
        <v>46</v>
      </c>
      <c r="O154" s="75"/>
      <c r="P154" s="209">
        <f>O154*H154</f>
        <v>0</v>
      </c>
      <c r="Q154" s="209">
        <v>0.00174</v>
      </c>
      <c r="R154" s="209">
        <f>Q154*H154</f>
        <v>0.047675999999999996</v>
      </c>
      <c r="S154" s="209">
        <v>0</v>
      </c>
      <c r="T154" s="210">
        <f>S154*H154</f>
        <v>0</v>
      </c>
      <c r="AR154" s="13" t="s">
        <v>208</v>
      </c>
      <c r="AT154" s="13" t="s">
        <v>145</v>
      </c>
      <c r="AU154" s="13" t="s">
        <v>85</v>
      </c>
      <c r="AY154" s="13" t="s">
        <v>142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3" t="s">
        <v>83</v>
      </c>
      <c r="BK154" s="211">
        <f>ROUND(I154*H154,2)</f>
        <v>0</v>
      </c>
      <c r="BL154" s="13" t="s">
        <v>208</v>
      </c>
      <c r="BM154" s="13" t="s">
        <v>895</v>
      </c>
    </row>
    <row r="155" s="1" customFormat="1" ht="22.5" customHeight="1">
      <c r="B155" s="34"/>
      <c r="C155" s="200" t="s">
        <v>378</v>
      </c>
      <c r="D155" s="200" t="s">
        <v>145</v>
      </c>
      <c r="E155" s="201" t="s">
        <v>529</v>
      </c>
      <c r="F155" s="202" t="s">
        <v>530</v>
      </c>
      <c r="G155" s="203" t="s">
        <v>369</v>
      </c>
      <c r="H155" s="204">
        <v>4</v>
      </c>
      <c r="I155" s="205"/>
      <c r="J155" s="206">
        <f>ROUND(I155*H155,2)</f>
        <v>0</v>
      </c>
      <c r="K155" s="202" t="s">
        <v>149</v>
      </c>
      <c r="L155" s="39"/>
      <c r="M155" s="207" t="s">
        <v>20</v>
      </c>
      <c r="N155" s="208" t="s">
        <v>46</v>
      </c>
      <c r="O155" s="75"/>
      <c r="P155" s="209">
        <f>O155*H155</f>
        <v>0</v>
      </c>
      <c r="Q155" s="209">
        <v>0.00025000000000000001</v>
      </c>
      <c r="R155" s="209">
        <f>Q155*H155</f>
        <v>0.001</v>
      </c>
      <c r="S155" s="209">
        <v>0</v>
      </c>
      <c r="T155" s="210">
        <f>S155*H155</f>
        <v>0</v>
      </c>
      <c r="AR155" s="13" t="s">
        <v>208</v>
      </c>
      <c r="AT155" s="13" t="s">
        <v>145</v>
      </c>
      <c r="AU155" s="13" t="s">
        <v>85</v>
      </c>
      <c r="AY155" s="13" t="s">
        <v>142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3" t="s">
        <v>83</v>
      </c>
      <c r="BK155" s="211">
        <f>ROUND(I155*H155,2)</f>
        <v>0</v>
      </c>
      <c r="BL155" s="13" t="s">
        <v>208</v>
      </c>
      <c r="BM155" s="13" t="s">
        <v>896</v>
      </c>
    </row>
    <row r="156" s="1" customFormat="1" ht="22.5" customHeight="1">
      <c r="B156" s="34"/>
      <c r="C156" s="200" t="s">
        <v>382</v>
      </c>
      <c r="D156" s="200" t="s">
        <v>145</v>
      </c>
      <c r="E156" s="201" t="s">
        <v>537</v>
      </c>
      <c r="F156" s="202" t="s">
        <v>538</v>
      </c>
      <c r="G156" s="203" t="s">
        <v>460</v>
      </c>
      <c r="H156" s="222"/>
      <c r="I156" s="205"/>
      <c r="J156" s="206">
        <f>ROUND(I156*H156,2)</f>
        <v>0</v>
      </c>
      <c r="K156" s="202" t="s">
        <v>149</v>
      </c>
      <c r="L156" s="39"/>
      <c r="M156" s="207" t="s">
        <v>20</v>
      </c>
      <c r="N156" s="208" t="s">
        <v>46</v>
      </c>
      <c r="O156" s="75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AR156" s="13" t="s">
        <v>208</v>
      </c>
      <c r="AT156" s="13" t="s">
        <v>145</v>
      </c>
      <c r="AU156" s="13" t="s">
        <v>85</v>
      </c>
      <c r="AY156" s="13" t="s">
        <v>142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3" t="s">
        <v>83</v>
      </c>
      <c r="BK156" s="211">
        <f>ROUND(I156*H156,2)</f>
        <v>0</v>
      </c>
      <c r="BL156" s="13" t="s">
        <v>208</v>
      </c>
      <c r="BM156" s="13" t="s">
        <v>897</v>
      </c>
    </row>
    <row r="157" s="10" customFormat="1" ht="22.8" customHeight="1">
      <c r="B157" s="184"/>
      <c r="C157" s="185"/>
      <c r="D157" s="186" t="s">
        <v>74</v>
      </c>
      <c r="E157" s="198" t="s">
        <v>898</v>
      </c>
      <c r="F157" s="198" t="s">
        <v>899</v>
      </c>
      <c r="G157" s="185"/>
      <c r="H157" s="185"/>
      <c r="I157" s="188"/>
      <c r="J157" s="199">
        <f>BK157</f>
        <v>0</v>
      </c>
      <c r="K157" s="185"/>
      <c r="L157" s="190"/>
      <c r="M157" s="191"/>
      <c r="N157" s="192"/>
      <c r="O157" s="192"/>
      <c r="P157" s="193">
        <f>SUM(P158:P162)</f>
        <v>0</v>
      </c>
      <c r="Q157" s="192"/>
      <c r="R157" s="193">
        <f>SUM(R158:R162)</f>
        <v>0.64224749999999997</v>
      </c>
      <c r="S157" s="192"/>
      <c r="T157" s="194">
        <f>SUM(T158:T162)</f>
        <v>10.789038999999999</v>
      </c>
      <c r="AR157" s="195" t="s">
        <v>85</v>
      </c>
      <c r="AT157" s="196" t="s">
        <v>74</v>
      </c>
      <c r="AU157" s="196" t="s">
        <v>83</v>
      </c>
      <c r="AY157" s="195" t="s">
        <v>142</v>
      </c>
      <c r="BK157" s="197">
        <f>SUM(BK158:BK162)</f>
        <v>0</v>
      </c>
    </row>
    <row r="158" s="1" customFormat="1" ht="16.5" customHeight="1">
      <c r="B158" s="34"/>
      <c r="C158" s="200" t="s">
        <v>386</v>
      </c>
      <c r="D158" s="200" t="s">
        <v>145</v>
      </c>
      <c r="E158" s="201" t="s">
        <v>900</v>
      </c>
      <c r="F158" s="202" t="s">
        <v>901</v>
      </c>
      <c r="G158" s="203" t="s">
        <v>156</v>
      </c>
      <c r="H158" s="204">
        <v>233.38999999999999</v>
      </c>
      <c r="I158" s="205"/>
      <c r="J158" s="206">
        <f>ROUND(I158*H158,2)</f>
        <v>0</v>
      </c>
      <c r="K158" s="202" t="s">
        <v>149</v>
      </c>
      <c r="L158" s="39"/>
      <c r="M158" s="207" t="s">
        <v>20</v>
      </c>
      <c r="N158" s="208" t="s">
        <v>46</v>
      </c>
      <c r="O158" s="75"/>
      <c r="P158" s="209">
        <f>O158*H158</f>
        <v>0</v>
      </c>
      <c r="Q158" s="209">
        <v>0</v>
      </c>
      <c r="R158" s="209">
        <f>Q158*H158</f>
        <v>0</v>
      </c>
      <c r="S158" s="209">
        <v>0.044499999999999998</v>
      </c>
      <c r="T158" s="210">
        <f>S158*H158</f>
        <v>10.385854999999999</v>
      </c>
      <c r="AR158" s="13" t="s">
        <v>208</v>
      </c>
      <c r="AT158" s="13" t="s">
        <v>145</v>
      </c>
      <c r="AU158" s="13" t="s">
        <v>85</v>
      </c>
      <c r="AY158" s="13" t="s">
        <v>142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3" t="s">
        <v>83</v>
      </c>
      <c r="BK158" s="211">
        <f>ROUND(I158*H158,2)</f>
        <v>0</v>
      </c>
      <c r="BL158" s="13" t="s">
        <v>208</v>
      </c>
      <c r="BM158" s="13" t="s">
        <v>902</v>
      </c>
    </row>
    <row r="159" s="1" customFormat="1" ht="16.5" customHeight="1">
      <c r="B159" s="34"/>
      <c r="C159" s="200" t="s">
        <v>390</v>
      </c>
      <c r="D159" s="200" t="s">
        <v>145</v>
      </c>
      <c r="E159" s="201" t="s">
        <v>903</v>
      </c>
      <c r="F159" s="202" t="s">
        <v>904</v>
      </c>
      <c r="G159" s="203" t="s">
        <v>163</v>
      </c>
      <c r="H159" s="204">
        <v>22.300000000000001</v>
      </c>
      <c r="I159" s="205"/>
      <c r="J159" s="206">
        <f>ROUND(I159*H159,2)</f>
        <v>0</v>
      </c>
      <c r="K159" s="202" t="s">
        <v>149</v>
      </c>
      <c r="L159" s="39"/>
      <c r="M159" s="207" t="s">
        <v>20</v>
      </c>
      <c r="N159" s="208" t="s">
        <v>46</v>
      </c>
      <c r="O159" s="75"/>
      <c r="P159" s="209">
        <f>O159*H159</f>
        <v>0</v>
      </c>
      <c r="Q159" s="209">
        <v>0</v>
      </c>
      <c r="R159" s="209">
        <f>Q159*H159</f>
        <v>0</v>
      </c>
      <c r="S159" s="209">
        <v>0.018079999999999999</v>
      </c>
      <c r="T159" s="210">
        <f>S159*H159</f>
        <v>0.40318399999999999</v>
      </c>
      <c r="AR159" s="13" t="s">
        <v>208</v>
      </c>
      <c r="AT159" s="13" t="s">
        <v>145</v>
      </c>
      <c r="AU159" s="13" t="s">
        <v>85</v>
      </c>
      <c r="AY159" s="13" t="s">
        <v>142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3" t="s">
        <v>83</v>
      </c>
      <c r="BK159" s="211">
        <f>ROUND(I159*H159,2)</f>
        <v>0</v>
      </c>
      <c r="BL159" s="13" t="s">
        <v>208</v>
      </c>
      <c r="BM159" s="13" t="s">
        <v>905</v>
      </c>
    </row>
    <row r="160" s="1" customFormat="1" ht="16.5" customHeight="1">
      <c r="B160" s="34"/>
      <c r="C160" s="200" t="s">
        <v>394</v>
      </c>
      <c r="D160" s="200" t="s">
        <v>145</v>
      </c>
      <c r="E160" s="201" t="s">
        <v>906</v>
      </c>
      <c r="F160" s="202" t="s">
        <v>907</v>
      </c>
      <c r="G160" s="203" t="s">
        <v>156</v>
      </c>
      <c r="H160" s="204">
        <v>233.38999999999999</v>
      </c>
      <c r="I160" s="205"/>
      <c r="J160" s="206">
        <f>ROUND(I160*H160,2)</f>
        <v>0</v>
      </c>
      <c r="K160" s="202" t="s">
        <v>149</v>
      </c>
      <c r="L160" s="39"/>
      <c r="M160" s="207" t="s">
        <v>20</v>
      </c>
      <c r="N160" s="208" t="s">
        <v>46</v>
      </c>
      <c r="O160" s="75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AR160" s="13" t="s">
        <v>208</v>
      </c>
      <c r="AT160" s="13" t="s">
        <v>145</v>
      </c>
      <c r="AU160" s="13" t="s">
        <v>85</v>
      </c>
      <c r="AY160" s="13" t="s">
        <v>142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3" t="s">
        <v>83</v>
      </c>
      <c r="BK160" s="211">
        <f>ROUND(I160*H160,2)</f>
        <v>0</v>
      </c>
      <c r="BL160" s="13" t="s">
        <v>208</v>
      </c>
      <c r="BM160" s="13" t="s">
        <v>908</v>
      </c>
    </row>
    <row r="161" s="1" customFormat="1" ht="16.5" customHeight="1">
      <c r="B161" s="34"/>
      <c r="C161" s="212" t="s">
        <v>398</v>
      </c>
      <c r="D161" s="212" t="s">
        <v>181</v>
      </c>
      <c r="E161" s="213" t="s">
        <v>909</v>
      </c>
      <c r="F161" s="214" t="s">
        <v>910</v>
      </c>
      <c r="G161" s="215" t="s">
        <v>156</v>
      </c>
      <c r="H161" s="216">
        <v>256.899</v>
      </c>
      <c r="I161" s="217"/>
      <c r="J161" s="218">
        <f>ROUND(I161*H161,2)</f>
        <v>0</v>
      </c>
      <c r="K161" s="214" t="s">
        <v>149</v>
      </c>
      <c r="L161" s="219"/>
      <c r="M161" s="220" t="s">
        <v>20</v>
      </c>
      <c r="N161" s="221" t="s">
        <v>46</v>
      </c>
      <c r="O161" s="75"/>
      <c r="P161" s="209">
        <f>O161*H161</f>
        <v>0</v>
      </c>
      <c r="Q161" s="209">
        <v>0.0025000000000000001</v>
      </c>
      <c r="R161" s="209">
        <f>Q161*H161</f>
        <v>0.64224749999999997</v>
      </c>
      <c r="S161" s="209">
        <v>0</v>
      </c>
      <c r="T161" s="210">
        <f>S161*H161</f>
        <v>0</v>
      </c>
      <c r="AR161" s="13" t="s">
        <v>273</v>
      </c>
      <c r="AT161" s="13" t="s">
        <v>181</v>
      </c>
      <c r="AU161" s="13" t="s">
        <v>85</v>
      </c>
      <c r="AY161" s="13" t="s">
        <v>142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3" t="s">
        <v>83</v>
      </c>
      <c r="BK161" s="211">
        <f>ROUND(I161*H161,2)</f>
        <v>0</v>
      </c>
      <c r="BL161" s="13" t="s">
        <v>208</v>
      </c>
      <c r="BM161" s="13" t="s">
        <v>911</v>
      </c>
    </row>
    <row r="162" s="1" customFormat="1" ht="22.5" customHeight="1">
      <c r="B162" s="34"/>
      <c r="C162" s="200" t="s">
        <v>402</v>
      </c>
      <c r="D162" s="200" t="s">
        <v>145</v>
      </c>
      <c r="E162" s="201" t="s">
        <v>912</v>
      </c>
      <c r="F162" s="202" t="s">
        <v>913</v>
      </c>
      <c r="G162" s="203" t="s">
        <v>460</v>
      </c>
      <c r="H162" s="222"/>
      <c r="I162" s="205"/>
      <c r="J162" s="206">
        <f>ROUND(I162*H162,2)</f>
        <v>0</v>
      </c>
      <c r="K162" s="202" t="s">
        <v>149</v>
      </c>
      <c r="L162" s="39"/>
      <c r="M162" s="207" t="s">
        <v>20</v>
      </c>
      <c r="N162" s="208" t="s">
        <v>46</v>
      </c>
      <c r="O162" s="75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AR162" s="13" t="s">
        <v>208</v>
      </c>
      <c r="AT162" s="13" t="s">
        <v>145</v>
      </c>
      <c r="AU162" s="13" t="s">
        <v>85</v>
      </c>
      <c r="AY162" s="13" t="s">
        <v>142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3" t="s">
        <v>83</v>
      </c>
      <c r="BK162" s="211">
        <f>ROUND(I162*H162,2)</f>
        <v>0</v>
      </c>
      <c r="BL162" s="13" t="s">
        <v>208</v>
      </c>
      <c r="BM162" s="13" t="s">
        <v>914</v>
      </c>
    </row>
    <row r="163" s="10" customFormat="1" ht="22.8" customHeight="1">
      <c r="B163" s="184"/>
      <c r="C163" s="185"/>
      <c r="D163" s="186" t="s">
        <v>74</v>
      </c>
      <c r="E163" s="198" t="s">
        <v>640</v>
      </c>
      <c r="F163" s="198" t="s">
        <v>641</v>
      </c>
      <c r="G163" s="185"/>
      <c r="H163" s="185"/>
      <c r="I163" s="188"/>
      <c r="J163" s="199">
        <f>BK163</f>
        <v>0</v>
      </c>
      <c r="K163" s="185"/>
      <c r="L163" s="190"/>
      <c r="M163" s="191"/>
      <c r="N163" s="192"/>
      <c r="O163" s="192"/>
      <c r="P163" s="193">
        <f>SUM(P164:P166)</f>
        <v>0</v>
      </c>
      <c r="Q163" s="192"/>
      <c r="R163" s="193">
        <f>SUM(R164:R166)</f>
        <v>0</v>
      </c>
      <c r="S163" s="192"/>
      <c r="T163" s="194">
        <f>SUM(T164:T166)</f>
        <v>0</v>
      </c>
      <c r="AR163" s="195" t="s">
        <v>85</v>
      </c>
      <c r="AT163" s="196" t="s">
        <v>74</v>
      </c>
      <c r="AU163" s="196" t="s">
        <v>83</v>
      </c>
      <c r="AY163" s="195" t="s">
        <v>142</v>
      </c>
      <c r="BK163" s="197">
        <f>SUM(BK164:BK166)</f>
        <v>0</v>
      </c>
    </row>
    <row r="164" s="1" customFormat="1" ht="16.5" customHeight="1">
      <c r="B164" s="34"/>
      <c r="C164" s="200" t="s">
        <v>408</v>
      </c>
      <c r="D164" s="200" t="s">
        <v>145</v>
      </c>
      <c r="E164" s="201" t="s">
        <v>915</v>
      </c>
      <c r="F164" s="202" t="s">
        <v>916</v>
      </c>
      <c r="G164" s="203" t="s">
        <v>163</v>
      </c>
      <c r="H164" s="204">
        <v>4.2000000000000002</v>
      </c>
      <c r="I164" s="205"/>
      <c r="J164" s="206">
        <f>ROUND(I164*H164,2)</f>
        <v>0</v>
      </c>
      <c r="K164" s="202" t="s">
        <v>149</v>
      </c>
      <c r="L164" s="39"/>
      <c r="M164" s="207" t="s">
        <v>20</v>
      </c>
      <c r="N164" s="208" t="s">
        <v>46</v>
      </c>
      <c r="O164" s="75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AR164" s="13" t="s">
        <v>208</v>
      </c>
      <c r="AT164" s="13" t="s">
        <v>145</v>
      </c>
      <c r="AU164" s="13" t="s">
        <v>85</v>
      </c>
      <c r="AY164" s="13" t="s">
        <v>142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3" t="s">
        <v>83</v>
      </c>
      <c r="BK164" s="211">
        <f>ROUND(I164*H164,2)</f>
        <v>0</v>
      </c>
      <c r="BL164" s="13" t="s">
        <v>208</v>
      </c>
      <c r="BM164" s="13" t="s">
        <v>917</v>
      </c>
    </row>
    <row r="165" s="1" customFormat="1" ht="16.5" customHeight="1">
      <c r="B165" s="34"/>
      <c r="C165" s="212" t="s">
        <v>412</v>
      </c>
      <c r="D165" s="212" t="s">
        <v>181</v>
      </c>
      <c r="E165" s="213" t="s">
        <v>918</v>
      </c>
      <c r="F165" s="214" t="s">
        <v>919</v>
      </c>
      <c r="G165" s="215" t="s">
        <v>163</v>
      </c>
      <c r="H165" s="216">
        <v>4.2000000000000002</v>
      </c>
      <c r="I165" s="217"/>
      <c r="J165" s="218">
        <f>ROUND(I165*H165,2)</f>
        <v>0</v>
      </c>
      <c r="K165" s="214" t="s">
        <v>20</v>
      </c>
      <c r="L165" s="219"/>
      <c r="M165" s="220" t="s">
        <v>20</v>
      </c>
      <c r="N165" s="221" t="s">
        <v>46</v>
      </c>
      <c r="O165" s="75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AR165" s="13" t="s">
        <v>273</v>
      </c>
      <c r="AT165" s="13" t="s">
        <v>181</v>
      </c>
      <c r="AU165" s="13" t="s">
        <v>85</v>
      </c>
      <c r="AY165" s="13" t="s">
        <v>142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3" t="s">
        <v>83</v>
      </c>
      <c r="BK165" s="211">
        <f>ROUND(I165*H165,2)</f>
        <v>0</v>
      </c>
      <c r="BL165" s="13" t="s">
        <v>208</v>
      </c>
      <c r="BM165" s="13" t="s">
        <v>920</v>
      </c>
    </row>
    <row r="166" s="1" customFormat="1" ht="22.5" customHeight="1">
      <c r="B166" s="34"/>
      <c r="C166" s="200" t="s">
        <v>370</v>
      </c>
      <c r="D166" s="200" t="s">
        <v>145</v>
      </c>
      <c r="E166" s="201" t="s">
        <v>659</v>
      </c>
      <c r="F166" s="202" t="s">
        <v>660</v>
      </c>
      <c r="G166" s="203" t="s">
        <v>460</v>
      </c>
      <c r="H166" s="222"/>
      <c r="I166" s="205"/>
      <c r="J166" s="206">
        <f>ROUND(I166*H166,2)</f>
        <v>0</v>
      </c>
      <c r="K166" s="202" t="s">
        <v>149</v>
      </c>
      <c r="L166" s="39"/>
      <c r="M166" s="207" t="s">
        <v>20</v>
      </c>
      <c r="N166" s="208" t="s">
        <v>46</v>
      </c>
      <c r="O166" s="75"/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AR166" s="13" t="s">
        <v>208</v>
      </c>
      <c r="AT166" s="13" t="s">
        <v>145</v>
      </c>
      <c r="AU166" s="13" t="s">
        <v>85</v>
      </c>
      <c r="AY166" s="13" t="s">
        <v>142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3" t="s">
        <v>83</v>
      </c>
      <c r="BK166" s="211">
        <f>ROUND(I166*H166,2)</f>
        <v>0</v>
      </c>
      <c r="BL166" s="13" t="s">
        <v>208</v>
      </c>
      <c r="BM166" s="13" t="s">
        <v>921</v>
      </c>
    </row>
    <row r="167" s="10" customFormat="1" ht="22.8" customHeight="1">
      <c r="B167" s="184"/>
      <c r="C167" s="185"/>
      <c r="D167" s="186" t="s">
        <v>74</v>
      </c>
      <c r="E167" s="198" t="s">
        <v>662</v>
      </c>
      <c r="F167" s="198" t="s">
        <v>663</v>
      </c>
      <c r="G167" s="185"/>
      <c r="H167" s="185"/>
      <c r="I167" s="188"/>
      <c r="J167" s="199">
        <f>BK167</f>
        <v>0</v>
      </c>
      <c r="K167" s="185"/>
      <c r="L167" s="190"/>
      <c r="M167" s="191"/>
      <c r="N167" s="192"/>
      <c r="O167" s="192"/>
      <c r="P167" s="193">
        <f>SUM(P168:P172)</f>
        <v>0</v>
      </c>
      <c r="Q167" s="192"/>
      <c r="R167" s="193">
        <f>SUM(R168:R172)</f>
        <v>0.073604240000000001</v>
      </c>
      <c r="S167" s="192"/>
      <c r="T167" s="194">
        <f>SUM(T168:T172)</f>
        <v>0</v>
      </c>
      <c r="AR167" s="195" t="s">
        <v>85</v>
      </c>
      <c r="AT167" s="196" t="s">
        <v>74</v>
      </c>
      <c r="AU167" s="196" t="s">
        <v>83</v>
      </c>
      <c r="AY167" s="195" t="s">
        <v>142</v>
      </c>
      <c r="BK167" s="197">
        <f>SUM(BK168:BK172)</f>
        <v>0</v>
      </c>
    </row>
    <row r="168" s="1" customFormat="1" ht="16.5" customHeight="1">
      <c r="B168" s="34"/>
      <c r="C168" s="200" t="s">
        <v>419</v>
      </c>
      <c r="D168" s="200" t="s">
        <v>145</v>
      </c>
      <c r="E168" s="201" t="s">
        <v>665</v>
      </c>
      <c r="F168" s="202" t="s">
        <v>666</v>
      </c>
      <c r="G168" s="203" t="s">
        <v>156</v>
      </c>
      <c r="H168" s="204">
        <v>203.911</v>
      </c>
      <c r="I168" s="205"/>
      <c r="J168" s="206">
        <f>ROUND(I168*H168,2)</f>
        <v>0</v>
      </c>
      <c r="K168" s="202" t="s">
        <v>149</v>
      </c>
      <c r="L168" s="39"/>
      <c r="M168" s="207" t="s">
        <v>20</v>
      </c>
      <c r="N168" s="208" t="s">
        <v>46</v>
      </c>
      <c r="O168" s="75"/>
      <c r="P168" s="209">
        <f>O168*H168</f>
        <v>0</v>
      </c>
      <c r="Q168" s="209">
        <v>2.0000000000000002E-05</v>
      </c>
      <c r="R168" s="209">
        <f>Q168*H168</f>
        <v>0.0040782200000000005</v>
      </c>
      <c r="S168" s="209">
        <v>0</v>
      </c>
      <c r="T168" s="210">
        <f>S168*H168</f>
        <v>0</v>
      </c>
      <c r="AR168" s="13" t="s">
        <v>208</v>
      </c>
      <c r="AT168" s="13" t="s">
        <v>145</v>
      </c>
      <c r="AU168" s="13" t="s">
        <v>85</v>
      </c>
      <c r="AY168" s="13" t="s">
        <v>142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3" t="s">
        <v>83</v>
      </c>
      <c r="BK168" s="211">
        <f>ROUND(I168*H168,2)</f>
        <v>0</v>
      </c>
      <c r="BL168" s="13" t="s">
        <v>208</v>
      </c>
      <c r="BM168" s="13" t="s">
        <v>922</v>
      </c>
    </row>
    <row r="169" s="1" customFormat="1" ht="16.5" customHeight="1">
      <c r="B169" s="34"/>
      <c r="C169" s="200" t="s">
        <v>423</v>
      </c>
      <c r="D169" s="200" t="s">
        <v>145</v>
      </c>
      <c r="E169" s="201" t="s">
        <v>923</v>
      </c>
      <c r="F169" s="202" t="s">
        <v>924</v>
      </c>
      <c r="G169" s="203" t="s">
        <v>156</v>
      </c>
      <c r="H169" s="204">
        <v>203.911</v>
      </c>
      <c r="I169" s="205"/>
      <c r="J169" s="206">
        <f>ROUND(I169*H169,2)</f>
        <v>0</v>
      </c>
      <c r="K169" s="202" t="s">
        <v>149</v>
      </c>
      <c r="L169" s="39"/>
      <c r="M169" s="207" t="s">
        <v>20</v>
      </c>
      <c r="N169" s="208" t="s">
        <v>46</v>
      </c>
      <c r="O169" s="75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AR169" s="13" t="s">
        <v>208</v>
      </c>
      <c r="AT169" s="13" t="s">
        <v>145</v>
      </c>
      <c r="AU169" s="13" t="s">
        <v>85</v>
      </c>
      <c r="AY169" s="13" t="s">
        <v>142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3" t="s">
        <v>83</v>
      </c>
      <c r="BK169" s="211">
        <f>ROUND(I169*H169,2)</f>
        <v>0</v>
      </c>
      <c r="BL169" s="13" t="s">
        <v>208</v>
      </c>
      <c r="BM169" s="13" t="s">
        <v>925</v>
      </c>
    </row>
    <row r="170" s="1" customFormat="1" ht="22.5" customHeight="1">
      <c r="B170" s="34"/>
      <c r="C170" s="200" t="s">
        <v>427</v>
      </c>
      <c r="D170" s="200" t="s">
        <v>145</v>
      </c>
      <c r="E170" s="201" t="s">
        <v>926</v>
      </c>
      <c r="F170" s="202" t="s">
        <v>927</v>
      </c>
      <c r="G170" s="203" t="s">
        <v>156</v>
      </c>
      <c r="H170" s="204">
        <v>203.911</v>
      </c>
      <c r="I170" s="205"/>
      <c r="J170" s="206">
        <f>ROUND(I170*H170,2)</f>
        <v>0</v>
      </c>
      <c r="K170" s="202" t="s">
        <v>149</v>
      </c>
      <c r="L170" s="39"/>
      <c r="M170" s="207" t="s">
        <v>20</v>
      </c>
      <c r="N170" s="208" t="s">
        <v>46</v>
      </c>
      <c r="O170" s="75"/>
      <c r="P170" s="209">
        <f>O170*H170</f>
        <v>0</v>
      </c>
      <c r="Q170" s="209">
        <v>0.00022000000000000001</v>
      </c>
      <c r="R170" s="209">
        <f>Q170*H170</f>
        <v>0.044860420000000005</v>
      </c>
      <c r="S170" s="209">
        <v>0</v>
      </c>
      <c r="T170" s="210">
        <f>S170*H170</f>
        <v>0</v>
      </c>
      <c r="AR170" s="13" t="s">
        <v>208</v>
      </c>
      <c r="AT170" s="13" t="s">
        <v>145</v>
      </c>
      <c r="AU170" s="13" t="s">
        <v>85</v>
      </c>
      <c r="AY170" s="13" t="s">
        <v>142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3" t="s">
        <v>83</v>
      </c>
      <c r="BK170" s="211">
        <f>ROUND(I170*H170,2)</f>
        <v>0</v>
      </c>
      <c r="BL170" s="13" t="s">
        <v>208</v>
      </c>
      <c r="BM170" s="13" t="s">
        <v>928</v>
      </c>
    </row>
    <row r="171" s="1" customFormat="1" ht="16.5" customHeight="1">
      <c r="B171" s="34"/>
      <c r="C171" s="200" t="s">
        <v>429</v>
      </c>
      <c r="D171" s="200" t="s">
        <v>145</v>
      </c>
      <c r="E171" s="201" t="s">
        <v>673</v>
      </c>
      <c r="F171" s="202" t="s">
        <v>674</v>
      </c>
      <c r="G171" s="203" t="s">
        <v>156</v>
      </c>
      <c r="H171" s="204">
        <v>52.479999999999997</v>
      </c>
      <c r="I171" s="205"/>
      <c r="J171" s="206">
        <f>ROUND(I171*H171,2)</f>
        <v>0</v>
      </c>
      <c r="K171" s="202" t="s">
        <v>149</v>
      </c>
      <c r="L171" s="39"/>
      <c r="M171" s="207" t="s">
        <v>20</v>
      </c>
      <c r="N171" s="208" t="s">
        <v>46</v>
      </c>
      <c r="O171" s="75"/>
      <c r="P171" s="209">
        <f>O171*H171</f>
        <v>0</v>
      </c>
      <c r="Q171" s="209">
        <v>0.00012999999999999999</v>
      </c>
      <c r="R171" s="209">
        <f>Q171*H171</f>
        <v>0.0068223999999999993</v>
      </c>
      <c r="S171" s="209">
        <v>0</v>
      </c>
      <c r="T171" s="210">
        <f>S171*H171</f>
        <v>0</v>
      </c>
      <c r="AR171" s="13" t="s">
        <v>208</v>
      </c>
      <c r="AT171" s="13" t="s">
        <v>145</v>
      </c>
      <c r="AU171" s="13" t="s">
        <v>85</v>
      </c>
      <c r="AY171" s="13" t="s">
        <v>142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3" t="s">
        <v>83</v>
      </c>
      <c r="BK171" s="211">
        <f>ROUND(I171*H171,2)</f>
        <v>0</v>
      </c>
      <c r="BL171" s="13" t="s">
        <v>208</v>
      </c>
      <c r="BM171" s="13" t="s">
        <v>929</v>
      </c>
    </row>
    <row r="172" s="1" customFormat="1" ht="16.5" customHeight="1">
      <c r="B172" s="34"/>
      <c r="C172" s="200" t="s">
        <v>433</v>
      </c>
      <c r="D172" s="200" t="s">
        <v>145</v>
      </c>
      <c r="E172" s="201" t="s">
        <v>677</v>
      </c>
      <c r="F172" s="202" t="s">
        <v>678</v>
      </c>
      <c r="G172" s="203" t="s">
        <v>156</v>
      </c>
      <c r="H172" s="204">
        <v>52.479999999999997</v>
      </c>
      <c r="I172" s="205"/>
      <c r="J172" s="206">
        <f>ROUND(I172*H172,2)</f>
        <v>0</v>
      </c>
      <c r="K172" s="202" t="s">
        <v>149</v>
      </c>
      <c r="L172" s="39"/>
      <c r="M172" s="223" t="s">
        <v>20</v>
      </c>
      <c r="N172" s="224" t="s">
        <v>46</v>
      </c>
      <c r="O172" s="225"/>
      <c r="P172" s="226">
        <f>O172*H172</f>
        <v>0</v>
      </c>
      <c r="Q172" s="226">
        <v>0.00034000000000000002</v>
      </c>
      <c r="R172" s="226">
        <f>Q172*H172</f>
        <v>0.0178432</v>
      </c>
      <c r="S172" s="226">
        <v>0</v>
      </c>
      <c r="T172" s="227">
        <f>S172*H172</f>
        <v>0</v>
      </c>
      <c r="AR172" s="13" t="s">
        <v>208</v>
      </c>
      <c r="AT172" s="13" t="s">
        <v>145</v>
      </c>
      <c r="AU172" s="13" t="s">
        <v>85</v>
      </c>
      <c r="AY172" s="13" t="s">
        <v>142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3" t="s">
        <v>83</v>
      </c>
      <c r="BK172" s="211">
        <f>ROUND(I172*H172,2)</f>
        <v>0</v>
      </c>
      <c r="BL172" s="13" t="s">
        <v>208</v>
      </c>
      <c r="BM172" s="13" t="s">
        <v>930</v>
      </c>
    </row>
    <row r="173" s="1" customFormat="1" ht="6.96" customHeight="1">
      <c r="B173" s="53"/>
      <c r="C173" s="54"/>
      <c r="D173" s="54"/>
      <c r="E173" s="54"/>
      <c r="F173" s="54"/>
      <c r="G173" s="54"/>
      <c r="H173" s="54"/>
      <c r="I173" s="150"/>
      <c r="J173" s="54"/>
      <c r="K173" s="54"/>
      <c r="L173" s="39"/>
    </row>
  </sheetData>
  <sheetProtection sheet="1" autoFilter="0" formatColumns="0" formatRows="0" objects="1" scenarios="1" spinCount="100000" saltValue="hM3GYdtzzKBUR7AlicPT+zvYibNY60PL9WcKebuGewEO4rcIOCJ6tk1Nl8KZIfhThgi3/j8uopDEIFGBKCTHvw==" hashValue="j5JOL4IvL1y91ojBSxuGPcqQIne1G77IwMmeGpxrfvVuVqNpGVrQzHNt/7eRK4g3r6oDQey09aTneuGc4DI0bA==" algorithmName="SHA-512" password="CC35"/>
  <autoFilter ref="C90:K172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91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85</v>
      </c>
    </row>
    <row r="4" ht="24.96" customHeight="1">
      <c r="B4" s="16"/>
      <c r="D4" s="123" t="s">
        <v>104</v>
      </c>
      <c r="L4" s="16"/>
      <c r="M4" s="20" t="s">
        <v>11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17</v>
      </c>
      <c r="L6" s="16"/>
    </row>
    <row r="7" ht="16.5" customHeight="1">
      <c r="B7" s="16"/>
      <c r="E7" s="125" t="str">
        <f>'Rekapitulace stavby'!K6</f>
        <v>Kácov ON - oprava</v>
      </c>
      <c r="F7" s="124"/>
      <c r="G7" s="124"/>
      <c r="H7" s="124"/>
      <c r="L7" s="16"/>
    </row>
    <row r="8" s="1" customFormat="1" ht="12" customHeight="1">
      <c r="B8" s="39"/>
      <c r="D8" s="124" t="s">
        <v>105</v>
      </c>
      <c r="I8" s="126"/>
      <c r="L8" s="39"/>
    </row>
    <row r="9" s="1" customFormat="1" ht="36.96" customHeight="1">
      <c r="B9" s="39"/>
      <c r="E9" s="127" t="s">
        <v>931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19</v>
      </c>
      <c r="F11" s="13" t="s">
        <v>20</v>
      </c>
      <c r="I11" s="128" t="s">
        <v>21</v>
      </c>
      <c r="J11" s="13" t="s">
        <v>20</v>
      </c>
      <c r="L11" s="39"/>
    </row>
    <row r="12" s="1" customFormat="1" ht="12" customHeight="1">
      <c r="B12" s="39"/>
      <c r="D12" s="124" t="s">
        <v>22</v>
      </c>
      <c r="F12" s="13" t="s">
        <v>23</v>
      </c>
      <c r="I12" s="128" t="s">
        <v>24</v>
      </c>
      <c r="J12" s="129" t="str">
        <f>'Rekapitulace stavby'!AN8</f>
        <v>11. 2. 2019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26</v>
      </c>
      <c r="I14" s="128" t="s">
        <v>27</v>
      </c>
      <c r="J14" s="13" t="s">
        <v>28</v>
      </c>
      <c r="L14" s="39"/>
    </row>
    <row r="15" s="1" customFormat="1" ht="18" customHeight="1">
      <c r="B15" s="39"/>
      <c r="E15" s="13" t="s">
        <v>29</v>
      </c>
      <c r="I15" s="128" t="s">
        <v>30</v>
      </c>
      <c r="J15" s="13" t="s">
        <v>31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32</v>
      </c>
      <c r="I17" s="128" t="s">
        <v>27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30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34</v>
      </c>
      <c r="I20" s="128" t="s">
        <v>27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8" t="s">
        <v>30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37</v>
      </c>
      <c r="I23" s="128" t="s">
        <v>27</v>
      </c>
      <c r="J23" s="13" t="s">
        <v>20</v>
      </c>
      <c r="L23" s="39"/>
    </row>
    <row r="24" s="1" customFormat="1" ht="18" customHeight="1">
      <c r="B24" s="39"/>
      <c r="E24" s="13" t="s">
        <v>38</v>
      </c>
      <c r="I24" s="128" t="s">
        <v>30</v>
      </c>
      <c r="J24" s="13" t="s">
        <v>20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39</v>
      </c>
      <c r="I26" s="126"/>
      <c r="L26" s="39"/>
    </row>
    <row r="27" s="6" customFormat="1" ht="16.5" customHeight="1">
      <c r="B27" s="130"/>
      <c r="E27" s="131" t="s">
        <v>20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41</v>
      </c>
      <c r="I30" s="126"/>
      <c r="J30" s="135">
        <f>ROUND(J102,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43</v>
      </c>
      <c r="I32" s="137" t="s">
        <v>42</v>
      </c>
      <c r="J32" s="136" t="s">
        <v>44</v>
      </c>
      <c r="L32" s="39"/>
    </row>
    <row r="33" s="1" customFormat="1" ht="14.4" customHeight="1">
      <c r="B33" s="39"/>
      <c r="D33" s="124" t="s">
        <v>45</v>
      </c>
      <c r="E33" s="124" t="s">
        <v>46</v>
      </c>
      <c r="F33" s="138">
        <f>ROUND((SUM(BE102:BE260)),  2)</f>
        <v>0</v>
      </c>
      <c r="I33" s="139">
        <v>0.20999999999999999</v>
      </c>
      <c r="J33" s="138">
        <f>ROUND(((SUM(BE102:BE260))*I33),  2)</f>
        <v>0</v>
      </c>
      <c r="L33" s="39"/>
    </row>
    <row r="34" s="1" customFormat="1" ht="14.4" customHeight="1">
      <c r="B34" s="39"/>
      <c r="E34" s="124" t="s">
        <v>47</v>
      </c>
      <c r="F34" s="138">
        <f>ROUND((SUM(BF102:BF260)),  2)</f>
        <v>0</v>
      </c>
      <c r="I34" s="139">
        <v>0.14999999999999999</v>
      </c>
      <c r="J34" s="138">
        <f>ROUND(((SUM(BF102:BF260))*I34),  2)</f>
        <v>0</v>
      </c>
      <c r="L34" s="39"/>
    </row>
    <row r="35" hidden="1" s="1" customFormat="1" ht="14.4" customHeight="1">
      <c r="B35" s="39"/>
      <c r="E35" s="124" t="s">
        <v>48</v>
      </c>
      <c r="F35" s="138">
        <f>ROUND((SUM(BG102:BG260)),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49</v>
      </c>
      <c r="F36" s="138">
        <f>ROUND((SUM(BH102:BH260)),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50</v>
      </c>
      <c r="F37" s="138">
        <f>ROUND((SUM(BI102:BI260)),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51</v>
      </c>
      <c r="E39" s="142"/>
      <c r="F39" s="142"/>
      <c r="G39" s="143" t="s">
        <v>52</v>
      </c>
      <c r="H39" s="144" t="s">
        <v>53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107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17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Kácov ON - oprava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105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SO.03 - Oprava čekárny a provozních prostor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22</v>
      </c>
      <c r="D52" s="35"/>
      <c r="E52" s="35"/>
      <c r="F52" s="23" t="str">
        <f>F12</f>
        <v>VB žst. Kácov, č.p.114, Nádražní ul., 285 09 Kácov</v>
      </c>
      <c r="G52" s="35"/>
      <c r="H52" s="35"/>
      <c r="I52" s="128" t="s">
        <v>24</v>
      </c>
      <c r="J52" s="63" t="str">
        <f>IF(J12="","",J12)</f>
        <v>11. 2. 2019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26</v>
      </c>
      <c r="D54" s="35"/>
      <c r="E54" s="35"/>
      <c r="F54" s="23" t="str">
        <f>E15</f>
        <v>Správa železniční dopravní cesty, s.o.</v>
      </c>
      <c r="G54" s="35"/>
      <c r="H54" s="35"/>
      <c r="I54" s="128" t="s">
        <v>34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32</v>
      </c>
      <c r="D55" s="35"/>
      <c r="E55" s="35"/>
      <c r="F55" s="23" t="str">
        <f>IF(E18="","",E18)</f>
        <v>Vyplň údaj</v>
      </c>
      <c r="G55" s="35"/>
      <c r="H55" s="35"/>
      <c r="I55" s="128" t="s">
        <v>37</v>
      </c>
      <c r="J55" s="32" t="str">
        <f>E24</f>
        <v>L. Malý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108</v>
      </c>
      <c r="D57" s="156"/>
      <c r="E57" s="156"/>
      <c r="F57" s="156"/>
      <c r="G57" s="156"/>
      <c r="H57" s="156"/>
      <c r="I57" s="157"/>
      <c r="J57" s="158" t="s">
        <v>109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73</v>
      </c>
      <c r="D59" s="35"/>
      <c r="E59" s="35"/>
      <c r="F59" s="35"/>
      <c r="G59" s="35"/>
      <c r="H59" s="35"/>
      <c r="I59" s="126"/>
      <c r="J59" s="93">
        <f>J102</f>
        <v>0</v>
      </c>
      <c r="K59" s="35"/>
      <c r="L59" s="39"/>
      <c r="AU59" s="13" t="s">
        <v>110</v>
      </c>
    </row>
    <row r="60" s="7" customFormat="1" ht="24.96" customHeight="1">
      <c r="B60" s="160"/>
      <c r="C60" s="161"/>
      <c r="D60" s="162" t="s">
        <v>111</v>
      </c>
      <c r="E60" s="163"/>
      <c r="F60" s="163"/>
      <c r="G60" s="163"/>
      <c r="H60" s="163"/>
      <c r="I60" s="164"/>
      <c r="J60" s="165">
        <f>J103</f>
        <v>0</v>
      </c>
      <c r="K60" s="161"/>
      <c r="L60" s="166"/>
    </row>
    <row r="61" s="8" customFormat="1" ht="19.92" customHeight="1">
      <c r="B61" s="167"/>
      <c r="C61" s="168"/>
      <c r="D61" s="169" t="s">
        <v>112</v>
      </c>
      <c r="E61" s="170"/>
      <c r="F61" s="170"/>
      <c r="G61" s="170"/>
      <c r="H61" s="170"/>
      <c r="I61" s="171"/>
      <c r="J61" s="172">
        <f>J104</f>
        <v>0</v>
      </c>
      <c r="K61" s="168"/>
      <c r="L61" s="173"/>
    </row>
    <row r="62" s="8" customFormat="1" ht="19.92" customHeight="1">
      <c r="B62" s="167"/>
      <c r="C62" s="168"/>
      <c r="D62" s="169" t="s">
        <v>113</v>
      </c>
      <c r="E62" s="170"/>
      <c r="F62" s="170"/>
      <c r="G62" s="170"/>
      <c r="H62" s="170"/>
      <c r="I62" s="171"/>
      <c r="J62" s="172">
        <f>J108</f>
        <v>0</v>
      </c>
      <c r="K62" s="168"/>
      <c r="L62" s="173"/>
    </row>
    <row r="63" s="8" customFormat="1" ht="19.92" customHeight="1">
      <c r="B63" s="167"/>
      <c r="C63" s="168"/>
      <c r="D63" s="169" t="s">
        <v>114</v>
      </c>
      <c r="E63" s="170"/>
      <c r="F63" s="170"/>
      <c r="G63" s="170"/>
      <c r="H63" s="170"/>
      <c r="I63" s="171"/>
      <c r="J63" s="172">
        <f>J125</f>
        <v>0</v>
      </c>
      <c r="K63" s="168"/>
      <c r="L63" s="173"/>
    </row>
    <row r="64" s="8" customFormat="1" ht="19.92" customHeight="1">
      <c r="B64" s="167"/>
      <c r="C64" s="168"/>
      <c r="D64" s="169" t="s">
        <v>115</v>
      </c>
      <c r="E64" s="170"/>
      <c r="F64" s="170"/>
      <c r="G64" s="170"/>
      <c r="H64" s="170"/>
      <c r="I64" s="171"/>
      <c r="J64" s="172">
        <f>J135</f>
        <v>0</v>
      </c>
      <c r="K64" s="168"/>
      <c r="L64" s="173"/>
    </row>
    <row r="65" s="8" customFormat="1" ht="19.92" customHeight="1">
      <c r="B65" s="167"/>
      <c r="C65" s="168"/>
      <c r="D65" s="169" t="s">
        <v>116</v>
      </c>
      <c r="E65" s="170"/>
      <c r="F65" s="170"/>
      <c r="G65" s="170"/>
      <c r="H65" s="170"/>
      <c r="I65" s="171"/>
      <c r="J65" s="172">
        <f>J140</f>
        <v>0</v>
      </c>
      <c r="K65" s="168"/>
      <c r="L65" s="173"/>
    </row>
    <row r="66" s="7" customFormat="1" ht="24.96" customHeight="1">
      <c r="B66" s="160"/>
      <c r="C66" s="161"/>
      <c r="D66" s="162" t="s">
        <v>117</v>
      </c>
      <c r="E66" s="163"/>
      <c r="F66" s="163"/>
      <c r="G66" s="163"/>
      <c r="H66" s="163"/>
      <c r="I66" s="164"/>
      <c r="J66" s="165">
        <f>J142</f>
        <v>0</v>
      </c>
      <c r="K66" s="161"/>
      <c r="L66" s="166"/>
    </row>
    <row r="67" s="8" customFormat="1" ht="19.92" customHeight="1">
      <c r="B67" s="167"/>
      <c r="C67" s="168"/>
      <c r="D67" s="169" t="s">
        <v>932</v>
      </c>
      <c r="E67" s="170"/>
      <c r="F67" s="170"/>
      <c r="G67" s="170"/>
      <c r="H67" s="170"/>
      <c r="I67" s="171"/>
      <c r="J67" s="172">
        <f>J143</f>
        <v>0</v>
      </c>
      <c r="K67" s="168"/>
      <c r="L67" s="173"/>
    </row>
    <row r="68" s="8" customFormat="1" ht="19.92" customHeight="1">
      <c r="B68" s="167"/>
      <c r="C68" s="168"/>
      <c r="D68" s="169" t="s">
        <v>933</v>
      </c>
      <c r="E68" s="170"/>
      <c r="F68" s="170"/>
      <c r="G68" s="170"/>
      <c r="H68" s="170"/>
      <c r="I68" s="171"/>
      <c r="J68" s="172">
        <f>J147</f>
        <v>0</v>
      </c>
      <c r="K68" s="168"/>
      <c r="L68" s="173"/>
    </row>
    <row r="69" s="8" customFormat="1" ht="19.92" customHeight="1">
      <c r="B69" s="167"/>
      <c r="C69" s="168"/>
      <c r="D69" s="169" t="s">
        <v>934</v>
      </c>
      <c r="E69" s="170"/>
      <c r="F69" s="170"/>
      <c r="G69" s="170"/>
      <c r="H69" s="170"/>
      <c r="I69" s="171"/>
      <c r="J69" s="172">
        <f>J156</f>
        <v>0</v>
      </c>
      <c r="K69" s="168"/>
      <c r="L69" s="173"/>
    </row>
    <row r="70" s="8" customFormat="1" ht="19.92" customHeight="1">
      <c r="B70" s="167"/>
      <c r="C70" s="168"/>
      <c r="D70" s="169" t="s">
        <v>935</v>
      </c>
      <c r="E70" s="170"/>
      <c r="F70" s="170"/>
      <c r="G70" s="170"/>
      <c r="H70" s="170"/>
      <c r="I70" s="171"/>
      <c r="J70" s="172">
        <f>J164</f>
        <v>0</v>
      </c>
      <c r="K70" s="168"/>
      <c r="L70" s="173"/>
    </row>
    <row r="71" s="8" customFormat="1" ht="19.92" customHeight="1">
      <c r="B71" s="167"/>
      <c r="C71" s="168"/>
      <c r="D71" s="169" t="s">
        <v>936</v>
      </c>
      <c r="E71" s="170"/>
      <c r="F71" s="170"/>
      <c r="G71" s="170"/>
      <c r="H71" s="170"/>
      <c r="I71" s="171"/>
      <c r="J71" s="172">
        <f>J168</f>
        <v>0</v>
      </c>
      <c r="K71" s="168"/>
      <c r="L71" s="173"/>
    </row>
    <row r="72" s="8" customFormat="1" ht="19.92" customHeight="1">
      <c r="B72" s="167"/>
      <c r="C72" s="168"/>
      <c r="D72" s="169" t="s">
        <v>937</v>
      </c>
      <c r="E72" s="170"/>
      <c r="F72" s="170"/>
      <c r="G72" s="170"/>
      <c r="H72" s="170"/>
      <c r="I72" s="171"/>
      <c r="J72" s="172">
        <f>J191</f>
        <v>0</v>
      </c>
      <c r="K72" s="168"/>
      <c r="L72" s="173"/>
    </row>
    <row r="73" s="8" customFormat="1" ht="19.92" customHeight="1">
      <c r="B73" s="167"/>
      <c r="C73" s="168"/>
      <c r="D73" s="169" t="s">
        <v>938</v>
      </c>
      <c r="E73" s="170"/>
      <c r="F73" s="170"/>
      <c r="G73" s="170"/>
      <c r="H73" s="170"/>
      <c r="I73" s="171"/>
      <c r="J73" s="172">
        <f>J193</f>
        <v>0</v>
      </c>
      <c r="K73" s="168"/>
      <c r="L73" s="173"/>
    </row>
    <row r="74" s="8" customFormat="1" ht="19.92" customHeight="1">
      <c r="B74" s="167"/>
      <c r="C74" s="168"/>
      <c r="D74" s="169" t="s">
        <v>120</v>
      </c>
      <c r="E74" s="170"/>
      <c r="F74" s="170"/>
      <c r="G74" s="170"/>
      <c r="H74" s="170"/>
      <c r="I74" s="171"/>
      <c r="J74" s="172">
        <f>J195</f>
        <v>0</v>
      </c>
      <c r="K74" s="168"/>
      <c r="L74" s="173"/>
    </row>
    <row r="75" s="8" customFormat="1" ht="19.92" customHeight="1">
      <c r="B75" s="167"/>
      <c r="C75" s="168"/>
      <c r="D75" s="169" t="s">
        <v>939</v>
      </c>
      <c r="E75" s="170"/>
      <c r="F75" s="170"/>
      <c r="G75" s="170"/>
      <c r="H75" s="170"/>
      <c r="I75" s="171"/>
      <c r="J75" s="172">
        <f>J200</f>
        <v>0</v>
      </c>
      <c r="K75" s="168"/>
      <c r="L75" s="173"/>
    </row>
    <row r="76" s="8" customFormat="1" ht="19.92" customHeight="1">
      <c r="B76" s="167"/>
      <c r="C76" s="168"/>
      <c r="D76" s="169" t="s">
        <v>122</v>
      </c>
      <c r="E76" s="170"/>
      <c r="F76" s="170"/>
      <c r="G76" s="170"/>
      <c r="H76" s="170"/>
      <c r="I76" s="171"/>
      <c r="J76" s="172">
        <f>J204</f>
        <v>0</v>
      </c>
      <c r="K76" s="168"/>
      <c r="L76" s="173"/>
    </row>
    <row r="77" s="8" customFormat="1" ht="19.92" customHeight="1">
      <c r="B77" s="167"/>
      <c r="C77" s="168"/>
      <c r="D77" s="169" t="s">
        <v>123</v>
      </c>
      <c r="E77" s="170"/>
      <c r="F77" s="170"/>
      <c r="G77" s="170"/>
      <c r="H77" s="170"/>
      <c r="I77" s="171"/>
      <c r="J77" s="172">
        <f>J221</f>
        <v>0</v>
      </c>
      <c r="K77" s="168"/>
      <c r="L77" s="173"/>
    </row>
    <row r="78" s="8" customFormat="1" ht="19.92" customHeight="1">
      <c r="B78" s="167"/>
      <c r="C78" s="168"/>
      <c r="D78" s="169" t="s">
        <v>940</v>
      </c>
      <c r="E78" s="170"/>
      <c r="F78" s="170"/>
      <c r="G78" s="170"/>
      <c r="H78" s="170"/>
      <c r="I78" s="171"/>
      <c r="J78" s="172">
        <f>J223</f>
        <v>0</v>
      </c>
      <c r="K78" s="168"/>
      <c r="L78" s="173"/>
    </row>
    <row r="79" s="8" customFormat="1" ht="19.92" customHeight="1">
      <c r="B79" s="167"/>
      <c r="C79" s="168"/>
      <c r="D79" s="169" t="s">
        <v>941</v>
      </c>
      <c r="E79" s="170"/>
      <c r="F79" s="170"/>
      <c r="G79" s="170"/>
      <c r="H79" s="170"/>
      <c r="I79" s="171"/>
      <c r="J79" s="172">
        <f>J232</f>
        <v>0</v>
      </c>
      <c r="K79" s="168"/>
      <c r="L79" s="173"/>
    </row>
    <row r="80" s="8" customFormat="1" ht="19.92" customHeight="1">
      <c r="B80" s="167"/>
      <c r="C80" s="168"/>
      <c r="D80" s="169" t="s">
        <v>942</v>
      </c>
      <c r="E80" s="170"/>
      <c r="F80" s="170"/>
      <c r="G80" s="170"/>
      <c r="H80" s="170"/>
      <c r="I80" s="171"/>
      <c r="J80" s="172">
        <f>J234</f>
        <v>0</v>
      </c>
      <c r="K80" s="168"/>
      <c r="L80" s="173"/>
    </row>
    <row r="81" s="8" customFormat="1" ht="19.92" customHeight="1">
      <c r="B81" s="167"/>
      <c r="C81" s="168"/>
      <c r="D81" s="169" t="s">
        <v>943</v>
      </c>
      <c r="E81" s="170"/>
      <c r="F81" s="170"/>
      <c r="G81" s="170"/>
      <c r="H81" s="170"/>
      <c r="I81" s="171"/>
      <c r="J81" s="172">
        <f>J242</f>
        <v>0</v>
      </c>
      <c r="K81" s="168"/>
      <c r="L81" s="173"/>
    </row>
    <row r="82" s="8" customFormat="1" ht="19.92" customHeight="1">
      <c r="B82" s="167"/>
      <c r="C82" s="168"/>
      <c r="D82" s="169" t="s">
        <v>125</v>
      </c>
      <c r="E82" s="170"/>
      <c r="F82" s="170"/>
      <c r="G82" s="170"/>
      <c r="H82" s="170"/>
      <c r="I82" s="171"/>
      <c r="J82" s="172">
        <f>J249</f>
        <v>0</v>
      </c>
      <c r="K82" s="168"/>
      <c r="L82" s="173"/>
    </row>
    <row r="83" s="1" customFormat="1" ht="21.84" customHeight="1">
      <c r="B83" s="34"/>
      <c r="C83" s="35"/>
      <c r="D83" s="35"/>
      <c r="E83" s="35"/>
      <c r="F83" s="35"/>
      <c r="G83" s="35"/>
      <c r="H83" s="35"/>
      <c r="I83" s="126"/>
      <c r="J83" s="35"/>
      <c r="K83" s="35"/>
      <c r="L83" s="39"/>
    </row>
    <row r="84" s="1" customFormat="1" ht="6.96" customHeight="1">
      <c r="B84" s="53"/>
      <c r="C84" s="54"/>
      <c r="D84" s="54"/>
      <c r="E84" s="54"/>
      <c r="F84" s="54"/>
      <c r="G84" s="54"/>
      <c r="H84" s="54"/>
      <c r="I84" s="150"/>
      <c r="J84" s="54"/>
      <c r="K84" s="54"/>
      <c r="L84" s="39"/>
    </row>
    <row r="88" s="1" customFormat="1" ht="6.96" customHeight="1">
      <c r="B88" s="55"/>
      <c r="C88" s="56"/>
      <c r="D88" s="56"/>
      <c r="E88" s="56"/>
      <c r="F88" s="56"/>
      <c r="G88" s="56"/>
      <c r="H88" s="56"/>
      <c r="I88" s="153"/>
      <c r="J88" s="56"/>
      <c r="K88" s="56"/>
      <c r="L88" s="39"/>
    </row>
    <row r="89" s="1" customFormat="1" ht="24.96" customHeight="1">
      <c r="B89" s="34"/>
      <c r="C89" s="19" t="s">
        <v>127</v>
      </c>
      <c r="D89" s="35"/>
      <c r="E89" s="35"/>
      <c r="F89" s="35"/>
      <c r="G89" s="35"/>
      <c r="H89" s="35"/>
      <c r="I89" s="126"/>
      <c r="J89" s="35"/>
      <c r="K89" s="35"/>
      <c r="L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26"/>
      <c r="J90" s="35"/>
      <c r="K90" s="35"/>
      <c r="L90" s="39"/>
    </row>
    <row r="91" s="1" customFormat="1" ht="12" customHeight="1">
      <c r="B91" s="34"/>
      <c r="C91" s="28" t="s">
        <v>17</v>
      </c>
      <c r="D91" s="35"/>
      <c r="E91" s="35"/>
      <c r="F91" s="35"/>
      <c r="G91" s="35"/>
      <c r="H91" s="35"/>
      <c r="I91" s="126"/>
      <c r="J91" s="35"/>
      <c r="K91" s="35"/>
      <c r="L91" s="39"/>
    </row>
    <row r="92" s="1" customFormat="1" ht="16.5" customHeight="1">
      <c r="B92" s="34"/>
      <c r="C92" s="35"/>
      <c r="D92" s="35"/>
      <c r="E92" s="154" t="str">
        <f>E7</f>
        <v>Kácov ON - oprava</v>
      </c>
      <c r="F92" s="28"/>
      <c r="G92" s="28"/>
      <c r="H92" s="28"/>
      <c r="I92" s="126"/>
      <c r="J92" s="35"/>
      <c r="K92" s="35"/>
      <c r="L92" s="39"/>
    </row>
    <row r="93" s="1" customFormat="1" ht="12" customHeight="1">
      <c r="B93" s="34"/>
      <c r="C93" s="28" t="s">
        <v>105</v>
      </c>
      <c r="D93" s="35"/>
      <c r="E93" s="35"/>
      <c r="F93" s="35"/>
      <c r="G93" s="35"/>
      <c r="H93" s="35"/>
      <c r="I93" s="126"/>
      <c r="J93" s="35"/>
      <c r="K93" s="35"/>
      <c r="L93" s="39"/>
    </row>
    <row r="94" s="1" customFormat="1" ht="16.5" customHeight="1">
      <c r="B94" s="34"/>
      <c r="C94" s="35"/>
      <c r="D94" s="35"/>
      <c r="E94" s="60" t="str">
        <f>E9</f>
        <v>SO.03 - Oprava čekárny a provozních prostor</v>
      </c>
      <c r="F94" s="35"/>
      <c r="G94" s="35"/>
      <c r="H94" s="35"/>
      <c r="I94" s="126"/>
      <c r="J94" s="35"/>
      <c r="K94" s="35"/>
      <c r="L94" s="39"/>
    </row>
    <row r="95" s="1" customFormat="1" ht="6.96" customHeight="1">
      <c r="B95" s="34"/>
      <c r="C95" s="35"/>
      <c r="D95" s="35"/>
      <c r="E95" s="35"/>
      <c r="F95" s="35"/>
      <c r="G95" s="35"/>
      <c r="H95" s="35"/>
      <c r="I95" s="126"/>
      <c r="J95" s="35"/>
      <c r="K95" s="35"/>
      <c r="L95" s="39"/>
    </row>
    <row r="96" s="1" customFormat="1" ht="12" customHeight="1">
      <c r="B96" s="34"/>
      <c r="C96" s="28" t="s">
        <v>22</v>
      </c>
      <c r="D96" s="35"/>
      <c r="E96" s="35"/>
      <c r="F96" s="23" t="str">
        <f>F12</f>
        <v>VB žst. Kácov, č.p.114, Nádražní ul., 285 09 Kácov</v>
      </c>
      <c r="G96" s="35"/>
      <c r="H96" s="35"/>
      <c r="I96" s="128" t="s">
        <v>24</v>
      </c>
      <c r="J96" s="63" t="str">
        <f>IF(J12="","",J12)</f>
        <v>11. 2. 2019</v>
      </c>
      <c r="K96" s="35"/>
      <c r="L96" s="39"/>
    </row>
    <row r="97" s="1" customFormat="1" ht="6.96" customHeight="1">
      <c r="B97" s="34"/>
      <c r="C97" s="35"/>
      <c r="D97" s="35"/>
      <c r="E97" s="35"/>
      <c r="F97" s="35"/>
      <c r="G97" s="35"/>
      <c r="H97" s="35"/>
      <c r="I97" s="126"/>
      <c r="J97" s="35"/>
      <c r="K97" s="35"/>
      <c r="L97" s="39"/>
    </row>
    <row r="98" s="1" customFormat="1" ht="13.65" customHeight="1">
      <c r="B98" s="34"/>
      <c r="C98" s="28" t="s">
        <v>26</v>
      </c>
      <c r="D98" s="35"/>
      <c r="E98" s="35"/>
      <c r="F98" s="23" t="str">
        <f>E15</f>
        <v>Správa železniční dopravní cesty, s.o.</v>
      </c>
      <c r="G98" s="35"/>
      <c r="H98" s="35"/>
      <c r="I98" s="128" t="s">
        <v>34</v>
      </c>
      <c r="J98" s="32" t="str">
        <f>E21</f>
        <v xml:space="preserve"> </v>
      </c>
      <c r="K98" s="35"/>
      <c r="L98" s="39"/>
    </row>
    <row r="99" s="1" customFormat="1" ht="13.65" customHeight="1">
      <c r="B99" s="34"/>
      <c r="C99" s="28" t="s">
        <v>32</v>
      </c>
      <c r="D99" s="35"/>
      <c r="E99" s="35"/>
      <c r="F99" s="23" t="str">
        <f>IF(E18="","",E18)</f>
        <v>Vyplň údaj</v>
      </c>
      <c r="G99" s="35"/>
      <c r="H99" s="35"/>
      <c r="I99" s="128" t="s">
        <v>37</v>
      </c>
      <c r="J99" s="32" t="str">
        <f>E24</f>
        <v>L. Malý</v>
      </c>
      <c r="K99" s="35"/>
      <c r="L99" s="39"/>
    </row>
    <row r="100" s="1" customFormat="1" ht="10.32" customHeight="1">
      <c r="B100" s="34"/>
      <c r="C100" s="35"/>
      <c r="D100" s="35"/>
      <c r="E100" s="35"/>
      <c r="F100" s="35"/>
      <c r="G100" s="35"/>
      <c r="H100" s="35"/>
      <c r="I100" s="126"/>
      <c r="J100" s="35"/>
      <c r="K100" s="35"/>
      <c r="L100" s="39"/>
    </row>
    <row r="101" s="9" customFormat="1" ht="29.28" customHeight="1">
      <c r="B101" s="174"/>
      <c r="C101" s="175" t="s">
        <v>128</v>
      </c>
      <c r="D101" s="176" t="s">
        <v>60</v>
      </c>
      <c r="E101" s="176" t="s">
        <v>56</v>
      </c>
      <c r="F101" s="176" t="s">
        <v>57</v>
      </c>
      <c r="G101" s="176" t="s">
        <v>129</v>
      </c>
      <c r="H101" s="176" t="s">
        <v>130</v>
      </c>
      <c r="I101" s="177" t="s">
        <v>131</v>
      </c>
      <c r="J101" s="176" t="s">
        <v>109</v>
      </c>
      <c r="K101" s="178" t="s">
        <v>132</v>
      </c>
      <c r="L101" s="179"/>
      <c r="M101" s="83" t="s">
        <v>20</v>
      </c>
      <c r="N101" s="84" t="s">
        <v>45</v>
      </c>
      <c r="O101" s="84" t="s">
        <v>133</v>
      </c>
      <c r="P101" s="84" t="s">
        <v>134</v>
      </c>
      <c r="Q101" s="84" t="s">
        <v>135</v>
      </c>
      <c r="R101" s="84" t="s">
        <v>136</v>
      </c>
      <c r="S101" s="84" t="s">
        <v>137</v>
      </c>
      <c r="T101" s="85" t="s">
        <v>138</v>
      </c>
    </row>
    <row r="102" s="1" customFormat="1" ht="22.8" customHeight="1">
      <c r="B102" s="34"/>
      <c r="C102" s="90" t="s">
        <v>139</v>
      </c>
      <c r="D102" s="35"/>
      <c r="E102" s="35"/>
      <c r="F102" s="35"/>
      <c r="G102" s="35"/>
      <c r="H102" s="35"/>
      <c r="I102" s="126"/>
      <c r="J102" s="180">
        <f>BK102</f>
        <v>0</v>
      </c>
      <c r="K102" s="35"/>
      <c r="L102" s="39"/>
      <c r="M102" s="86"/>
      <c r="N102" s="87"/>
      <c r="O102" s="87"/>
      <c r="P102" s="181">
        <f>P103+P142</f>
        <v>0</v>
      </c>
      <c r="Q102" s="87"/>
      <c r="R102" s="181">
        <f>R103+R142</f>
        <v>62.401609270249999</v>
      </c>
      <c r="S102" s="87"/>
      <c r="T102" s="182">
        <f>T103+T142</f>
        <v>13.8652525</v>
      </c>
      <c r="AT102" s="13" t="s">
        <v>74</v>
      </c>
      <c r="AU102" s="13" t="s">
        <v>110</v>
      </c>
      <c r="BK102" s="183">
        <f>BK103+BK142</f>
        <v>0</v>
      </c>
    </row>
    <row r="103" s="10" customFormat="1" ht="25.92" customHeight="1">
      <c r="B103" s="184"/>
      <c r="C103" s="185"/>
      <c r="D103" s="186" t="s">
        <v>74</v>
      </c>
      <c r="E103" s="187" t="s">
        <v>140</v>
      </c>
      <c r="F103" s="187" t="s">
        <v>141</v>
      </c>
      <c r="G103" s="185"/>
      <c r="H103" s="185"/>
      <c r="I103" s="188"/>
      <c r="J103" s="189">
        <f>BK103</f>
        <v>0</v>
      </c>
      <c r="K103" s="185"/>
      <c r="L103" s="190"/>
      <c r="M103" s="191"/>
      <c r="N103" s="192"/>
      <c r="O103" s="192"/>
      <c r="P103" s="193">
        <f>P104+P108+P125+P135+P140</f>
        <v>0</v>
      </c>
      <c r="Q103" s="192"/>
      <c r="R103" s="193">
        <f>R104+R108+R125+R135+R140</f>
        <v>56.799247600000001</v>
      </c>
      <c r="S103" s="192"/>
      <c r="T103" s="194">
        <f>T104+T108+T125+T135+T140</f>
        <v>9.5663800000000006</v>
      </c>
      <c r="AR103" s="195" t="s">
        <v>83</v>
      </c>
      <c r="AT103" s="196" t="s">
        <v>74</v>
      </c>
      <c r="AU103" s="196" t="s">
        <v>75</v>
      </c>
      <c r="AY103" s="195" t="s">
        <v>142</v>
      </c>
      <c r="BK103" s="197">
        <f>BK104+BK108+BK125+BK135+BK140</f>
        <v>0</v>
      </c>
    </row>
    <row r="104" s="10" customFormat="1" ht="22.8" customHeight="1">
      <c r="B104" s="184"/>
      <c r="C104" s="185"/>
      <c r="D104" s="186" t="s">
        <v>74</v>
      </c>
      <c r="E104" s="198" t="s">
        <v>143</v>
      </c>
      <c r="F104" s="198" t="s">
        <v>144</v>
      </c>
      <c r="G104" s="185"/>
      <c r="H104" s="185"/>
      <c r="I104" s="188"/>
      <c r="J104" s="199">
        <f>BK104</f>
        <v>0</v>
      </c>
      <c r="K104" s="185"/>
      <c r="L104" s="190"/>
      <c r="M104" s="191"/>
      <c r="N104" s="192"/>
      <c r="O104" s="192"/>
      <c r="P104" s="193">
        <f>SUM(P105:P107)</f>
        <v>0</v>
      </c>
      <c r="Q104" s="192"/>
      <c r="R104" s="193">
        <f>SUM(R105:R107)</f>
        <v>0.70656000000000008</v>
      </c>
      <c r="S104" s="192"/>
      <c r="T104" s="194">
        <f>SUM(T105:T107)</f>
        <v>0</v>
      </c>
      <c r="AR104" s="195" t="s">
        <v>83</v>
      </c>
      <c r="AT104" s="196" t="s">
        <v>74</v>
      </c>
      <c r="AU104" s="196" t="s">
        <v>83</v>
      </c>
      <c r="AY104" s="195" t="s">
        <v>142</v>
      </c>
      <c r="BK104" s="197">
        <f>SUM(BK105:BK107)</f>
        <v>0</v>
      </c>
    </row>
    <row r="105" s="1" customFormat="1" ht="16.5" customHeight="1">
      <c r="B105" s="34"/>
      <c r="C105" s="200" t="s">
        <v>83</v>
      </c>
      <c r="D105" s="200" t="s">
        <v>145</v>
      </c>
      <c r="E105" s="201" t="s">
        <v>944</v>
      </c>
      <c r="F105" s="202" t="s">
        <v>945</v>
      </c>
      <c r="G105" s="203" t="s">
        <v>369</v>
      </c>
      <c r="H105" s="204">
        <v>1</v>
      </c>
      <c r="I105" s="205"/>
      <c r="J105" s="206">
        <f>ROUND(I105*H105,2)</f>
        <v>0</v>
      </c>
      <c r="K105" s="202" t="s">
        <v>149</v>
      </c>
      <c r="L105" s="39"/>
      <c r="M105" s="207" t="s">
        <v>20</v>
      </c>
      <c r="N105" s="208" t="s">
        <v>46</v>
      </c>
      <c r="O105" s="75"/>
      <c r="P105" s="209">
        <f>O105*H105</f>
        <v>0</v>
      </c>
      <c r="Q105" s="209">
        <v>0.0068820000000000001</v>
      </c>
      <c r="R105" s="209">
        <f>Q105*H105</f>
        <v>0.0068820000000000001</v>
      </c>
      <c r="S105" s="209">
        <v>0</v>
      </c>
      <c r="T105" s="210">
        <f>S105*H105</f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3" t="s">
        <v>83</v>
      </c>
      <c r="BK105" s="211">
        <f>ROUND(I105*H105,2)</f>
        <v>0</v>
      </c>
      <c r="BL105" s="13" t="s">
        <v>150</v>
      </c>
      <c r="BM105" s="13" t="s">
        <v>946</v>
      </c>
    </row>
    <row r="106" s="1" customFormat="1" ht="16.5" customHeight="1">
      <c r="B106" s="34"/>
      <c r="C106" s="212" t="s">
        <v>85</v>
      </c>
      <c r="D106" s="212" t="s">
        <v>181</v>
      </c>
      <c r="E106" s="213" t="s">
        <v>947</v>
      </c>
      <c r="F106" s="214" t="s">
        <v>948</v>
      </c>
      <c r="G106" s="215" t="s">
        <v>369</v>
      </c>
      <c r="H106" s="216">
        <v>1</v>
      </c>
      <c r="I106" s="217"/>
      <c r="J106" s="218">
        <f>ROUND(I106*H106,2)</f>
        <v>0</v>
      </c>
      <c r="K106" s="214" t="s">
        <v>149</v>
      </c>
      <c r="L106" s="219"/>
      <c r="M106" s="220" t="s">
        <v>20</v>
      </c>
      <c r="N106" s="221" t="s">
        <v>46</v>
      </c>
      <c r="O106" s="75"/>
      <c r="P106" s="209">
        <f>O106*H106</f>
        <v>0</v>
      </c>
      <c r="Q106" s="209">
        <v>0.068000000000000005</v>
      </c>
      <c r="R106" s="209">
        <f>Q106*H106</f>
        <v>0.068000000000000005</v>
      </c>
      <c r="S106" s="209">
        <v>0</v>
      </c>
      <c r="T106" s="210">
        <f>S106*H106</f>
        <v>0</v>
      </c>
      <c r="AR106" s="13" t="s">
        <v>176</v>
      </c>
      <c r="AT106" s="13" t="s">
        <v>181</v>
      </c>
      <c r="AU106" s="13" t="s">
        <v>85</v>
      </c>
      <c r="AY106" s="13" t="s">
        <v>142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3" t="s">
        <v>83</v>
      </c>
      <c r="BK106" s="211">
        <f>ROUND(I106*H106,2)</f>
        <v>0</v>
      </c>
      <c r="BL106" s="13" t="s">
        <v>150</v>
      </c>
      <c r="BM106" s="13" t="s">
        <v>949</v>
      </c>
    </row>
    <row r="107" s="1" customFormat="1" ht="22.5" customHeight="1">
      <c r="B107" s="34"/>
      <c r="C107" s="200" t="s">
        <v>143</v>
      </c>
      <c r="D107" s="200" t="s">
        <v>145</v>
      </c>
      <c r="E107" s="201" t="s">
        <v>950</v>
      </c>
      <c r="F107" s="202" t="s">
        <v>951</v>
      </c>
      <c r="G107" s="203" t="s">
        <v>156</v>
      </c>
      <c r="H107" s="204">
        <v>5.7999999999999998</v>
      </c>
      <c r="I107" s="205"/>
      <c r="J107" s="206">
        <f>ROUND(I107*H107,2)</f>
        <v>0</v>
      </c>
      <c r="K107" s="202" t="s">
        <v>149</v>
      </c>
      <c r="L107" s="39"/>
      <c r="M107" s="207" t="s">
        <v>20</v>
      </c>
      <c r="N107" s="208" t="s">
        <v>46</v>
      </c>
      <c r="O107" s="75"/>
      <c r="P107" s="209">
        <f>O107*H107</f>
        <v>0</v>
      </c>
      <c r="Q107" s="209">
        <v>0.10891000000000001</v>
      </c>
      <c r="R107" s="209">
        <f>Q107*H107</f>
        <v>0.63167800000000007</v>
      </c>
      <c r="S107" s="209">
        <v>0</v>
      </c>
      <c r="T107" s="210">
        <f>S107*H107</f>
        <v>0</v>
      </c>
      <c r="AR107" s="13" t="s">
        <v>150</v>
      </c>
      <c r="AT107" s="13" t="s">
        <v>145</v>
      </c>
      <c r="AU107" s="13" t="s">
        <v>85</v>
      </c>
      <c r="AY107" s="13" t="s">
        <v>142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3" t="s">
        <v>83</v>
      </c>
      <c r="BK107" s="211">
        <f>ROUND(I107*H107,2)</f>
        <v>0</v>
      </c>
      <c r="BL107" s="13" t="s">
        <v>150</v>
      </c>
      <c r="BM107" s="13" t="s">
        <v>952</v>
      </c>
    </row>
    <row r="108" s="10" customFormat="1" ht="22.8" customHeight="1">
      <c r="B108" s="184"/>
      <c r="C108" s="185"/>
      <c r="D108" s="186" t="s">
        <v>74</v>
      </c>
      <c r="E108" s="198" t="s">
        <v>152</v>
      </c>
      <c r="F108" s="198" t="s">
        <v>153</v>
      </c>
      <c r="G108" s="185"/>
      <c r="H108" s="185"/>
      <c r="I108" s="188"/>
      <c r="J108" s="199">
        <f>BK108</f>
        <v>0</v>
      </c>
      <c r="K108" s="185"/>
      <c r="L108" s="190"/>
      <c r="M108" s="191"/>
      <c r="N108" s="192"/>
      <c r="O108" s="192"/>
      <c r="P108" s="193">
        <f>SUM(P109:P124)</f>
        <v>0</v>
      </c>
      <c r="Q108" s="192"/>
      <c r="R108" s="193">
        <f>SUM(R109:R124)</f>
        <v>56.092687599999998</v>
      </c>
      <c r="S108" s="192"/>
      <c r="T108" s="194">
        <f>SUM(T109:T124)</f>
        <v>0</v>
      </c>
      <c r="AR108" s="195" t="s">
        <v>83</v>
      </c>
      <c r="AT108" s="196" t="s">
        <v>74</v>
      </c>
      <c r="AU108" s="196" t="s">
        <v>83</v>
      </c>
      <c r="AY108" s="195" t="s">
        <v>142</v>
      </c>
      <c r="BK108" s="197">
        <f>SUM(BK109:BK124)</f>
        <v>0</v>
      </c>
    </row>
    <row r="109" s="1" customFormat="1" ht="16.5" customHeight="1">
      <c r="B109" s="34"/>
      <c r="C109" s="200" t="s">
        <v>150</v>
      </c>
      <c r="D109" s="200" t="s">
        <v>145</v>
      </c>
      <c r="E109" s="201" t="s">
        <v>154</v>
      </c>
      <c r="F109" s="202" t="s">
        <v>155</v>
      </c>
      <c r="G109" s="203" t="s">
        <v>156</v>
      </c>
      <c r="H109" s="204">
        <v>12</v>
      </c>
      <c r="I109" s="205"/>
      <c r="J109" s="206">
        <f>ROUND(I109*H109,2)</f>
        <v>0</v>
      </c>
      <c r="K109" s="202" t="s">
        <v>149</v>
      </c>
      <c r="L109" s="39"/>
      <c r="M109" s="207" t="s">
        <v>20</v>
      </c>
      <c r="N109" s="208" t="s">
        <v>46</v>
      </c>
      <c r="O109" s="75"/>
      <c r="P109" s="209">
        <f>O109*H109</f>
        <v>0</v>
      </c>
      <c r="Q109" s="209">
        <v>0.040000000000000001</v>
      </c>
      <c r="R109" s="209">
        <f>Q109*H109</f>
        <v>0.47999999999999998</v>
      </c>
      <c r="S109" s="209">
        <v>0</v>
      </c>
      <c r="T109" s="210">
        <f>S109*H109</f>
        <v>0</v>
      </c>
      <c r="AR109" s="13" t="s">
        <v>150</v>
      </c>
      <c r="AT109" s="13" t="s">
        <v>145</v>
      </c>
      <c r="AU109" s="13" t="s">
        <v>85</v>
      </c>
      <c r="AY109" s="13" t="s">
        <v>142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3" t="s">
        <v>83</v>
      </c>
      <c r="BK109" s="211">
        <f>ROUND(I109*H109,2)</f>
        <v>0</v>
      </c>
      <c r="BL109" s="13" t="s">
        <v>150</v>
      </c>
      <c r="BM109" s="13" t="s">
        <v>953</v>
      </c>
    </row>
    <row r="110" s="1" customFormat="1" ht="16.5" customHeight="1">
      <c r="B110" s="34"/>
      <c r="C110" s="200" t="s">
        <v>165</v>
      </c>
      <c r="D110" s="200" t="s">
        <v>145</v>
      </c>
      <c r="E110" s="201" t="s">
        <v>954</v>
      </c>
      <c r="F110" s="202" t="s">
        <v>955</v>
      </c>
      <c r="G110" s="203" t="s">
        <v>156</v>
      </c>
      <c r="H110" s="204">
        <v>11.6</v>
      </c>
      <c r="I110" s="205"/>
      <c r="J110" s="206">
        <f>ROUND(I110*H110,2)</f>
        <v>0</v>
      </c>
      <c r="K110" s="202" t="s">
        <v>149</v>
      </c>
      <c r="L110" s="39"/>
      <c r="M110" s="207" t="s">
        <v>20</v>
      </c>
      <c r="N110" s="208" t="s">
        <v>46</v>
      </c>
      <c r="O110" s="75"/>
      <c r="P110" s="209">
        <f>O110*H110</f>
        <v>0</v>
      </c>
      <c r="Q110" s="209">
        <v>0.0043839999999999999</v>
      </c>
      <c r="R110" s="209">
        <f>Q110*H110</f>
        <v>0.050854399999999994</v>
      </c>
      <c r="S110" s="209">
        <v>0</v>
      </c>
      <c r="T110" s="210">
        <f>S110*H110</f>
        <v>0</v>
      </c>
      <c r="AR110" s="13" t="s">
        <v>150</v>
      </c>
      <c r="AT110" s="13" t="s">
        <v>145</v>
      </c>
      <c r="AU110" s="13" t="s">
        <v>85</v>
      </c>
      <c r="AY110" s="13" t="s">
        <v>142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3" t="s">
        <v>83</v>
      </c>
      <c r="BK110" s="211">
        <f>ROUND(I110*H110,2)</f>
        <v>0</v>
      </c>
      <c r="BL110" s="13" t="s">
        <v>150</v>
      </c>
      <c r="BM110" s="13" t="s">
        <v>956</v>
      </c>
    </row>
    <row r="111" s="1" customFormat="1" ht="16.5" customHeight="1">
      <c r="B111" s="34"/>
      <c r="C111" s="200" t="s">
        <v>152</v>
      </c>
      <c r="D111" s="200" t="s">
        <v>145</v>
      </c>
      <c r="E111" s="201" t="s">
        <v>957</v>
      </c>
      <c r="F111" s="202" t="s">
        <v>958</v>
      </c>
      <c r="G111" s="203" t="s">
        <v>156</v>
      </c>
      <c r="H111" s="204">
        <v>11.6</v>
      </c>
      <c r="I111" s="205"/>
      <c r="J111" s="206">
        <f>ROUND(I111*H111,2)</f>
        <v>0</v>
      </c>
      <c r="K111" s="202" t="s">
        <v>149</v>
      </c>
      <c r="L111" s="39"/>
      <c r="M111" s="207" t="s">
        <v>20</v>
      </c>
      <c r="N111" s="208" t="s">
        <v>46</v>
      </c>
      <c r="O111" s="75"/>
      <c r="P111" s="209">
        <f>O111*H111</f>
        <v>0</v>
      </c>
      <c r="Q111" s="209">
        <v>0.0030000000000000001</v>
      </c>
      <c r="R111" s="209">
        <f>Q111*H111</f>
        <v>0.034799999999999998</v>
      </c>
      <c r="S111" s="209">
        <v>0</v>
      </c>
      <c r="T111" s="210">
        <f>S111*H111</f>
        <v>0</v>
      </c>
      <c r="AR111" s="13" t="s">
        <v>150</v>
      </c>
      <c r="AT111" s="13" t="s">
        <v>145</v>
      </c>
      <c r="AU111" s="13" t="s">
        <v>85</v>
      </c>
      <c r="AY111" s="13" t="s">
        <v>142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3" t="s">
        <v>83</v>
      </c>
      <c r="BK111" s="211">
        <f>ROUND(I111*H111,2)</f>
        <v>0</v>
      </c>
      <c r="BL111" s="13" t="s">
        <v>150</v>
      </c>
      <c r="BM111" s="13" t="s">
        <v>959</v>
      </c>
    </row>
    <row r="112" s="1" customFormat="1" ht="22.5" customHeight="1">
      <c r="B112" s="34"/>
      <c r="C112" s="200" t="s">
        <v>172</v>
      </c>
      <c r="D112" s="200" t="s">
        <v>145</v>
      </c>
      <c r="E112" s="201" t="s">
        <v>960</v>
      </c>
      <c r="F112" s="202" t="s">
        <v>961</v>
      </c>
      <c r="G112" s="203" t="s">
        <v>156</v>
      </c>
      <c r="H112" s="204">
        <v>274</v>
      </c>
      <c r="I112" s="205"/>
      <c r="J112" s="206">
        <f>ROUND(I112*H112,2)</f>
        <v>0</v>
      </c>
      <c r="K112" s="202" t="s">
        <v>149</v>
      </c>
      <c r="L112" s="39"/>
      <c r="M112" s="207" t="s">
        <v>20</v>
      </c>
      <c r="N112" s="208" t="s">
        <v>46</v>
      </c>
      <c r="O112" s="75"/>
      <c r="P112" s="209">
        <f>O112*H112</f>
        <v>0</v>
      </c>
      <c r="Q112" s="209">
        <v>0.017000000000000001</v>
      </c>
      <c r="R112" s="209">
        <f>Q112*H112</f>
        <v>4.6580000000000004</v>
      </c>
      <c r="S112" s="209">
        <v>0</v>
      </c>
      <c r="T112" s="210">
        <f>S112*H112</f>
        <v>0</v>
      </c>
      <c r="AR112" s="13" t="s">
        <v>150</v>
      </c>
      <c r="AT112" s="13" t="s">
        <v>145</v>
      </c>
      <c r="AU112" s="13" t="s">
        <v>85</v>
      </c>
      <c r="AY112" s="13" t="s">
        <v>142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3" t="s">
        <v>83</v>
      </c>
      <c r="BK112" s="211">
        <f>ROUND(I112*H112,2)</f>
        <v>0</v>
      </c>
      <c r="BL112" s="13" t="s">
        <v>150</v>
      </c>
      <c r="BM112" s="13" t="s">
        <v>962</v>
      </c>
    </row>
    <row r="113" s="1" customFormat="1" ht="16.5" customHeight="1">
      <c r="B113" s="34"/>
      <c r="C113" s="200" t="s">
        <v>176</v>
      </c>
      <c r="D113" s="200" t="s">
        <v>145</v>
      </c>
      <c r="E113" s="201" t="s">
        <v>963</v>
      </c>
      <c r="F113" s="202" t="s">
        <v>964</v>
      </c>
      <c r="G113" s="203" t="s">
        <v>156</v>
      </c>
      <c r="H113" s="204">
        <v>79.049999999999997</v>
      </c>
      <c r="I113" s="205"/>
      <c r="J113" s="206">
        <f>ROUND(I113*H113,2)</f>
        <v>0</v>
      </c>
      <c r="K113" s="202" t="s">
        <v>149</v>
      </c>
      <c r="L113" s="39"/>
      <c r="M113" s="207" t="s">
        <v>20</v>
      </c>
      <c r="N113" s="208" t="s">
        <v>46</v>
      </c>
      <c r="O113" s="75"/>
      <c r="P113" s="209">
        <f>O113*H113</f>
        <v>0</v>
      </c>
      <c r="Q113" s="209">
        <v>0</v>
      </c>
      <c r="R113" s="209">
        <f>Q113*H113</f>
        <v>0</v>
      </c>
      <c r="S113" s="209">
        <v>0</v>
      </c>
      <c r="T113" s="210">
        <f>S113*H113</f>
        <v>0</v>
      </c>
      <c r="AR113" s="13" t="s">
        <v>150</v>
      </c>
      <c r="AT113" s="13" t="s">
        <v>145</v>
      </c>
      <c r="AU113" s="13" t="s">
        <v>85</v>
      </c>
      <c r="AY113" s="13" t="s">
        <v>142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3" t="s">
        <v>83</v>
      </c>
      <c r="BK113" s="211">
        <f>ROUND(I113*H113,2)</f>
        <v>0</v>
      </c>
      <c r="BL113" s="13" t="s">
        <v>150</v>
      </c>
      <c r="BM113" s="13" t="s">
        <v>965</v>
      </c>
    </row>
    <row r="114" s="1" customFormat="1" ht="16.5" customHeight="1">
      <c r="B114" s="34"/>
      <c r="C114" s="200" t="s">
        <v>180</v>
      </c>
      <c r="D114" s="200" t="s">
        <v>145</v>
      </c>
      <c r="E114" s="201" t="s">
        <v>966</v>
      </c>
      <c r="F114" s="202" t="s">
        <v>967</v>
      </c>
      <c r="G114" s="203" t="s">
        <v>156</v>
      </c>
      <c r="H114" s="204">
        <v>100</v>
      </c>
      <c r="I114" s="205"/>
      <c r="J114" s="206">
        <f>ROUND(I114*H114,2)</f>
        <v>0</v>
      </c>
      <c r="K114" s="202" t="s">
        <v>149</v>
      </c>
      <c r="L114" s="39"/>
      <c r="M114" s="207" t="s">
        <v>20</v>
      </c>
      <c r="N114" s="208" t="s">
        <v>46</v>
      </c>
      <c r="O114" s="75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13" t="s">
        <v>150</v>
      </c>
      <c r="AT114" s="13" t="s">
        <v>145</v>
      </c>
      <c r="AU114" s="13" t="s">
        <v>85</v>
      </c>
      <c r="AY114" s="13" t="s">
        <v>142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3" t="s">
        <v>83</v>
      </c>
      <c r="BK114" s="211">
        <f>ROUND(I114*H114,2)</f>
        <v>0</v>
      </c>
      <c r="BL114" s="13" t="s">
        <v>150</v>
      </c>
      <c r="BM114" s="13" t="s">
        <v>968</v>
      </c>
    </row>
    <row r="115" s="1" customFormat="1" ht="22.5" customHeight="1">
      <c r="B115" s="34"/>
      <c r="C115" s="200" t="s">
        <v>185</v>
      </c>
      <c r="D115" s="200" t="s">
        <v>145</v>
      </c>
      <c r="E115" s="201" t="s">
        <v>969</v>
      </c>
      <c r="F115" s="202" t="s">
        <v>970</v>
      </c>
      <c r="G115" s="203" t="s">
        <v>163</v>
      </c>
      <c r="H115" s="204">
        <v>200</v>
      </c>
      <c r="I115" s="205"/>
      <c r="J115" s="206">
        <f>ROUND(I115*H115,2)</f>
        <v>0</v>
      </c>
      <c r="K115" s="202" t="s">
        <v>149</v>
      </c>
      <c r="L115" s="39"/>
      <c r="M115" s="207" t="s">
        <v>20</v>
      </c>
      <c r="N115" s="208" t="s">
        <v>46</v>
      </c>
      <c r="O115" s="75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AR115" s="13" t="s">
        <v>150</v>
      </c>
      <c r="AT115" s="13" t="s">
        <v>145</v>
      </c>
      <c r="AU115" s="13" t="s">
        <v>85</v>
      </c>
      <c r="AY115" s="13" t="s">
        <v>142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83</v>
      </c>
      <c r="BK115" s="211">
        <f>ROUND(I115*H115,2)</f>
        <v>0</v>
      </c>
      <c r="BL115" s="13" t="s">
        <v>150</v>
      </c>
      <c r="BM115" s="13" t="s">
        <v>971</v>
      </c>
    </row>
    <row r="116" s="1" customFormat="1" ht="16.5" customHeight="1">
      <c r="B116" s="34"/>
      <c r="C116" s="200" t="s">
        <v>189</v>
      </c>
      <c r="D116" s="200" t="s">
        <v>145</v>
      </c>
      <c r="E116" s="201" t="s">
        <v>161</v>
      </c>
      <c r="F116" s="202" t="s">
        <v>162</v>
      </c>
      <c r="G116" s="203" t="s">
        <v>163</v>
      </c>
      <c r="H116" s="204">
        <v>50</v>
      </c>
      <c r="I116" s="205"/>
      <c r="J116" s="206">
        <f>ROUND(I116*H116,2)</f>
        <v>0</v>
      </c>
      <c r="K116" s="202" t="s">
        <v>149</v>
      </c>
      <c r="L116" s="39"/>
      <c r="M116" s="207" t="s">
        <v>20</v>
      </c>
      <c r="N116" s="208" t="s">
        <v>46</v>
      </c>
      <c r="O116" s="75"/>
      <c r="P116" s="209">
        <f>O116*H116</f>
        <v>0</v>
      </c>
      <c r="Q116" s="209">
        <v>0.0015</v>
      </c>
      <c r="R116" s="209">
        <f>Q116*H116</f>
        <v>0.074999999999999997</v>
      </c>
      <c r="S116" s="209">
        <v>0</v>
      </c>
      <c r="T116" s="210">
        <f>S116*H116</f>
        <v>0</v>
      </c>
      <c r="AR116" s="13" t="s">
        <v>150</v>
      </c>
      <c r="AT116" s="13" t="s">
        <v>145</v>
      </c>
      <c r="AU116" s="13" t="s">
        <v>85</v>
      </c>
      <c r="AY116" s="13" t="s">
        <v>142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3" t="s">
        <v>83</v>
      </c>
      <c r="BK116" s="211">
        <f>ROUND(I116*H116,2)</f>
        <v>0</v>
      </c>
      <c r="BL116" s="13" t="s">
        <v>150</v>
      </c>
      <c r="BM116" s="13" t="s">
        <v>972</v>
      </c>
    </row>
    <row r="117" s="1" customFormat="1" ht="16.5" customHeight="1">
      <c r="B117" s="34"/>
      <c r="C117" s="200" t="s">
        <v>193</v>
      </c>
      <c r="D117" s="200" t="s">
        <v>145</v>
      </c>
      <c r="E117" s="201" t="s">
        <v>973</v>
      </c>
      <c r="F117" s="202" t="s">
        <v>974</v>
      </c>
      <c r="G117" s="203" t="s">
        <v>148</v>
      </c>
      <c r="H117" s="204">
        <v>2.4300000000000002</v>
      </c>
      <c r="I117" s="205"/>
      <c r="J117" s="206">
        <f>ROUND(I117*H117,2)</f>
        <v>0</v>
      </c>
      <c r="K117" s="202" t="s">
        <v>149</v>
      </c>
      <c r="L117" s="39"/>
      <c r="M117" s="207" t="s">
        <v>20</v>
      </c>
      <c r="N117" s="208" t="s">
        <v>46</v>
      </c>
      <c r="O117" s="75"/>
      <c r="P117" s="209">
        <f>O117*H117</f>
        <v>0</v>
      </c>
      <c r="Q117" s="209">
        <v>2.45329</v>
      </c>
      <c r="R117" s="209">
        <f>Q117*H117</f>
        <v>5.9614947000000003</v>
      </c>
      <c r="S117" s="209">
        <v>0</v>
      </c>
      <c r="T117" s="210">
        <f>S117*H117</f>
        <v>0</v>
      </c>
      <c r="AR117" s="13" t="s">
        <v>150</v>
      </c>
      <c r="AT117" s="13" t="s">
        <v>145</v>
      </c>
      <c r="AU117" s="13" t="s">
        <v>85</v>
      </c>
      <c r="AY117" s="13" t="s">
        <v>142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83</v>
      </c>
      <c r="BK117" s="211">
        <f>ROUND(I117*H117,2)</f>
        <v>0</v>
      </c>
      <c r="BL117" s="13" t="s">
        <v>150</v>
      </c>
      <c r="BM117" s="13" t="s">
        <v>975</v>
      </c>
    </row>
    <row r="118" s="1" customFormat="1" ht="16.5" customHeight="1">
      <c r="B118" s="34"/>
      <c r="C118" s="200" t="s">
        <v>197</v>
      </c>
      <c r="D118" s="200" t="s">
        <v>145</v>
      </c>
      <c r="E118" s="201" t="s">
        <v>976</v>
      </c>
      <c r="F118" s="202" t="s">
        <v>977</v>
      </c>
      <c r="G118" s="203" t="s">
        <v>148</v>
      </c>
      <c r="H118" s="204">
        <v>2.4300000000000002</v>
      </c>
      <c r="I118" s="205"/>
      <c r="J118" s="206">
        <f>ROUND(I118*H118,2)</f>
        <v>0</v>
      </c>
      <c r="K118" s="202" t="s">
        <v>149</v>
      </c>
      <c r="L118" s="39"/>
      <c r="M118" s="207" t="s">
        <v>20</v>
      </c>
      <c r="N118" s="208" t="s">
        <v>46</v>
      </c>
      <c r="O118" s="75"/>
      <c r="P118" s="209">
        <f>O118*H118</f>
        <v>0</v>
      </c>
      <c r="Q118" s="209">
        <v>0</v>
      </c>
      <c r="R118" s="209">
        <f>Q118*H118</f>
        <v>0</v>
      </c>
      <c r="S118" s="209">
        <v>0</v>
      </c>
      <c r="T118" s="210">
        <f>S118*H118</f>
        <v>0</v>
      </c>
      <c r="AR118" s="13" t="s">
        <v>150</v>
      </c>
      <c r="AT118" s="13" t="s">
        <v>145</v>
      </c>
      <c r="AU118" s="13" t="s">
        <v>85</v>
      </c>
      <c r="AY118" s="13" t="s">
        <v>142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3" t="s">
        <v>83</v>
      </c>
      <c r="BK118" s="211">
        <f>ROUND(I118*H118,2)</f>
        <v>0</v>
      </c>
      <c r="BL118" s="13" t="s">
        <v>150</v>
      </c>
      <c r="BM118" s="13" t="s">
        <v>978</v>
      </c>
    </row>
    <row r="119" s="1" customFormat="1" ht="16.5" customHeight="1">
      <c r="B119" s="34"/>
      <c r="C119" s="200" t="s">
        <v>201</v>
      </c>
      <c r="D119" s="200" t="s">
        <v>145</v>
      </c>
      <c r="E119" s="201" t="s">
        <v>979</v>
      </c>
      <c r="F119" s="202" t="s">
        <v>980</v>
      </c>
      <c r="G119" s="203" t="s">
        <v>312</v>
      </c>
      <c r="H119" s="204">
        <v>0.050000000000000003</v>
      </c>
      <c r="I119" s="205"/>
      <c r="J119" s="206">
        <f>ROUND(I119*H119,2)</f>
        <v>0</v>
      </c>
      <c r="K119" s="202" t="s">
        <v>149</v>
      </c>
      <c r="L119" s="39"/>
      <c r="M119" s="207" t="s">
        <v>20</v>
      </c>
      <c r="N119" s="208" t="s">
        <v>46</v>
      </c>
      <c r="O119" s="75"/>
      <c r="P119" s="209">
        <f>O119*H119</f>
        <v>0</v>
      </c>
      <c r="Q119" s="209">
        <v>1.06277</v>
      </c>
      <c r="R119" s="209">
        <f>Q119*H119</f>
        <v>0.053138500000000005</v>
      </c>
      <c r="S119" s="209">
        <v>0</v>
      </c>
      <c r="T119" s="210">
        <f>S119*H119</f>
        <v>0</v>
      </c>
      <c r="AR119" s="13" t="s">
        <v>150</v>
      </c>
      <c r="AT119" s="13" t="s">
        <v>145</v>
      </c>
      <c r="AU119" s="13" t="s">
        <v>85</v>
      </c>
      <c r="AY119" s="13" t="s">
        <v>142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3" t="s">
        <v>83</v>
      </c>
      <c r="BK119" s="211">
        <f>ROUND(I119*H119,2)</f>
        <v>0</v>
      </c>
      <c r="BL119" s="13" t="s">
        <v>150</v>
      </c>
      <c r="BM119" s="13" t="s">
        <v>981</v>
      </c>
    </row>
    <row r="120" s="1" customFormat="1" ht="16.5" customHeight="1">
      <c r="B120" s="34"/>
      <c r="C120" s="200" t="s">
        <v>9</v>
      </c>
      <c r="D120" s="200" t="s">
        <v>145</v>
      </c>
      <c r="E120" s="201" t="s">
        <v>982</v>
      </c>
      <c r="F120" s="202" t="s">
        <v>983</v>
      </c>
      <c r="G120" s="203" t="s">
        <v>156</v>
      </c>
      <c r="H120" s="204">
        <v>24.300000000000001</v>
      </c>
      <c r="I120" s="205"/>
      <c r="J120" s="206">
        <f>ROUND(I120*H120,2)</f>
        <v>0</v>
      </c>
      <c r="K120" s="202" t="s">
        <v>20</v>
      </c>
      <c r="L120" s="39"/>
      <c r="M120" s="207" t="s">
        <v>20</v>
      </c>
      <c r="N120" s="208" t="s">
        <v>46</v>
      </c>
      <c r="O120" s="75"/>
      <c r="P120" s="209">
        <f>O120*H120</f>
        <v>0</v>
      </c>
      <c r="Q120" s="209">
        <v>1.837</v>
      </c>
      <c r="R120" s="209">
        <f>Q120*H120</f>
        <v>44.639099999999999</v>
      </c>
      <c r="S120" s="209">
        <v>0</v>
      </c>
      <c r="T120" s="210">
        <f>S120*H120</f>
        <v>0</v>
      </c>
      <c r="AR120" s="13" t="s">
        <v>150</v>
      </c>
      <c r="AT120" s="13" t="s">
        <v>145</v>
      </c>
      <c r="AU120" s="13" t="s">
        <v>85</v>
      </c>
      <c r="AY120" s="13" t="s">
        <v>142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3" t="s">
        <v>83</v>
      </c>
      <c r="BK120" s="211">
        <f>ROUND(I120*H120,2)</f>
        <v>0</v>
      </c>
      <c r="BL120" s="13" t="s">
        <v>150</v>
      </c>
      <c r="BM120" s="13" t="s">
        <v>984</v>
      </c>
    </row>
    <row r="121" s="1" customFormat="1" ht="22.5" customHeight="1">
      <c r="B121" s="34"/>
      <c r="C121" s="200" t="s">
        <v>208</v>
      </c>
      <c r="D121" s="200" t="s">
        <v>145</v>
      </c>
      <c r="E121" s="201" t="s">
        <v>985</v>
      </c>
      <c r="F121" s="202" t="s">
        <v>986</v>
      </c>
      <c r="G121" s="203" t="s">
        <v>369</v>
      </c>
      <c r="H121" s="204">
        <v>5</v>
      </c>
      <c r="I121" s="205"/>
      <c r="J121" s="206">
        <f>ROUND(I121*H121,2)</f>
        <v>0</v>
      </c>
      <c r="K121" s="202" t="s">
        <v>149</v>
      </c>
      <c r="L121" s="39"/>
      <c r="M121" s="207" t="s">
        <v>20</v>
      </c>
      <c r="N121" s="208" t="s">
        <v>46</v>
      </c>
      <c r="O121" s="75"/>
      <c r="P121" s="209">
        <f>O121*H121</f>
        <v>0</v>
      </c>
      <c r="Q121" s="209">
        <v>0.016979999999999999</v>
      </c>
      <c r="R121" s="209">
        <f>Q121*H121</f>
        <v>0.084899999999999989</v>
      </c>
      <c r="S121" s="209">
        <v>0</v>
      </c>
      <c r="T121" s="210">
        <f>S121*H121</f>
        <v>0</v>
      </c>
      <c r="AR121" s="13" t="s">
        <v>150</v>
      </c>
      <c r="AT121" s="13" t="s">
        <v>145</v>
      </c>
      <c r="AU121" s="13" t="s">
        <v>85</v>
      </c>
      <c r="AY121" s="13" t="s">
        <v>142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3" t="s">
        <v>83</v>
      </c>
      <c r="BK121" s="211">
        <f>ROUND(I121*H121,2)</f>
        <v>0</v>
      </c>
      <c r="BL121" s="13" t="s">
        <v>150</v>
      </c>
      <c r="BM121" s="13" t="s">
        <v>987</v>
      </c>
    </row>
    <row r="122" s="1" customFormat="1" ht="16.5" customHeight="1">
      <c r="B122" s="34"/>
      <c r="C122" s="212" t="s">
        <v>212</v>
      </c>
      <c r="D122" s="212" t="s">
        <v>181</v>
      </c>
      <c r="E122" s="213" t="s">
        <v>988</v>
      </c>
      <c r="F122" s="214" t="s">
        <v>989</v>
      </c>
      <c r="G122" s="215" t="s">
        <v>369</v>
      </c>
      <c r="H122" s="216">
        <v>1</v>
      </c>
      <c r="I122" s="217"/>
      <c r="J122" s="218">
        <f>ROUND(I122*H122,2)</f>
        <v>0</v>
      </c>
      <c r="K122" s="214" t="s">
        <v>149</v>
      </c>
      <c r="L122" s="219"/>
      <c r="M122" s="220" t="s">
        <v>20</v>
      </c>
      <c r="N122" s="221" t="s">
        <v>46</v>
      </c>
      <c r="O122" s="75"/>
      <c r="P122" s="209">
        <f>O122*H122</f>
        <v>0</v>
      </c>
      <c r="Q122" s="209">
        <v>0.010800000000000001</v>
      </c>
      <c r="R122" s="209">
        <f>Q122*H122</f>
        <v>0.010800000000000001</v>
      </c>
      <c r="S122" s="209">
        <v>0</v>
      </c>
      <c r="T122" s="210">
        <f>S122*H122</f>
        <v>0</v>
      </c>
      <c r="AR122" s="13" t="s">
        <v>176</v>
      </c>
      <c r="AT122" s="13" t="s">
        <v>181</v>
      </c>
      <c r="AU122" s="13" t="s">
        <v>85</v>
      </c>
      <c r="AY122" s="13" t="s">
        <v>142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3" t="s">
        <v>83</v>
      </c>
      <c r="BK122" s="211">
        <f>ROUND(I122*H122,2)</f>
        <v>0</v>
      </c>
      <c r="BL122" s="13" t="s">
        <v>150</v>
      </c>
      <c r="BM122" s="13" t="s">
        <v>990</v>
      </c>
    </row>
    <row r="123" s="1" customFormat="1" ht="16.5" customHeight="1">
      <c r="B123" s="34"/>
      <c r="C123" s="212" t="s">
        <v>216</v>
      </c>
      <c r="D123" s="212" t="s">
        <v>181</v>
      </c>
      <c r="E123" s="213" t="s">
        <v>991</v>
      </c>
      <c r="F123" s="214" t="s">
        <v>992</v>
      </c>
      <c r="G123" s="215" t="s">
        <v>369</v>
      </c>
      <c r="H123" s="216">
        <v>1</v>
      </c>
      <c r="I123" s="217"/>
      <c r="J123" s="218">
        <f>ROUND(I123*H123,2)</f>
        <v>0</v>
      </c>
      <c r="K123" s="214" t="s">
        <v>149</v>
      </c>
      <c r="L123" s="219"/>
      <c r="M123" s="220" t="s">
        <v>20</v>
      </c>
      <c r="N123" s="221" t="s">
        <v>46</v>
      </c>
      <c r="O123" s="75"/>
      <c r="P123" s="209">
        <f>O123*H123</f>
        <v>0</v>
      </c>
      <c r="Q123" s="209">
        <v>0.010999999999999999</v>
      </c>
      <c r="R123" s="209">
        <f>Q123*H123</f>
        <v>0.010999999999999999</v>
      </c>
      <c r="S123" s="209">
        <v>0</v>
      </c>
      <c r="T123" s="210">
        <f>S123*H123</f>
        <v>0</v>
      </c>
      <c r="AR123" s="13" t="s">
        <v>176</v>
      </c>
      <c r="AT123" s="13" t="s">
        <v>181</v>
      </c>
      <c r="AU123" s="13" t="s">
        <v>85</v>
      </c>
      <c r="AY123" s="13" t="s">
        <v>142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3" t="s">
        <v>83</v>
      </c>
      <c r="BK123" s="211">
        <f>ROUND(I123*H123,2)</f>
        <v>0</v>
      </c>
      <c r="BL123" s="13" t="s">
        <v>150</v>
      </c>
      <c r="BM123" s="13" t="s">
        <v>993</v>
      </c>
    </row>
    <row r="124" s="1" customFormat="1" ht="16.5" customHeight="1">
      <c r="B124" s="34"/>
      <c r="C124" s="212" t="s">
        <v>220</v>
      </c>
      <c r="D124" s="212" t="s">
        <v>181</v>
      </c>
      <c r="E124" s="213" t="s">
        <v>994</v>
      </c>
      <c r="F124" s="214" t="s">
        <v>995</v>
      </c>
      <c r="G124" s="215" t="s">
        <v>369</v>
      </c>
      <c r="H124" s="216">
        <v>3</v>
      </c>
      <c r="I124" s="217"/>
      <c r="J124" s="218">
        <f>ROUND(I124*H124,2)</f>
        <v>0</v>
      </c>
      <c r="K124" s="214" t="s">
        <v>149</v>
      </c>
      <c r="L124" s="219"/>
      <c r="M124" s="220" t="s">
        <v>20</v>
      </c>
      <c r="N124" s="221" t="s">
        <v>46</v>
      </c>
      <c r="O124" s="75"/>
      <c r="P124" s="209">
        <f>O124*H124</f>
        <v>0</v>
      </c>
      <c r="Q124" s="209">
        <v>0.0112</v>
      </c>
      <c r="R124" s="209">
        <f>Q124*H124</f>
        <v>0.033599999999999998</v>
      </c>
      <c r="S124" s="209">
        <v>0</v>
      </c>
      <c r="T124" s="210">
        <f>S124*H124</f>
        <v>0</v>
      </c>
      <c r="AR124" s="13" t="s">
        <v>176</v>
      </c>
      <c r="AT124" s="13" t="s">
        <v>181</v>
      </c>
      <c r="AU124" s="13" t="s">
        <v>85</v>
      </c>
      <c r="AY124" s="13" t="s">
        <v>142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3" t="s">
        <v>83</v>
      </c>
      <c r="BK124" s="211">
        <f>ROUND(I124*H124,2)</f>
        <v>0</v>
      </c>
      <c r="BL124" s="13" t="s">
        <v>150</v>
      </c>
      <c r="BM124" s="13" t="s">
        <v>996</v>
      </c>
    </row>
    <row r="125" s="10" customFormat="1" ht="22.8" customHeight="1">
      <c r="B125" s="184"/>
      <c r="C125" s="185"/>
      <c r="D125" s="186" t="s">
        <v>74</v>
      </c>
      <c r="E125" s="198" t="s">
        <v>180</v>
      </c>
      <c r="F125" s="198" t="s">
        <v>224</v>
      </c>
      <c r="G125" s="185"/>
      <c r="H125" s="185"/>
      <c r="I125" s="188"/>
      <c r="J125" s="199">
        <f>BK125</f>
        <v>0</v>
      </c>
      <c r="K125" s="185"/>
      <c r="L125" s="190"/>
      <c r="M125" s="191"/>
      <c r="N125" s="192"/>
      <c r="O125" s="192"/>
      <c r="P125" s="193">
        <f>SUM(P126:P134)</f>
        <v>0</v>
      </c>
      <c r="Q125" s="192"/>
      <c r="R125" s="193">
        <f>SUM(R126:R134)</f>
        <v>0</v>
      </c>
      <c r="S125" s="192"/>
      <c r="T125" s="194">
        <f>SUM(T126:T134)</f>
        <v>9.5663800000000006</v>
      </c>
      <c r="AR125" s="195" t="s">
        <v>83</v>
      </c>
      <c r="AT125" s="196" t="s">
        <v>74</v>
      </c>
      <c r="AU125" s="196" t="s">
        <v>83</v>
      </c>
      <c r="AY125" s="195" t="s">
        <v>142</v>
      </c>
      <c r="BK125" s="197">
        <f>SUM(BK126:BK134)</f>
        <v>0</v>
      </c>
    </row>
    <row r="126" s="1" customFormat="1" ht="16.5" customHeight="1">
      <c r="B126" s="34"/>
      <c r="C126" s="200" t="s">
        <v>225</v>
      </c>
      <c r="D126" s="200" t="s">
        <v>145</v>
      </c>
      <c r="E126" s="201" t="s">
        <v>997</v>
      </c>
      <c r="F126" s="202" t="s">
        <v>998</v>
      </c>
      <c r="G126" s="203" t="s">
        <v>999</v>
      </c>
      <c r="H126" s="204">
        <v>5</v>
      </c>
      <c r="I126" s="205"/>
      <c r="J126" s="206">
        <f>ROUND(I126*H126,2)</f>
        <v>0</v>
      </c>
      <c r="K126" s="202" t="s">
        <v>149</v>
      </c>
      <c r="L126" s="39"/>
      <c r="M126" s="207" t="s">
        <v>20</v>
      </c>
      <c r="N126" s="208" t="s">
        <v>46</v>
      </c>
      <c r="O126" s="75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AR126" s="13" t="s">
        <v>150</v>
      </c>
      <c r="AT126" s="13" t="s">
        <v>145</v>
      </c>
      <c r="AU126" s="13" t="s">
        <v>85</v>
      </c>
      <c r="AY126" s="13" t="s">
        <v>142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3" t="s">
        <v>83</v>
      </c>
      <c r="BK126" s="211">
        <f>ROUND(I126*H126,2)</f>
        <v>0</v>
      </c>
      <c r="BL126" s="13" t="s">
        <v>150</v>
      </c>
      <c r="BM126" s="13" t="s">
        <v>1000</v>
      </c>
    </row>
    <row r="127" s="1" customFormat="1" ht="16.5" customHeight="1">
      <c r="B127" s="34"/>
      <c r="C127" s="200" t="s">
        <v>7</v>
      </c>
      <c r="D127" s="200" t="s">
        <v>145</v>
      </c>
      <c r="E127" s="201" t="s">
        <v>1001</v>
      </c>
      <c r="F127" s="202" t="s">
        <v>1002</v>
      </c>
      <c r="G127" s="203" t="s">
        <v>999</v>
      </c>
      <c r="H127" s="204">
        <v>450</v>
      </c>
      <c r="I127" s="205"/>
      <c r="J127" s="206">
        <f>ROUND(I127*H127,2)</f>
        <v>0</v>
      </c>
      <c r="K127" s="202" t="s">
        <v>149</v>
      </c>
      <c r="L127" s="39"/>
      <c r="M127" s="207" t="s">
        <v>20</v>
      </c>
      <c r="N127" s="208" t="s">
        <v>46</v>
      </c>
      <c r="O127" s="75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AR127" s="13" t="s">
        <v>150</v>
      </c>
      <c r="AT127" s="13" t="s">
        <v>145</v>
      </c>
      <c r="AU127" s="13" t="s">
        <v>85</v>
      </c>
      <c r="AY127" s="13" t="s">
        <v>142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3" t="s">
        <v>83</v>
      </c>
      <c r="BK127" s="211">
        <f>ROUND(I127*H127,2)</f>
        <v>0</v>
      </c>
      <c r="BL127" s="13" t="s">
        <v>150</v>
      </c>
      <c r="BM127" s="13" t="s">
        <v>1003</v>
      </c>
    </row>
    <row r="128" s="1" customFormat="1" ht="16.5" customHeight="1">
      <c r="B128" s="34"/>
      <c r="C128" s="200" t="s">
        <v>233</v>
      </c>
      <c r="D128" s="200" t="s">
        <v>145</v>
      </c>
      <c r="E128" s="201" t="s">
        <v>1004</v>
      </c>
      <c r="F128" s="202" t="s">
        <v>1005</v>
      </c>
      <c r="G128" s="203" t="s">
        <v>999</v>
      </c>
      <c r="H128" s="204">
        <v>5</v>
      </c>
      <c r="I128" s="205"/>
      <c r="J128" s="206">
        <f>ROUND(I128*H128,2)</f>
        <v>0</v>
      </c>
      <c r="K128" s="202" t="s">
        <v>149</v>
      </c>
      <c r="L128" s="39"/>
      <c r="M128" s="207" t="s">
        <v>20</v>
      </c>
      <c r="N128" s="208" t="s">
        <v>46</v>
      </c>
      <c r="O128" s="75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AR128" s="13" t="s">
        <v>150</v>
      </c>
      <c r="AT128" s="13" t="s">
        <v>145</v>
      </c>
      <c r="AU128" s="13" t="s">
        <v>85</v>
      </c>
      <c r="AY128" s="13" t="s">
        <v>142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3" t="s">
        <v>83</v>
      </c>
      <c r="BK128" s="211">
        <f>ROUND(I128*H128,2)</f>
        <v>0</v>
      </c>
      <c r="BL128" s="13" t="s">
        <v>150</v>
      </c>
      <c r="BM128" s="13" t="s">
        <v>1006</v>
      </c>
    </row>
    <row r="129" s="1" customFormat="1" ht="16.5" customHeight="1">
      <c r="B129" s="34"/>
      <c r="C129" s="200" t="s">
        <v>237</v>
      </c>
      <c r="D129" s="200" t="s">
        <v>145</v>
      </c>
      <c r="E129" s="201" t="s">
        <v>1007</v>
      </c>
      <c r="F129" s="202" t="s">
        <v>1008</v>
      </c>
      <c r="G129" s="203" t="s">
        <v>148</v>
      </c>
      <c r="H129" s="204">
        <v>2.4300000000000002</v>
      </c>
      <c r="I129" s="205"/>
      <c r="J129" s="206">
        <f>ROUND(I129*H129,2)</f>
        <v>0</v>
      </c>
      <c r="K129" s="202" t="s">
        <v>149</v>
      </c>
      <c r="L129" s="39"/>
      <c r="M129" s="207" t="s">
        <v>20</v>
      </c>
      <c r="N129" s="208" t="s">
        <v>46</v>
      </c>
      <c r="O129" s="75"/>
      <c r="P129" s="209">
        <f>O129*H129</f>
        <v>0</v>
      </c>
      <c r="Q129" s="209">
        <v>0</v>
      </c>
      <c r="R129" s="209">
        <f>Q129*H129</f>
        <v>0</v>
      </c>
      <c r="S129" s="209">
        <v>2.2000000000000002</v>
      </c>
      <c r="T129" s="210">
        <f>S129*H129</f>
        <v>5.346000000000001</v>
      </c>
      <c r="AR129" s="13" t="s">
        <v>150</v>
      </c>
      <c r="AT129" s="13" t="s">
        <v>145</v>
      </c>
      <c r="AU129" s="13" t="s">
        <v>85</v>
      </c>
      <c r="AY129" s="13" t="s">
        <v>142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3" t="s">
        <v>83</v>
      </c>
      <c r="BK129" s="211">
        <f>ROUND(I129*H129,2)</f>
        <v>0</v>
      </c>
      <c r="BL129" s="13" t="s">
        <v>150</v>
      </c>
      <c r="BM129" s="13" t="s">
        <v>1009</v>
      </c>
    </row>
    <row r="130" s="1" customFormat="1" ht="22.5" customHeight="1">
      <c r="B130" s="34"/>
      <c r="C130" s="200" t="s">
        <v>241</v>
      </c>
      <c r="D130" s="200" t="s">
        <v>145</v>
      </c>
      <c r="E130" s="201" t="s">
        <v>1010</v>
      </c>
      <c r="F130" s="202" t="s">
        <v>1011</v>
      </c>
      <c r="G130" s="203" t="s">
        <v>156</v>
      </c>
      <c r="H130" s="204">
        <v>1.54</v>
      </c>
      <c r="I130" s="205"/>
      <c r="J130" s="206">
        <f>ROUND(I130*H130,2)</f>
        <v>0</v>
      </c>
      <c r="K130" s="202" t="s">
        <v>149</v>
      </c>
      <c r="L130" s="39"/>
      <c r="M130" s="207" t="s">
        <v>20</v>
      </c>
      <c r="N130" s="208" t="s">
        <v>46</v>
      </c>
      <c r="O130" s="75"/>
      <c r="P130" s="209">
        <f>O130*H130</f>
        <v>0</v>
      </c>
      <c r="Q130" s="209">
        <v>0</v>
      </c>
      <c r="R130" s="209">
        <f>Q130*H130</f>
        <v>0</v>
      </c>
      <c r="S130" s="209">
        <v>0.031</v>
      </c>
      <c r="T130" s="210">
        <f>S130*H130</f>
        <v>0.047739999999999998</v>
      </c>
      <c r="AR130" s="13" t="s">
        <v>150</v>
      </c>
      <c r="AT130" s="13" t="s">
        <v>145</v>
      </c>
      <c r="AU130" s="13" t="s">
        <v>85</v>
      </c>
      <c r="AY130" s="13" t="s">
        <v>142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3" t="s">
        <v>83</v>
      </c>
      <c r="BK130" s="211">
        <f>ROUND(I130*H130,2)</f>
        <v>0</v>
      </c>
      <c r="BL130" s="13" t="s">
        <v>150</v>
      </c>
      <c r="BM130" s="13" t="s">
        <v>1012</v>
      </c>
    </row>
    <row r="131" s="1" customFormat="1" ht="16.5" customHeight="1">
      <c r="B131" s="34"/>
      <c r="C131" s="200" t="s">
        <v>245</v>
      </c>
      <c r="D131" s="200" t="s">
        <v>145</v>
      </c>
      <c r="E131" s="201" t="s">
        <v>1013</v>
      </c>
      <c r="F131" s="202" t="s">
        <v>1014</v>
      </c>
      <c r="G131" s="203" t="s">
        <v>369</v>
      </c>
      <c r="H131" s="204">
        <v>7</v>
      </c>
      <c r="I131" s="205"/>
      <c r="J131" s="206">
        <f>ROUND(I131*H131,2)</f>
        <v>0</v>
      </c>
      <c r="K131" s="202" t="s">
        <v>149</v>
      </c>
      <c r="L131" s="39"/>
      <c r="M131" s="207" t="s">
        <v>20</v>
      </c>
      <c r="N131" s="208" t="s">
        <v>46</v>
      </c>
      <c r="O131" s="75"/>
      <c r="P131" s="209">
        <f>O131*H131</f>
        <v>0</v>
      </c>
      <c r="Q131" s="209">
        <v>0</v>
      </c>
      <c r="R131" s="209">
        <f>Q131*H131</f>
        <v>0</v>
      </c>
      <c r="S131" s="209">
        <v>0.075999999999999998</v>
      </c>
      <c r="T131" s="210">
        <f>S131*H131</f>
        <v>0.53200000000000003</v>
      </c>
      <c r="AR131" s="13" t="s">
        <v>150</v>
      </c>
      <c r="AT131" s="13" t="s">
        <v>145</v>
      </c>
      <c r="AU131" s="13" t="s">
        <v>85</v>
      </c>
      <c r="AY131" s="13" t="s">
        <v>142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3" t="s">
        <v>83</v>
      </c>
      <c r="BK131" s="211">
        <f>ROUND(I131*H131,2)</f>
        <v>0</v>
      </c>
      <c r="BL131" s="13" t="s">
        <v>150</v>
      </c>
      <c r="BM131" s="13" t="s">
        <v>1015</v>
      </c>
    </row>
    <row r="132" s="1" customFormat="1" ht="22.5" customHeight="1">
      <c r="B132" s="34"/>
      <c r="C132" s="200" t="s">
        <v>249</v>
      </c>
      <c r="D132" s="200" t="s">
        <v>145</v>
      </c>
      <c r="E132" s="201" t="s">
        <v>1016</v>
      </c>
      <c r="F132" s="202" t="s">
        <v>1017</v>
      </c>
      <c r="G132" s="203" t="s">
        <v>148</v>
      </c>
      <c r="H132" s="204">
        <v>0.504</v>
      </c>
      <c r="I132" s="205"/>
      <c r="J132" s="206">
        <f>ROUND(I132*H132,2)</f>
        <v>0</v>
      </c>
      <c r="K132" s="202" t="s">
        <v>149</v>
      </c>
      <c r="L132" s="39"/>
      <c r="M132" s="207" t="s">
        <v>20</v>
      </c>
      <c r="N132" s="208" t="s">
        <v>46</v>
      </c>
      <c r="O132" s="75"/>
      <c r="P132" s="209">
        <f>O132*H132</f>
        <v>0</v>
      </c>
      <c r="Q132" s="209">
        <v>0</v>
      </c>
      <c r="R132" s="209">
        <f>Q132*H132</f>
        <v>0</v>
      </c>
      <c r="S132" s="209">
        <v>1.8</v>
      </c>
      <c r="T132" s="210">
        <f>S132*H132</f>
        <v>0.90720000000000001</v>
      </c>
      <c r="AR132" s="13" t="s">
        <v>150</v>
      </c>
      <c r="AT132" s="13" t="s">
        <v>145</v>
      </c>
      <c r="AU132" s="13" t="s">
        <v>85</v>
      </c>
      <c r="AY132" s="13" t="s">
        <v>142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3" t="s">
        <v>83</v>
      </c>
      <c r="BK132" s="211">
        <f>ROUND(I132*H132,2)</f>
        <v>0</v>
      </c>
      <c r="BL132" s="13" t="s">
        <v>150</v>
      </c>
      <c r="BM132" s="13" t="s">
        <v>1018</v>
      </c>
    </row>
    <row r="133" s="1" customFormat="1" ht="16.5" customHeight="1">
      <c r="B133" s="34"/>
      <c r="C133" s="200" t="s">
        <v>253</v>
      </c>
      <c r="D133" s="200" t="s">
        <v>145</v>
      </c>
      <c r="E133" s="201" t="s">
        <v>1019</v>
      </c>
      <c r="F133" s="202" t="s">
        <v>1020</v>
      </c>
      <c r="G133" s="203" t="s">
        <v>163</v>
      </c>
      <c r="H133" s="204">
        <v>50</v>
      </c>
      <c r="I133" s="205"/>
      <c r="J133" s="206">
        <f>ROUND(I133*H133,2)</f>
        <v>0</v>
      </c>
      <c r="K133" s="202" t="s">
        <v>149</v>
      </c>
      <c r="L133" s="39"/>
      <c r="M133" s="207" t="s">
        <v>20</v>
      </c>
      <c r="N133" s="208" t="s">
        <v>46</v>
      </c>
      <c r="O133" s="75"/>
      <c r="P133" s="209">
        <f>O133*H133</f>
        <v>0</v>
      </c>
      <c r="Q133" s="209">
        <v>0</v>
      </c>
      <c r="R133" s="209">
        <f>Q133*H133</f>
        <v>0</v>
      </c>
      <c r="S133" s="209">
        <v>0.0089999999999999993</v>
      </c>
      <c r="T133" s="210">
        <f>S133*H133</f>
        <v>0.44999999999999996</v>
      </c>
      <c r="AR133" s="13" t="s">
        <v>150</v>
      </c>
      <c r="AT133" s="13" t="s">
        <v>145</v>
      </c>
      <c r="AU133" s="13" t="s">
        <v>85</v>
      </c>
      <c r="AY133" s="13" t="s">
        <v>142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3" t="s">
        <v>83</v>
      </c>
      <c r="BK133" s="211">
        <f>ROUND(I133*H133,2)</f>
        <v>0</v>
      </c>
      <c r="BL133" s="13" t="s">
        <v>150</v>
      </c>
      <c r="BM133" s="13" t="s">
        <v>1021</v>
      </c>
    </row>
    <row r="134" s="1" customFormat="1" ht="22.5" customHeight="1">
      <c r="B134" s="34"/>
      <c r="C134" s="200" t="s">
        <v>257</v>
      </c>
      <c r="D134" s="200" t="s">
        <v>145</v>
      </c>
      <c r="E134" s="201" t="s">
        <v>1022</v>
      </c>
      <c r="F134" s="202" t="s">
        <v>1023</v>
      </c>
      <c r="G134" s="203" t="s">
        <v>156</v>
      </c>
      <c r="H134" s="204">
        <v>33.579999999999998</v>
      </c>
      <c r="I134" s="205"/>
      <c r="J134" s="206">
        <f>ROUND(I134*H134,2)</f>
        <v>0</v>
      </c>
      <c r="K134" s="202" t="s">
        <v>149</v>
      </c>
      <c r="L134" s="39"/>
      <c r="M134" s="207" t="s">
        <v>20</v>
      </c>
      <c r="N134" s="208" t="s">
        <v>46</v>
      </c>
      <c r="O134" s="75"/>
      <c r="P134" s="209">
        <f>O134*H134</f>
        <v>0</v>
      </c>
      <c r="Q134" s="209">
        <v>0</v>
      </c>
      <c r="R134" s="209">
        <f>Q134*H134</f>
        <v>0</v>
      </c>
      <c r="S134" s="209">
        <v>0.068000000000000005</v>
      </c>
      <c r="T134" s="210">
        <f>S134*H134</f>
        <v>2.2834400000000001</v>
      </c>
      <c r="AR134" s="13" t="s">
        <v>150</v>
      </c>
      <c r="AT134" s="13" t="s">
        <v>145</v>
      </c>
      <c r="AU134" s="13" t="s">
        <v>85</v>
      </c>
      <c r="AY134" s="13" t="s">
        <v>142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3" t="s">
        <v>83</v>
      </c>
      <c r="BK134" s="211">
        <f>ROUND(I134*H134,2)</f>
        <v>0</v>
      </c>
      <c r="BL134" s="13" t="s">
        <v>150</v>
      </c>
      <c r="BM134" s="13" t="s">
        <v>1024</v>
      </c>
    </row>
    <row r="135" s="10" customFormat="1" ht="22.8" customHeight="1">
      <c r="B135" s="184"/>
      <c r="C135" s="185"/>
      <c r="D135" s="186" t="s">
        <v>74</v>
      </c>
      <c r="E135" s="198" t="s">
        <v>322</v>
      </c>
      <c r="F135" s="198" t="s">
        <v>323</v>
      </c>
      <c r="G135" s="185"/>
      <c r="H135" s="185"/>
      <c r="I135" s="188"/>
      <c r="J135" s="199">
        <f>BK135</f>
        <v>0</v>
      </c>
      <c r="K135" s="185"/>
      <c r="L135" s="190"/>
      <c r="M135" s="191"/>
      <c r="N135" s="192"/>
      <c r="O135" s="192"/>
      <c r="P135" s="193">
        <f>SUM(P136:P139)</f>
        <v>0</v>
      </c>
      <c r="Q135" s="192"/>
      <c r="R135" s="193">
        <f>SUM(R136:R139)</f>
        <v>0</v>
      </c>
      <c r="S135" s="192"/>
      <c r="T135" s="194">
        <f>SUM(T136:T139)</f>
        <v>0</v>
      </c>
      <c r="AR135" s="195" t="s">
        <v>83</v>
      </c>
      <c r="AT135" s="196" t="s">
        <v>74</v>
      </c>
      <c r="AU135" s="196" t="s">
        <v>83</v>
      </c>
      <c r="AY135" s="195" t="s">
        <v>142</v>
      </c>
      <c r="BK135" s="197">
        <f>SUM(BK136:BK139)</f>
        <v>0</v>
      </c>
    </row>
    <row r="136" s="1" customFormat="1" ht="22.5" customHeight="1">
      <c r="B136" s="34"/>
      <c r="C136" s="200" t="s">
        <v>261</v>
      </c>
      <c r="D136" s="200" t="s">
        <v>145</v>
      </c>
      <c r="E136" s="201" t="s">
        <v>1025</v>
      </c>
      <c r="F136" s="202" t="s">
        <v>1026</v>
      </c>
      <c r="G136" s="203" t="s">
        <v>312</v>
      </c>
      <c r="H136" s="204">
        <v>13.865</v>
      </c>
      <c r="I136" s="205"/>
      <c r="J136" s="206">
        <f>ROUND(I136*H136,2)</f>
        <v>0</v>
      </c>
      <c r="K136" s="202" t="s">
        <v>149</v>
      </c>
      <c r="L136" s="39"/>
      <c r="M136" s="207" t="s">
        <v>20</v>
      </c>
      <c r="N136" s="208" t="s">
        <v>46</v>
      </c>
      <c r="O136" s="75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AR136" s="13" t="s">
        <v>150</v>
      </c>
      <c r="AT136" s="13" t="s">
        <v>145</v>
      </c>
      <c r="AU136" s="13" t="s">
        <v>85</v>
      </c>
      <c r="AY136" s="13" t="s">
        <v>142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3" t="s">
        <v>83</v>
      </c>
      <c r="BK136" s="211">
        <f>ROUND(I136*H136,2)</f>
        <v>0</v>
      </c>
      <c r="BL136" s="13" t="s">
        <v>150</v>
      </c>
      <c r="BM136" s="13" t="s">
        <v>1027</v>
      </c>
    </row>
    <row r="137" s="1" customFormat="1" ht="16.5" customHeight="1">
      <c r="B137" s="34"/>
      <c r="C137" s="200" t="s">
        <v>265</v>
      </c>
      <c r="D137" s="200" t="s">
        <v>145</v>
      </c>
      <c r="E137" s="201" t="s">
        <v>329</v>
      </c>
      <c r="F137" s="202" t="s">
        <v>330</v>
      </c>
      <c r="G137" s="203" t="s">
        <v>312</v>
      </c>
      <c r="H137" s="204">
        <v>13.865</v>
      </c>
      <c r="I137" s="205"/>
      <c r="J137" s="206">
        <f>ROUND(I137*H137,2)</f>
        <v>0</v>
      </c>
      <c r="K137" s="202" t="s">
        <v>149</v>
      </c>
      <c r="L137" s="39"/>
      <c r="M137" s="207" t="s">
        <v>20</v>
      </c>
      <c r="N137" s="208" t="s">
        <v>46</v>
      </c>
      <c r="O137" s="75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AR137" s="13" t="s">
        <v>150</v>
      </c>
      <c r="AT137" s="13" t="s">
        <v>145</v>
      </c>
      <c r="AU137" s="13" t="s">
        <v>85</v>
      </c>
      <c r="AY137" s="13" t="s">
        <v>142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3" t="s">
        <v>83</v>
      </c>
      <c r="BK137" s="211">
        <f>ROUND(I137*H137,2)</f>
        <v>0</v>
      </c>
      <c r="BL137" s="13" t="s">
        <v>150</v>
      </c>
      <c r="BM137" s="13" t="s">
        <v>1028</v>
      </c>
    </row>
    <row r="138" s="1" customFormat="1" ht="22.5" customHeight="1">
      <c r="B138" s="34"/>
      <c r="C138" s="200" t="s">
        <v>269</v>
      </c>
      <c r="D138" s="200" t="s">
        <v>145</v>
      </c>
      <c r="E138" s="201" t="s">
        <v>333</v>
      </c>
      <c r="F138" s="202" t="s">
        <v>334</v>
      </c>
      <c r="G138" s="203" t="s">
        <v>312</v>
      </c>
      <c r="H138" s="204">
        <v>13.865</v>
      </c>
      <c r="I138" s="205"/>
      <c r="J138" s="206">
        <f>ROUND(I138*H138,2)</f>
        <v>0</v>
      </c>
      <c r="K138" s="202" t="s">
        <v>149</v>
      </c>
      <c r="L138" s="39"/>
      <c r="M138" s="207" t="s">
        <v>20</v>
      </c>
      <c r="N138" s="208" t="s">
        <v>46</v>
      </c>
      <c r="O138" s="75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AR138" s="13" t="s">
        <v>150</v>
      </c>
      <c r="AT138" s="13" t="s">
        <v>145</v>
      </c>
      <c r="AU138" s="13" t="s">
        <v>85</v>
      </c>
      <c r="AY138" s="13" t="s">
        <v>142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3" t="s">
        <v>83</v>
      </c>
      <c r="BK138" s="211">
        <f>ROUND(I138*H138,2)</f>
        <v>0</v>
      </c>
      <c r="BL138" s="13" t="s">
        <v>150</v>
      </c>
      <c r="BM138" s="13" t="s">
        <v>1029</v>
      </c>
    </row>
    <row r="139" s="1" customFormat="1" ht="22.5" customHeight="1">
      <c r="B139" s="34"/>
      <c r="C139" s="200" t="s">
        <v>273</v>
      </c>
      <c r="D139" s="200" t="s">
        <v>145</v>
      </c>
      <c r="E139" s="201" t="s">
        <v>345</v>
      </c>
      <c r="F139" s="202" t="s">
        <v>346</v>
      </c>
      <c r="G139" s="203" t="s">
        <v>312</v>
      </c>
      <c r="H139" s="204">
        <v>13.865</v>
      </c>
      <c r="I139" s="205"/>
      <c r="J139" s="206">
        <f>ROUND(I139*H139,2)</f>
        <v>0</v>
      </c>
      <c r="K139" s="202" t="s">
        <v>149</v>
      </c>
      <c r="L139" s="39"/>
      <c r="M139" s="207" t="s">
        <v>20</v>
      </c>
      <c r="N139" s="208" t="s">
        <v>46</v>
      </c>
      <c r="O139" s="75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AR139" s="13" t="s">
        <v>150</v>
      </c>
      <c r="AT139" s="13" t="s">
        <v>145</v>
      </c>
      <c r="AU139" s="13" t="s">
        <v>85</v>
      </c>
      <c r="AY139" s="13" t="s">
        <v>142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3" t="s">
        <v>83</v>
      </c>
      <c r="BK139" s="211">
        <f>ROUND(I139*H139,2)</f>
        <v>0</v>
      </c>
      <c r="BL139" s="13" t="s">
        <v>150</v>
      </c>
      <c r="BM139" s="13" t="s">
        <v>1030</v>
      </c>
    </row>
    <row r="140" s="10" customFormat="1" ht="22.8" customHeight="1">
      <c r="B140" s="184"/>
      <c r="C140" s="185"/>
      <c r="D140" s="186" t="s">
        <v>74</v>
      </c>
      <c r="E140" s="198" t="s">
        <v>348</v>
      </c>
      <c r="F140" s="198" t="s">
        <v>349</v>
      </c>
      <c r="G140" s="185"/>
      <c r="H140" s="185"/>
      <c r="I140" s="188"/>
      <c r="J140" s="199">
        <f>BK140</f>
        <v>0</v>
      </c>
      <c r="K140" s="185"/>
      <c r="L140" s="190"/>
      <c r="M140" s="191"/>
      <c r="N140" s="192"/>
      <c r="O140" s="192"/>
      <c r="P140" s="193">
        <f>P141</f>
        <v>0</v>
      </c>
      <c r="Q140" s="192"/>
      <c r="R140" s="193">
        <f>R141</f>
        <v>0</v>
      </c>
      <c r="S140" s="192"/>
      <c r="T140" s="194">
        <f>T141</f>
        <v>0</v>
      </c>
      <c r="AR140" s="195" t="s">
        <v>83</v>
      </c>
      <c r="AT140" s="196" t="s">
        <v>74</v>
      </c>
      <c r="AU140" s="196" t="s">
        <v>83</v>
      </c>
      <c r="AY140" s="195" t="s">
        <v>142</v>
      </c>
      <c r="BK140" s="197">
        <f>BK141</f>
        <v>0</v>
      </c>
    </row>
    <row r="141" s="1" customFormat="1" ht="22.5" customHeight="1">
      <c r="B141" s="34"/>
      <c r="C141" s="200" t="s">
        <v>277</v>
      </c>
      <c r="D141" s="200" t="s">
        <v>145</v>
      </c>
      <c r="E141" s="201" t="s">
        <v>351</v>
      </c>
      <c r="F141" s="202" t="s">
        <v>352</v>
      </c>
      <c r="G141" s="203" t="s">
        <v>312</v>
      </c>
      <c r="H141" s="204">
        <v>56.798999999999999</v>
      </c>
      <c r="I141" s="205"/>
      <c r="J141" s="206">
        <f>ROUND(I141*H141,2)</f>
        <v>0</v>
      </c>
      <c r="K141" s="202" t="s">
        <v>1031</v>
      </c>
      <c r="L141" s="39"/>
      <c r="M141" s="207" t="s">
        <v>20</v>
      </c>
      <c r="N141" s="208" t="s">
        <v>46</v>
      </c>
      <c r="O141" s="75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AR141" s="13" t="s">
        <v>150</v>
      </c>
      <c r="AT141" s="13" t="s">
        <v>145</v>
      </c>
      <c r="AU141" s="13" t="s">
        <v>85</v>
      </c>
      <c r="AY141" s="13" t="s">
        <v>142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3" t="s">
        <v>83</v>
      </c>
      <c r="BK141" s="211">
        <f>ROUND(I141*H141,2)</f>
        <v>0</v>
      </c>
      <c r="BL141" s="13" t="s">
        <v>150</v>
      </c>
      <c r="BM141" s="13" t="s">
        <v>1032</v>
      </c>
    </row>
    <row r="142" s="10" customFormat="1" ht="25.92" customHeight="1">
      <c r="B142" s="184"/>
      <c r="C142" s="185"/>
      <c r="D142" s="186" t="s">
        <v>74</v>
      </c>
      <c r="E142" s="187" t="s">
        <v>354</v>
      </c>
      <c r="F142" s="187" t="s">
        <v>355</v>
      </c>
      <c r="G142" s="185"/>
      <c r="H142" s="185"/>
      <c r="I142" s="188"/>
      <c r="J142" s="189">
        <f>BK142</f>
        <v>0</v>
      </c>
      <c r="K142" s="185"/>
      <c r="L142" s="190"/>
      <c r="M142" s="191"/>
      <c r="N142" s="192"/>
      <c r="O142" s="192"/>
      <c r="P142" s="193">
        <f>P143+P147+P156+P164+P168+P191+P193+P195+P200+P204+P221+P223+P232+P234+P242+P249</f>
        <v>0</v>
      </c>
      <c r="Q142" s="192"/>
      <c r="R142" s="193">
        <f>R143+R147+R156+R164+R168+R191+R193+R195+R200+R204+R221+R223+R232+R234+R242+R249</f>
        <v>5.6023616702499996</v>
      </c>
      <c r="S142" s="192"/>
      <c r="T142" s="194">
        <f>T143+T147+T156+T164+T168+T191+T193+T195+T200+T204+T221+T223+T232+T234+T242+T249</f>
        <v>4.2988724999999999</v>
      </c>
      <c r="AR142" s="195" t="s">
        <v>85</v>
      </c>
      <c r="AT142" s="196" t="s">
        <v>74</v>
      </c>
      <c r="AU142" s="196" t="s">
        <v>75</v>
      </c>
      <c r="AY142" s="195" t="s">
        <v>142</v>
      </c>
      <c r="BK142" s="197">
        <f>BK143+BK147+BK156+BK164+BK168+BK191+BK193+BK195+BK200+BK204+BK221+BK223+BK232+BK234+BK242+BK249</f>
        <v>0</v>
      </c>
    </row>
    <row r="143" s="10" customFormat="1" ht="22.8" customHeight="1">
      <c r="B143" s="184"/>
      <c r="C143" s="185"/>
      <c r="D143" s="186" t="s">
        <v>74</v>
      </c>
      <c r="E143" s="198" t="s">
        <v>1033</v>
      </c>
      <c r="F143" s="198" t="s">
        <v>1034</v>
      </c>
      <c r="G143" s="185"/>
      <c r="H143" s="185"/>
      <c r="I143" s="188"/>
      <c r="J143" s="199">
        <f>BK143</f>
        <v>0</v>
      </c>
      <c r="K143" s="185"/>
      <c r="L143" s="190"/>
      <c r="M143" s="191"/>
      <c r="N143" s="192"/>
      <c r="O143" s="192"/>
      <c r="P143" s="193">
        <f>SUM(P144:P146)</f>
        <v>0</v>
      </c>
      <c r="Q143" s="192"/>
      <c r="R143" s="193">
        <f>SUM(R144:R146)</f>
        <v>0</v>
      </c>
      <c r="S143" s="192"/>
      <c r="T143" s="194">
        <f>SUM(T144:T146)</f>
        <v>0</v>
      </c>
      <c r="AR143" s="195" t="s">
        <v>83</v>
      </c>
      <c r="AT143" s="196" t="s">
        <v>74</v>
      </c>
      <c r="AU143" s="196" t="s">
        <v>83</v>
      </c>
      <c r="AY143" s="195" t="s">
        <v>142</v>
      </c>
      <c r="BK143" s="197">
        <f>SUM(BK144:BK146)</f>
        <v>0</v>
      </c>
    </row>
    <row r="144" s="1" customFormat="1" ht="16.5" customHeight="1">
      <c r="B144" s="34"/>
      <c r="C144" s="200" t="s">
        <v>281</v>
      </c>
      <c r="D144" s="200" t="s">
        <v>145</v>
      </c>
      <c r="E144" s="201" t="s">
        <v>1035</v>
      </c>
      <c r="F144" s="202" t="s">
        <v>1036</v>
      </c>
      <c r="G144" s="203" t="s">
        <v>369</v>
      </c>
      <c r="H144" s="204">
        <v>2</v>
      </c>
      <c r="I144" s="205"/>
      <c r="J144" s="206">
        <f>ROUND(I144*H144,2)</f>
        <v>0</v>
      </c>
      <c r="K144" s="202" t="s">
        <v>20</v>
      </c>
      <c r="L144" s="39"/>
      <c r="M144" s="207" t="s">
        <v>20</v>
      </c>
      <c r="N144" s="208" t="s">
        <v>46</v>
      </c>
      <c r="O144" s="75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AR144" s="13" t="s">
        <v>150</v>
      </c>
      <c r="AT144" s="13" t="s">
        <v>145</v>
      </c>
      <c r="AU144" s="13" t="s">
        <v>85</v>
      </c>
      <c r="AY144" s="13" t="s">
        <v>142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3" t="s">
        <v>83</v>
      </c>
      <c r="BK144" s="211">
        <f>ROUND(I144*H144,2)</f>
        <v>0</v>
      </c>
      <c r="BL144" s="13" t="s">
        <v>150</v>
      </c>
      <c r="BM144" s="13" t="s">
        <v>1037</v>
      </c>
    </row>
    <row r="145" s="1" customFormat="1" ht="22.5" customHeight="1">
      <c r="B145" s="34"/>
      <c r="C145" s="200" t="s">
        <v>285</v>
      </c>
      <c r="D145" s="200" t="s">
        <v>145</v>
      </c>
      <c r="E145" s="201" t="s">
        <v>1038</v>
      </c>
      <c r="F145" s="202" t="s">
        <v>1039</v>
      </c>
      <c r="G145" s="203" t="s">
        <v>369</v>
      </c>
      <c r="H145" s="204">
        <v>1</v>
      </c>
      <c r="I145" s="205"/>
      <c r="J145" s="206">
        <f>ROUND(I145*H145,2)</f>
        <v>0</v>
      </c>
      <c r="K145" s="202" t="s">
        <v>20</v>
      </c>
      <c r="L145" s="39"/>
      <c r="M145" s="207" t="s">
        <v>20</v>
      </c>
      <c r="N145" s="208" t="s">
        <v>46</v>
      </c>
      <c r="O145" s="75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AR145" s="13" t="s">
        <v>150</v>
      </c>
      <c r="AT145" s="13" t="s">
        <v>145</v>
      </c>
      <c r="AU145" s="13" t="s">
        <v>85</v>
      </c>
      <c r="AY145" s="13" t="s">
        <v>142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3" t="s">
        <v>83</v>
      </c>
      <c r="BK145" s="211">
        <f>ROUND(I145*H145,2)</f>
        <v>0</v>
      </c>
      <c r="BL145" s="13" t="s">
        <v>150</v>
      </c>
      <c r="BM145" s="13" t="s">
        <v>1040</v>
      </c>
    </row>
    <row r="146" s="1" customFormat="1" ht="16.5" customHeight="1">
      <c r="B146" s="34"/>
      <c r="C146" s="200" t="s">
        <v>289</v>
      </c>
      <c r="D146" s="200" t="s">
        <v>145</v>
      </c>
      <c r="E146" s="201" t="s">
        <v>1041</v>
      </c>
      <c r="F146" s="202" t="s">
        <v>1042</v>
      </c>
      <c r="G146" s="203" t="s">
        <v>228</v>
      </c>
      <c r="H146" s="204">
        <v>1</v>
      </c>
      <c r="I146" s="205"/>
      <c r="J146" s="206">
        <f>ROUND(I146*H146,2)</f>
        <v>0</v>
      </c>
      <c r="K146" s="202" t="s">
        <v>20</v>
      </c>
      <c r="L146" s="39"/>
      <c r="M146" s="207" t="s">
        <v>20</v>
      </c>
      <c r="N146" s="208" t="s">
        <v>46</v>
      </c>
      <c r="O146" s="75"/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AR146" s="13" t="s">
        <v>150</v>
      </c>
      <c r="AT146" s="13" t="s">
        <v>145</v>
      </c>
      <c r="AU146" s="13" t="s">
        <v>85</v>
      </c>
      <c r="AY146" s="13" t="s">
        <v>142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3" t="s">
        <v>83</v>
      </c>
      <c r="BK146" s="211">
        <f>ROUND(I146*H146,2)</f>
        <v>0</v>
      </c>
      <c r="BL146" s="13" t="s">
        <v>150</v>
      </c>
      <c r="BM146" s="13" t="s">
        <v>1043</v>
      </c>
    </row>
    <row r="147" s="10" customFormat="1" ht="22.8" customHeight="1">
      <c r="B147" s="184"/>
      <c r="C147" s="185"/>
      <c r="D147" s="186" t="s">
        <v>74</v>
      </c>
      <c r="E147" s="198" t="s">
        <v>1044</v>
      </c>
      <c r="F147" s="198" t="s">
        <v>1045</v>
      </c>
      <c r="G147" s="185"/>
      <c r="H147" s="185"/>
      <c r="I147" s="188"/>
      <c r="J147" s="199">
        <f>BK147</f>
        <v>0</v>
      </c>
      <c r="K147" s="185"/>
      <c r="L147" s="190"/>
      <c r="M147" s="191"/>
      <c r="N147" s="192"/>
      <c r="O147" s="192"/>
      <c r="P147" s="193">
        <f>SUM(P148:P155)</f>
        <v>0</v>
      </c>
      <c r="Q147" s="192"/>
      <c r="R147" s="193">
        <f>SUM(R148:R155)</f>
        <v>0.012659</v>
      </c>
      <c r="S147" s="192"/>
      <c r="T147" s="194">
        <f>SUM(T148:T155)</f>
        <v>0.04054</v>
      </c>
      <c r="AR147" s="195" t="s">
        <v>85</v>
      </c>
      <c r="AT147" s="196" t="s">
        <v>74</v>
      </c>
      <c r="AU147" s="196" t="s">
        <v>83</v>
      </c>
      <c r="AY147" s="195" t="s">
        <v>142</v>
      </c>
      <c r="BK147" s="197">
        <f>SUM(BK148:BK155)</f>
        <v>0</v>
      </c>
    </row>
    <row r="148" s="1" customFormat="1" ht="16.5" customHeight="1">
      <c r="B148" s="34"/>
      <c r="C148" s="200" t="s">
        <v>293</v>
      </c>
      <c r="D148" s="200" t="s">
        <v>145</v>
      </c>
      <c r="E148" s="201" t="s">
        <v>1046</v>
      </c>
      <c r="F148" s="202" t="s">
        <v>1047</v>
      </c>
      <c r="G148" s="203" t="s">
        <v>163</v>
      </c>
      <c r="H148" s="204">
        <v>5</v>
      </c>
      <c r="I148" s="205"/>
      <c r="J148" s="206">
        <f>ROUND(I148*H148,2)</f>
        <v>0</v>
      </c>
      <c r="K148" s="202" t="s">
        <v>149</v>
      </c>
      <c r="L148" s="39"/>
      <c r="M148" s="207" t="s">
        <v>20</v>
      </c>
      <c r="N148" s="208" t="s">
        <v>46</v>
      </c>
      <c r="O148" s="75"/>
      <c r="P148" s="209">
        <f>O148*H148</f>
        <v>0</v>
      </c>
      <c r="Q148" s="209">
        <v>0.0011398000000000001</v>
      </c>
      <c r="R148" s="209">
        <f>Q148*H148</f>
        <v>0.0056990000000000001</v>
      </c>
      <c r="S148" s="209">
        <v>0</v>
      </c>
      <c r="T148" s="210">
        <f>S148*H148</f>
        <v>0</v>
      </c>
      <c r="AR148" s="13" t="s">
        <v>208</v>
      </c>
      <c r="AT148" s="13" t="s">
        <v>145</v>
      </c>
      <c r="AU148" s="13" t="s">
        <v>85</v>
      </c>
      <c r="AY148" s="13" t="s">
        <v>142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3" t="s">
        <v>83</v>
      </c>
      <c r="BK148" s="211">
        <f>ROUND(I148*H148,2)</f>
        <v>0</v>
      </c>
      <c r="BL148" s="13" t="s">
        <v>208</v>
      </c>
      <c r="BM148" s="13" t="s">
        <v>1048</v>
      </c>
    </row>
    <row r="149" s="1" customFormat="1" ht="16.5" customHeight="1">
      <c r="B149" s="34"/>
      <c r="C149" s="200" t="s">
        <v>297</v>
      </c>
      <c r="D149" s="200" t="s">
        <v>145</v>
      </c>
      <c r="E149" s="201" t="s">
        <v>1049</v>
      </c>
      <c r="F149" s="202" t="s">
        <v>1050</v>
      </c>
      <c r="G149" s="203" t="s">
        <v>369</v>
      </c>
      <c r="H149" s="204">
        <v>2</v>
      </c>
      <c r="I149" s="205"/>
      <c r="J149" s="206">
        <f>ROUND(I149*H149,2)</f>
        <v>0</v>
      </c>
      <c r="K149" s="202" t="s">
        <v>149</v>
      </c>
      <c r="L149" s="39"/>
      <c r="M149" s="207" t="s">
        <v>20</v>
      </c>
      <c r="N149" s="208" t="s">
        <v>46</v>
      </c>
      <c r="O149" s="75"/>
      <c r="P149" s="209">
        <f>O149*H149</f>
        <v>0</v>
      </c>
      <c r="Q149" s="209">
        <v>0</v>
      </c>
      <c r="R149" s="209">
        <f>Q149*H149</f>
        <v>0</v>
      </c>
      <c r="S149" s="209">
        <v>0.02027</v>
      </c>
      <c r="T149" s="210">
        <f>S149*H149</f>
        <v>0.04054</v>
      </c>
      <c r="AR149" s="13" t="s">
        <v>208</v>
      </c>
      <c r="AT149" s="13" t="s">
        <v>145</v>
      </c>
      <c r="AU149" s="13" t="s">
        <v>85</v>
      </c>
      <c r="AY149" s="13" t="s">
        <v>142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3" t="s">
        <v>83</v>
      </c>
      <c r="BK149" s="211">
        <f>ROUND(I149*H149,2)</f>
        <v>0</v>
      </c>
      <c r="BL149" s="13" t="s">
        <v>208</v>
      </c>
      <c r="BM149" s="13" t="s">
        <v>1051</v>
      </c>
    </row>
    <row r="150" s="1" customFormat="1" ht="16.5" customHeight="1">
      <c r="B150" s="34"/>
      <c r="C150" s="200" t="s">
        <v>301</v>
      </c>
      <c r="D150" s="200" t="s">
        <v>145</v>
      </c>
      <c r="E150" s="201" t="s">
        <v>1052</v>
      </c>
      <c r="F150" s="202" t="s">
        <v>1053</v>
      </c>
      <c r="G150" s="203" t="s">
        <v>369</v>
      </c>
      <c r="H150" s="204">
        <v>1</v>
      </c>
      <c r="I150" s="205"/>
      <c r="J150" s="206">
        <f>ROUND(I150*H150,2)</f>
        <v>0</v>
      </c>
      <c r="K150" s="202" t="s">
        <v>149</v>
      </c>
      <c r="L150" s="39"/>
      <c r="M150" s="207" t="s">
        <v>20</v>
      </c>
      <c r="N150" s="208" t="s">
        <v>46</v>
      </c>
      <c r="O150" s="75"/>
      <c r="P150" s="209">
        <f>O150*H150</f>
        <v>0</v>
      </c>
      <c r="Q150" s="209">
        <v>0.0058199999999999997</v>
      </c>
      <c r="R150" s="209">
        <f>Q150*H150</f>
        <v>0.0058199999999999997</v>
      </c>
      <c r="S150" s="209">
        <v>0</v>
      </c>
      <c r="T150" s="210">
        <f>S150*H150</f>
        <v>0</v>
      </c>
      <c r="AR150" s="13" t="s">
        <v>208</v>
      </c>
      <c r="AT150" s="13" t="s">
        <v>145</v>
      </c>
      <c r="AU150" s="13" t="s">
        <v>85</v>
      </c>
      <c r="AY150" s="13" t="s">
        <v>142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3" t="s">
        <v>83</v>
      </c>
      <c r="BK150" s="211">
        <f>ROUND(I150*H150,2)</f>
        <v>0</v>
      </c>
      <c r="BL150" s="13" t="s">
        <v>208</v>
      </c>
      <c r="BM150" s="13" t="s">
        <v>1054</v>
      </c>
    </row>
    <row r="151" s="1" customFormat="1" ht="16.5" customHeight="1">
      <c r="B151" s="34"/>
      <c r="C151" s="200" t="s">
        <v>305</v>
      </c>
      <c r="D151" s="200" t="s">
        <v>145</v>
      </c>
      <c r="E151" s="201" t="s">
        <v>1055</v>
      </c>
      <c r="F151" s="202" t="s">
        <v>1056</v>
      </c>
      <c r="G151" s="203" t="s">
        <v>163</v>
      </c>
      <c r="H151" s="204">
        <v>5</v>
      </c>
      <c r="I151" s="205"/>
      <c r="J151" s="206">
        <f>ROUND(I151*H151,2)</f>
        <v>0</v>
      </c>
      <c r="K151" s="202" t="s">
        <v>149</v>
      </c>
      <c r="L151" s="39"/>
      <c r="M151" s="207" t="s">
        <v>20</v>
      </c>
      <c r="N151" s="208" t="s">
        <v>46</v>
      </c>
      <c r="O151" s="75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AR151" s="13" t="s">
        <v>208</v>
      </c>
      <c r="AT151" s="13" t="s">
        <v>145</v>
      </c>
      <c r="AU151" s="13" t="s">
        <v>85</v>
      </c>
      <c r="AY151" s="13" t="s">
        <v>142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3" t="s">
        <v>83</v>
      </c>
      <c r="BK151" s="211">
        <f>ROUND(I151*H151,2)</f>
        <v>0</v>
      </c>
      <c r="BL151" s="13" t="s">
        <v>208</v>
      </c>
      <c r="BM151" s="13" t="s">
        <v>1057</v>
      </c>
    </row>
    <row r="152" s="1" customFormat="1" ht="16.5" customHeight="1">
      <c r="B152" s="34"/>
      <c r="C152" s="200" t="s">
        <v>309</v>
      </c>
      <c r="D152" s="200" t="s">
        <v>145</v>
      </c>
      <c r="E152" s="201" t="s">
        <v>1058</v>
      </c>
      <c r="F152" s="202" t="s">
        <v>1059</v>
      </c>
      <c r="G152" s="203" t="s">
        <v>369</v>
      </c>
      <c r="H152" s="204">
        <v>5</v>
      </c>
      <c r="I152" s="205"/>
      <c r="J152" s="206">
        <f>ROUND(I152*H152,2)</f>
        <v>0</v>
      </c>
      <c r="K152" s="202" t="s">
        <v>149</v>
      </c>
      <c r="L152" s="39"/>
      <c r="M152" s="207" t="s">
        <v>20</v>
      </c>
      <c r="N152" s="208" t="s">
        <v>46</v>
      </c>
      <c r="O152" s="75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AR152" s="13" t="s">
        <v>208</v>
      </c>
      <c r="AT152" s="13" t="s">
        <v>145</v>
      </c>
      <c r="AU152" s="13" t="s">
        <v>85</v>
      </c>
      <c r="AY152" s="13" t="s">
        <v>142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3" t="s">
        <v>83</v>
      </c>
      <c r="BK152" s="211">
        <f>ROUND(I152*H152,2)</f>
        <v>0</v>
      </c>
      <c r="BL152" s="13" t="s">
        <v>208</v>
      </c>
      <c r="BM152" s="13" t="s">
        <v>1060</v>
      </c>
    </row>
    <row r="153" s="1" customFormat="1" ht="16.5" customHeight="1">
      <c r="B153" s="34"/>
      <c r="C153" s="200" t="s">
        <v>314</v>
      </c>
      <c r="D153" s="200" t="s">
        <v>145</v>
      </c>
      <c r="E153" s="201" t="s">
        <v>1061</v>
      </c>
      <c r="F153" s="202" t="s">
        <v>1062</v>
      </c>
      <c r="G153" s="203" t="s">
        <v>163</v>
      </c>
      <c r="H153" s="204">
        <v>25</v>
      </c>
      <c r="I153" s="205"/>
      <c r="J153" s="206">
        <f>ROUND(I153*H153,2)</f>
        <v>0</v>
      </c>
      <c r="K153" s="202" t="s">
        <v>149</v>
      </c>
      <c r="L153" s="39"/>
      <c r="M153" s="207" t="s">
        <v>20</v>
      </c>
      <c r="N153" s="208" t="s">
        <v>46</v>
      </c>
      <c r="O153" s="75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AR153" s="13" t="s">
        <v>208</v>
      </c>
      <c r="AT153" s="13" t="s">
        <v>145</v>
      </c>
      <c r="AU153" s="13" t="s">
        <v>85</v>
      </c>
      <c r="AY153" s="13" t="s">
        <v>142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3" t="s">
        <v>83</v>
      </c>
      <c r="BK153" s="211">
        <f>ROUND(I153*H153,2)</f>
        <v>0</v>
      </c>
      <c r="BL153" s="13" t="s">
        <v>208</v>
      </c>
      <c r="BM153" s="13" t="s">
        <v>1063</v>
      </c>
    </row>
    <row r="154" s="1" customFormat="1" ht="16.5" customHeight="1">
      <c r="B154" s="34"/>
      <c r="C154" s="200" t="s">
        <v>318</v>
      </c>
      <c r="D154" s="200" t="s">
        <v>145</v>
      </c>
      <c r="E154" s="201" t="s">
        <v>1064</v>
      </c>
      <c r="F154" s="202" t="s">
        <v>1065</v>
      </c>
      <c r="G154" s="203" t="s">
        <v>783</v>
      </c>
      <c r="H154" s="204">
        <v>1</v>
      </c>
      <c r="I154" s="205"/>
      <c r="J154" s="206">
        <f>ROUND(I154*H154,2)</f>
        <v>0</v>
      </c>
      <c r="K154" s="202" t="s">
        <v>20</v>
      </c>
      <c r="L154" s="39"/>
      <c r="M154" s="207" t="s">
        <v>20</v>
      </c>
      <c r="N154" s="208" t="s">
        <v>46</v>
      </c>
      <c r="O154" s="75"/>
      <c r="P154" s="209">
        <f>O154*H154</f>
        <v>0</v>
      </c>
      <c r="Q154" s="209">
        <v>0.00114</v>
      </c>
      <c r="R154" s="209">
        <f>Q154*H154</f>
        <v>0.00114</v>
      </c>
      <c r="S154" s="209">
        <v>0</v>
      </c>
      <c r="T154" s="210">
        <f>S154*H154</f>
        <v>0</v>
      </c>
      <c r="AR154" s="13" t="s">
        <v>208</v>
      </c>
      <c r="AT154" s="13" t="s">
        <v>145</v>
      </c>
      <c r="AU154" s="13" t="s">
        <v>85</v>
      </c>
      <c r="AY154" s="13" t="s">
        <v>142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3" t="s">
        <v>83</v>
      </c>
      <c r="BK154" s="211">
        <f>ROUND(I154*H154,2)</f>
        <v>0</v>
      </c>
      <c r="BL154" s="13" t="s">
        <v>208</v>
      </c>
      <c r="BM154" s="13" t="s">
        <v>1066</v>
      </c>
    </row>
    <row r="155" s="1" customFormat="1" ht="22.5" customHeight="1">
      <c r="B155" s="34"/>
      <c r="C155" s="200" t="s">
        <v>324</v>
      </c>
      <c r="D155" s="200" t="s">
        <v>145</v>
      </c>
      <c r="E155" s="201" t="s">
        <v>1067</v>
      </c>
      <c r="F155" s="202" t="s">
        <v>1068</v>
      </c>
      <c r="G155" s="203" t="s">
        <v>460</v>
      </c>
      <c r="H155" s="222"/>
      <c r="I155" s="205"/>
      <c r="J155" s="206">
        <f>ROUND(I155*H155,2)</f>
        <v>0</v>
      </c>
      <c r="K155" s="202" t="s">
        <v>149</v>
      </c>
      <c r="L155" s="39"/>
      <c r="M155" s="207" t="s">
        <v>20</v>
      </c>
      <c r="N155" s="208" t="s">
        <v>46</v>
      </c>
      <c r="O155" s="75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AR155" s="13" t="s">
        <v>208</v>
      </c>
      <c r="AT155" s="13" t="s">
        <v>145</v>
      </c>
      <c r="AU155" s="13" t="s">
        <v>85</v>
      </c>
      <c r="AY155" s="13" t="s">
        <v>142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3" t="s">
        <v>83</v>
      </c>
      <c r="BK155" s="211">
        <f>ROUND(I155*H155,2)</f>
        <v>0</v>
      </c>
      <c r="BL155" s="13" t="s">
        <v>208</v>
      </c>
      <c r="BM155" s="13" t="s">
        <v>1069</v>
      </c>
    </row>
    <row r="156" s="10" customFormat="1" ht="22.8" customHeight="1">
      <c r="B156" s="184"/>
      <c r="C156" s="185"/>
      <c r="D156" s="186" t="s">
        <v>74</v>
      </c>
      <c r="E156" s="198" t="s">
        <v>1070</v>
      </c>
      <c r="F156" s="198" t="s">
        <v>1071</v>
      </c>
      <c r="G156" s="185"/>
      <c r="H156" s="185"/>
      <c r="I156" s="188"/>
      <c r="J156" s="199">
        <f>BK156</f>
        <v>0</v>
      </c>
      <c r="K156" s="185"/>
      <c r="L156" s="190"/>
      <c r="M156" s="191"/>
      <c r="N156" s="192"/>
      <c r="O156" s="192"/>
      <c r="P156" s="193">
        <f>SUM(P157:P163)</f>
        <v>0</v>
      </c>
      <c r="Q156" s="192"/>
      <c r="R156" s="193">
        <f>SUM(R157:R163)</f>
        <v>0.010337390000000002</v>
      </c>
      <c r="S156" s="192"/>
      <c r="T156" s="194">
        <f>SUM(T157:T163)</f>
        <v>0.39759999999999995</v>
      </c>
      <c r="AR156" s="195" t="s">
        <v>85</v>
      </c>
      <c r="AT156" s="196" t="s">
        <v>74</v>
      </c>
      <c r="AU156" s="196" t="s">
        <v>83</v>
      </c>
      <c r="AY156" s="195" t="s">
        <v>142</v>
      </c>
      <c r="BK156" s="197">
        <f>SUM(BK157:BK163)</f>
        <v>0</v>
      </c>
    </row>
    <row r="157" s="1" customFormat="1" ht="16.5" customHeight="1">
      <c r="B157" s="34"/>
      <c r="C157" s="200" t="s">
        <v>328</v>
      </c>
      <c r="D157" s="200" t="s">
        <v>145</v>
      </c>
      <c r="E157" s="201" t="s">
        <v>1072</v>
      </c>
      <c r="F157" s="202" t="s">
        <v>1073</v>
      </c>
      <c r="G157" s="203" t="s">
        <v>163</v>
      </c>
      <c r="H157" s="204">
        <v>80</v>
      </c>
      <c r="I157" s="205"/>
      <c r="J157" s="206">
        <f>ROUND(I157*H157,2)</f>
        <v>0</v>
      </c>
      <c r="K157" s="202" t="s">
        <v>149</v>
      </c>
      <c r="L157" s="39"/>
      <c r="M157" s="207" t="s">
        <v>20</v>
      </c>
      <c r="N157" s="208" t="s">
        <v>46</v>
      </c>
      <c r="O157" s="75"/>
      <c r="P157" s="209">
        <f>O157*H157</f>
        <v>0</v>
      </c>
      <c r="Q157" s="209">
        <v>0</v>
      </c>
      <c r="R157" s="209">
        <f>Q157*H157</f>
        <v>0</v>
      </c>
      <c r="S157" s="209">
        <v>0.0049699999999999996</v>
      </c>
      <c r="T157" s="210">
        <f>S157*H157</f>
        <v>0.39759999999999995</v>
      </c>
      <c r="AR157" s="13" t="s">
        <v>208</v>
      </c>
      <c r="AT157" s="13" t="s">
        <v>145</v>
      </c>
      <c r="AU157" s="13" t="s">
        <v>85</v>
      </c>
      <c r="AY157" s="13" t="s">
        <v>142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3" t="s">
        <v>83</v>
      </c>
      <c r="BK157" s="211">
        <f>ROUND(I157*H157,2)</f>
        <v>0</v>
      </c>
      <c r="BL157" s="13" t="s">
        <v>208</v>
      </c>
      <c r="BM157" s="13" t="s">
        <v>1074</v>
      </c>
    </row>
    <row r="158" s="1" customFormat="1" ht="16.5" customHeight="1">
      <c r="B158" s="34"/>
      <c r="C158" s="200" t="s">
        <v>332</v>
      </c>
      <c r="D158" s="200" t="s">
        <v>145</v>
      </c>
      <c r="E158" s="201" t="s">
        <v>1075</v>
      </c>
      <c r="F158" s="202" t="s">
        <v>1076</v>
      </c>
      <c r="G158" s="203" t="s">
        <v>163</v>
      </c>
      <c r="H158" s="204">
        <v>10</v>
      </c>
      <c r="I158" s="205"/>
      <c r="J158" s="206">
        <f>ROUND(I158*H158,2)</f>
        <v>0</v>
      </c>
      <c r="K158" s="202" t="s">
        <v>149</v>
      </c>
      <c r="L158" s="39"/>
      <c r="M158" s="207" t="s">
        <v>20</v>
      </c>
      <c r="N158" s="208" t="s">
        <v>46</v>
      </c>
      <c r="O158" s="75"/>
      <c r="P158" s="209">
        <f>O158*H158</f>
        <v>0</v>
      </c>
      <c r="Q158" s="209">
        <v>0.00077688400000000004</v>
      </c>
      <c r="R158" s="209">
        <f>Q158*H158</f>
        <v>0.0077688400000000008</v>
      </c>
      <c r="S158" s="209">
        <v>0</v>
      </c>
      <c r="T158" s="210">
        <f>S158*H158</f>
        <v>0</v>
      </c>
      <c r="AR158" s="13" t="s">
        <v>208</v>
      </c>
      <c r="AT158" s="13" t="s">
        <v>145</v>
      </c>
      <c r="AU158" s="13" t="s">
        <v>85</v>
      </c>
      <c r="AY158" s="13" t="s">
        <v>142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3" t="s">
        <v>83</v>
      </c>
      <c r="BK158" s="211">
        <f>ROUND(I158*H158,2)</f>
        <v>0</v>
      </c>
      <c r="BL158" s="13" t="s">
        <v>208</v>
      </c>
      <c r="BM158" s="13" t="s">
        <v>1077</v>
      </c>
    </row>
    <row r="159" s="1" customFormat="1" ht="22.5" customHeight="1">
      <c r="B159" s="34"/>
      <c r="C159" s="200" t="s">
        <v>336</v>
      </c>
      <c r="D159" s="200" t="s">
        <v>145</v>
      </c>
      <c r="E159" s="201" t="s">
        <v>1078</v>
      </c>
      <c r="F159" s="202" t="s">
        <v>1079</v>
      </c>
      <c r="G159" s="203" t="s">
        <v>163</v>
      </c>
      <c r="H159" s="204">
        <v>10</v>
      </c>
      <c r="I159" s="205"/>
      <c r="J159" s="206">
        <f>ROUND(I159*H159,2)</f>
        <v>0</v>
      </c>
      <c r="K159" s="202" t="s">
        <v>149</v>
      </c>
      <c r="L159" s="39"/>
      <c r="M159" s="207" t="s">
        <v>20</v>
      </c>
      <c r="N159" s="208" t="s">
        <v>46</v>
      </c>
      <c r="O159" s="75"/>
      <c r="P159" s="209">
        <f>O159*H159</f>
        <v>0</v>
      </c>
      <c r="Q159" s="209">
        <v>4.206E-05</v>
      </c>
      <c r="R159" s="209">
        <f>Q159*H159</f>
        <v>0.00042060000000000003</v>
      </c>
      <c r="S159" s="209">
        <v>0</v>
      </c>
      <c r="T159" s="210">
        <f>S159*H159</f>
        <v>0</v>
      </c>
      <c r="AR159" s="13" t="s">
        <v>208</v>
      </c>
      <c r="AT159" s="13" t="s">
        <v>145</v>
      </c>
      <c r="AU159" s="13" t="s">
        <v>85</v>
      </c>
      <c r="AY159" s="13" t="s">
        <v>142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3" t="s">
        <v>83</v>
      </c>
      <c r="BK159" s="211">
        <f>ROUND(I159*H159,2)</f>
        <v>0</v>
      </c>
      <c r="BL159" s="13" t="s">
        <v>208</v>
      </c>
      <c r="BM159" s="13" t="s">
        <v>1080</v>
      </c>
    </row>
    <row r="160" s="1" customFormat="1" ht="16.5" customHeight="1">
      <c r="B160" s="34"/>
      <c r="C160" s="200" t="s">
        <v>340</v>
      </c>
      <c r="D160" s="200" t="s">
        <v>145</v>
      </c>
      <c r="E160" s="201" t="s">
        <v>1081</v>
      </c>
      <c r="F160" s="202" t="s">
        <v>1082</v>
      </c>
      <c r="G160" s="203" t="s">
        <v>163</v>
      </c>
      <c r="H160" s="204">
        <v>10</v>
      </c>
      <c r="I160" s="205"/>
      <c r="J160" s="206">
        <f>ROUND(I160*H160,2)</f>
        <v>0</v>
      </c>
      <c r="K160" s="202" t="s">
        <v>149</v>
      </c>
      <c r="L160" s="39"/>
      <c r="M160" s="207" t="s">
        <v>20</v>
      </c>
      <c r="N160" s="208" t="s">
        <v>46</v>
      </c>
      <c r="O160" s="75"/>
      <c r="P160" s="209">
        <f>O160*H160</f>
        <v>0</v>
      </c>
      <c r="Q160" s="209">
        <v>0.00018979500000000001</v>
      </c>
      <c r="R160" s="209">
        <f>Q160*H160</f>
        <v>0.00189795</v>
      </c>
      <c r="S160" s="209">
        <v>0</v>
      </c>
      <c r="T160" s="210">
        <f>S160*H160</f>
        <v>0</v>
      </c>
      <c r="AR160" s="13" t="s">
        <v>208</v>
      </c>
      <c r="AT160" s="13" t="s">
        <v>145</v>
      </c>
      <c r="AU160" s="13" t="s">
        <v>85</v>
      </c>
      <c r="AY160" s="13" t="s">
        <v>142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3" t="s">
        <v>83</v>
      </c>
      <c r="BK160" s="211">
        <f>ROUND(I160*H160,2)</f>
        <v>0</v>
      </c>
      <c r="BL160" s="13" t="s">
        <v>208</v>
      </c>
      <c r="BM160" s="13" t="s">
        <v>1083</v>
      </c>
    </row>
    <row r="161" s="1" customFormat="1" ht="16.5" customHeight="1">
      <c r="B161" s="34"/>
      <c r="C161" s="200" t="s">
        <v>344</v>
      </c>
      <c r="D161" s="200" t="s">
        <v>145</v>
      </c>
      <c r="E161" s="201" t="s">
        <v>1084</v>
      </c>
      <c r="F161" s="202" t="s">
        <v>1085</v>
      </c>
      <c r="G161" s="203" t="s">
        <v>163</v>
      </c>
      <c r="H161" s="204">
        <v>10</v>
      </c>
      <c r="I161" s="205"/>
      <c r="J161" s="206">
        <f>ROUND(I161*H161,2)</f>
        <v>0</v>
      </c>
      <c r="K161" s="202" t="s">
        <v>149</v>
      </c>
      <c r="L161" s="39"/>
      <c r="M161" s="207" t="s">
        <v>20</v>
      </c>
      <c r="N161" s="208" t="s">
        <v>46</v>
      </c>
      <c r="O161" s="75"/>
      <c r="P161" s="209">
        <f>O161*H161</f>
        <v>0</v>
      </c>
      <c r="Q161" s="209">
        <v>1.0000000000000001E-05</v>
      </c>
      <c r="R161" s="209">
        <f>Q161*H161</f>
        <v>0.00010000000000000001</v>
      </c>
      <c r="S161" s="209">
        <v>0</v>
      </c>
      <c r="T161" s="210">
        <f>S161*H161</f>
        <v>0</v>
      </c>
      <c r="AR161" s="13" t="s">
        <v>208</v>
      </c>
      <c r="AT161" s="13" t="s">
        <v>145</v>
      </c>
      <c r="AU161" s="13" t="s">
        <v>85</v>
      </c>
      <c r="AY161" s="13" t="s">
        <v>142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3" t="s">
        <v>83</v>
      </c>
      <c r="BK161" s="211">
        <f>ROUND(I161*H161,2)</f>
        <v>0</v>
      </c>
      <c r="BL161" s="13" t="s">
        <v>208</v>
      </c>
      <c r="BM161" s="13" t="s">
        <v>1086</v>
      </c>
    </row>
    <row r="162" s="1" customFormat="1" ht="16.5" customHeight="1">
      <c r="B162" s="34"/>
      <c r="C162" s="200" t="s">
        <v>350</v>
      </c>
      <c r="D162" s="200" t="s">
        <v>145</v>
      </c>
      <c r="E162" s="201" t="s">
        <v>1087</v>
      </c>
      <c r="F162" s="202" t="s">
        <v>1088</v>
      </c>
      <c r="G162" s="203" t="s">
        <v>783</v>
      </c>
      <c r="H162" s="204">
        <v>1</v>
      </c>
      <c r="I162" s="205"/>
      <c r="J162" s="206">
        <f>ROUND(I162*H162,2)</f>
        <v>0</v>
      </c>
      <c r="K162" s="202" t="s">
        <v>20</v>
      </c>
      <c r="L162" s="39"/>
      <c r="M162" s="207" t="s">
        <v>20</v>
      </c>
      <c r="N162" s="208" t="s">
        <v>46</v>
      </c>
      <c r="O162" s="75"/>
      <c r="P162" s="209">
        <f>O162*H162</f>
        <v>0</v>
      </c>
      <c r="Q162" s="209">
        <v>0.00014999999999999999</v>
      </c>
      <c r="R162" s="209">
        <f>Q162*H162</f>
        <v>0.00014999999999999999</v>
      </c>
      <c r="S162" s="209">
        <v>0</v>
      </c>
      <c r="T162" s="210">
        <f>S162*H162</f>
        <v>0</v>
      </c>
      <c r="AR162" s="13" t="s">
        <v>208</v>
      </c>
      <c r="AT162" s="13" t="s">
        <v>145</v>
      </c>
      <c r="AU162" s="13" t="s">
        <v>85</v>
      </c>
      <c r="AY162" s="13" t="s">
        <v>142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3" t="s">
        <v>83</v>
      </c>
      <c r="BK162" s="211">
        <f>ROUND(I162*H162,2)</f>
        <v>0</v>
      </c>
      <c r="BL162" s="13" t="s">
        <v>208</v>
      </c>
      <c r="BM162" s="13" t="s">
        <v>1089</v>
      </c>
    </row>
    <row r="163" s="1" customFormat="1" ht="22.5" customHeight="1">
      <c r="B163" s="34"/>
      <c r="C163" s="200" t="s">
        <v>358</v>
      </c>
      <c r="D163" s="200" t="s">
        <v>145</v>
      </c>
      <c r="E163" s="201" t="s">
        <v>1090</v>
      </c>
      <c r="F163" s="202" t="s">
        <v>1091</v>
      </c>
      <c r="G163" s="203" t="s">
        <v>460</v>
      </c>
      <c r="H163" s="222"/>
      <c r="I163" s="205"/>
      <c r="J163" s="206">
        <f>ROUND(I163*H163,2)</f>
        <v>0</v>
      </c>
      <c r="K163" s="202" t="s">
        <v>149</v>
      </c>
      <c r="L163" s="39"/>
      <c r="M163" s="207" t="s">
        <v>20</v>
      </c>
      <c r="N163" s="208" t="s">
        <v>46</v>
      </c>
      <c r="O163" s="75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AR163" s="13" t="s">
        <v>208</v>
      </c>
      <c r="AT163" s="13" t="s">
        <v>145</v>
      </c>
      <c r="AU163" s="13" t="s">
        <v>85</v>
      </c>
      <c r="AY163" s="13" t="s">
        <v>142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3" t="s">
        <v>83</v>
      </c>
      <c r="BK163" s="211">
        <f>ROUND(I163*H163,2)</f>
        <v>0</v>
      </c>
      <c r="BL163" s="13" t="s">
        <v>208</v>
      </c>
      <c r="BM163" s="13" t="s">
        <v>1092</v>
      </c>
    </row>
    <row r="164" s="10" customFormat="1" ht="22.8" customHeight="1">
      <c r="B164" s="184"/>
      <c r="C164" s="185"/>
      <c r="D164" s="186" t="s">
        <v>74</v>
      </c>
      <c r="E164" s="198" t="s">
        <v>1093</v>
      </c>
      <c r="F164" s="198" t="s">
        <v>1094</v>
      </c>
      <c r="G164" s="185"/>
      <c r="H164" s="185"/>
      <c r="I164" s="188"/>
      <c r="J164" s="199">
        <f>BK164</f>
        <v>0</v>
      </c>
      <c r="K164" s="185"/>
      <c r="L164" s="190"/>
      <c r="M164" s="191"/>
      <c r="N164" s="192"/>
      <c r="O164" s="192"/>
      <c r="P164" s="193">
        <f>SUM(P165:P167)</f>
        <v>0</v>
      </c>
      <c r="Q164" s="192"/>
      <c r="R164" s="193">
        <f>SUM(R165:R167)</f>
        <v>0.081199999999999994</v>
      </c>
      <c r="S164" s="192"/>
      <c r="T164" s="194">
        <f>SUM(T165:T167)</f>
        <v>0.183</v>
      </c>
      <c r="AR164" s="195" t="s">
        <v>85</v>
      </c>
      <c r="AT164" s="196" t="s">
        <v>74</v>
      </c>
      <c r="AU164" s="196" t="s">
        <v>83</v>
      </c>
      <c r="AY164" s="195" t="s">
        <v>142</v>
      </c>
      <c r="BK164" s="197">
        <f>SUM(BK165:BK167)</f>
        <v>0</v>
      </c>
    </row>
    <row r="165" s="1" customFormat="1" ht="16.5" customHeight="1">
      <c r="B165" s="34"/>
      <c r="C165" s="200" t="s">
        <v>362</v>
      </c>
      <c r="D165" s="200" t="s">
        <v>145</v>
      </c>
      <c r="E165" s="201" t="s">
        <v>1095</v>
      </c>
      <c r="F165" s="202" t="s">
        <v>1096</v>
      </c>
      <c r="G165" s="203" t="s">
        <v>783</v>
      </c>
      <c r="H165" s="204">
        <v>1</v>
      </c>
      <c r="I165" s="205"/>
      <c r="J165" s="206">
        <f>ROUND(I165*H165,2)</f>
        <v>0</v>
      </c>
      <c r="K165" s="202" t="s">
        <v>149</v>
      </c>
      <c r="L165" s="39"/>
      <c r="M165" s="207" t="s">
        <v>20</v>
      </c>
      <c r="N165" s="208" t="s">
        <v>46</v>
      </c>
      <c r="O165" s="75"/>
      <c r="P165" s="209">
        <f>O165*H165</f>
        <v>0</v>
      </c>
      <c r="Q165" s="209">
        <v>0.081199999999999994</v>
      </c>
      <c r="R165" s="209">
        <f>Q165*H165</f>
        <v>0.081199999999999994</v>
      </c>
      <c r="S165" s="209">
        <v>0</v>
      </c>
      <c r="T165" s="210">
        <f>S165*H165</f>
        <v>0</v>
      </c>
      <c r="AR165" s="13" t="s">
        <v>208</v>
      </c>
      <c r="AT165" s="13" t="s">
        <v>145</v>
      </c>
      <c r="AU165" s="13" t="s">
        <v>85</v>
      </c>
      <c r="AY165" s="13" t="s">
        <v>142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3" t="s">
        <v>83</v>
      </c>
      <c r="BK165" s="211">
        <f>ROUND(I165*H165,2)</f>
        <v>0</v>
      </c>
      <c r="BL165" s="13" t="s">
        <v>208</v>
      </c>
      <c r="BM165" s="13" t="s">
        <v>1097</v>
      </c>
    </row>
    <row r="166" s="1" customFormat="1" ht="22.5" customHeight="1">
      <c r="B166" s="34"/>
      <c r="C166" s="200" t="s">
        <v>366</v>
      </c>
      <c r="D166" s="200" t="s">
        <v>145</v>
      </c>
      <c r="E166" s="201" t="s">
        <v>1098</v>
      </c>
      <c r="F166" s="202" t="s">
        <v>1099</v>
      </c>
      <c r="G166" s="203" t="s">
        <v>783</v>
      </c>
      <c r="H166" s="204">
        <v>1</v>
      </c>
      <c r="I166" s="205"/>
      <c r="J166" s="206">
        <f>ROUND(I166*H166,2)</f>
        <v>0</v>
      </c>
      <c r="K166" s="202" t="s">
        <v>149</v>
      </c>
      <c r="L166" s="39"/>
      <c r="M166" s="207" t="s">
        <v>20</v>
      </c>
      <c r="N166" s="208" t="s">
        <v>46</v>
      </c>
      <c r="O166" s="75"/>
      <c r="P166" s="209">
        <f>O166*H166</f>
        <v>0</v>
      </c>
      <c r="Q166" s="209">
        <v>0</v>
      </c>
      <c r="R166" s="209">
        <f>Q166*H166</f>
        <v>0</v>
      </c>
      <c r="S166" s="209">
        <v>0.183</v>
      </c>
      <c r="T166" s="210">
        <f>S166*H166</f>
        <v>0.183</v>
      </c>
      <c r="AR166" s="13" t="s">
        <v>208</v>
      </c>
      <c r="AT166" s="13" t="s">
        <v>145</v>
      </c>
      <c r="AU166" s="13" t="s">
        <v>85</v>
      </c>
      <c r="AY166" s="13" t="s">
        <v>142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3" t="s">
        <v>83</v>
      </c>
      <c r="BK166" s="211">
        <f>ROUND(I166*H166,2)</f>
        <v>0</v>
      </c>
      <c r="BL166" s="13" t="s">
        <v>208</v>
      </c>
      <c r="BM166" s="13" t="s">
        <v>1100</v>
      </c>
    </row>
    <row r="167" s="1" customFormat="1" ht="22.5" customHeight="1">
      <c r="B167" s="34"/>
      <c r="C167" s="200" t="s">
        <v>374</v>
      </c>
      <c r="D167" s="200" t="s">
        <v>145</v>
      </c>
      <c r="E167" s="201" t="s">
        <v>1101</v>
      </c>
      <c r="F167" s="202" t="s">
        <v>1102</v>
      </c>
      <c r="G167" s="203" t="s">
        <v>460</v>
      </c>
      <c r="H167" s="222"/>
      <c r="I167" s="205"/>
      <c r="J167" s="206">
        <f>ROUND(I167*H167,2)</f>
        <v>0</v>
      </c>
      <c r="K167" s="202" t="s">
        <v>149</v>
      </c>
      <c r="L167" s="39"/>
      <c r="M167" s="207" t="s">
        <v>20</v>
      </c>
      <c r="N167" s="208" t="s">
        <v>46</v>
      </c>
      <c r="O167" s="75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AR167" s="13" t="s">
        <v>208</v>
      </c>
      <c r="AT167" s="13" t="s">
        <v>145</v>
      </c>
      <c r="AU167" s="13" t="s">
        <v>85</v>
      </c>
      <c r="AY167" s="13" t="s">
        <v>142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3" t="s">
        <v>83</v>
      </c>
      <c r="BK167" s="211">
        <f>ROUND(I167*H167,2)</f>
        <v>0</v>
      </c>
      <c r="BL167" s="13" t="s">
        <v>208</v>
      </c>
      <c r="BM167" s="13" t="s">
        <v>1103</v>
      </c>
    </row>
    <row r="168" s="10" customFormat="1" ht="22.8" customHeight="1">
      <c r="B168" s="184"/>
      <c r="C168" s="185"/>
      <c r="D168" s="186" t="s">
        <v>74</v>
      </c>
      <c r="E168" s="198" t="s">
        <v>1104</v>
      </c>
      <c r="F168" s="198" t="s">
        <v>1105</v>
      </c>
      <c r="G168" s="185"/>
      <c r="H168" s="185"/>
      <c r="I168" s="188"/>
      <c r="J168" s="199">
        <f>BK168</f>
        <v>0</v>
      </c>
      <c r="K168" s="185"/>
      <c r="L168" s="190"/>
      <c r="M168" s="191"/>
      <c r="N168" s="192"/>
      <c r="O168" s="192"/>
      <c r="P168" s="193">
        <f>SUM(P169:P190)</f>
        <v>0</v>
      </c>
      <c r="Q168" s="192"/>
      <c r="R168" s="193">
        <f>SUM(R169:R190)</f>
        <v>0.14682999999999999</v>
      </c>
      <c r="S168" s="192"/>
      <c r="T168" s="194">
        <f>SUM(T169:T190)</f>
        <v>0.76368999999999998</v>
      </c>
      <c r="AR168" s="195" t="s">
        <v>85</v>
      </c>
      <c r="AT168" s="196" t="s">
        <v>74</v>
      </c>
      <c r="AU168" s="196" t="s">
        <v>83</v>
      </c>
      <c r="AY168" s="195" t="s">
        <v>142</v>
      </c>
      <c r="BK168" s="197">
        <f>SUM(BK169:BK190)</f>
        <v>0</v>
      </c>
    </row>
    <row r="169" s="1" customFormat="1" ht="16.5" customHeight="1">
      <c r="B169" s="34"/>
      <c r="C169" s="200" t="s">
        <v>378</v>
      </c>
      <c r="D169" s="200" t="s">
        <v>145</v>
      </c>
      <c r="E169" s="201" t="s">
        <v>1106</v>
      </c>
      <c r="F169" s="202" t="s">
        <v>1107</v>
      </c>
      <c r="G169" s="203" t="s">
        <v>783</v>
      </c>
      <c r="H169" s="204">
        <v>1</v>
      </c>
      <c r="I169" s="205"/>
      <c r="J169" s="206">
        <f>ROUND(I169*H169,2)</f>
        <v>0</v>
      </c>
      <c r="K169" s="202" t="s">
        <v>149</v>
      </c>
      <c r="L169" s="39"/>
      <c r="M169" s="207" t="s">
        <v>20</v>
      </c>
      <c r="N169" s="208" t="s">
        <v>46</v>
      </c>
      <c r="O169" s="75"/>
      <c r="P169" s="209">
        <f>O169*H169</f>
        <v>0</v>
      </c>
      <c r="Q169" s="209">
        <v>0</v>
      </c>
      <c r="R169" s="209">
        <f>Q169*H169</f>
        <v>0</v>
      </c>
      <c r="S169" s="209">
        <v>0.01933</v>
      </c>
      <c r="T169" s="210">
        <f>S169*H169</f>
        <v>0.01933</v>
      </c>
      <c r="AR169" s="13" t="s">
        <v>208</v>
      </c>
      <c r="AT169" s="13" t="s">
        <v>145</v>
      </c>
      <c r="AU169" s="13" t="s">
        <v>85</v>
      </c>
      <c r="AY169" s="13" t="s">
        <v>142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3" t="s">
        <v>83</v>
      </c>
      <c r="BK169" s="211">
        <f>ROUND(I169*H169,2)</f>
        <v>0</v>
      </c>
      <c r="BL169" s="13" t="s">
        <v>208</v>
      </c>
      <c r="BM169" s="13" t="s">
        <v>1108</v>
      </c>
    </row>
    <row r="170" s="1" customFormat="1" ht="16.5" customHeight="1">
      <c r="B170" s="34"/>
      <c r="C170" s="200" t="s">
        <v>382</v>
      </c>
      <c r="D170" s="200" t="s">
        <v>145</v>
      </c>
      <c r="E170" s="201" t="s">
        <v>1109</v>
      </c>
      <c r="F170" s="202" t="s">
        <v>1110</v>
      </c>
      <c r="G170" s="203" t="s">
        <v>783</v>
      </c>
      <c r="H170" s="204">
        <v>1</v>
      </c>
      <c r="I170" s="205"/>
      <c r="J170" s="206">
        <f>ROUND(I170*H170,2)</f>
        <v>0</v>
      </c>
      <c r="K170" s="202" t="s">
        <v>149</v>
      </c>
      <c r="L170" s="39"/>
      <c r="M170" s="207" t="s">
        <v>20</v>
      </c>
      <c r="N170" s="208" t="s">
        <v>46</v>
      </c>
      <c r="O170" s="75"/>
      <c r="P170" s="209">
        <f>O170*H170</f>
        <v>0</v>
      </c>
      <c r="Q170" s="209">
        <v>0.023199999999999998</v>
      </c>
      <c r="R170" s="209">
        <f>Q170*H170</f>
        <v>0.023199999999999998</v>
      </c>
      <c r="S170" s="209">
        <v>0</v>
      </c>
      <c r="T170" s="210">
        <f>S170*H170</f>
        <v>0</v>
      </c>
      <c r="AR170" s="13" t="s">
        <v>208</v>
      </c>
      <c r="AT170" s="13" t="s">
        <v>145</v>
      </c>
      <c r="AU170" s="13" t="s">
        <v>85</v>
      </c>
      <c r="AY170" s="13" t="s">
        <v>142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3" t="s">
        <v>83</v>
      </c>
      <c r="BK170" s="211">
        <f>ROUND(I170*H170,2)</f>
        <v>0</v>
      </c>
      <c r="BL170" s="13" t="s">
        <v>208</v>
      </c>
      <c r="BM170" s="13" t="s">
        <v>1111</v>
      </c>
    </row>
    <row r="171" s="1" customFormat="1" ht="16.5" customHeight="1">
      <c r="B171" s="34"/>
      <c r="C171" s="200" t="s">
        <v>386</v>
      </c>
      <c r="D171" s="200" t="s">
        <v>145</v>
      </c>
      <c r="E171" s="201" t="s">
        <v>1112</v>
      </c>
      <c r="F171" s="202" t="s">
        <v>1113</v>
      </c>
      <c r="G171" s="203" t="s">
        <v>783</v>
      </c>
      <c r="H171" s="204">
        <v>2</v>
      </c>
      <c r="I171" s="205"/>
      <c r="J171" s="206">
        <f>ROUND(I171*H171,2)</f>
        <v>0</v>
      </c>
      <c r="K171" s="202" t="s">
        <v>149</v>
      </c>
      <c r="L171" s="39"/>
      <c r="M171" s="207" t="s">
        <v>20</v>
      </c>
      <c r="N171" s="208" t="s">
        <v>46</v>
      </c>
      <c r="O171" s="75"/>
      <c r="P171" s="209">
        <f>O171*H171</f>
        <v>0</v>
      </c>
      <c r="Q171" s="209">
        <v>0</v>
      </c>
      <c r="R171" s="209">
        <f>Q171*H171</f>
        <v>0</v>
      </c>
      <c r="S171" s="209">
        <v>0.019460000000000002</v>
      </c>
      <c r="T171" s="210">
        <f>S171*H171</f>
        <v>0.038920000000000003</v>
      </c>
      <c r="AR171" s="13" t="s">
        <v>208</v>
      </c>
      <c r="AT171" s="13" t="s">
        <v>145</v>
      </c>
      <c r="AU171" s="13" t="s">
        <v>85</v>
      </c>
      <c r="AY171" s="13" t="s">
        <v>142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3" t="s">
        <v>83</v>
      </c>
      <c r="BK171" s="211">
        <f>ROUND(I171*H171,2)</f>
        <v>0</v>
      </c>
      <c r="BL171" s="13" t="s">
        <v>208</v>
      </c>
      <c r="BM171" s="13" t="s">
        <v>1114</v>
      </c>
    </row>
    <row r="172" s="1" customFormat="1" ht="16.5" customHeight="1">
      <c r="B172" s="34"/>
      <c r="C172" s="200" t="s">
        <v>390</v>
      </c>
      <c r="D172" s="200" t="s">
        <v>145</v>
      </c>
      <c r="E172" s="201" t="s">
        <v>1115</v>
      </c>
      <c r="F172" s="202" t="s">
        <v>1116</v>
      </c>
      <c r="G172" s="203" t="s">
        <v>783</v>
      </c>
      <c r="H172" s="204">
        <v>1</v>
      </c>
      <c r="I172" s="205"/>
      <c r="J172" s="206">
        <f>ROUND(I172*H172,2)</f>
        <v>0</v>
      </c>
      <c r="K172" s="202" t="s">
        <v>149</v>
      </c>
      <c r="L172" s="39"/>
      <c r="M172" s="207" t="s">
        <v>20</v>
      </c>
      <c r="N172" s="208" t="s">
        <v>46</v>
      </c>
      <c r="O172" s="75"/>
      <c r="P172" s="209">
        <f>O172*H172</f>
        <v>0</v>
      </c>
      <c r="Q172" s="209">
        <v>0</v>
      </c>
      <c r="R172" s="209">
        <f>Q172*H172</f>
        <v>0</v>
      </c>
      <c r="S172" s="209">
        <v>0.0066</v>
      </c>
      <c r="T172" s="210">
        <f>S172*H172</f>
        <v>0.0066</v>
      </c>
      <c r="AR172" s="13" t="s">
        <v>208</v>
      </c>
      <c r="AT172" s="13" t="s">
        <v>145</v>
      </c>
      <c r="AU172" s="13" t="s">
        <v>85</v>
      </c>
      <c r="AY172" s="13" t="s">
        <v>142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3" t="s">
        <v>83</v>
      </c>
      <c r="BK172" s="211">
        <f>ROUND(I172*H172,2)</f>
        <v>0</v>
      </c>
      <c r="BL172" s="13" t="s">
        <v>208</v>
      </c>
      <c r="BM172" s="13" t="s">
        <v>1117</v>
      </c>
    </row>
    <row r="173" s="1" customFormat="1" ht="16.5" customHeight="1">
      <c r="B173" s="34"/>
      <c r="C173" s="200" t="s">
        <v>394</v>
      </c>
      <c r="D173" s="200" t="s">
        <v>145</v>
      </c>
      <c r="E173" s="201" t="s">
        <v>1118</v>
      </c>
      <c r="F173" s="202" t="s">
        <v>1119</v>
      </c>
      <c r="G173" s="203" t="s">
        <v>783</v>
      </c>
      <c r="H173" s="204">
        <v>1</v>
      </c>
      <c r="I173" s="205"/>
      <c r="J173" s="206">
        <f>ROUND(I173*H173,2)</f>
        <v>0</v>
      </c>
      <c r="K173" s="202" t="s">
        <v>149</v>
      </c>
      <c r="L173" s="39"/>
      <c r="M173" s="207" t="s">
        <v>20</v>
      </c>
      <c r="N173" s="208" t="s">
        <v>46</v>
      </c>
      <c r="O173" s="75"/>
      <c r="P173" s="209">
        <f>O173*H173</f>
        <v>0</v>
      </c>
      <c r="Q173" s="209">
        <v>0.014970000000000001</v>
      </c>
      <c r="R173" s="209">
        <f>Q173*H173</f>
        <v>0.014970000000000001</v>
      </c>
      <c r="S173" s="209">
        <v>0</v>
      </c>
      <c r="T173" s="210">
        <f>S173*H173</f>
        <v>0</v>
      </c>
      <c r="AR173" s="13" t="s">
        <v>208</v>
      </c>
      <c r="AT173" s="13" t="s">
        <v>145</v>
      </c>
      <c r="AU173" s="13" t="s">
        <v>85</v>
      </c>
      <c r="AY173" s="13" t="s">
        <v>142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3" t="s">
        <v>83</v>
      </c>
      <c r="BK173" s="211">
        <f>ROUND(I173*H173,2)</f>
        <v>0</v>
      </c>
      <c r="BL173" s="13" t="s">
        <v>208</v>
      </c>
      <c r="BM173" s="13" t="s">
        <v>1120</v>
      </c>
    </row>
    <row r="174" s="1" customFormat="1" ht="16.5" customHeight="1">
      <c r="B174" s="34"/>
      <c r="C174" s="200" t="s">
        <v>398</v>
      </c>
      <c r="D174" s="200" t="s">
        <v>145</v>
      </c>
      <c r="E174" s="201" t="s">
        <v>1121</v>
      </c>
      <c r="F174" s="202" t="s">
        <v>1122</v>
      </c>
      <c r="G174" s="203" t="s">
        <v>783</v>
      </c>
      <c r="H174" s="204">
        <v>1</v>
      </c>
      <c r="I174" s="205"/>
      <c r="J174" s="206">
        <f>ROUND(I174*H174,2)</f>
        <v>0</v>
      </c>
      <c r="K174" s="202" t="s">
        <v>149</v>
      </c>
      <c r="L174" s="39"/>
      <c r="M174" s="207" t="s">
        <v>20</v>
      </c>
      <c r="N174" s="208" t="s">
        <v>46</v>
      </c>
      <c r="O174" s="75"/>
      <c r="P174" s="209">
        <f>O174*H174</f>
        <v>0</v>
      </c>
      <c r="Q174" s="209">
        <v>0.01196</v>
      </c>
      <c r="R174" s="209">
        <f>Q174*H174</f>
        <v>0.01196</v>
      </c>
      <c r="S174" s="209">
        <v>0</v>
      </c>
      <c r="T174" s="210">
        <f>S174*H174</f>
        <v>0</v>
      </c>
      <c r="AR174" s="13" t="s">
        <v>208</v>
      </c>
      <c r="AT174" s="13" t="s">
        <v>145</v>
      </c>
      <c r="AU174" s="13" t="s">
        <v>85</v>
      </c>
      <c r="AY174" s="13" t="s">
        <v>142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3" t="s">
        <v>83</v>
      </c>
      <c r="BK174" s="211">
        <f>ROUND(I174*H174,2)</f>
        <v>0</v>
      </c>
      <c r="BL174" s="13" t="s">
        <v>208</v>
      </c>
      <c r="BM174" s="13" t="s">
        <v>1123</v>
      </c>
    </row>
    <row r="175" s="1" customFormat="1" ht="16.5" customHeight="1">
      <c r="B175" s="34"/>
      <c r="C175" s="200" t="s">
        <v>402</v>
      </c>
      <c r="D175" s="200" t="s">
        <v>145</v>
      </c>
      <c r="E175" s="201" t="s">
        <v>1124</v>
      </c>
      <c r="F175" s="202" t="s">
        <v>1125</v>
      </c>
      <c r="G175" s="203" t="s">
        <v>783</v>
      </c>
      <c r="H175" s="204">
        <v>1</v>
      </c>
      <c r="I175" s="205"/>
      <c r="J175" s="206">
        <f>ROUND(I175*H175,2)</f>
        <v>0</v>
      </c>
      <c r="K175" s="202" t="s">
        <v>149</v>
      </c>
      <c r="L175" s="39"/>
      <c r="M175" s="207" t="s">
        <v>20</v>
      </c>
      <c r="N175" s="208" t="s">
        <v>46</v>
      </c>
      <c r="O175" s="75"/>
      <c r="P175" s="209">
        <f>O175*H175</f>
        <v>0</v>
      </c>
      <c r="Q175" s="209">
        <v>0.00051999999999999995</v>
      </c>
      <c r="R175" s="209">
        <f>Q175*H175</f>
        <v>0.00051999999999999995</v>
      </c>
      <c r="S175" s="209">
        <v>0</v>
      </c>
      <c r="T175" s="210">
        <f>S175*H175</f>
        <v>0</v>
      </c>
      <c r="AR175" s="13" t="s">
        <v>208</v>
      </c>
      <c r="AT175" s="13" t="s">
        <v>145</v>
      </c>
      <c r="AU175" s="13" t="s">
        <v>85</v>
      </c>
      <c r="AY175" s="13" t="s">
        <v>142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3" t="s">
        <v>83</v>
      </c>
      <c r="BK175" s="211">
        <f>ROUND(I175*H175,2)</f>
        <v>0</v>
      </c>
      <c r="BL175" s="13" t="s">
        <v>208</v>
      </c>
      <c r="BM175" s="13" t="s">
        <v>1126</v>
      </c>
    </row>
    <row r="176" s="1" customFormat="1" ht="16.5" customHeight="1">
      <c r="B176" s="34"/>
      <c r="C176" s="200" t="s">
        <v>408</v>
      </c>
      <c r="D176" s="200" t="s">
        <v>145</v>
      </c>
      <c r="E176" s="201" t="s">
        <v>1127</v>
      </c>
      <c r="F176" s="202" t="s">
        <v>1128</v>
      </c>
      <c r="G176" s="203" t="s">
        <v>783</v>
      </c>
      <c r="H176" s="204">
        <v>2</v>
      </c>
      <c r="I176" s="205"/>
      <c r="J176" s="206">
        <f>ROUND(I176*H176,2)</f>
        <v>0</v>
      </c>
      <c r="K176" s="202" t="s">
        <v>20</v>
      </c>
      <c r="L176" s="39"/>
      <c r="M176" s="207" t="s">
        <v>20</v>
      </c>
      <c r="N176" s="208" t="s">
        <v>46</v>
      </c>
      <c r="O176" s="75"/>
      <c r="P176" s="209">
        <f>O176*H176</f>
        <v>0</v>
      </c>
      <c r="Q176" s="209">
        <v>0.00051999999999999995</v>
      </c>
      <c r="R176" s="209">
        <f>Q176*H176</f>
        <v>0.0010399999999999999</v>
      </c>
      <c r="S176" s="209">
        <v>0</v>
      </c>
      <c r="T176" s="210">
        <f>S176*H176</f>
        <v>0</v>
      </c>
      <c r="AR176" s="13" t="s">
        <v>208</v>
      </c>
      <c r="AT176" s="13" t="s">
        <v>145</v>
      </c>
      <c r="AU176" s="13" t="s">
        <v>85</v>
      </c>
      <c r="AY176" s="13" t="s">
        <v>142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3" t="s">
        <v>83</v>
      </c>
      <c r="BK176" s="211">
        <f>ROUND(I176*H176,2)</f>
        <v>0</v>
      </c>
      <c r="BL176" s="13" t="s">
        <v>208</v>
      </c>
      <c r="BM176" s="13" t="s">
        <v>1129</v>
      </c>
    </row>
    <row r="177" s="1" customFormat="1" ht="16.5" customHeight="1">
      <c r="B177" s="34"/>
      <c r="C177" s="200" t="s">
        <v>412</v>
      </c>
      <c r="D177" s="200" t="s">
        <v>145</v>
      </c>
      <c r="E177" s="201" t="s">
        <v>1130</v>
      </c>
      <c r="F177" s="202" t="s">
        <v>1131</v>
      </c>
      <c r="G177" s="203" t="s">
        <v>783</v>
      </c>
      <c r="H177" s="204">
        <v>1</v>
      </c>
      <c r="I177" s="205"/>
      <c r="J177" s="206">
        <f>ROUND(I177*H177,2)</f>
        <v>0</v>
      </c>
      <c r="K177" s="202" t="s">
        <v>20</v>
      </c>
      <c r="L177" s="39"/>
      <c r="M177" s="207" t="s">
        <v>20</v>
      </c>
      <c r="N177" s="208" t="s">
        <v>46</v>
      </c>
      <c r="O177" s="75"/>
      <c r="P177" s="209">
        <f>O177*H177</f>
        <v>0</v>
      </c>
      <c r="Q177" s="209">
        <v>0.00051999999999999995</v>
      </c>
      <c r="R177" s="209">
        <f>Q177*H177</f>
        <v>0.00051999999999999995</v>
      </c>
      <c r="S177" s="209">
        <v>0</v>
      </c>
      <c r="T177" s="210">
        <f>S177*H177</f>
        <v>0</v>
      </c>
      <c r="AR177" s="13" t="s">
        <v>208</v>
      </c>
      <c r="AT177" s="13" t="s">
        <v>145</v>
      </c>
      <c r="AU177" s="13" t="s">
        <v>85</v>
      </c>
      <c r="AY177" s="13" t="s">
        <v>142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3" t="s">
        <v>83</v>
      </c>
      <c r="BK177" s="211">
        <f>ROUND(I177*H177,2)</f>
        <v>0</v>
      </c>
      <c r="BL177" s="13" t="s">
        <v>208</v>
      </c>
      <c r="BM177" s="13" t="s">
        <v>1132</v>
      </c>
    </row>
    <row r="178" s="1" customFormat="1" ht="16.5" customHeight="1">
      <c r="B178" s="34"/>
      <c r="C178" s="200" t="s">
        <v>370</v>
      </c>
      <c r="D178" s="200" t="s">
        <v>145</v>
      </c>
      <c r="E178" s="201" t="s">
        <v>1133</v>
      </c>
      <c r="F178" s="202" t="s">
        <v>1134</v>
      </c>
      <c r="G178" s="203" t="s">
        <v>783</v>
      </c>
      <c r="H178" s="204">
        <v>1</v>
      </c>
      <c r="I178" s="205"/>
      <c r="J178" s="206">
        <f>ROUND(I178*H178,2)</f>
        <v>0</v>
      </c>
      <c r="K178" s="202" t="s">
        <v>20</v>
      </c>
      <c r="L178" s="39"/>
      <c r="M178" s="207" t="s">
        <v>20</v>
      </c>
      <c r="N178" s="208" t="s">
        <v>46</v>
      </c>
      <c r="O178" s="75"/>
      <c r="P178" s="209">
        <f>O178*H178</f>
        <v>0</v>
      </c>
      <c r="Q178" s="209">
        <v>0.00051999999999999995</v>
      </c>
      <c r="R178" s="209">
        <f>Q178*H178</f>
        <v>0.00051999999999999995</v>
      </c>
      <c r="S178" s="209">
        <v>0</v>
      </c>
      <c r="T178" s="210">
        <f>S178*H178</f>
        <v>0</v>
      </c>
      <c r="AR178" s="13" t="s">
        <v>208</v>
      </c>
      <c r="AT178" s="13" t="s">
        <v>145</v>
      </c>
      <c r="AU178" s="13" t="s">
        <v>85</v>
      </c>
      <c r="AY178" s="13" t="s">
        <v>142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3" t="s">
        <v>83</v>
      </c>
      <c r="BK178" s="211">
        <f>ROUND(I178*H178,2)</f>
        <v>0</v>
      </c>
      <c r="BL178" s="13" t="s">
        <v>208</v>
      </c>
      <c r="BM178" s="13" t="s">
        <v>1135</v>
      </c>
    </row>
    <row r="179" s="1" customFormat="1" ht="16.5" customHeight="1">
      <c r="B179" s="34"/>
      <c r="C179" s="200" t="s">
        <v>419</v>
      </c>
      <c r="D179" s="200" t="s">
        <v>145</v>
      </c>
      <c r="E179" s="201" t="s">
        <v>1136</v>
      </c>
      <c r="F179" s="202" t="s">
        <v>1137</v>
      </c>
      <c r="G179" s="203" t="s">
        <v>783</v>
      </c>
      <c r="H179" s="204">
        <v>2</v>
      </c>
      <c r="I179" s="205"/>
      <c r="J179" s="206">
        <f>ROUND(I179*H179,2)</f>
        <v>0</v>
      </c>
      <c r="K179" s="202" t="s">
        <v>20</v>
      </c>
      <c r="L179" s="39"/>
      <c r="M179" s="207" t="s">
        <v>20</v>
      </c>
      <c r="N179" s="208" t="s">
        <v>46</v>
      </c>
      <c r="O179" s="75"/>
      <c r="P179" s="209">
        <f>O179*H179</f>
        <v>0</v>
      </c>
      <c r="Q179" s="209">
        <v>0.00051999999999999995</v>
      </c>
      <c r="R179" s="209">
        <f>Q179*H179</f>
        <v>0.0010399999999999999</v>
      </c>
      <c r="S179" s="209">
        <v>0</v>
      </c>
      <c r="T179" s="210">
        <f>S179*H179</f>
        <v>0</v>
      </c>
      <c r="AR179" s="13" t="s">
        <v>208</v>
      </c>
      <c r="AT179" s="13" t="s">
        <v>145</v>
      </c>
      <c r="AU179" s="13" t="s">
        <v>85</v>
      </c>
      <c r="AY179" s="13" t="s">
        <v>142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3" t="s">
        <v>83</v>
      </c>
      <c r="BK179" s="211">
        <f>ROUND(I179*H179,2)</f>
        <v>0</v>
      </c>
      <c r="BL179" s="13" t="s">
        <v>208</v>
      </c>
      <c r="BM179" s="13" t="s">
        <v>1138</v>
      </c>
    </row>
    <row r="180" s="1" customFormat="1" ht="22.5" customHeight="1">
      <c r="B180" s="34"/>
      <c r="C180" s="200" t="s">
        <v>423</v>
      </c>
      <c r="D180" s="200" t="s">
        <v>145</v>
      </c>
      <c r="E180" s="201" t="s">
        <v>1139</v>
      </c>
      <c r="F180" s="202" t="s">
        <v>1140</v>
      </c>
      <c r="G180" s="203" t="s">
        <v>783</v>
      </c>
      <c r="H180" s="204">
        <v>1</v>
      </c>
      <c r="I180" s="205"/>
      <c r="J180" s="206">
        <f>ROUND(I180*H180,2)</f>
        <v>0</v>
      </c>
      <c r="K180" s="202" t="s">
        <v>149</v>
      </c>
      <c r="L180" s="39"/>
      <c r="M180" s="207" t="s">
        <v>20</v>
      </c>
      <c r="N180" s="208" t="s">
        <v>46</v>
      </c>
      <c r="O180" s="75"/>
      <c r="P180" s="209">
        <f>O180*H180</f>
        <v>0</v>
      </c>
      <c r="Q180" s="209">
        <v>0.0049300000000000004</v>
      </c>
      <c r="R180" s="209">
        <f>Q180*H180</f>
        <v>0.0049300000000000004</v>
      </c>
      <c r="S180" s="209">
        <v>0</v>
      </c>
      <c r="T180" s="210">
        <f>S180*H180</f>
        <v>0</v>
      </c>
      <c r="AR180" s="13" t="s">
        <v>208</v>
      </c>
      <c r="AT180" s="13" t="s">
        <v>145</v>
      </c>
      <c r="AU180" s="13" t="s">
        <v>85</v>
      </c>
      <c r="AY180" s="13" t="s">
        <v>142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3" t="s">
        <v>83</v>
      </c>
      <c r="BK180" s="211">
        <f>ROUND(I180*H180,2)</f>
        <v>0</v>
      </c>
      <c r="BL180" s="13" t="s">
        <v>208</v>
      </c>
      <c r="BM180" s="13" t="s">
        <v>1141</v>
      </c>
    </row>
    <row r="181" s="1" customFormat="1" ht="16.5" customHeight="1">
      <c r="B181" s="34"/>
      <c r="C181" s="200" t="s">
        <v>427</v>
      </c>
      <c r="D181" s="200" t="s">
        <v>145</v>
      </c>
      <c r="E181" s="201" t="s">
        <v>1142</v>
      </c>
      <c r="F181" s="202" t="s">
        <v>1143</v>
      </c>
      <c r="G181" s="203" t="s">
        <v>783</v>
      </c>
      <c r="H181" s="204">
        <v>1</v>
      </c>
      <c r="I181" s="205"/>
      <c r="J181" s="206">
        <f>ROUND(I181*H181,2)</f>
        <v>0</v>
      </c>
      <c r="K181" s="202" t="s">
        <v>149</v>
      </c>
      <c r="L181" s="39"/>
      <c r="M181" s="207" t="s">
        <v>20</v>
      </c>
      <c r="N181" s="208" t="s">
        <v>46</v>
      </c>
      <c r="O181" s="75"/>
      <c r="P181" s="209">
        <f>O181*H181</f>
        <v>0</v>
      </c>
      <c r="Q181" s="209">
        <v>0</v>
      </c>
      <c r="R181" s="209">
        <f>Q181*H181</f>
        <v>0</v>
      </c>
      <c r="S181" s="209">
        <v>0.69347000000000003</v>
      </c>
      <c r="T181" s="210">
        <f>S181*H181</f>
        <v>0.69347000000000003</v>
      </c>
      <c r="AR181" s="13" t="s">
        <v>208</v>
      </c>
      <c r="AT181" s="13" t="s">
        <v>145</v>
      </c>
      <c r="AU181" s="13" t="s">
        <v>85</v>
      </c>
      <c r="AY181" s="13" t="s">
        <v>142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3" t="s">
        <v>83</v>
      </c>
      <c r="BK181" s="211">
        <f>ROUND(I181*H181,2)</f>
        <v>0</v>
      </c>
      <c r="BL181" s="13" t="s">
        <v>208</v>
      </c>
      <c r="BM181" s="13" t="s">
        <v>1144</v>
      </c>
    </row>
    <row r="182" s="1" customFormat="1" ht="22.5" customHeight="1">
      <c r="B182" s="34"/>
      <c r="C182" s="200" t="s">
        <v>429</v>
      </c>
      <c r="D182" s="200" t="s">
        <v>145</v>
      </c>
      <c r="E182" s="201" t="s">
        <v>1145</v>
      </c>
      <c r="F182" s="202" t="s">
        <v>1146</v>
      </c>
      <c r="G182" s="203" t="s">
        <v>783</v>
      </c>
      <c r="H182" s="204">
        <v>1</v>
      </c>
      <c r="I182" s="205"/>
      <c r="J182" s="206">
        <f>ROUND(I182*H182,2)</f>
        <v>0</v>
      </c>
      <c r="K182" s="202" t="s">
        <v>149</v>
      </c>
      <c r="L182" s="39"/>
      <c r="M182" s="207" t="s">
        <v>20</v>
      </c>
      <c r="N182" s="208" t="s">
        <v>46</v>
      </c>
      <c r="O182" s="75"/>
      <c r="P182" s="209">
        <f>O182*H182</f>
        <v>0</v>
      </c>
      <c r="Q182" s="209">
        <v>0.080250000000000002</v>
      </c>
      <c r="R182" s="209">
        <f>Q182*H182</f>
        <v>0.080250000000000002</v>
      </c>
      <c r="S182" s="209">
        <v>0</v>
      </c>
      <c r="T182" s="210">
        <f>S182*H182</f>
        <v>0</v>
      </c>
      <c r="AR182" s="13" t="s">
        <v>208</v>
      </c>
      <c r="AT182" s="13" t="s">
        <v>145</v>
      </c>
      <c r="AU182" s="13" t="s">
        <v>85</v>
      </c>
      <c r="AY182" s="13" t="s">
        <v>142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3" t="s">
        <v>83</v>
      </c>
      <c r="BK182" s="211">
        <f>ROUND(I182*H182,2)</f>
        <v>0</v>
      </c>
      <c r="BL182" s="13" t="s">
        <v>208</v>
      </c>
      <c r="BM182" s="13" t="s">
        <v>1147</v>
      </c>
    </row>
    <row r="183" s="1" customFormat="1" ht="16.5" customHeight="1">
      <c r="B183" s="34"/>
      <c r="C183" s="200" t="s">
        <v>433</v>
      </c>
      <c r="D183" s="200" t="s">
        <v>145</v>
      </c>
      <c r="E183" s="201" t="s">
        <v>1148</v>
      </c>
      <c r="F183" s="202" t="s">
        <v>1149</v>
      </c>
      <c r="G183" s="203" t="s">
        <v>783</v>
      </c>
      <c r="H183" s="204">
        <v>2</v>
      </c>
      <c r="I183" s="205"/>
      <c r="J183" s="206">
        <f>ROUND(I183*H183,2)</f>
        <v>0</v>
      </c>
      <c r="K183" s="202" t="s">
        <v>149</v>
      </c>
      <c r="L183" s="39"/>
      <c r="M183" s="207" t="s">
        <v>20</v>
      </c>
      <c r="N183" s="208" t="s">
        <v>46</v>
      </c>
      <c r="O183" s="75"/>
      <c r="P183" s="209">
        <f>O183*H183</f>
        <v>0</v>
      </c>
      <c r="Q183" s="209">
        <v>0</v>
      </c>
      <c r="R183" s="209">
        <f>Q183*H183</f>
        <v>0</v>
      </c>
      <c r="S183" s="209">
        <v>0.00156</v>
      </c>
      <c r="T183" s="210">
        <f>S183*H183</f>
        <v>0.0031199999999999999</v>
      </c>
      <c r="AR183" s="13" t="s">
        <v>208</v>
      </c>
      <c r="AT183" s="13" t="s">
        <v>145</v>
      </c>
      <c r="AU183" s="13" t="s">
        <v>85</v>
      </c>
      <c r="AY183" s="13" t="s">
        <v>142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3" t="s">
        <v>83</v>
      </c>
      <c r="BK183" s="211">
        <f>ROUND(I183*H183,2)</f>
        <v>0</v>
      </c>
      <c r="BL183" s="13" t="s">
        <v>208</v>
      </c>
      <c r="BM183" s="13" t="s">
        <v>1150</v>
      </c>
    </row>
    <row r="184" s="1" customFormat="1" ht="16.5" customHeight="1">
      <c r="B184" s="34"/>
      <c r="C184" s="200" t="s">
        <v>437</v>
      </c>
      <c r="D184" s="200" t="s">
        <v>145</v>
      </c>
      <c r="E184" s="201" t="s">
        <v>1151</v>
      </c>
      <c r="F184" s="202" t="s">
        <v>1152</v>
      </c>
      <c r="G184" s="203" t="s">
        <v>783</v>
      </c>
      <c r="H184" s="204">
        <v>1</v>
      </c>
      <c r="I184" s="205"/>
      <c r="J184" s="206">
        <f>ROUND(I184*H184,2)</f>
        <v>0</v>
      </c>
      <c r="K184" s="202" t="s">
        <v>149</v>
      </c>
      <c r="L184" s="39"/>
      <c r="M184" s="207" t="s">
        <v>20</v>
      </c>
      <c r="N184" s="208" t="s">
        <v>46</v>
      </c>
      <c r="O184" s="75"/>
      <c r="P184" s="209">
        <f>O184*H184</f>
        <v>0</v>
      </c>
      <c r="Q184" s="209">
        <v>0.0018</v>
      </c>
      <c r="R184" s="209">
        <f>Q184*H184</f>
        <v>0.0018</v>
      </c>
      <c r="S184" s="209">
        <v>0</v>
      </c>
      <c r="T184" s="210">
        <f>S184*H184</f>
        <v>0</v>
      </c>
      <c r="AR184" s="13" t="s">
        <v>208</v>
      </c>
      <c r="AT184" s="13" t="s">
        <v>145</v>
      </c>
      <c r="AU184" s="13" t="s">
        <v>85</v>
      </c>
      <c r="AY184" s="13" t="s">
        <v>142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3" t="s">
        <v>83</v>
      </c>
      <c r="BK184" s="211">
        <f>ROUND(I184*H184,2)</f>
        <v>0</v>
      </c>
      <c r="BL184" s="13" t="s">
        <v>208</v>
      </c>
      <c r="BM184" s="13" t="s">
        <v>1153</v>
      </c>
    </row>
    <row r="185" s="1" customFormat="1" ht="16.5" customHeight="1">
      <c r="B185" s="34"/>
      <c r="C185" s="200" t="s">
        <v>441</v>
      </c>
      <c r="D185" s="200" t="s">
        <v>145</v>
      </c>
      <c r="E185" s="201" t="s">
        <v>1154</v>
      </c>
      <c r="F185" s="202" t="s">
        <v>1155</v>
      </c>
      <c r="G185" s="203" t="s">
        <v>783</v>
      </c>
      <c r="H185" s="204">
        <v>2</v>
      </c>
      <c r="I185" s="205"/>
      <c r="J185" s="206">
        <f>ROUND(I185*H185,2)</f>
        <v>0</v>
      </c>
      <c r="K185" s="202" t="s">
        <v>149</v>
      </c>
      <c r="L185" s="39"/>
      <c r="M185" s="207" t="s">
        <v>20</v>
      </c>
      <c r="N185" s="208" t="s">
        <v>46</v>
      </c>
      <c r="O185" s="75"/>
      <c r="P185" s="209">
        <f>O185*H185</f>
        <v>0</v>
      </c>
      <c r="Q185" s="209">
        <v>0.0018400000000000001</v>
      </c>
      <c r="R185" s="209">
        <f>Q185*H185</f>
        <v>0.0036800000000000001</v>
      </c>
      <c r="S185" s="209">
        <v>0</v>
      </c>
      <c r="T185" s="210">
        <f>S185*H185</f>
        <v>0</v>
      </c>
      <c r="AR185" s="13" t="s">
        <v>208</v>
      </c>
      <c r="AT185" s="13" t="s">
        <v>145</v>
      </c>
      <c r="AU185" s="13" t="s">
        <v>85</v>
      </c>
      <c r="AY185" s="13" t="s">
        <v>142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3" t="s">
        <v>83</v>
      </c>
      <c r="BK185" s="211">
        <f>ROUND(I185*H185,2)</f>
        <v>0</v>
      </c>
      <c r="BL185" s="13" t="s">
        <v>208</v>
      </c>
      <c r="BM185" s="13" t="s">
        <v>1156</v>
      </c>
    </row>
    <row r="186" s="1" customFormat="1" ht="16.5" customHeight="1">
      <c r="B186" s="34"/>
      <c r="C186" s="200" t="s">
        <v>445</v>
      </c>
      <c r="D186" s="200" t="s">
        <v>145</v>
      </c>
      <c r="E186" s="201" t="s">
        <v>1157</v>
      </c>
      <c r="F186" s="202" t="s">
        <v>1158</v>
      </c>
      <c r="G186" s="203" t="s">
        <v>369</v>
      </c>
      <c r="H186" s="204">
        <v>1</v>
      </c>
      <c r="I186" s="205"/>
      <c r="J186" s="206">
        <f>ROUND(I186*H186,2)</f>
        <v>0</v>
      </c>
      <c r="K186" s="202" t="s">
        <v>149</v>
      </c>
      <c r="L186" s="39"/>
      <c r="M186" s="207" t="s">
        <v>20</v>
      </c>
      <c r="N186" s="208" t="s">
        <v>46</v>
      </c>
      <c r="O186" s="75"/>
      <c r="P186" s="209">
        <f>O186*H186</f>
        <v>0</v>
      </c>
      <c r="Q186" s="209">
        <v>0</v>
      </c>
      <c r="R186" s="209">
        <f>Q186*H186</f>
        <v>0</v>
      </c>
      <c r="S186" s="209">
        <v>0.0022499999999999998</v>
      </c>
      <c r="T186" s="210">
        <f>S186*H186</f>
        <v>0.0022499999999999998</v>
      </c>
      <c r="AR186" s="13" t="s">
        <v>208</v>
      </c>
      <c r="AT186" s="13" t="s">
        <v>145</v>
      </c>
      <c r="AU186" s="13" t="s">
        <v>85</v>
      </c>
      <c r="AY186" s="13" t="s">
        <v>142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3" t="s">
        <v>83</v>
      </c>
      <c r="BK186" s="211">
        <f>ROUND(I186*H186,2)</f>
        <v>0</v>
      </c>
      <c r="BL186" s="13" t="s">
        <v>208</v>
      </c>
      <c r="BM186" s="13" t="s">
        <v>1159</v>
      </c>
    </row>
    <row r="187" s="1" customFormat="1" ht="16.5" customHeight="1">
      <c r="B187" s="34"/>
      <c r="C187" s="200" t="s">
        <v>449</v>
      </c>
      <c r="D187" s="200" t="s">
        <v>145</v>
      </c>
      <c r="E187" s="201" t="s">
        <v>1160</v>
      </c>
      <c r="F187" s="202" t="s">
        <v>1161</v>
      </c>
      <c r="G187" s="203" t="s">
        <v>783</v>
      </c>
      <c r="H187" s="204">
        <v>1</v>
      </c>
      <c r="I187" s="205"/>
      <c r="J187" s="206">
        <f>ROUND(I187*H187,2)</f>
        <v>0</v>
      </c>
      <c r="K187" s="202" t="s">
        <v>149</v>
      </c>
      <c r="L187" s="39"/>
      <c r="M187" s="207" t="s">
        <v>20</v>
      </c>
      <c r="N187" s="208" t="s">
        <v>46</v>
      </c>
      <c r="O187" s="75"/>
      <c r="P187" s="209">
        <f>O187*H187</f>
        <v>0</v>
      </c>
      <c r="Q187" s="209">
        <v>0.0018400000000000001</v>
      </c>
      <c r="R187" s="209">
        <f>Q187*H187</f>
        <v>0.0018400000000000001</v>
      </c>
      <c r="S187" s="209">
        <v>0</v>
      </c>
      <c r="T187" s="210">
        <f>S187*H187</f>
        <v>0</v>
      </c>
      <c r="AR187" s="13" t="s">
        <v>208</v>
      </c>
      <c r="AT187" s="13" t="s">
        <v>145</v>
      </c>
      <c r="AU187" s="13" t="s">
        <v>85</v>
      </c>
      <c r="AY187" s="13" t="s">
        <v>142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3" t="s">
        <v>83</v>
      </c>
      <c r="BK187" s="211">
        <f>ROUND(I187*H187,2)</f>
        <v>0</v>
      </c>
      <c r="BL187" s="13" t="s">
        <v>208</v>
      </c>
      <c r="BM187" s="13" t="s">
        <v>1162</v>
      </c>
    </row>
    <row r="188" s="1" customFormat="1" ht="16.5" customHeight="1">
      <c r="B188" s="34"/>
      <c r="C188" s="200" t="s">
        <v>453</v>
      </c>
      <c r="D188" s="200" t="s">
        <v>145</v>
      </c>
      <c r="E188" s="201" t="s">
        <v>1163</v>
      </c>
      <c r="F188" s="202" t="s">
        <v>1088</v>
      </c>
      <c r="G188" s="203" t="s">
        <v>783</v>
      </c>
      <c r="H188" s="204">
        <v>1</v>
      </c>
      <c r="I188" s="205"/>
      <c r="J188" s="206">
        <f>ROUND(I188*H188,2)</f>
        <v>0</v>
      </c>
      <c r="K188" s="202" t="s">
        <v>20</v>
      </c>
      <c r="L188" s="39"/>
      <c r="M188" s="207" t="s">
        <v>20</v>
      </c>
      <c r="N188" s="208" t="s">
        <v>46</v>
      </c>
      <c r="O188" s="75"/>
      <c r="P188" s="209">
        <f>O188*H188</f>
        <v>0</v>
      </c>
      <c r="Q188" s="209">
        <v>0.00027999999999999998</v>
      </c>
      <c r="R188" s="209">
        <f>Q188*H188</f>
        <v>0.00027999999999999998</v>
      </c>
      <c r="S188" s="209">
        <v>0</v>
      </c>
      <c r="T188" s="210">
        <f>S188*H188</f>
        <v>0</v>
      </c>
      <c r="AR188" s="13" t="s">
        <v>208</v>
      </c>
      <c r="AT188" s="13" t="s">
        <v>145</v>
      </c>
      <c r="AU188" s="13" t="s">
        <v>85</v>
      </c>
      <c r="AY188" s="13" t="s">
        <v>142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3" t="s">
        <v>83</v>
      </c>
      <c r="BK188" s="211">
        <f>ROUND(I188*H188,2)</f>
        <v>0</v>
      </c>
      <c r="BL188" s="13" t="s">
        <v>208</v>
      </c>
      <c r="BM188" s="13" t="s">
        <v>1164</v>
      </c>
    </row>
    <row r="189" s="1" customFormat="1" ht="16.5" customHeight="1">
      <c r="B189" s="34"/>
      <c r="C189" s="200" t="s">
        <v>457</v>
      </c>
      <c r="D189" s="200" t="s">
        <v>145</v>
      </c>
      <c r="E189" s="201" t="s">
        <v>1165</v>
      </c>
      <c r="F189" s="202" t="s">
        <v>1166</v>
      </c>
      <c r="G189" s="203" t="s">
        <v>369</v>
      </c>
      <c r="H189" s="204">
        <v>1</v>
      </c>
      <c r="I189" s="205"/>
      <c r="J189" s="206">
        <f>ROUND(I189*H189,2)</f>
        <v>0</v>
      </c>
      <c r="K189" s="202" t="s">
        <v>149</v>
      </c>
      <c r="L189" s="39"/>
      <c r="M189" s="207" t="s">
        <v>20</v>
      </c>
      <c r="N189" s="208" t="s">
        <v>46</v>
      </c>
      <c r="O189" s="75"/>
      <c r="P189" s="209">
        <f>O189*H189</f>
        <v>0</v>
      </c>
      <c r="Q189" s="209">
        <v>0.00027999999999999998</v>
      </c>
      <c r="R189" s="209">
        <f>Q189*H189</f>
        <v>0.00027999999999999998</v>
      </c>
      <c r="S189" s="209">
        <v>0</v>
      </c>
      <c r="T189" s="210">
        <f>S189*H189</f>
        <v>0</v>
      </c>
      <c r="AR189" s="13" t="s">
        <v>208</v>
      </c>
      <c r="AT189" s="13" t="s">
        <v>145</v>
      </c>
      <c r="AU189" s="13" t="s">
        <v>85</v>
      </c>
      <c r="AY189" s="13" t="s">
        <v>142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3" t="s">
        <v>83</v>
      </c>
      <c r="BK189" s="211">
        <f>ROUND(I189*H189,2)</f>
        <v>0</v>
      </c>
      <c r="BL189" s="13" t="s">
        <v>208</v>
      </c>
      <c r="BM189" s="13" t="s">
        <v>1167</v>
      </c>
    </row>
    <row r="190" s="1" customFormat="1" ht="22.5" customHeight="1">
      <c r="B190" s="34"/>
      <c r="C190" s="200" t="s">
        <v>464</v>
      </c>
      <c r="D190" s="200" t="s">
        <v>145</v>
      </c>
      <c r="E190" s="201" t="s">
        <v>1168</v>
      </c>
      <c r="F190" s="202" t="s">
        <v>1169</v>
      </c>
      <c r="G190" s="203" t="s">
        <v>460</v>
      </c>
      <c r="H190" s="222"/>
      <c r="I190" s="205"/>
      <c r="J190" s="206">
        <f>ROUND(I190*H190,2)</f>
        <v>0</v>
      </c>
      <c r="K190" s="202" t="s">
        <v>149</v>
      </c>
      <c r="L190" s="39"/>
      <c r="M190" s="207" t="s">
        <v>20</v>
      </c>
      <c r="N190" s="208" t="s">
        <v>46</v>
      </c>
      <c r="O190" s="75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AR190" s="13" t="s">
        <v>208</v>
      </c>
      <c r="AT190" s="13" t="s">
        <v>145</v>
      </c>
      <c r="AU190" s="13" t="s">
        <v>85</v>
      </c>
      <c r="AY190" s="13" t="s">
        <v>142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3" t="s">
        <v>83</v>
      </c>
      <c r="BK190" s="211">
        <f>ROUND(I190*H190,2)</f>
        <v>0</v>
      </c>
      <c r="BL190" s="13" t="s">
        <v>208</v>
      </c>
      <c r="BM190" s="13" t="s">
        <v>1170</v>
      </c>
    </row>
    <row r="191" s="10" customFormat="1" ht="22.8" customHeight="1">
      <c r="B191" s="184"/>
      <c r="C191" s="185"/>
      <c r="D191" s="186" t="s">
        <v>74</v>
      </c>
      <c r="E191" s="198" t="s">
        <v>1171</v>
      </c>
      <c r="F191" s="198" t="s">
        <v>1172</v>
      </c>
      <c r="G191" s="185"/>
      <c r="H191" s="185"/>
      <c r="I191" s="188"/>
      <c r="J191" s="199">
        <f>BK191</f>
        <v>0</v>
      </c>
      <c r="K191" s="185"/>
      <c r="L191" s="190"/>
      <c r="M191" s="191"/>
      <c r="N191" s="192"/>
      <c r="O191" s="192"/>
      <c r="P191" s="193">
        <f>P192</f>
        <v>0</v>
      </c>
      <c r="Q191" s="192"/>
      <c r="R191" s="193">
        <f>R192</f>
        <v>0.0070000000000000001</v>
      </c>
      <c r="S191" s="192"/>
      <c r="T191" s="194">
        <f>T192</f>
        <v>0</v>
      </c>
      <c r="AR191" s="195" t="s">
        <v>85</v>
      </c>
      <c r="AT191" s="196" t="s">
        <v>74</v>
      </c>
      <c r="AU191" s="196" t="s">
        <v>83</v>
      </c>
      <c r="AY191" s="195" t="s">
        <v>142</v>
      </c>
      <c r="BK191" s="197">
        <f>BK192</f>
        <v>0</v>
      </c>
    </row>
    <row r="192" s="1" customFormat="1" ht="16.5" customHeight="1">
      <c r="B192" s="34"/>
      <c r="C192" s="200" t="s">
        <v>468</v>
      </c>
      <c r="D192" s="200" t="s">
        <v>145</v>
      </c>
      <c r="E192" s="201" t="s">
        <v>1173</v>
      </c>
      <c r="F192" s="202" t="s">
        <v>1174</v>
      </c>
      <c r="G192" s="203" t="s">
        <v>783</v>
      </c>
      <c r="H192" s="204">
        <v>1</v>
      </c>
      <c r="I192" s="205"/>
      <c r="J192" s="206">
        <f>ROUND(I192*H192,2)</f>
        <v>0</v>
      </c>
      <c r="K192" s="202" t="s">
        <v>149</v>
      </c>
      <c r="L192" s="39"/>
      <c r="M192" s="207" t="s">
        <v>20</v>
      </c>
      <c r="N192" s="208" t="s">
        <v>46</v>
      </c>
      <c r="O192" s="75"/>
      <c r="P192" s="209">
        <f>O192*H192</f>
        <v>0</v>
      </c>
      <c r="Q192" s="209">
        <v>0.0070000000000000001</v>
      </c>
      <c r="R192" s="209">
        <f>Q192*H192</f>
        <v>0.0070000000000000001</v>
      </c>
      <c r="S192" s="209">
        <v>0</v>
      </c>
      <c r="T192" s="210">
        <f>S192*H192</f>
        <v>0</v>
      </c>
      <c r="AR192" s="13" t="s">
        <v>208</v>
      </c>
      <c r="AT192" s="13" t="s">
        <v>145</v>
      </c>
      <c r="AU192" s="13" t="s">
        <v>85</v>
      </c>
      <c r="AY192" s="13" t="s">
        <v>142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3" t="s">
        <v>83</v>
      </c>
      <c r="BK192" s="211">
        <f>ROUND(I192*H192,2)</f>
        <v>0</v>
      </c>
      <c r="BL192" s="13" t="s">
        <v>208</v>
      </c>
      <c r="BM192" s="13" t="s">
        <v>1175</v>
      </c>
    </row>
    <row r="193" s="10" customFormat="1" ht="22.8" customHeight="1">
      <c r="B193" s="184"/>
      <c r="C193" s="185"/>
      <c r="D193" s="186" t="s">
        <v>74</v>
      </c>
      <c r="E193" s="198" t="s">
        <v>1176</v>
      </c>
      <c r="F193" s="198" t="s">
        <v>1177</v>
      </c>
      <c r="G193" s="185"/>
      <c r="H193" s="185"/>
      <c r="I193" s="188"/>
      <c r="J193" s="199">
        <f>BK193</f>
        <v>0</v>
      </c>
      <c r="K193" s="185"/>
      <c r="L193" s="190"/>
      <c r="M193" s="191"/>
      <c r="N193" s="192"/>
      <c r="O193" s="192"/>
      <c r="P193" s="193">
        <f>P194</f>
        <v>0</v>
      </c>
      <c r="Q193" s="192"/>
      <c r="R193" s="193">
        <f>R194</f>
        <v>0</v>
      </c>
      <c r="S193" s="192"/>
      <c r="T193" s="194">
        <f>T194</f>
        <v>0</v>
      </c>
      <c r="AR193" s="195" t="s">
        <v>85</v>
      </c>
      <c r="AT193" s="196" t="s">
        <v>74</v>
      </c>
      <c r="AU193" s="196" t="s">
        <v>83</v>
      </c>
      <c r="AY193" s="195" t="s">
        <v>142</v>
      </c>
      <c r="BK193" s="197">
        <f>BK194</f>
        <v>0</v>
      </c>
    </row>
    <row r="194" s="1" customFormat="1" ht="16.5" customHeight="1">
      <c r="B194" s="34"/>
      <c r="C194" s="200" t="s">
        <v>472</v>
      </c>
      <c r="D194" s="200" t="s">
        <v>145</v>
      </c>
      <c r="E194" s="201" t="s">
        <v>1178</v>
      </c>
      <c r="F194" s="202" t="s">
        <v>1179</v>
      </c>
      <c r="G194" s="203" t="s">
        <v>369</v>
      </c>
      <c r="H194" s="204">
        <v>2</v>
      </c>
      <c r="I194" s="205"/>
      <c r="J194" s="206">
        <f>ROUND(I194*H194,2)</f>
        <v>0</v>
      </c>
      <c r="K194" s="202" t="s">
        <v>20</v>
      </c>
      <c r="L194" s="39"/>
      <c r="M194" s="207" t="s">
        <v>20</v>
      </c>
      <c r="N194" s="208" t="s">
        <v>46</v>
      </c>
      <c r="O194" s="75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AR194" s="13" t="s">
        <v>208</v>
      </c>
      <c r="AT194" s="13" t="s">
        <v>145</v>
      </c>
      <c r="AU194" s="13" t="s">
        <v>85</v>
      </c>
      <c r="AY194" s="13" t="s">
        <v>142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3" t="s">
        <v>83</v>
      </c>
      <c r="BK194" s="211">
        <f>ROUND(I194*H194,2)</f>
        <v>0</v>
      </c>
      <c r="BL194" s="13" t="s">
        <v>208</v>
      </c>
      <c r="BM194" s="13" t="s">
        <v>1180</v>
      </c>
    </row>
    <row r="195" s="10" customFormat="1" ht="22.8" customHeight="1">
      <c r="B195" s="184"/>
      <c r="C195" s="185"/>
      <c r="D195" s="186" t="s">
        <v>74</v>
      </c>
      <c r="E195" s="198" t="s">
        <v>406</v>
      </c>
      <c r="F195" s="198" t="s">
        <v>407</v>
      </c>
      <c r="G195" s="185"/>
      <c r="H195" s="185"/>
      <c r="I195" s="188"/>
      <c r="J195" s="199">
        <f>BK195</f>
        <v>0</v>
      </c>
      <c r="K195" s="185"/>
      <c r="L195" s="190"/>
      <c r="M195" s="191"/>
      <c r="N195" s="192"/>
      <c r="O195" s="192"/>
      <c r="P195" s="193">
        <f>SUM(P196:P199)</f>
        <v>0</v>
      </c>
      <c r="Q195" s="192"/>
      <c r="R195" s="193">
        <f>SUM(R196:R199)</f>
        <v>2.015895</v>
      </c>
      <c r="S195" s="192"/>
      <c r="T195" s="194">
        <f>SUM(T196:T199)</f>
        <v>1.6424999999999999</v>
      </c>
      <c r="AR195" s="195" t="s">
        <v>85</v>
      </c>
      <c r="AT195" s="196" t="s">
        <v>74</v>
      </c>
      <c r="AU195" s="196" t="s">
        <v>83</v>
      </c>
      <c r="AY195" s="195" t="s">
        <v>142</v>
      </c>
      <c r="BK195" s="197">
        <f>SUM(BK196:BK199)</f>
        <v>0</v>
      </c>
    </row>
    <row r="196" s="1" customFormat="1" ht="22.5" customHeight="1">
      <c r="B196" s="34"/>
      <c r="C196" s="200" t="s">
        <v>476</v>
      </c>
      <c r="D196" s="200" t="s">
        <v>145</v>
      </c>
      <c r="E196" s="201" t="s">
        <v>1181</v>
      </c>
      <c r="F196" s="202" t="s">
        <v>1182</v>
      </c>
      <c r="G196" s="203" t="s">
        <v>156</v>
      </c>
      <c r="H196" s="204">
        <v>54.75</v>
      </c>
      <c r="I196" s="205"/>
      <c r="J196" s="206">
        <f>ROUND(I196*H196,2)</f>
        <v>0</v>
      </c>
      <c r="K196" s="202" t="s">
        <v>149</v>
      </c>
      <c r="L196" s="39"/>
      <c r="M196" s="207" t="s">
        <v>20</v>
      </c>
      <c r="N196" s="208" t="s">
        <v>46</v>
      </c>
      <c r="O196" s="75"/>
      <c r="P196" s="209">
        <f>O196*H196</f>
        <v>0</v>
      </c>
      <c r="Q196" s="209">
        <v>0.036819999999999999</v>
      </c>
      <c r="R196" s="209">
        <f>Q196*H196</f>
        <v>2.015895</v>
      </c>
      <c r="S196" s="209">
        <v>0</v>
      </c>
      <c r="T196" s="210">
        <f>S196*H196</f>
        <v>0</v>
      </c>
      <c r="AR196" s="13" t="s">
        <v>208</v>
      </c>
      <c r="AT196" s="13" t="s">
        <v>145</v>
      </c>
      <c r="AU196" s="13" t="s">
        <v>85</v>
      </c>
      <c r="AY196" s="13" t="s">
        <v>142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3" t="s">
        <v>83</v>
      </c>
      <c r="BK196" s="211">
        <f>ROUND(I196*H196,2)</f>
        <v>0</v>
      </c>
      <c r="BL196" s="13" t="s">
        <v>208</v>
      </c>
      <c r="BM196" s="13" t="s">
        <v>1183</v>
      </c>
    </row>
    <row r="197" s="1" customFormat="1" ht="16.5" customHeight="1">
      <c r="B197" s="34"/>
      <c r="C197" s="200" t="s">
        <v>480</v>
      </c>
      <c r="D197" s="200" t="s">
        <v>145</v>
      </c>
      <c r="E197" s="201" t="s">
        <v>1184</v>
      </c>
      <c r="F197" s="202" t="s">
        <v>1185</v>
      </c>
      <c r="G197" s="203" t="s">
        <v>156</v>
      </c>
      <c r="H197" s="204">
        <v>54.75</v>
      </c>
      <c r="I197" s="205"/>
      <c r="J197" s="206">
        <f>ROUND(I197*H197,2)</f>
        <v>0</v>
      </c>
      <c r="K197" s="202" t="s">
        <v>149</v>
      </c>
      <c r="L197" s="39"/>
      <c r="M197" s="207" t="s">
        <v>20</v>
      </c>
      <c r="N197" s="208" t="s">
        <v>46</v>
      </c>
      <c r="O197" s="75"/>
      <c r="P197" s="209">
        <f>O197*H197</f>
        <v>0</v>
      </c>
      <c r="Q197" s="209">
        <v>0</v>
      </c>
      <c r="R197" s="209">
        <f>Q197*H197</f>
        <v>0</v>
      </c>
      <c r="S197" s="209">
        <v>0.029999999999999999</v>
      </c>
      <c r="T197" s="210">
        <f>S197*H197</f>
        <v>1.6424999999999999</v>
      </c>
      <c r="AR197" s="13" t="s">
        <v>208</v>
      </c>
      <c r="AT197" s="13" t="s">
        <v>145</v>
      </c>
      <c r="AU197" s="13" t="s">
        <v>85</v>
      </c>
      <c r="AY197" s="13" t="s">
        <v>142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3" t="s">
        <v>83</v>
      </c>
      <c r="BK197" s="211">
        <f>ROUND(I197*H197,2)</f>
        <v>0</v>
      </c>
      <c r="BL197" s="13" t="s">
        <v>208</v>
      </c>
      <c r="BM197" s="13" t="s">
        <v>1186</v>
      </c>
    </row>
    <row r="198" s="1" customFormat="1" ht="22.5" customHeight="1">
      <c r="B198" s="34"/>
      <c r="C198" s="200" t="s">
        <v>484</v>
      </c>
      <c r="D198" s="200" t="s">
        <v>145</v>
      </c>
      <c r="E198" s="201" t="s">
        <v>1187</v>
      </c>
      <c r="F198" s="202" t="s">
        <v>1188</v>
      </c>
      <c r="G198" s="203" t="s">
        <v>312</v>
      </c>
      <c r="H198" s="204">
        <v>2.016</v>
      </c>
      <c r="I198" s="205"/>
      <c r="J198" s="206">
        <f>ROUND(I198*H198,2)</f>
        <v>0</v>
      </c>
      <c r="K198" s="202" t="s">
        <v>149</v>
      </c>
      <c r="L198" s="39"/>
      <c r="M198" s="207" t="s">
        <v>20</v>
      </c>
      <c r="N198" s="208" t="s">
        <v>46</v>
      </c>
      <c r="O198" s="75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AR198" s="13" t="s">
        <v>208</v>
      </c>
      <c r="AT198" s="13" t="s">
        <v>145</v>
      </c>
      <c r="AU198" s="13" t="s">
        <v>85</v>
      </c>
      <c r="AY198" s="13" t="s">
        <v>142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3" t="s">
        <v>83</v>
      </c>
      <c r="BK198" s="211">
        <f>ROUND(I198*H198,2)</f>
        <v>0</v>
      </c>
      <c r="BL198" s="13" t="s">
        <v>208</v>
      </c>
      <c r="BM198" s="13" t="s">
        <v>1189</v>
      </c>
    </row>
    <row r="199" s="1" customFormat="1" ht="22.5" customHeight="1">
      <c r="B199" s="34"/>
      <c r="C199" s="200" t="s">
        <v>488</v>
      </c>
      <c r="D199" s="200" t="s">
        <v>145</v>
      </c>
      <c r="E199" s="201" t="s">
        <v>458</v>
      </c>
      <c r="F199" s="202" t="s">
        <v>459</v>
      </c>
      <c r="G199" s="203" t="s">
        <v>460</v>
      </c>
      <c r="H199" s="222"/>
      <c r="I199" s="205"/>
      <c r="J199" s="206">
        <f>ROUND(I199*H199,2)</f>
        <v>0</v>
      </c>
      <c r="K199" s="202" t="s">
        <v>149</v>
      </c>
      <c r="L199" s="39"/>
      <c r="M199" s="207" t="s">
        <v>20</v>
      </c>
      <c r="N199" s="208" t="s">
        <v>46</v>
      </c>
      <c r="O199" s="75"/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10">
        <f>S199*H199</f>
        <v>0</v>
      </c>
      <c r="AR199" s="13" t="s">
        <v>208</v>
      </c>
      <c r="AT199" s="13" t="s">
        <v>145</v>
      </c>
      <c r="AU199" s="13" t="s">
        <v>85</v>
      </c>
      <c r="AY199" s="13" t="s">
        <v>142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3" t="s">
        <v>83</v>
      </c>
      <c r="BK199" s="211">
        <f>ROUND(I199*H199,2)</f>
        <v>0</v>
      </c>
      <c r="BL199" s="13" t="s">
        <v>208</v>
      </c>
      <c r="BM199" s="13" t="s">
        <v>1190</v>
      </c>
    </row>
    <row r="200" s="10" customFormat="1" ht="22.8" customHeight="1">
      <c r="B200" s="184"/>
      <c r="C200" s="185"/>
      <c r="D200" s="186" t="s">
        <v>74</v>
      </c>
      <c r="E200" s="198" t="s">
        <v>1191</v>
      </c>
      <c r="F200" s="198" t="s">
        <v>1192</v>
      </c>
      <c r="G200" s="185"/>
      <c r="H200" s="185"/>
      <c r="I200" s="188"/>
      <c r="J200" s="199">
        <f>BK200</f>
        <v>0</v>
      </c>
      <c r="K200" s="185"/>
      <c r="L200" s="190"/>
      <c r="M200" s="191"/>
      <c r="N200" s="192"/>
      <c r="O200" s="192"/>
      <c r="P200" s="193">
        <f>SUM(P201:P203)</f>
        <v>0</v>
      </c>
      <c r="Q200" s="192"/>
      <c r="R200" s="193">
        <f>SUM(R201:R203)</f>
        <v>1.0840304999999999</v>
      </c>
      <c r="S200" s="192"/>
      <c r="T200" s="194">
        <f>SUM(T201:T203)</f>
        <v>0</v>
      </c>
      <c r="AR200" s="195" t="s">
        <v>85</v>
      </c>
      <c r="AT200" s="196" t="s">
        <v>74</v>
      </c>
      <c r="AU200" s="196" t="s">
        <v>83</v>
      </c>
      <c r="AY200" s="195" t="s">
        <v>142</v>
      </c>
      <c r="BK200" s="197">
        <f>SUM(BK201:BK203)</f>
        <v>0</v>
      </c>
    </row>
    <row r="201" s="1" customFormat="1" ht="22.5" customHeight="1">
      <c r="B201" s="34"/>
      <c r="C201" s="200" t="s">
        <v>492</v>
      </c>
      <c r="D201" s="200" t="s">
        <v>145</v>
      </c>
      <c r="E201" s="201" t="s">
        <v>1193</v>
      </c>
      <c r="F201" s="202" t="s">
        <v>1194</v>
      </c>
      <c r="G201" s="203" t="s">
        <v>156</v>
      </c>
      <c r="H201" s="204">
        <v>79.049999999999997</v>
      </c>
      <c r="I201" s="205"/>
      <c r="J201" s="206">
        <f>ROUND(I201*H201,2)</f>
        <v>0</v>
      </c>
      <c r="K201" s="202" t="s">
        <v>149</v>
      </c>
      <c r="L201" s="39"/>
      <c r="M201" s="207" t="s">
        <v>20</v>
      </c>
      <c r="N201" s="208" t="s">
        <v>46</v>
      </c>
      <c r="O201" s="75"/>
      <c r="P201" s="209">
        <f>O201*H201</f>
        <v>0</v>
      </c>
      <c r="Q201" s="209">
        <v>0.01261</v>
      </c>
      <c r="R201" s="209">
        <f>Q201*H201</f>
        <v>0.99682049999999989</v>
      </c>
      <c r="S201" s="209">
        <v>0</v>
      </c>
      <c r="T201" s="210">
        <f>S201*H201</f>
        <v>0</v>
      </c>
      <c r="AR201" s="13" t="s">
        <v>208</v>
      </c>
      <c r="AT201" s="13" t="s">
        <v>145</v>
      </c>
      <c r="AU201" s="13" t="s">
        <v>85</v>
      </c>
      <c r="AY201" s="13" t="s">
        <v>142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3" t="s">
        <v>83</v>
      </c>
      <c r="BK201" s="211">
        <f>ROUND(I201*H201,2)</f>
        <v>0</v>
      </c>
      <c r="BL201" s="13" t="s">
        <v>208</v>
      </c>
      <c r="BM201" s="13" t="s">
        <v>1195</v>
      </c>
    </row>
    <row r="202" s="1" customFormat="1" ht="22.5" customHeight="1">
      <c r="B202" s="34"/>
      <c r="C202" s="200" t="s">
        <v>496</v>
      </c>
      <c r="D202" s="200" t="s">
        <v>145</v>
      </c>
      <c r="E202" s="201" t="s">
        <v>1196</v>
      </c>
      <c r="F202" s="202" t="s">
        <v>1197</v>
      </c>
      <c r="G202" s="203" t="s">
        <v>156</v>
      </c>
      <c r="H202" s="204">
        <v>6.75</v>
      </c>
      <c r="I202" s="205"/>
      <c r="J202" s="206">
        <f>ROUND(I202*H202,2)</f>
        <v>0</v>
      </c>
      <c r="K202" s="202" t="s">
        <v>149</v>
      </c>
      <c r="L202" s="39"/>
      <c r="M202" s="207" t="s">
        <v>20</v>
      </c>
      <c r="N202" s="208" t="s">
        <v>46</v>
      </c>
      <c r="O202" s="75"/>
      <c r="P202" s="209">
        <f>O202*H202</f>
        <v>0</v>
      </c>
      <c r="Q202" s="209">
        <v>0.012919999999999999</v>
      </c>
      <c r="R202" s="209">
        <f>Q202*H202</f>
        <v>0.087209999999999996</v>
      </c>
      <c r="S202" s="209">
        <v>0</v>
      </c>
      <c r="T202" s="210">
        <f>S202*H202</f>
        <v>0</v>
      </c>
      <c r="AR202" s="13" t="s">
        <v>208</v>
      </c>
      <c r="AT202" s="13" t="s">
        <v>145</v>
      </c>
      <c r="AU202" s="13" t="s">
        <v>85</v>
      </c>
      <c r="AY202" s="13" t="s">
        <v>142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3" t="s">
        <v>83</v>
      </c>
      <c r="BK202" s="211">
        <f>ROUND(I202*H202,2)</f>
        <v>0</v>
      </c>
      <c r="BL202" s="13" t="s">
        <v>208</v>
      </c>
      <c r="BM202" s="13" t="s">
        <v>1198</v>
      </c>
    </row>
    <row r="203" s="1" customFormat="1" ht="22.5" customHeight="1">
      <c r="B203" s="34"/>
      <c r="C203" s="200" t="s">
        <v>500</v>
      </c>
      <c r="D203" s="200" t="s">
        <v>145</v>
      </c>
      <c r="E203" s="201" t="s">
        <v>1199</v>
      </c>
      <c r="F203" s="202" t="s">
        <v>1200</v>
      </c>
      <c r="G203" s="203" t="s">
        <v>460</v>
      </c>
      <c r="H203" s="222"/>
      <c r="I203" s="205"/>
      <c r="J203" s="206">
        <f>ROUND(I203*H203,2)</f>
        <v>0</v>
      </c>
      <c r="K203" s="202" t="s">
        <v>149</v>
      </c>
      <c r="L203" s="39"/>
      <c r="M203" s="207" t="s">
        <v>20</v>
      </c>
      <c r="N203" s="208" t="s">
        <v>46</v>
      </c>
      <c r="O203" s="75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AR203" s="13" t="s">
        <v>208</v>
      </c>
      <c r="AT203" s="13" t="s">
        <v>145</v>
      </c>
      <c r="AU203" s="13" t="s">
        <v>85</v>
      </c>
      <c r="AY203" s="13" t="s">
        <v>142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3" t="s">
        <v>83</v>
      </c>
      <c r="BK203" s="211">
        <f>ROUND(I203*H203,2)</f>
        <v>0</v>
      </c>
      <c r="BL203" s="13" t="s">
        <v>208</v>
      </c>
      <c r="BM203" s="13" t="s">
        <v>1201</v>
      </c>
    </row>
    <row r="204" s="10" customFormat="1" ht="22.8" customHeight="1">
      <c r="B204" s="184"/>
      <c r="C204" s="185"/>
      <c r="D204" s="186" t="s">
        <v>74</v>
      </c>
      <c r="E204" s="198" t="s">
        <v>540</v>
      </c>
      <c r="F204" s="198" t="s">
        <v>541</v>
      </c>
      <c r="G204" s="185"/>
      <c r="H204" s="185"/>
      <c r="I204" s="188"/>
      <c r="J204" s="199">
        <f>BK204</f>
        <v>0</v>
      </c>
      <c r="K204" s="185"/>
      <c r="L204" s="190"/>
      <c r="M204" s="191"/>
      <c r="N204" s="192"/>
      <c r="O204" s="192"/>
      <c r="P204" s="193">
        <f>SUM(P205:P220)</f>
        <v>0</v>
      </c>
      <c r="Q204" s="192"/>
      <c r="R204" s="193">
        <f>SUM(R205:R220)</f>
        <v>0.094380000000000019</v>
      </c>
      <c r="S204" s="192"/>
      <c r="T204" s="194">
        <f>SUM(T205:T220)</f>
        <v>0.097949999999999982</v>
      </c>
      <c r="AR204" s="195" t="s">
        <v>85</v>
      </c>
      <c r="AT204" s="196" t="s">
        <v>74</v>
      </c>
      <c r="AU204" s="196" t="s">
        <v>83</v>
      </c>
      <c r="AY204" s="195" t="s">
        <v>142</v>
      </c>
      <c r="BK204" s="197">
        <f>SUM(BK205:BK220)</f>
        <v>0</v>
      </c>
    </row>
    <row r="205" s="1" customFormat="1" ht="16.5" customHeight="1">
      <c r="B205" s="34"/>
      <c r="C205" s="200" t="s">
        <v>504</v>
      </c>
      <c r="D205" s="200" t="s">
        <v>145</v>
      </c>
      <c r="E205" s="201" t="s">
        <v>1202</v>
      </c>
      <c r="F205" s="202" t="s">
        <v>1203</v>
      </c>
      <c r="G205" s="203" t="s">
        <v>156</v>
      </c>
      <c r="H205" s="204">
        <v>3</v>
      </c>
      <c r="I205" s="205"/>
      <c r="J205" s="206">
        <f>ROUND(I205*H205,2)</f>
        <v>0</v>
      </c>
      <c r="K205" s="202" t="s">
        <v>149</v>
      </c>
      <c r="L205" s="39"/>
      <c r="M205" s="207" t="s">
        <v>20</v>
      </c>
      <c r="N205" s="208" t="s">
        <v>46</v>
      </c>
      <c r="O205" s="75"/>
      <c r="P205" s="209">
        <f>O205*H205</f>
        <v>0</v>
      </c>
      <c r="Q205" s="209">
        <v>0</v>
      </c>
      <c r="R205" s="209">
        <f>Q205*H205</f>
        <v>0</v>
      </c>
      <c r="S205" s="209">
        <v>0.024649999999999998</v>
      </c>
      <c r="T205" s="210">
        <f>S205*H205</f>
        <v>0.073949999999999988</v>
      </c>
      <c r="AR205" s="13" t="s">
        <v>208</v>
      </c>
      <c r="AT205" s="13" t="s">
        <v>145</v>
      </c>
      <c r="AU205" s="13" t="s">
        <v>85</v>
      </c>
      <c r="AY205" s="13" t="s">
        <v>142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3" t="s">
        <v>83</v>
      </c>
      <c r="BK205" s="211">
        <f>ROUND(I205*H205,2)</f>
        <v>0</v>
      </c>
      <c r="BL205" s="13" t="s">
        <v>208</v>
      </c>
      <c r="BM205" s="13" t="s">
        <v>1204</v>
      </c>
    </row>
    <row r="206" s="1" customFormat="1" ht="16.5" customHeight="1">
      <c r="B206" s="34"/>
      <c r="C206" s="200" t="s">
        <v>508</v>
      </c>
      <c r="D206" s="200" t="s">
        <v>145</v>
      </c>
      <c r="E206" s="201" t="s">
        <v>1205</v>
      </c>
      <c r="F206" s="202" t="s">
        <v>1206</v>
      </c>
      <c r="G206" s="203" t="s">
        <v>156</v>
      </c>
      <c r="H206" s="204">
        <v>3</v>
      </c>
      <c r="I206" s="205"/>
      <c r="J206" s="206">
        <f>ROUND(I206*H206,2)</f>
        <v>0</v>
      </c>
      <c r="K206" s="202" t="s">
        <v>149</v>
      </c>
      <c r="L206" s="39"/>
      <c r="M206" s="207" t="s">
        <v>20</v>
      </c>
      <c r="N206" s="208" t="s">
        <v>46</v>
      </c>
      <c r="O206" s="75"/>
      <c r="P206" s="209">
        <f>O206*H206</f>
        <v>0</v>
      </c>
      <c r="Q206" s="209">
        <v>0</v>
      </c>
      <c r="R206" s="209">
        <f>Q206*H206</f>
        <v>0</v>
      </c>
      <c r="S206" s="209">
        <v>0.0080000000000000002</v>
      </c>
      <c r="T206" s="210">
        <f>S206*H206</f>
        <v>0.024</v>
      </c>
      <c r="AR206" s="13" t="s">
        <v>208</v>
      </c>
      <c r="AT206" s="13" t="s">
        <v>145</v>
      </c>
      <c r="AU206" s="13" t="s">
        <v>85</v>
      </c>
      <c r="AY206" s="13" t="s">
        <v>142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3" t="s">
        <v>83</v>
      </c>
      <c r="BK206" s="211">
        <f>ROUND(I206*H206,2)</f>
        <v>0</v>
      </c>
      <c r="BL206" s="13" t="s">
        <v>208</v>
      </c>
      <c r="BM206" s="13" t="s">
        <v>1207</v>
      </c>
    </row>
    <row r="207" s="1" customFormat="1" ht="22.5" customHeight="1">
      <c r="B207" s="34"/>
      <c r="C207" s="200" t="s">
        <v>512</v>
      </c>
      <c r="D207" s="200" t="s">
        <v>145</v>
      </c>
      <c r="E207" s="201" t="s">
        <v>1208</v>
      </c>
      <c r="F207" s="202" t="s">
        <v>1209</v>
      </c>
      <c r="G207" s="203" t="s">
        <v>369</v>
      </c>
      <c r="H207" s="204">
        <v>5</v>
      </c>
      <c r="I207" s="205"/>
      <c r="J207" s="206">
        <f>ROUND(I207*H207,2)</f>
        <v>0</v>
      </c>
      <c r="K207" s="202" t="s">
        <v>1031</v>
      </c>
      <c r="L207" s="39"/>
      <c r="M207" s="207" t="s">
        <v>20</v>
      </c>
      <c r="N207" s="208" t="s">
        <v>46</v>
      </c>
      <c r="O207" s="75"/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10">
        <f>S207*H207</f>
        <v>0</v>
      </c>
      <c r="AR207" s="13" t="s">
        <v>208</v>
      </c>
      <c r="AT207" s="13" t="s">
        <v>145</v>
      </c>
      <c r="AU207" s="13" t="s">
        <v>85</v>
      </c>
      <c r="AY207" s="13" t="s">
        <v>142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3" t="s">
        <v>83</v>
      </c>
      <c r="BK207" s="211">
        <f>ROUND(I207*H207,2)</f>
        <v>0</v>
      </c>
      <c r="BL207" s="13" t="s">
        <v>208</v>
      </c>
      <c r="BM207" s="13" t="s">
        <v>1210</v>
      </c>
    </row>
    <row r="208" s="1" customFormat="1" ht="16.5" customHeight="1">
      <c r="B208" s="34"/>
      <c r="C208" s="212" t="s">
        <v>516</v>
      </c>
      <c r="D208" s="212" t="s">
        <v>181</v>
      </c>
      <c r="E208" s="213" t="s">
        <v>1211</v>
      </c>
      <c r="F208" s="214" t="s">
        <v>1212</v>
      </c>
      <c r="G208" s="215" t="s">
        <v>369</v>
      </c>
      <c r="H208" s="216">
        <v>1</v>
      </c>
      <c r="I208" s="217"/>
      <c r="J208" s="218">
        <f>ROUND(I208*H208,2)</f>
        <v>0</v>
      </c>
      <c r="K208" s="214" t="s">
        <v>149</v>
      </c>
      <c r="L208" s="219"/>
      <c r="M208" s="220" t="s">
        <v>20</v>
      </c>
      <c r="N208" s="221" t="s">
        <v>46</v>
      </c>
      <c r="O208" s="75"/>
      <c r="P208" s="209">
        <f>O208*H208</f>
        <v>0</v>
      </c>
      <c r="Q208" s="209">
        <v>0.0138</v>
      </c>
      <c r="R208" s="209">
        <f>Q208*H208</f>
        <v>0.0138</v>
      </c>
      <c r="S208" s="209">
        <v>0</v>
      </c>
      <c r="T208" s="210">
        <f>S208*H208</f>
        <v>0</v>
      </c>
      <c r="AR208" s="13" t="s">
        <v>273</v>
      </c>
      <c r="AT208" s="13" t="s">
        <v>181</v>
      </c>
      <c r="AU208" s="13" t="s">
        <v>85</v>
      </c>
      <c r="AY208" s="13" t="s">
        <v>142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3" t="s">
        <v>83</v>
      </c>
      <c r="BK208" s="211">
        <f>ROUND(I208*H208,2)</f>
        <v>0</v>
      </c>
      <c r="BL208" s="13" t="s">
        <v>208</v>
      </c>
      <c r="BM208" s="13" t="s">
        <v>1213</v>
      </c>
    </row>
    <row r="209" s="1" customFormat="1" ht="16.5" customHeight="1">
      <c r="B209" s="34"/>
      <c r="C209" s="212" t="s">
        <v>520</v>
      </c>
      <c r="D209" s="212" t="s">
        <v>181</v>
      </c>
      <c r="E209" s="213" t="s">
        <v>1214</v>
      </c>
      <c r="F209" s="214" t="s">
        <v>1215</v>
      </c>
      <c r="G209" s="215" t="s">
        <v>369</v>
      </c>
      <c r="H209" s="216">
        <v>1</v>
      </c>
      <c r="I209" s="217"/>
      <c r="J209" s="218">
        <f>ROUND(I209*H209,2)</f>
        <v>0</v>
      </c>
      <c r="K209" s="214" t="s">
        <v>149</v>
      </c>
      <c r="L209" s="219"/>
      <c r="M209" s="220" t="s">
        <v>20</v>
      </c>
      <c r="N209" s="221" t="s">
        <v>46</v>
      </c>
      <c r="O209" s="75"/>
      <c r="P209" s="209">
        <f>O209*H209</f>
        <v>0</v>
      </c>
      <c r="Q209" s="209">
        <v>0.0155</v>
      </c>
      <c r="R209" s="209">
        <f>Q209*H209</f>
        <v>0.0155</v>
      </c>
      <c r="S209" s="209">
        <v>0</v>
      </c>
      <c r="T209" s="210">
        <f>S209*H209</f>
        <v>0</v>
      </c>
      <c r="AR209" s="13" t="s">
        <v>273</v>
      </c>
      <c r="AT209" s="13" t="s">
        <v>181</v>
      </c>
      <c r="AU209" s="13" t="s">
        <v>85</v>
      </c>
      <c r="AY209" s="13" t="s">
        <v>142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3" t="s">
        <v>83</v>
      </c>
      <c r="BK209" s="211">
        <f>ROUND(I209*H209,2)</f>
        <v>0</v>
      </c>
      <c r="BL209" s="13" t="s">
        <v>208</v>
      </c>
      <c r="BM209" s="13" t="s">
        <v>1216</v>
      </c>
    </row>
    <row r="210" s="1" customFormat="1" ht="16.5" customHeight="1">
      <c r="B210" s="34"/>
      <c r="C210" s="212" t="s">
        <v>524</v>
      </c>
      <c r="D210" s="212" t="s">
        <v>181</v>
      </c>
      <c r="E210" s="213" t="s">
        <v>1217</v>
      </c>
      <c r="F210" s="214" t="s">
        <v>1218</v>
      </c>
      <c r="G210" s="215" t="s">
        <v>369</v>
      </c>
      <c r="H210" s="216">
        <v>3</v>
      </c>
      <c r="I210" s="217"/>
      <c r="J210" s="218">
        <f>ROUND(I210*H210,2)</f>
        <v>0</v>
      </c>
      <c r="K210" s="214" t="s">
        <v>149</v>
      </c>
      <c r="L210" s="219"/>
      <c r="M210" s="220" t="s">
        <v>20</v>
      </c>
      <c r="N210" s="221" t="s">
        <v>46</v>
      </c>
      <c r="O210" s="75"/>
      <c r="P210" s="209">
        <f>O210*H210</f>
        <v>0</v>
      </c>
      <c r="Q210" s="209">
        <v>0.016500000000000001</v>
      </c>
      <c r="R210" s="209">
        <f>Q210*H210</f>
        <v>0.049500000000000002</v>
      </c>
      <c r="S210" s="209">
        <v>0</v>
      </c>
      <c r="T210" s="210">
        <f>S210*H210</f>
        <v>0</v>
      </c>
      <c r="AR210" s="13" t="s">
        <v>273</v>
      </c>
      <c r="AT210" s="13" t="s">
        <v>181</v>
      </c>
      <c r="AU210" s="13" t="s">
        <v>85</v>
      </c>
      <c r="AY210" s="13" t="s">
        <v>142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3" t="s">
        <v>83</v>
      </c>
      <c r="BK210" s="211">
        <f>ROUND(I210*H210,2)</f>
        <v>0</v>
      </c>
      <c r="BL210" s="13" t="s">
        <v>208</v>
      </c>
      <c r="BM210" s="13" t="s">
        <v>1219</v>
      </c>
    </row>
    <row r="211" s="1" customFormat="1" ht="16.5" customHeight="1">
      <c r="B211" s="34"/>
      <c r="C211" s="200" t="s">
        <v>528</v>
      </c>
      <c r="D211" s="200" t="s">
        <v>145</v>
      </c>
      <c r="E211" s="201" t="s">
        <v>1220</v>
      </c>
      <c r="F211" s="202" t="s">
        <v>1221</v>
      </c>
      <c r="G211" s="203" t="s">
        <v>369</v>
      </c>
      <c r="H211" s="204">
        <v>5</v>
      </c>
      <c r="I211" s="205"/>
      <c r="J211" s="206">
        <f>ROUND(I211*H211,2)</f>
        <v>0</v>
      </c>
      <c r="K211" s="202" t="s">
        <v>149</v>
      </c>
      <c r="L211" s="39"/>
      <c r="M211" s="207" t="s">
        <v>20</v>
      </c>
      <c r="N211" s="208" t="s">
        <v>46</v>
      </c>
      <c r="O211" s="75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AR211" s="13" t="s">
        <v>208</v>
      </c>
      <c r="AT211" s="13" t="s">
        <v>145</v>
      </c>
      <c r="AU211" s="13" t="s">
        <v>85</v>
      </c>
      <c r="AY211" s="13" t="s">
        <v>142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3" t="s">
        <v>83</v>
      </c>
      <c r="BK211" s="211">
        <f>ROUND(I211*H211,2)</f>
        <v>0</v>
      </c>
      <c r="BL211" s="13" t="s">
        <v>208</v>
      </c>
      <c r="BM211" s="13" t="s">
        <v>1222</v>
      </c>
    </row>
    <row r="212" s="1" customFormat="1" ht="16.5" customHeight="1">
      <c r="B212" s="34"/>
      <c r="C212" s="212" t="s">
        <v>532</v>
      </c>
      <c r="D212" s="212" t="s">
        <v>181</v>
      </c>
      <c r="E212" s="213" t="s">
        <v>1223</v>
      </c>
      <c r="F212" s="214" t="s">
        <v>1224</v>
      </c>
      <c r="G212" s="215" t="s">
        <v>369</v>
      </c>
      <c r="H212" s="216">
        <v>5</v>
      </c>
      <c r="I212" s="217"/>
      <c r="J212" s="218">
        <f>ROUND(I212*H212,2)</f>
        <v>0</v>
      </c>
      <c r="K212" s="214" t="s">
        <v>149</v>
      </c>
      <c r="L212" s="219"/>
      <c r="M212" s="220" t="s">
        <v>20</v>
      </c>
      <c r="N212" s="221" t="s">
        <v>46</v>
      </c>
      <c r="O212" s="75"/>
      <c r="P212" s="209">
        <f>O212*H212</f>
        <v>0</v>
      </c>
      <c r="Q212" s="209">
        <v>0.001</v>
      </c>
      <c r="R212" s="209">
        <f>Q212*H212</f>
        <v>0.0050000000000000001</v>
      </c>
      <c r="S212" s="209">
        <v>0</v>
      </c>
      <c r="T212" s="210">
        <f>S212*H212</f>
        <v>0</v>
      </c>
      <c r="AR212" s="13" t="s">
        <v>273</v>
      </c>
      <c r="AT212" s="13" t="s">
        <v>181</v>
      </c>
      <c r="AU212" s="13" t="s">
        <v>85</v>
      </c>
      <c r="AY212" s="13" t="s">
        <v>142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3" t="s">
        <v>83</v>
      </c>
      <c r="BK212" s="211">
        <f>ROUND(I212*H212,2)</f>
        <v>0</v>
      </c>
      <c r="BL212" s="13" t="s">
        <v>208</v>
      </c>
      <c r="BM212" s="13" t="s">
        <v>1225</v>
      </c>
    </row>
    <row r="213" s="1" customFormat="1" ht="16.5" customHeight="1">
      <c r="B213" s="34"/>
      <c r="C213" s="200" t="s">
        <v>536</v>
      </c>
      <c r="D213" s="200" t="s">
        <v>145</v>
      </c>
      <c r="E213" s="201" t="s">
        <v>1226</v>
      </c>
      <c r="F213" s="202" t="s">
        <v>1227</v>
      </c>
      <c r="G213" s="203" t="s">
        <v>369</v>
      </c>
      <c r="H213" s="204">
        <v>5</v>
      </c>
      <c r="I213" s="205"/>
      <c r="J213" s="206">
        <f>ROUND(I213*H213,2)</f>
        <v>0</v>
      </c>
      <c r="K213" s="202" t="s">
        <v>149</v>
      </c>
      <c r="L213" s="39"/>
      <c r="M213" s="207" t="s">
        <v>20</v>
      </c>
      <c r="N213" s="208" t="s">
        <v>46</v>
      </c>
      <c r="O213" s="75"/>
      <c r="P213" s="209">
        <f>O213*H213</f>
        <v>0</v>
      </c>
      <c r="Q213" s="209">
        <v>0</v>
      </c>
      <c r="R213" s="209">
        <f>Q213*H213</f>
        <v>0</v>
      </c>
      <c r="S213" s="209">
        <v>0</v>
      </c>
      <c r="T213" s="210">
        <f>S213*H213</f>
        <v>0</v>
      </c>
      <c r="AR213" s="13" t="s">
        <v>208</v>
      </c>
      <c r="AT213" s="13" t="s">
        <v>145</v>
      </c>
      <c r="AU213" s="13" t="s">
        <v>85</v>
      </c>
      <c r="AY213" s="13" t="s">
        <v>142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3" t="s">
        <v>83</v>
      </c>
      <c r="BK213" s="211">
        <f>ROUND(I213*H213,2)</f>
        <v>0</v>
      </c>
      <c r="BL213" s="13" t="s">
        <v>208</v>
      </c>
      <c r="BM213" s="13" t="s">
        <v>1228</v>
      </c>
    </row>
    <row r="214" s="1" customFormat="1" ht="16.5" customHeight="1">
      <c r="B214" s="34"/>
      <c r="C214" s="212" t="s">
        <v>542</v>
      </c>
      <c r="D214" s="212" t="s">
        <v>181</v>
      </c>
      <c r="E214" s="213" t="s">
        <v>1229</v>
      </c>
      <c r="F214" s="214" t="s">
        <v>1230</v>
      </c>
      <c r="G214" s="215" t="s">
        <v>369</v>
      </c>
      <c r="H214" s="216">
        <v>5</v>
      </c>
      <c r="I214" s="217"/>
      <c r="J214" s="218">
        <f>ROUND(I214*H214,2)</f>
        <v>0</v>
      </c>
      <c r="K214" s="214" t="s">
        <v>149</v>
      </c>
      <c r="L214" s="219"/>
      <c r="M214" s="220" t="s">
        <v>20</v>
      </c>
      <c r="N214" s="221" t="s">
        <v>46</v>
      </c>
      <c r="O214" s="75"/>
      <c r="P214" s="209">
        <f>O214*H214</f>
        <v>0</v>
      </c>
      <c r="Q214" s="209">
        <v>0.0011999999999999999</v>
      </c>
      <c r="R214" s="209">
        <f>Q214*H214</f>
        <v>0.0059999999999999993</v>
      </c>
      <c r="S214" s="209">
        <v>0</v>
      </c>
      <c r="T214" s="210">
        <f>S214*H214</f>
        <v>0</v>
      </c>
      <c r="AR214" s="13" t="s">
        <v>273</v>
      </c>
      <c r="AT214" s="13" t="s">
        <v>181</v>
      </c>
      <c r="AU214" s="13" t="s">
        <v>85</v>
      </c>
      <c r="AY214" s="13" t="s">
        <v>142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3" t="s">
        <v>83</v>
      </c>
      <c r="BK214" s="211">
        <f>ROUND(I214*H214,2)</f>
        <v>0</v>
      </c>
      <c r="BL214" s="13" t="s">
        <v>208</v>
      </c>
      <c r="BM214" s="13" t="s">
        <v>1231</v>
      </c>
    </row>
    <row r="215" s="1" customFormat="1" ht="16.5" customHeight="1">
      <c r="B215" s="34"/>
      <c r="C215" s="200" t="s">
        <v>546</v>
      </c>
      <c r="D215" s="200" t="s">
        <v>145</v>
      </c>
      <c r="E215" s="201" t="s">
        <v>1232</v>
      </c>
      <c r="F215" s="202" t="s">
        <v>1233</v>
      </c>
      <c r="G215" s="203" t="s">
        <v>369</v>
      </c>
      <c r="H215" s="204">
        <v>5</v>
      </c>
      <c r="I215" s="205"/>
      <c r="J215" s="206">
        <f>ROUND(I215*H215,2)</f>
        <v>0</v>
      </c>
      <c r="K215" s="202" t="s">
        <v>149</v>
      </c>
      <c r="L215" s="39"/>
      <c r="M215" s="207" t="s">
        <v>20</v>
      </c>
      <c r="N215" s="208" t="s">
        <v>46</v>
      </c>
      <c r="O215" s="75"/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10">
        <f>S215*H215</f>
        <v>0</v>
      </c>
      <c r="AR215" s="13" t="s">
        <v>208</v>
      </c>
      <c r="AT215" s="13" t="s">
        <v>145</v>
      </c>
      <c r="AU215" s="13" t="s">
        <v>85</v>
      </c>
      <c r="AY215" s="13" t="s">
        <v>142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3" t="s">
        <v>83</v>
      </c>
      <c r="BK215" s="211">
        <f>ROUND(I215*H215,2)</f>
        <v>0</v>
      </c>
      <c r="BL215" s="13" t="s">
        <v>208</v>
      </c>
      <c r="BM215" s="13" t="s">
        <v>1234</v>
      </c>
    </row>
    <row r="216" s="1" customFormat="1" ht="16.5" customHeight="1">
      <c r="B216" s="34"/>
      <c r="C216" s="212" t="s">
        <v>550</v>
      </c>
      <c r="D216" s="212" t="s">
        <v>181</v>
      </c>
      <c r="E216" s="213" t="s">
        <v>1235</v>
      </c>
      <c r="F216" s="214" t="s">
        <v>1236</v>
      </c>
      <c r="G216" s="215" t="s">
        <v>369</v>
      </c>
      <c r="H216" s="216">
        <v>1</v>
      </c>
      <c r="I216" s="217"/>
      <c r="J216" s="218">
        <f>ROUND(I216*H216,2)</f>
        <v>0</v>
      </c>
      <c r="K216" s="214" t="s">
        <v>149</v>
      </c>
      <c r="L216" s="219"/>
      <c r="M216" s="220" t="s">
        <v>20</v>
      </c>
      <c r="N216" s="221" t="s">
        <v>46</v>
      </c>
      <c r="O216" s="75"/>
      <c r="P216" s="209">
        <f>O216*H216</f>
        <v>0</v>
      </c>
      <c r="Q216" s="209">
        <v>0.00092000000000000003</v>
      </c>
      <c r="R216" s="209">
        <f>Q216*H216</f>
        <v>0.00092000000000000003</v>
      </c>
      <c r="S216" s="209">
        <v>0</v>
      </c>
      <c r="T216" s="210">
        <f>S216*H216</f>
        <v>0</v>
      </c>
      <c r="AR216" s="13" t="s">
        <v>273</v>
      </c>
      <c r="AT216" s="13" t="s">
        <v>181</v>
      </c>
      <c r="AU216" s="13" t="s">
        <v>85</v>
      </c>
      <c r="AY216" s="13" t="s">
        <v>142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3" t="s">
        <v>83</v>
      </c>
      <c r="BK216" s="211">
        <f>ROUND(I216*H216,2)</f>
        <v>0</v>
      </c>
      <c r="BL216" s="13" t="s">
        <v>208</v>
      </c>
      <c r="BM216" s="13" t="s">
        <v>1237</v>
      </c>
    </row>
    <row r="217" s="1" customFormat="1" ht="16.5" customHeight="1">
      <c r="B217" s="34"/>
      <c r="C217" s="212" t="s">
        <v>554</v>
      </c>
      <c r="D217" s="212" t="s">
        <v>181</v>
      </c>
      <c r="E217" s="213" t="s">
        <v>1238</v>
      </c>
      <c r="F217" s="214" t="s">
        <v>1239</v>
      </c>
      <c r="G217" s="215" t="s">
        <v>369</v>
      </c>
      <c r="H217" s="216">
        <v>1</v>
      </c>
      <c r="I217" s="217"/>
      <c r="J217" s="218">
        <f>ROUND(I217*H217,2)</f>
        <v>0</v>
      </c>
      <c r="K217" s="214" t="s">
        <v>149</v>
      </c>
      <c r="L217" s="219"/>
      <c r="M217" s="220" t="s">
        <v>20</v>
      </c>
      <c r="N217" s="221" t="s">
        <v>46</v>
      </c>
      <c r="O217" s="75"/>
      <c r="P217" s="209">
        <f>O217*H217</f>
        <v>0</v>
      </c>
      <c r="Q217" s="209">
        <v>0.00108</v>
      </c>
      <c r="R217" s="209">
        <f>Q217*H217</f>
        <v>0.00108</v>
      </c>
      <c r="S217" s="209">
        <v>0</v>
      </c>
      <c r="T217" s="210">
        <f>S217*H217</f>
        <v>0</v>
      </c>
      <c r="AR217" s="13" t="s">
        <v>273</v>
      </c>
      <c r="AT217" s="13" t="s">
        <v>181</v>
      </c>
      <c r="AU217" s="13" t="s">
        <v>85</v>
      </c>
      <c r="AY217" s="13" t="s">
        <v>142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3" t="s">
        <v>83</v>
      </c>
      <c r="BK217" s="211">
        <f>ROUND(I217*H217,2)</f>
        <v>0</v>
      </c>
      <c r="BL217" s="13" t="s">
        <v>208</v>
      </c>
      <c r="BM217" s="13" t="s">
        <v>1240</v>
      </c>
    </row>
    <row r="218" s="1" customFormat="1" ht="16.5" customHeight="1">
      <c r="B218" s="34"/>
      <c r="C218" s="212" t="s">
        <v>558</v>
      </c>
      <c r="D218" s="212" t="s">
        <v>181</v>
      </c>
      <c r="E218" s="213" t="s">
        <v>1241</v>
      </c>
      <c r="F218" s="214" t="s">
        <v>1242</v>
      </c>
      <c r="G218" s="215" t="s">
        <v>369</v>
      </c>
      <c r="H218" s="216">
        <v>3</v>
      </c>
      <c r="I218" s="217"/>
      <c r="J218" s="218">
        <f>ROUND(I218*H218,2)</f>
        <v>0</v>
      </c>
      <c r="K218" s="214" t="s">
        <v>149</v>
      </c>
      <c r="L218" s="219"/>
      <c r="M218" s="220" t="s">
        <v>20</v>
      </c>
      <c r="N218" s="221" t="s">
        <v>46</v>
      </c>
      <c r="O218" s="75"/>
      <c r="P218" s="209">
        <f>O218*H218</f>
        <v>0</v>
      </c>
      <c r="Q218" s="209">
        <v>0.00085999999999999998</v>
      </c>
      <c r="R218" s="209">
        <f>Q218*H218</f>
        <v>0.0025799999999999998</v>
      </c>
      <c r="S218" s="209">
        <v>0</v>
      </c>
      <c r="T218" s="210">
        <f>S218*H218</f>
        <v>0</v>
      </c>
      <c r="AR218" s="13" t="s">
        <v>273</v>
      </c>
      <c r="AT218" s="13" t="s">
        <v>181</v>
      </c>
      <c r="AU218" s="13" t="s">
        <v>85</v>
      </c>
      <c r="AY218" s="13" t="s">
        <v>142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3" t="s">
        <v>83</v>
      </c>
      <c r="BK218" s="211">
        <f>ROUND(I218*H218,2)</f>
        <v>0</v>
      </c>
      <c r="BL218" s="13" t="s">
        <v>208</v>
      </c>
      <c r="BM218" s="13" t="s">
        <v>1243</v>
      </c>
    </row>
    <row r="219" s="1" customFormat="1" ht="16.5" customHeight="1">
      <c r="B219" s="34"/>
      <c r="C219" s="200" t="s">
        <v>562</v>
      </c>
      <c r="D219" s="200" t="s">
        <v>145</v>
      </c>
      <c r="E219" s="201" t="s">
        <v>1244</v>
      </c>
      <c r="F219" s="202" t="s">
        <v>1245</v>
      </c>
      <c r="G219" s="203" t="s">
        <v>783</v>
      </c>
      <c r="H219" s="204">
        <v>1</v>
      </c>
      <c r="I219" s="205"/>
      <c r="J219" s="206">
        <f>ROUND(I219*H219,2)</f>
        <v>0</v>
      </c>
      <c r="K219" s="202" t="s">
        <v>20</v>
      </c>
      <c r="L219" s="39"/>
      <c r="M219" s="207" t="s">
        <v>20</v>
      </c>
      <c r="N219" s="208" t="s">
        <v>46</v>
      </c>
      <c r="O219" s="75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AR219" s="13" t="s">
        <v>208</v>
      </c>
      <c r="AT219" s="13" t="s">
        <v>145</v>
      </c>
      <c r="AU219" s="13" t="s">
        <v>85</v>
      </c>
      <c r="AY219" s="13" t="s">
        <v>142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3" t="s">
        <v>83</v>
      </c>
      <c r="BK219" s="211">
        <f>ROUND(I219*H219,2)</f>
        <v>0</v>
      </c>
      <c r="BL219" s="13" t="s">
        <v>208</v>
      </c>
      <c r="BM219" s="13" t="s">
        <v>1246</v>
      </c>
    </row>
    <row r="220" s="1" customFormat="1" ht="22.5" customHeight="1">
      <c r="B220" s="34"/>
      <c r="C220" s="200" t="s">
        <v>566</v>
      </c>
      <c r="D220" s="200" t="s">
        <v>145</v>
      </c>
      <c r="E220" s="201" t="s">
        <v>637</v>
      </c>
      <c r="F220" s="202" t="s">
        <v>638</v>
      </c>
      <c r="G220" s="203" t="s">
        <v>460</v>
      </c>
      <c r="H220" s="222"/>
      <c r="I220" s="205"/>
      <c r="J220" s="206">
        <f>ROUND(I220*H220,2)</f>
        <v>0</v>
      </c>
      <c r="K220" s="202" t="s">
        <v>149</v>
      </c>
      <c r="L220" s="39"/>
      <c r="M220" s="207" t="s">
        <v>20</v>
      </c>
      <c r="N220" s="208" t="s">
        <v>46</v>
      </c>
      <c r="O220" s="75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AR220" s="13" t="s">
        <v>208</v>
      </c>
      <c r="AT220" s="13" t="s">
        <v>145</v>
      </c>
      <c r="AU220" s="13" t="s">
        <v>85</v>
      </c>
      <c r="AY220" s="13" t="s">
        <v>142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3" t="s">
        <v>83</v>
      </c>
      <c r="BK220" s="211">
        <f>ROUND(I220*H220,2)</f>
        <v>0</v>
      </c>
      <c r="BL220" s="13" t="s">
        <v>208</v>
      </c>
      <c r="BM220" s="13" t="s">
        <v>1247</v>
      </c>
    </row>
    <row r="221" s="10" customFormat="1" ht="22.8" customHeight="1">
      <c r="B221" s="184"/>
      <c r="C221" s="185"/>
      <c r="D221" s="186" t="s">
        <v>74</v>
      </c>
      <c r="E221" s="198" t="s">
        <v>640</v>
      </c>
      <c r="F221" s="198" t="s">
        <v>641</v>
      </c>
      <c r="G221" s="185"/>
      <c r="H221" s="185"/>
      <c r="I221" s="188"/>
      <c r="J221" s="199">
        <f>BK221</f>
        <v>0</v>
      </c>
      <c r="K221" s="185"/>
      <c r="L221" s="190"/>
      <c r="M221" s="191"/>
      <c r="N221" s="192"/>
      <c r="O221" s="192"/>
      <c r="P221" s="193">
        <f>P222</f>
        <v>0</v>
      </c>
      <c r="Q221" s="192"/>
      <c r="R221" s="193">
        <f>R222</f>
        <v>0</v>
      </c>
      <c r="S221" s="192"/>
      <c r="T221" s="194">
        <f>T222</f>
        <v>0</v>
      </c>
      <c r="AR221" s="195" t="s">
        <v>85</v>
      </c>
      <c r="AT221" s="196" t="s">
        <v>74</v>
      </c>
      <c r="AU221" s="196" t="s">
        <v>83</v>
      </c>
      <c r="AY221" s="195" t="s">
        <v>142</v>
      </c>
      <c r="BK221" s="197">
        <f>BK222</f>
        <v>0</v>
      </c>
    </row>
    <row r="222" s="1" customFormat="1" ht="16.5" customHeight="1">
      <c r="B222" s="34"/>
      <c r="C222" s="200" t="s">
        <v>570</v>
      </c>
      <c r="D222" s="200" t="s">
        <v>145</v>
      </c>
      <c r="E222" s="201" t="s">
        <v>1248</v>
      </c>
      <c r="F222" s="202" t="s">
        <v>1249</v>
      </c>
      <c r="G222" s="203" t="s">
        <v>156</v>
      </c>
      <c r="H222" s="204">
        <v>1.6000000000000001</v>
      </c>
      <c r="I222" s="205"/>
      <c r="J222" s="206">
        <f>ROUND(I222*H222,2)</f>
        <v>0</v>
      </c>
      <c r="K222" s="202" t="s">
        <v>20</v>
      </c>
      <c r="L222" s="39"/>
      <c r="M222" s="207" t="s">
        <v>20</v>
      </c>
      <c r="N222" s="208" t="s">
        <v>46</v>
      </c>
      <c r="O222" s="75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AR222" s="13" t="s">
        <v>208</v>
      </c>
      <c r="AT222" s="13" t="s">
        <v>145</v>
      </c>
      <c r="AU222" s="13" t="s">
        <v>85</v>
      </c>
      <c r="AY222" s="13" t="s">
        <v>142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3" t="s">
        <v>83</v>
      </c>
      <c r="BK222" s="211">
        <f>ROUND(I222*H222,2)</f>
        <v>0</v>
      </c>
      <c r="BL222" s="13" t="s">
        <v>208</v>
      </c>
      <c r="BM222" s="13" t="s">
        <v>1250</v>
      </c>
    </row>
    <row r="223" s="10" customFormat="1" ht="22.8" customHeight="1">
      <c r="B223" s="184"/>
      <c r="C223" s="185"/>
      <c r="D223" s="186" t="s">
        <v>74</v>
      </c>
      <c r="E223" s="198" t="s">
        <v>1251</v>
      </c>
      <c r="F223" s="198" t="s">
        <v>1252</v>
      </c>
      <c r="G223" s="185"/>
      <c r="H223" s="185"/>
      <c r="I223" s="188"/>
      <c r="J223" s="199">
        <f>BK223</f>
        <v>0</v>
      </c>
      <c r="K223" s="185"/>
      <c r="L223" s="190"/>
      <c r="M223" s="191"/>
      <c r="N223" s="192"/>
      <c r="O223" s="192"/>
      <c r="P223" s="193">
        <f>SUM(P224:P231)</f>
        <v>0</v>
      </c>
      <c r="Q223" s="192"/>
      <c r="R223" s="193">
        <f>SUM(R224:R231)</f>
        <v>0.89341599999999999</v>
      </c>
      <c r="S223" s="192"/>
      <c r="T223" s="194">
        <f>SUM(T224:T231)</f>
        <v>0.34099699999999994</v>
      </c>
      <c r="AR223" s="195" t="s">
        <v>85</v>
      </c>
      <c r="AT223" s="196" t="s">
        <v>74</v>
      </c>
      <c r="AU223" s="196" t="s">
        <v>83</v>
      </c>
      <c r="AY223" s="195" t="s">
        <v>142</v>
      </c>
      <c r="BK223" s="197">
        <f>SUM(BK224:BK231)</f>
        <v>0</v>
      </c>
    </row>
    <row r="224" s="1" customFormat="1" ht="16.5" customHeight="1">
      <c r="B224" s="34"/>
      <c r="C224" s="200" t="s">
        <v>574</v>
      </c>
      <c r="D224" s="200" t="s">
        <v>145</v>
      </c>
      <c r="E224" s="201" t="s">
        <v>1253</v>
      </c>
      <c r="F224" s="202" t="s">
        <v>1254</v>
      </c>
      <c r="G224" s="203" t="s">
        <v>156</v>
      </c>
      <c r="H224" s="204">
        <v>4.0999999999999996</v>
      </c>
      <c r="I224" s="205"/>
      <c r="J224" s="206">
        <f>ROUND(I224*H224,2)</f>
        <v>0</v>
      </c>
      <c r="K224" s="202" t="s">
        <v>149</v>
      </c>
      <c r="L224" s="39"/>
      <c r="M224" s="207" t="s">
        <v>20</v>
      </c>
      <c r="N224" s="208" t="s">
        <v>46</v>
      </c>
      <c r="O224" s="75"/>
      <c r="P224" s="209">
        <f>O224*H224</f>
        <v>0</v>
      </c>
      <c r="Q224" s="209">
        <v>0</v>
      </c>
      <c r="R224" s="209">
        <f>Q224*H224</f>
        <v>0</v>
      </c>
      <c r="S224" s="209">
        <v>0.083169999999999994</v>
      </c>
      <c r="T224" s="210">
        <f>S224*H224</f>
        <v>0.34099699999999994</v>
      </c>
      <c r="AR224" s="13" t="s">
        <v>208</v>
      </c>
      <c r="AT224" s="13" t="s">
        <v>145</v>
      </c>
      <c r="AU224" s="13" t="s">
        <v>85</v>
      </c>
      <c r="AY224" s="13" t="s">
        <v>142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3" t="s">
        <v>83</v>
      </c>
      <c r="BK224" s="211">
        <f>ROUND(I224*H224,2)</f>
        <v>0</v>
      </c>
      <c r="BL224" s="13" t="s">
        <v>208</v>
      </c>
      <c r="BM224" s="13" t="s">
        <v>1255</v>
      </c>
    </row>
    <row r="225" s="1" customFormat="1" ht="22.5" customHeight="1">
      <c r="B225" s="34"/>
      <c r="C225" s="200" t="s">
        <v>578</v>
      </c>
      <c r="D225" s="200" t="s">
        <v>145</v>
      </c>
      <c r="E225" s="201" t="s">
        <v>1256</v>
      </c>
      <c r="F225" s="202" t="s">
        <v>1257</v>
      </c>
      <c r="G225" s="203" t="s">
        <v>156</v>
      </c>
      <c r="H225" s="204">
        <v>26.100000000000001</v>
      </c>
      <c r="I225" s="205"/>
      <c r="J225" s="206">
        <f>ROUND(I225*H225,2)</f>
        <v>0</v>
      </c>
      <c r="K225" s="202" t="s">
        <v>149</v>
      </c>
      <c r="L225" s="39"/>
      <c r="M225" s="207" t="s">
        <v>20</v>
      </c>
      <c r="N225" s="208" t="s">
        <v>46</v>
      </c>
      <c r="O225" s="75"/>
      <c r="P225" s="209">
        <f>O225*H225</f>
        <v>0</v>
      </c>
      <c r="Q225" s="209">
        <v>0.0091000000000000004</v>
      </c>
      <c r="R225" s="209">
        <f>Q225*H225</f>
        <v>0.23751000000000003</v>
      </c>
      <c r="S225" s="209">
        <v>0</v>
      </c>
      <c r="T225" s="210">
        <f>S225*H225</f>
        <v>0</v>
      </c>
      <c r="AR225" s="13" t="s">
        <v>208</v>
      </c>
      <c r="AT225" s="13" t="s">
        <v>145</v>
      </c>
      <c r="AU225" s="13" t="s">
        <v>85</v>
      </c>
      <c r="AY225" s="13" t="s">
        <v>142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3" t="s">
        <v>83</v>
      </c>
      <c r="BK225" s="211">
        <f>ROUND(I225*H225,2)</f>
        <v>0</v>
      </c>
      <c r="BL225" s="13" t="s">
        <v>208</v>
      </c>
      <c r="BM225" s="13" t="s">
        <v>1258</v>
      </c>
    </row>
    <row r="226" s="1" customFormat="1" ht="16.5" customHeight="1">
      <c r="B226" s="34"/>
      <c r="C226" s="212" t="s">
        <v>582</v>
      </c>
      <c r="D226" s="212" t="s">
        <v>181</v>
      </c>
      <c r="E226" s="213" t="s">
        <v>1259</v>
      </c>
      <c r="F226" s="214" t="s">
        <v>1260</v>
      </c>
      <c r="G226" s="215" t="s">
        <v>156</v>
      </c>
      <c r="H226" s="216">
        <v>28.710000000000001</v>
      </c>
      <c r="I226" s="217"/>
      <c r="J226" s="218">
        <f>ROUND(I226*H226,2)</f>
        <v>0</v>
      </c>
      <c r="K226" s="214" t="s">
        <v>149</v>
      </c>
      <c r="L226" s="219"/>
      <c r="M226" s="220" t="s">
        <v>20</v>
      </c>
      <c r="N226" s="221" t="s">
        <v>46</v>
      </c>
      <c r="O226" s="75"/>
      <c r="P226" s="209">
        <f>O226*H226</f>
        <v>0</v>
      </c>
      <c r="Q226" s="209">
        <v>0.019199999999999998</v>
      </c>
      <c r="R226" s="209">
        <f>Q226*H226</f>
        <v>0.55123199999999994</v>
      </c>
      <c r="S226" s="209">
        <v>0</v>
      </c>
      <c r="T226" s="210">
        <f>S226*H226</f>
        <v>0</v>
      </c>
      <c r="AR226" s="13" t="s">
        <v>273</v>
      </c>
      <c r="AT226" s="13" t="s">
        <v>181</v>
      </c>
      <c r="AU226" s="13" t="s">
        <v>85</v>
      </c>
      <c r="AY226" s="13" t="s">
        <v>142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3" t="s">
        <v>83</v>
      </c>
      <c r="BK226" s="211">
        <f>ROUND(I226*H226,2)</f>
        <v>0</v>
      </c>
      <c r="BL226" s="13" t="s">
        <v>208</v>
      </c>
      <c r="BM226" s="13" t="s">
        <v>1261</v>
      </c>
    </row>
    <row r="227" s="1" customFormat="1" ht="22.5" customHeight="1">
      <c r="B227" s="34"/>
      <c r="C227" s="200" t="s">
        <v>586</v>
      </c>
      <c r="D227" s="200" t="s">
        <v>145</v>
      </c>
      <c r="E227" s="201" t="s">
        <v>1262</v>
      </c>
      <c r="F227" s="202" t="s">
        <v>1263</v>
      </c>
      <c r="G227" s="203" t="s">
        <v>156</v>
      </c>
      <c r="H227" s="204">
        <v>4.0999999999999996</v>
      </c>
      <c r="I227" s="205"/>
      <c r="J227" s="206">
        <f>ROUND(I227*H227,2)</f>
        <v>0</v>
      </c>
      <c r="K227" s="202" t="s">
        <v>149</v>
      </c>
      <c r="L227" s="39"/>
      <c r="M227" s="207" t="s">
        <v>20</v>
      </c>
      <c r="N227" s="208" t="s">
        <v>46</v>
      </c>
      <c r="O227" s="75"/>
      <c r="P227" s="209">
        <f>O227*H227</f>
        <v>0</v>
      </c>
      <c r="Q227" s="209">
        <v>0.0091500000000000001</v>
      </c>
      <c r="R227" s="209">
        <f>Q227*H227</f>
        <v>0.037515</v>
      </c>
      <c r="S227" s="209">
        <v>0</v>
      </c>
      <c r="T227" s="210">
        <f>S227*H227</f>
        <v>0</v>
      </c>
      <c r="AR227" s="13" t="s">
        <v>208</v>
      </c>
      <c r="AT227" s="13" t="s">
        <v>145</v>
      </c>
      <c r="AU227" s="13" t="s">
        <v>85</v>
      </c>
      <c r="AY227" s="13" t="s">
        <v>142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3" t="s">
        <v>83</v>
      </c>
      <c r="BK227" s="211">
        <f>ROUND(I227*H227,2)</f>
        <v>0</v>
      </c>
      <c r="BL227" s="13" t="s">
        <v>208</v>
      </c>
      <c r="BM227" s="13" t="s">
        <v>1264</v>
      </c>
    </row>
    <row r="228" s="1" customFormat="1" ht="16.5" customHeight="1">
      <c r="B228" s="34"/>
      <c r="C228" s="212" t="s">
        <v>590</v>
      </c>
      <c r="D228" s="212" t="s">
        <v>181</v>
      </c>
      <c r="E228" s="213" t="s">
        <v>1265</v>
      </c>
      <c r="F228" s="214" t="s">
        <v>1266</v>
      </c>
      <c r="G228" s="215" t="s">
        <v>156</v>
      </c>
      <c r="H228" s="216">
        <v>4.7149999999999999</v>
      </c>
      <c r="I228" s="217"/>
      <c r="J228" s="218">
        <f>ROUND(I228*H228,2)</f>
        <v>0</v>
      </c>
      <c r="K228" s="214" t="s">
        <v>149</v>
      </c>
      <c r="L228" s="219"/>
      <c r="M228" s="220" t="s">
        <v>20</v>
      </c>
      <c r="N228" s="221" t="s">
        <v>46</v>
      </c>
      <c r="O228" s="75"/>
      <c r="P228" s="209">
        <f>O228*H228</f>
        <v>0</v>
      </c>
      <c r="Q228" s="209">
        <v>0.0126</v>
      </c>
      <c r="R228" s="209">
        <f>Q228*H228</f>
        <v>0.059408999999999997</v>
      </c>
      <c r="S228" s="209">
        <v>0</v>
      </c>
      <c r="T228" s="210">
        <f>S228*H228</f>
        <v>0</v>
      </c>
      <c r="AR228" s="13" t="s">
        <v>273</v>
      </c>
      <c r="AT228" s="13" t="s">
        <v>181</v>
      </c>
      <c r="AU228" s="13" t="s">
        <v>85</v>
      </c>
      <c r="AY228" s="13" t="s">
        <v>142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3" t="s">
        <v>83</v>
      </c>
      <c r="BK228" s="211">
        <f>ROUND(I228*H228,2)</f>
        <v>0</v>
      </c>
      <c r="BL228" s="13" t="s">
        <v>208</v>
      </c>
      <c r="BM228" s="13" t="s">
        <v>1267</v>
      </c>
    </row>
    <row r="229" s="1" customFormat="1" ht="16.5" customHeight="1">
      <c r="B229" s="34"/>
      <c r="C229" s="200" t="s">
        <v>594</v>
      </c>
      <c r="D229" s="200" t="s">
        <v>145</v>
      </c>
      <c r="E229" s="201" t="s">
        <v>1268</v>
      </c>
      <c r="F229" s="202" t="s">
        <v>1269</v>
      </c>
      <c r="G229" s="203" t="s">
        <v>156</v>
      </c>
      <c r="H229" s="204">
        <v>4.0999999999999996</v>
      </c>
      <c r="I229" s="205"/>
      <c r="J229" s="206">
        <f>ROUND(I229*H229,2)</f>
        <v>0</v>
      </c>
      <c r="K229" s="202" t="s">
        <v>149</v>
      </c>
      <c r="L229" s="39"/>
      <c r="M229" s="207" t="s">
        <v>20</v>
      </c>
      <c r="N229" s="208" t="s">
        <v>46</v>
      </c>
      <c r="O229" s="75"/>
      <c r="P229" s="209">
        <f>O229*H229</f>
        <v>0</v>
      </c>
      <c r="Q229" s="209">
        <v>0.0015</v>
      </c>
      <c r="R229" s="209">
        <f>Q229*H229</f>
        <v>0.0061499999999999992</v>
      </c>
      <c r="S229" s="209">
        <v>0</v>
      </c>
      <c r="T229" s="210">
        <f>S229*H229</f>
        <v>0</v>
      </c>
      <c r="AR229" s="13" t="s">
        <v>208</v>
      </c>
      <c r="AT229" s="13" t="s">
        <v>145</v>
      </c>
      <c r="AU229" s="13" t="s">
        <v>85</v>
      </c>
      <c r="AY229" s="13" t="s">
        <v>142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3" t="s">
        <v>83</v>
      </c>
      <c r="BK229" s="211">
        <f>ROUND(I229*H229,2)</f>
        <v>0</v>
      </c>
      <c r="BL229" s="13" t="s">
        <v>208</v>
      </c>
      <c r="BM229" s="13" t="s">
        <v>1270</v>
      </c>
    </row>
    <row r="230" s="1" customFormat="1" ht="16.5" customHeight="1">
      <c r="B230" s="34"/>
      <c r="C230" s="200" t="s">
        <v>598</v>
      </c>
      <c r="D230" s="200" t="s">
        <v>145</v>
      </c>
      <c r="E230" s="201" t="s">
        <v>1271</v>
      </c>
      <c r="F230" s="202" t="s">
        <v>1272</v>
      </c>
      <c r="G230" s="203" t="s">
        <v>163</v>
      </c>
      <c r="H230" s="204">
        <v>4</v>
      </c>
      <c r="I230" s="205"/>
      <c r="J230" s="206">
        <f>ROUND(I230*H230,2)</f>
        <v>0</v>
      </c>
      <c r="K230" s="202" t="s">
        <v>149</v>
      </c>
      <c r="L230" s="39"/>
      <c r="M230" s="207" t="s">
        <v>20</v>
      </c>
      <c r="N230" s="208" t="s">
        <v>46</v>
      </c>
      <c r="O230" s="75"/>
      <c r="P230" s="209">
        <f>O230*H230</f>
        <v>0</v>
      </c>
      <c r="Q230" s="209">
        <v>0.00040000000000000002</v>
      </c>
      <c r="R230" s="209">
        <f>Q230*H230</f>
        <v>0.0016000000000000001</v>
      </c>
      <c r="S230" s="209">
        <v>0</v>
      </c>
      <c r="T230" s="210">
        <f>S230*H230</f>
        <v>0</v>
      </c>
      <c r="AR230" s="13" t="s">
        <v>208</v>
      </c>
      <c r="AT230" s="13" t="s">
        <v>145</v>
      </c>
      <c r="AU230" s="13" t="s">
        <v>85</v>
      </c>
      <c r="AY230" s="13" t="s">
        <v>142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3" t="s">
        <v>83</v>
      </c>
      <c r="BK230" s="211">
        <f>ROUND(I230*H230,2)</f>
        <v>0</v>
      </c>
      <c r="BL230" s="13" t="s">
        <v>208</v>
      </c>
      <c r="BM230" s="13" t="s">
        <v>1273</v>
      </c>
    </row>
    <row r="231" s="1" customFormat="1" ht="22.5" customHeight="1">
      <c r="B231" s="34"/>
      <c r="C231" s="200" t="s">
        <v>602</v>
      </c>
      <c r="D231" s="200" t="s">
        <v>145</v>
      </c>
      <c r="E231" s="201" t="s">
        <v>1274</v>
      </c>
      <c r="F231" s="202" t="s">
        <v>1275</v>
      </c>
      <c r="G231" s="203" t="s">
        <v>460</v>
      </c>
      <c r="H231" s="222"/>
      <c r="I231" s="205"/>
      <c r="J231" s="206">
        <f>ROUND(I231*H231,2)</f>
        <v>0</v>
      </c>
      <c r="K231" s="202" t="s">
        <v>149</v>
      </c>
      <c r="L231" s="39"/>
      <c r="M231" s="207" t="s">
        <v>20</v>
      </c>
      <c r="N231" s="208" t="s">
        <v>46</v>
      </c>
      <c r="O231" s="75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AR231" s="13" t="s">
        <v>208</v>
      </c>
      <c r="AT231" s="13" t="s">
        <v>145</v>
      </c>
      <c r="AU231" s="13" t="s">
        <v>85</v>
      </c>
      <c r="AY231" s="13" t="s">
        <v>142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3" t="s">
        <v>83</v>
      </c>
      <c r="BK231" s="211">
        <f>ROUND(I231*H231,2)</f>
        <v>0</v>
      </c>
      <c r="BL231" s="13" t="s">
        <v>208</v>
      </c>
      <c r="BM231" s="13" t="s">
        <v>1276</v>
      </c>
    </row>
    <row r="232" s="10" customFormat="1" ht="22.8" customHeight="1">
      <c r="B232" s="184"/>
      <c r="C232" s="185"/>
      <c r="D232" s="186" t="s">
        <v>74</v>
      </c>
      <c r="E232" s="198" t="s">
        <v>1277</v>
      </c>
      <c r="F232" s="198" t="s">
        <v>1278</v>
      </c>
      <c r="G232" s="185"/>
      <c r="H232" s="185"/>
      <c r="I232" s="188"/>
      <c r="J232" s="199">
        <f>BK232</f>
        <v>0</v>
      </c>
      <c r="K232" s="185"/>
      <c r="L232" s="190"/>
      <c r="M232" s="191"/>
      <c r="N232" s="192"/>
      <c r="O232" s="192"/>
      <c r="P232" s="193">
        <f>P233</f>
        <v>0</v>
      </c>
      <c r="Q232" s="192"/>
      <c r="R232" s="193">
        <f>R233</f>
        <v>0</v>
      </c>
      <c r="S232" s="192"/>
      <c r="T232" s="194">
        <f>T233</f>
        <v>0.48600000000000004</v>
      </c>
      <c r="AR232" s="195" t="s">
        <v>85</v>
      </c>
      <c r="AT232" s="196" t="s">
        <v>74</v>
      </c>
      <c r="AU232" s="196" t="s">
        <v>83</v>
      </c>
      <c r="AY232" s="195" t="s">
        <v>142</v>
      </c>
      <c r="BK232" s="197">
        <f>BK233</f>
        <v>0</v>
      </c>
    </row>
    <row r="233" s="1" customFormat="1" ht="16.5" customHeight="1">
      <c r="B233" s="34"/>
      <c r="C233" s="200" t="s">
        <v>606</v>
      </c>
      <c r="D233" s="200" t="s">
        <v>145</v>
      </c>
      <c r="E233" s="201" t="s">
        <v>1279</v>
      </c>
      <c r="F233" s="202" t="s">
        <v>1280</v>
      </c>
      <c r="G233" s="203" t="s">
        <v>156</v>
      </c>
      <c r="H233" s="204">
        <v>24.300000000000001</v>
      </c>
      <c r="I233" s="205"/>
      <c r="J233" s="206">
        <f>ROUND(I233*H233,2)</f>
        <v>0</v>
      </c>
      <c r="K233" s="202" t="s">
        <v>149</v>
      </c>
      <c r="L233" s="39"/>
      <c r="M233" s="207" t="s">
        <v>20</v>
      </c>
      <c r="N233" s="208" t="s">
        <v>46</v>
      </c>
      <c r="O233" s="75"/>
      <c r="P233" s="209">
        <f>O233*H233</f>
        <v>0</v>
      </c>
      <c r="Q233" s="209">
        <v>0</v>
      </c>
      <c r="R233" s="209">
        <f>Q233*H233</f>
        <v>0</v>
      </c>
      <c r="S233" s="209">
        <v>0.02</v>
      </c>
      <c r="T233" s="210">
        <f>S233*H233</f>
        <v>0.48600000000000004</v>
      </c>
      <c r="AR233" s="13" t="s">
        <v>208</v>
      </c>
      <c r="AT233" s="13" t="s">
        <v>145</v>
      </c>
      <c r="AU233" s="13" t="s">
        <v>85</v>
      </c>
      <c r="AY233" s="13" t="s">
        <v>142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3" t="s">
        <v>83</v>
      </c>
      <c r="BK233" s="211">
        <f>ROUND(I233*H233,2)</f>
        <v>0</v>
      </c>
      <c r="BL233" s="13" t="s">
        <v>208</v>
      </c>
      <c r="BM233" s="13" t="s">
        <v>1281</v>
      </c>
    </row>
    <row r="234" s="10" customFormat="1" ht="22.8" customHeight="1">
      <c r="B234" s="184"/>
      <c r="C234" s="185"/>
      <c r="D234" s="186" t="s">
        <v>74</v>
      </c>
      <c r="E234" s="198" t="s">
        <v>1282</v>
      </c>
      <c r="F234" s="198" t="s">
        <v>1283</v>
      </c>
      <c r="G234" s="185"/>
      <c r="H234" s="185"/>
      <c r="I234" s="188"/>
      <c r="J234" s="199">
        <f>BK234</f>
        <v>0</v>
      </c>
      <c r="K234" s="185"/>
      <c r="L234" s="190"/>
      <c r="M234" s="191"/>
      <c r="N234" s="192"/>
      <c r="O234" s="192"/>
      <c r="P234" s="193">
        <f>SUM(P235:P241)</f>
        <v>0</v>
      </c>
      <c r="Q234" s="192"/>
      <c r="R234" s="193">
        <f>SUM(R235:R241)</f>
        <v>0.24193123000000003</v>
      </c>
      <c r="S234" s="192"/>
      <c r="T234" s="194">
        <f>SUM(T235:T241)</f>
        <v>0.23715</v>
      </c>
      <c r="AR234" s="195" t="s">
        <v>85</v>
      </c>
      <c r="AT234" s="196" t="s">
        <v>74</v>
      </c>
      <c r="AU234" s="196" t="s">
        <v>83</v>
      </c>
      <c r="AY234" s="195" t="s">
        <v>142</v>
      </c>
      <c r="BK234" s="197">
        <f>SUM(BK235:BK241)</f>
        <v>0</v>
      </c>
    </row>
    <row r="235" s="1" customFormat="1" ht="16.5" customHeight="1">
      <c r="B235" s="34"/>
      <c r="C235" s="200" t="s">
        <v>610</v>
      </c>
      <c r="D235" s="200" t="s">
        <v>145</v>
      </c>
      <c r="E235" s="201" t="s">
        <v>1284</v>
      </c>
      <c r="F235" s="202" t="s">
        <v>1285</v>
      </c>
      <c r="G235" s="203" t="s">
        <v>156</v>
      </c>
      <c r="H235" s="204">
        <v>65.549999999999997</v>
      </c>
      <c r="I235" s="205"/>
      <c r="J235" s="206">
        <f>ROUND(I235*H235,2)</f>
        <v>0</v>
      </c>
      <c r="K235" s="202" t="s">
        <v>149</v>
      </c>
      <c r="L235" s="39"/>
      <c r="M235" s="207" t="s">
        <v>20</v>
      </c>
      <c r="N235" s="208" t="s">
        <v>46</v>
      </c>
      <c r="O235" s="75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AR235" s="13" t="s">
        <v>208</v>
      </c>
      <c r="AT235" s="13" t="s">
        <v>145</v>
      </c>
      <c r="AU235" s="13" t="s">
        <v>85</v>
      </c>
      <c r="AY235" s="13" t="s">
        <v>142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3" t="s">
        <v>83</v>
      </c>
      <c r="BK235" s="211">
        <f>ROUND(I235*H235,2)</f>
        <v>0</v>
      </c>
      <c r="BL235" s="13" t="s">
        <v>208</v>
      </c>
      <c r="BM235" s="13" t="s">
        <v>1286</v>
      </c>
    </row>
    <row r="236" s="1" customFormat="1" ht="16.5" customHeight="1">
      <c r="B236" s="34"/>
      <c r="C236" s="200" t="s">
        <v>614</v>
      </c>
      <c r="D236" s="200" t="s">
        <v>145</v>
      </c>
      <c r="E236" s="201" t="s">
        <v>1287</v>
      </c>
      <c r="F236" s="202" t="s">
        <v>1288</v>
      </c>
      <c r="G236" s="203" t="s">
        <v>156</v>
      </c>
      <c r="H236" s="204">
        <v>79.049999999999997</v>
      </c>
      <c r="I236" s="205"/>
      <c r="J236" s="206">
        <f>ROUND(I236*H236,2)</f>
        <v>0</v>
      </c>
      <c r="K236" s="202" t="s">
        <v>149</v>
      </c>
      <c r="L236" s="39"/>
      <c r="M236" s="207" t="s">
        <v>20</v>
      </c>
      <c r="N236" s="208" t="s">
        <v>46</v>
      </c>
      <c r="O236" s="75"/>
      <c r="P236" s="209">
        <f>O236*H236</f>
        <v>0</v>
      </c>
      <c r="Q236" s="209">
        <v>0</v>
      </c>
      <c r="R236" s="209">
        <f>Q236*H236</f>
        <v>0</v>
      </c>
      <c r="S236" s="209">
        <v>0.0030000000000000001</v>
      </c>
      <c r="T236" s="210">
        <f>S236*H236</f>
        <v>0.23715</v>
      </c>
      <c r="AR236" s="13" t="s">
        <v>208</v>
      </c>
      <c r="AT236" s="13" t="s">
        <v>145</v>
      </c>
      <c r="AU236" s="13" t="s">
        <v>85</v>
      </c>
      <c r="AY236" s="13" t="s">
        <v>142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3" t="s">
        <v>83</v>
      </c>
      <c r="BK236" s="211">
        <f>ROUND(I236*H236,2)</f>
        <v>0</v>
      </c>
      <c r="BL236" s="13" t="s">
        <v>208</v>
      </c>
      <c r="BM236" s="13" t="s">
        <v>1289</v>
      </c>
    </row>
    <row r="237" s="1" customFormat="1" ht="16.5" customHeight="1">
      <c r="B237" s="34"/>
      <c r="C237" s="200" t="s">
        <v>618</v>
      </c>
      <c r="D237" s="200" t="s">
        <v>145</v>
      </c>
      <c r="E237" s="201" t="s">
        <v>1290</v>
      </c>
      <c r="F237" s="202" t="s">
        <v>1291</v>
      </c>
      <c r="G237" s="203" t="s">
        <v>156</v>
      </c>
      <c r="H237" s="204">
        <v>65.549999999999997</v>
      </c>
      <c r="I237" s="205"/>
      <c r="J237" s="206">
        <f>ROUND(I237*H237,2)</f>
        <v>0</v>
      </c>
      <c r="K237" s="202" t="s">
        <v>149</v>
      </c>
      <c r="L237" s="39"/>
      <c r="M237" s="207" t="s">
        <v>20</v>
      </c>
      <c r="N237" s="208" t="s">
        <v>46</v>
      </c>
      <c r="O237" s="75"/>
      <c r="P237" s="209">
        <f>O237*H237</f>
        <v>0</v>
      </c>
      <c r="Q237" s="209">
        <v>0.00029999999999999997</v>
      </c>
      <c r="R237" s="209">
        <f>Q237*H237</f>
        <v>0.019664999999999998</v>
      </c>
      <c r="S237" s="209">
        <v>0</v>
      </c>
      <c r="T237" s="210">
        <f>S237*H237</f>
        <v>0</v>
      </c>
      <c r="AR237" s="13" t="s">
        <v>208</v>
      </c>
      <c r="AT237" s="13" t="s">
        <v>145</v>
      </c>
      <c r="AU237" s="13" t="s">
        <v>85</v>
      </c>
      <c r="AY237" s="13" t="s">
        <v>142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3" t="s">
        <v>83</v>
      </c>
      <c r="BK237" s="211">
        <f>ROUND(I237*H237,2)</f>
        <v>0</v>
      </c>
      <c r="BL237" s="13" t="s">
        <v>208</v>
      </c>
      <c r="BM237" s="13" t="s">
        <v>1292</v>
      </c>
    </row>
    <row r="238" s="1" customFormat="1" ht="22.5" customHeight="1">
      <c r="B238" s="34"/>
      <c r="C238" s="212" t="s">
        <v>622</v>
      </c>
      <c r="D238" s="212" t="s">
        <v>181</v>
      </c>
      <c r="E238" s="213" t="s">
        <v>1293</v>
      </c>
      <c r="F238" s="214" t="s">
        <v>1294</v>
      </c>
      <c r="G238" s="215" t="s">
        <v>156</v>
      </c>
      <c r="H238" s="216">
        <v>72.105000000000004</v>
      </c>
      <c r="I238" s="217"/>
      <c r="J238" s="218">
        <f>ROUND(I238*H238,2)</f>
        <v>0</v>
      </c>
      <c r="K238" s="214" t="s">
        <v>149</v>
      </c>
      <c r="L238" s="219"/>
      <c r="M238" s="220" t="s">
        <v>20</v>
      </c>
      <c r="N238" s="221" t="s">
        <v>46</v>
      </c>
      <c r="O238" s="75"/>
      <c r="P238" s="209">
        <f>O238*H238</f>
        <v>0</v>
      </c>
      <c r="Q238" s="209">
        <v>0.0028700000000000002</v>
      </c>
      <c r="R238" s="209">
        <f>Q238*H238</f>
        <v>0.20694135000000002</v>
      </c>
      <c r="S238" s="209">
        <v>0</v>
      </c>
      <c r="T238" s="210">
        <f>S238*H238</f>
        <v>0</v>
      </c>
      <c r="AR238" s="13" t="s">
        <v>273</v>
      </c>
      <c r="AT238" s="13" t="s">
        <v>181</v>
      </c>
      <c r="AU238" s="13" t="s">
        <v>85</v>
      </c>
      <c r="AY238" s="13" t="s">
        <v>142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3" t="s">
        <v>83</v>
      </c>
      <c r="BK238" s="211">
        <f>ROUND(I238*H238,2)</f>
        <v>0</v>
      </c>
      <c r="BL238" s="13" t="s">
        <v>208</v>
      </c>
      <c r="BM238" s="13" t="s">
        <v>1295</v>
      </c>
    </row>
    <row r="239" s="1" customFormat="1" ht="16.5" customHeight="1">
      <c r="B239" s="34"/>
      <c r="C239" s="200" t="s">
        <v>626</v>
      </c>
      <c r="D239" s="200" t="s">
        <v>145</v>
      </c>
      <c r="E239" s="201" t="s">
        <v>1296</v>
      </c>
      <c r="F239" s="202" t="s">
        <v>1297</v>
      </c>
      <c r="G239" s="203" t="s">
        <v>163</v>
      </c>
      <c r="H239" s="204">
        <v>65</v>
      </c>
      <c r="I239" s="205"/>
      <c r="J239" s="206">
        <f>ROUND(I239*H239,2)</f>
        <v>0</v>
      </c>
      <c r="K239" s="202" t="s">
        <v>149</v>
      </c>
      <c r="L239" s="39"/>
      <c r="M239" s="207" t="s">
        <v>20</v>
      </c>
      <c r="N239" s="208" t="s">
        <v>46</v>
      </c>
      <c r="O239" s="75"/>
      <c r="P239" s="209">
        <f>O239*H239</f>
        <v>0</v>
      </c>
      <c r="Q239" s="209">
        <v>1.0000000000000001E-05</v>
      </c>
      <c r="R239" s="209">
        <f>Q239*H239</f>
        <v>0.00065000000000000008</v>
      </c>
      <c r="S239" s="209">
        <v>0</v>
      </c>
      <c r="T239" s="210">
        <f>S239*H239</f>
        <v>0</v>
      </c>
      <c r="AR239" s="13" t="s">
        <v>208</v>
      </c>
      <c r="AT239" s="13" t="s">
        <v>145</v>
      </c>
      <c r="AU239" s="13" t="s">
        <v>85</v>
      </c>
      <c r="AY239" s="13" t="s">
        <v>142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3" t="s">
        <v>83</v>
      </c>
      <c r="BK239" s="211">
        <f>ROUND(I239*H239,2)</f>
        <v>0</v>
      </c>
      <c r="BL239" s="13" t="s">
        <v>208</v>
      </c>
      <c r="BM239" s="13" t="s">
        <v>1298</v>
      </c>
    </row>
    <row r="240" s="1" customFormat="1" ht="16.5" customHeight="1">
      <c r="B240" s="34"/>
      <c r="C240" s="212" t="s">
        <v>630</v>
      </c>
      <c r="D240" s="212" t="s">
        <v>181</v>
      </c>
      <c r="E240" s="213" t="s">
        <v>1299</v>
      </c>
      <c r="F240" s="214" t="s">
        <v>1300</v>
      </c>
      <c r="G240" s="215" t="s">
        <v>163</v>
      </c>
      <c r="H240" s="216">
        <v>66.703999999999994</v>
      </c>
      <c r="I240" s="217"/>
      <c r="J240" s="218">
        <f>ROUND(I240*H240,2)</f>
        <v>0</v>
      </c>
      <c r="K240" s="214" t="s">
        <v>149</v>
      </c>
      <c r="L240" s="219"/>
      <c r="M240" s="220" t="s">
        <v>20</v>
      </c>
      <c r="N240" s="221" t="s">
        <v>46</v>
      </c>
      <c r="O240" s="75"/>
      <c r="P240" s="209">
        <f>O240*H240</f>
        <v>0</v>
      </c>
      <c r="Q240" s="209">
        <v>0.00022000000000000001</v>
      </c>
      <c r="R240" s="209">
        <f>Q240*H240</f>
        <v>0.01467488</v>
      </c>
      <c r="S240" s="209">
        <v>0</v>
      </c>
      <c r="T240" s="210">
        <f>S240*H240</f>
        <v>0</v>
      </c>
      <c r="AR240" s="13" t="s">
        <v>273</v>
      </c>
      <c r="AT240" s="13" t="s">
        <v>181</v>
      </c>
      <c r="AU240" s="13" t="s">
        <v>85</v>
      </c>
      <c r="AY240" s="13" t="s">
        <v>142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3" t="s">
        <v>83</v>
      </c>
      <c r="BK240" s="211">
        <f>ROUND(I240*H240,2)</f>
        <v>0</v>
      </c>
      <c r="BL240" s="13" t="s">
        <v>208</v>
      </c>
      <c r="BM240" s="13" t="s">
        <v>1301</v>
      </c>
    </row>
    <row r="241" s="1" customFormat="1" ht="22.5" customHeight="1">
      <c r="B241" s="34"/>
      <c r="C241" s="200" t="s">
        <v>634</v>
      </c>
      <c r="D241" s="200" t="s">
        <v>145</v>
      </c>
      <c r="E241" s="201" t="s">
        <v>1302</v>
      </c>
      <c r="F241" s="202" t="s">
        <v>1303</v>
      </c>
      <c r="G241" s="203" t="s">
        <v>460</v>
      </c>
      <c r="H241" s="222"/>
      <c r="I241" s="205"/>
      <c r="J241" s="206">
        <f>ROUND(I241*H241,2)</f>
        <v>0</v>
      </c>
      <c r="K241" s="202" t="s">
        <v>149</v>
      </c>
      <c r="L241" s="39"/>
      <c r="M241" s="207" t="s">
        <v>20</v>
      </c>
      <c r="N241" s="208" t="s">
        <v>46</v>
      </c>
      <c r="O241" s="75"/>
      <c r="P241" s="209">
        <f>O241*H241</f>
        <v>0</v>
      </c>
      <c r="Q241" s="209">
        <v>0</v>
      </c>
      <c r="R241" s="209">
        <f>Q241*H241</f>
        <v>0</v>
      </c>
      <c r="S241" s="209">
        <v>0</v>
      </c>
      <c r="T241" s="210">
        <f>S241*H241</f>
        <v>0</v>
      </c>
      <c r="AR241" s="13" t="s">
        <v>208</v>
      </c>
      <c r="AT241" s="13" t="s">
        <v>145</v>
      </c>
      <c r="AU241" s="13" t="s">
        <v>85</v>
      </c>
      <c r="AY241" s="13" t="s">
        <v>142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3" t="s">
        <v>83</v>
      </c>
      <c r="BK241" s="211">
        <f>ROUND(I241*H241,2)</f>
        <v>0</v>
      </c>
      <c r="BL241" s="13" t="s">
        <v>208</v>
      </c>
      <c r="BM241" s="13" t="s">
        <v>1304</v>
      </c>
    </row>
    <row r="242" s="10" customFormat="1" ht="22.8" customHeight="1">
      <c r="B242" s="184"/>
      <c r="C242" s="185"/>
      <c r="D242" s="186" t="s">
        <v>74</v>
      </c>
      <c r="E242" s="198" t="s">
        <v>1305</v>
      </c>
      <c r="F242" s="198" t="s">
        <v>1306</v>
      </c>
      <c r="G242" s="185"/>
      <c r="H242" s="185"/>
      <c r="I242" s="188"/>
      <c r="J242" s="199">
        <f>BK242</f>
        <v>0</v>
      </c>
      <c r="K242" s="185"/>
      <c r="L242" s="190"/>
      <c r="M242" s="191"/>
      <c r="N242" s="192"/>
      <c r="O242" s="192"/>
      <c r="P242" s="193">
        <f>SUM(P243:P248)</f>
        <v>0</v>
      </c>
      <c r="Q242" s="192"/>
      <c r="R242" s="193">
        <f>SUM(R243:R248)</f>
        <v>0.53371119999999994</v>
      </c>
      <c r="S242" s="192"/>
      <c r="T242" s="194">
        <f>SUM(T243:T248)</f>
        <v>0</v>
      </c>
      <c r="AR242" s="195" t="s">
        <v>85</v>
      </c>
      <c r="AT242" s="196" t="s">
        <v>74</v>
      </c>
      <c r="AU242" s="196" t="s">
        <v>83</v>
      </c>
      <c r="AY242" s="195" t="s">
        <v>142</v>
      </c>
      <c r="BK242" s="197">
        <f>SUM(BK243:BK248)</f>
        <v>0</v>
      </c>
    </row>
    <row r="243" s="1" customFormat="1" ht="16.5" customHeight="1">
      <c r="B243" s="34"/>
      <c r="C243" s="200" t="s">
        <v>636</v>
      </c>
      <c r="D243" s="200" t="s">
        <v>145</v>
      </c>
      <c r="E243" s="201" t="s">
        <v>1307</v>
      </c>
      <c r="F243" s="202" t="s">
        <v>1308</v>
      </c>
      <c r="G243" s="203" t="s">
        <v>163</v>
      </c>
      <c r="H243" s="204">
        <v>22</v>
      </c>
      <c r="I243" s="205"/>
      <c r="J243" s="206">
        <f>ROUND(I243*H243,2)</f>
        <v>0</v>
      </c>
      <c r="K243" s="202" t="s">
        <v>149</v>
      </c>
      <c r="L243" s="39"/>
      <c r="M243" s="207" t="s">
        <v>20</v>
      </c>
      <c r="N243" s="208" t="s">
        <v>46</v>
      </c>
      <c r="O243" s="75"/>
      <c r="P243" s="209">
        <f>O243*H243</f>
        <v>0</v>
      </c>
      <c r="Q243" s="209">
        <v>0.00020000000000000001</v>
      </c>
      <c r="R243" s="209">
        <f>Q243*H243</f>
        <v>0.0044000000000000003</v>
      </c>
      <c r="S243" s="209">
        <v>0</v>
      </c>
      <c r="T243" s="210">
        <f>S243*H243</f>
        <v>0</v>
      </c>
      <c r="AR243" s="13" t="s">
        <v>208</v>
      </c>
      <c r="AT243" s="13" t="s">
        <v>145</v>
      </c>
      <c r="AU243" s="13" t="s">
        <v>85</v>
      </c>
      <c r="AY243" s="13" t="s">
        <v>142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3" t="s">
        <v>83</v>
      </c>
      <c r="BK243" s="211">
        <f>ROUND(I243*H243,2)</f>
        <v>0</v>
      </c>
      <c r="BL243" s="13" t="s">
        <v>208</v>
      </c>
      <c r="BM243" s="13" t="s">
        <v>1309</v>
      </c>
    </row>
    <row r="244" s="1" customFormat="1" ht="16.5" customHeight="1">
      <c r="B244" s="34"/>
      <c r="C244" s="212" t="s">
        <v>642</v>
      </c>
      <c r="D244" s="212" t="s">
        <v>181</v>
      </c>
      <c r="E244" s="213" t="s">
        <v>1310</v>
      </c>
      <c r="F244" s="214" t="s">
        <v>1311</v>
      </c>
      <c r="G244" s="215" t="s">
        <v>163</v>
      </c>
      <c r="H244" s="216">
        <v>24.199999999999999</v>
      </c>
      <c r="I244" s="217"/>
      <c r="J244" s="218">
        <f>ROUND(I244*H244,2)</f>
        <v>0</v>
      </c>
      <c r="K244" s="214" t="s">
        <v>149</v>
      </c>
      <c r="L244" s="219"/>
      <c r="M244" s="220" t="s">
        <v>20</v>
      </c>
      <c r="N244" s="221" t="s">
        <v>46</v>
      </c>
      <c r="O244" s="75"/>
      <c r="P244" s="209">
        <f>O244*H244</f>
        <v>0</v>
      </c>
      <c r="Q244" s="209">
        <v>6.0000000000000002E-05</v>
      </c>
      <c r="R244" s="209">
        <f>Q244*H244</f>
        <v>0.001452</v>
      </c>
      <c r="S244" s="209">
        <v>0</v>
      </c>
      <c r="T244" s="210">
        <f>S244*H244</f>
        <v>0</v>
      </c>
      <c r="AR244" s="13" t="s">
        <v>273</v>
      </c>
      <c r="AT244" s="13" t="s">
        <v>181</v>
      </c>
      <c r="AU244" s="13" t="s">
        <v>85</v>
      </c>
      <c r="AY244" s="13" t="s">
        <v>142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3" t="s">
        <v>83</v>
      </c>
      <c r="BK244" s="211">
        <f>ROUND(I244*H244,2)</f>
        <v>0</v>
      </c>
      <c r="BL244" s="13" t="s">
        <v>208</v>
      </c>
      <c r="BM244" s="13" t="s">
        <v>1312</v>
      </c>
    </row>
    <row r="245" s="1" customFormat="1" ht="22.5" customHeight="1">
      <c r="B245" s="34"/>
      <c r="C245" s="200" t="s">
        <v>646</v>
      </c>
      <c r="D245" s="200" t="s">
        <v>145</v>
      </c>
      <c r="E245" s="201" t="s">
        <v>1313</v>
      </c>
      <c r="F245" s="202" t="s">
        <v>1314</v>
      </c>
      <c r="G245" s="203" t="s">
        <v>156</v>
      </c>
      <c r="H245" s="204">
        <v>26.079999999999998</v>
      </c>
      <c r="I245" s="205"/>
      <c r="J245" s="206">
        <f>ROUND(I245*H245,2)</f>
        <v>0</v>
      </c>
      <c r="K245" s="202" t="s">
        <v>149</v>
      </c>
      <c r="L245" s="39"/>
      <c r="M245" s="207" t="s">
        <v>20</v>
      </c>
      <c r="N245" s="208" t="s">
        <v>46</v>
      </c>
      <c r="O245" s="75"/>
      <c r="P245" s="209">
        <f>O245*H245</f>
        <v>0</v>
      </c>
      <c r="Q245" s="209">
        <v>0.0060499999999999998</v>
      </c>
      <c r="R245" s="209">
        <f>Q245*H245</f>
        <v>0.15778399999999998</v>
      </c>
      <c r="S245" s="209">
        <v>0</v>
      </c>
      <c r="T245" s="210">
        <f>S245*H245</f>
        <v>0</v>
      </c>
      <c r="AR245" s="13" t="s">
        <v>208</v>
      </c>
      <c r="AT245" s="13" t="s">
        <v>145</v>
      </c>
      <c r="AU245" s="13" t="s">
        <v>85</v>
      </c>
      <c r="AY245" s="13" t="s">
        <v>142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3" t="s">
        <v>83</v>
      </c>
      <c r="BK245" s="211">
        <f>ROUND(I245*H245,2)</f>
        <v>0</v>
      </c>
      <c r="BL245" s="13" t="s">
        <v>208</v>
      </c>
      <c r="BM245" s="13" t="s">
        <v>1315</v>
      </c>
    </row>
    <row r="246" s="1" customFormat="1" ht="16.5" customHeight="1">
      <c r="B246" s="34"/>
      <c r="C246" s="212" t="s">
        <v>650</v>
      </c>
      <c r="D246" s="212" t="s">
        <v>181</v>
      </c>
      <c r="E246" s="213" t="s">
        <v>1316</v>
      </c>
      <c r="F246" s="214" t="s">
        <v>1317</v>
      </c>
      <c r="G246" s="215" t="s">
        <v>156</v>
      </c>
      <c r="H246" s="216">
        <v>28.687999999999999</v>
      </c>
      <c r="I246" s="217"/>
      <c r="J246" s="218">
        <f>ROUND(I246*H246,2)</f>
        <v>0</v>
      </c>
      <c r="K246" s="214" t="s">
        <v>149</v>
      </c>
      <c r="L246" s="219"/>
      <c r="M246" s="220" t="s">
        <v>20</v>
      </c>
      <c r="N246" s="221" t="s">
        <v>46</v>
      </c>
      <c r="O246" s="75"/>
      <c r="P246" s="209">
        <f>O246*H246</f>
        <v>0</v>
      </c>
      <c r="Q246" s="209">
        <v>0.0129</v>
      </c>
      <c r="R246" s="209">
        <f>Q246*H246</f>
        <v>0.37007519999999999</v>
      </c>
      <c r="S246" s="209">
        <v>0</v>
      </c>
      <c r="T246" s="210">
        <f>S246*H246</f>
        <v>0</v>
      </c>
      <c r="AR246" s="13" t="s">
        <v>273</v>
      </c>
      <c r="AT246" s="13" t="s">
        <v>181</v>
      </c>
      <c r="AU246" s="13" t="s">
        <v>85</v>
      </c>
      <c r="AY246" s="13" t="s">
        <v>142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3" t="s">
        <v>83</v>
      </c>
      <c r="BK246" s="211">
        <f>ROUND(I246*H246,2)</f>
        <v>0</v>
      </c>
      <c r="BL246" s="13" t="s">
        <v>208</v>
      </c>
      <c r="BM246" s="13" t="s">
        <v>1318</v>
      </c>
    </row>
    <row r="247" s="1" customFormat="1" ht="16.5" customHeight="1">
      <c r="B247" s="34"/>
      <c r="C247" s="200" t="s">
        <v>654</v>
      </c>
      <c r="D247" s="200" t="s">
        <v>145</v>
      </c>
      <c r="E247" s="201" t="s">
        <v>1319</v>
      </c>
      <c r="F247" s="202" t="s">
        <v>1320</v>
      </c>
      <c r="G247" s="203" t="s">
        <v>156</v>
      </c>
      <c r="H247" s="204">
        <v>13.039999999999999</v>
      </c>
      <c r="I247" s="205"/>
      <c r="J247" s="206">
        <f>ROUND(I247*H247,2)</f>
        <v>0</v>
      </c>
      <c r="K247" s="202" t="s">
        <v>149</v>
      </c>
      <c r="L247" s="39"/>
      <c r="M247" s="207" t="s">
        <v>20</v>
      </c>
      <c r="N247" s="208" t="s">
        <v>46</v>
      </c>
      <c r="O247" s="75"/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10">
        <f>S247*H247</f>
        <v>0</v>
      </c>
      <c r="AR247" s="13" t="s">
        <v>208</v>
      </c>
      <c r="AT247" s="13" t="s">
        <v>145</v>
      </c>
      <c r="AU247" s="13" t="s">
        <v>85</v>
      </c>
      <c r="AY247" s="13" t="s">
        <v>142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3" t="s">
        <v>83</v>
      </c>
      <c r="BK247" s="211">
        <f>ROUND(I247*H247,2)</f>
        <v>0</v>
      </c>
      <c r="BL247" s="13" t="s">
        <v>208</v>
      </c>
      <c r="BM247" s="13" t="s">
        <v>1321</v>
      </c>
    </row>
    <row r="248" s="1" customFormat="1" ht="22.5" customHeight="1">
      <c r="B248" s="34"/>
      <c r="C248" s="200" t="s">
        <v>658</v>
      </c>
      <c r="D248" s="200" t="s">
        <v>145</v>
      </c>
      <c r="E248" s="201" t="s">
        <v>1322</v>
      </c>
      <c r="F248" s="202" t="s">
        <v>1323</v>
      </c>
      <c r="G248" s="203" t="s">
        <v>460</v>
      </c>
      <c r="H248" s="222"/>
      <c r="I248" s="205"/>
      <c r="J248" s="206">
        <f>ROUND(I248*H248,2)</f>
        <v>0</v>
      </c>
      <c r="K248" s="202" t="s">
        <v>149</v>
      </c>
      <c r="L248" s="39"/>
      <c r="M248" s="207" t="s">
        <v>20</v>
      </c>
      <c r="N248" s="208" t="s">
        <v>46</v>
      </c>
      <c r="O248" s="75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AR248" s="13" t="s">
        <v>208</v>
      </c>
      <c r="AT248" s="13" t="s">
        <v>145</v>
      </c>
      <c r="AU248" s="13" t="s">
        <v>85</v>
      </c>
      <c r="AY248" s="13" t="s">
        <v>142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3" t="s">
        <v>83</v>
      </c>
      <c r="BK248" s="211">
        <f>ROUND(I248*H248,2)</f>
        <v>0</v>
      </c>
      <c r="BL248" s="13" t="s">
        <v>208</v>
      </c>
      <c r="BM248" s="13" t="s">
        <v>1324</v>
      </c>
    </row>
    <row r="249" s="10" customFormat="1" ht="22.8" customHeight="1">
      <c r="B249" s="184"/>
      <c r="C249" s="185"/>
      <c r="D249" s="186" t="s">
        <v>74</v>
      </c>
      <c r="E249" s="198" t="s">
        <v>716</v>
      </c>
      <c r="F249" s="198" t="s">
        <v>717</v>
      </c>
      <c r="G249" s="185"/>
      <c r="H249" s="185"/>
      <c r="I249" s="188"/>
      <c r="J249" s="199">
        <f>BK249</f>
        <v>0</v>
      </c>
      <c r="K249" s="185"/>
      <c r="L249" s="190"/>
      <c r="M249" s="191"/>
      <c r="N249" s="192"/>
      <c r="O249" s="192"/>
      <c r="P249" s="193">
        <f>SUM(P250:P260)</f>
        <v>0</v>
      </c>
      <c r="Q249" s="192"/>
      <c r="R249" s="193">
        <f>SUM(R250:R260)</f>
        <v>0.4809713502500001</v>
      </c>
      <c r="S249" s="192"/>
      <c r="T249" s="194">
        <f>SUM(T250:T260)</f>
        <v>0.1094455</v>
      </c>
      <c r="AR249" s="195" t="s">
        <v>85</v>
      </c>
      <c r="AT249" s="196" t="s">
        <v>74</v>
      </c>
      <c r="AU249" s="196" t="s">
        <v>83</v>
      </c>
      <c r="AY249" s="195" t="s">
        <v>142</v>
      </c>
      <c r="BK249" s="197">
        <f>SUM(BK250:BK260)</f>
        <v>0</v>
      </c>
    </row>
    <row r="250" s="1" customFormat="1" ht="16.5" customHeight="1">
      <c r="B250" s="34"/>
      <c r="C250" s="200" t="s">
        <v>664</v>
      </c>
      <c r="D250" s="200" t="s">
        <v>145</v>
      </c>
      <c r="E250" s="201" t="s">
        <v>1325</v>
      </c>
      <c r="F250" s="202" t="s">
        <v>1326</v>
      </c>
      <c r="G250" s="203" t="s">
        <v>156</v>
      </c>
      <c r="H250" s="204">
        <v>353.05000000000001</v>
      </c>
      <c r="I250" s="205"/>
      <c r="J250" s="206">
        <f>ROUND(I250*H250,2)</f>
        <v>0</v>
      </c>
      <c r="K250" s="202" t="s">
        <v>149</v>
      </c>
      <c r="L250" s="39"/>
      <c r="M250" s="207" t="s">
        <v>20</v>
      </c>
      <c r="N250" s="208" t="s">
        <v>46</v>
      </c>
      <c r="O250" s="75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AR250" s="13" t="s">
        <v>208</v>
      </c>
      <c r="AT250" s="13" t="s">
        <v>145</v>
      </c>
      <c r="AU250" s="13" t="s">
        <v>85</v>
      </c>
      <c r="AY250" s="13" t="s">
        <v>142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3" t="s">
        <v>83</v>
      </c>
      <c r="BK250" s="211">
        <f>ROUND(I250*H250,2)</f>
        <v>0</v>
      </c>
      <c r="BL250" s="13" t="s">
        <v>208</v>
      </c>
      <c r="BM250" s="13" t="s">
        <v>1327</v>
      </c>
    </row>
    <row r="251" s="1" customFormat="1" ht="16.5" customHeight="1">
      <c r="B251" s="34"/>
      <c r="C251" s="200" t="s">
        <v>668</v>
      </c>
      <c r="D251" s="200" t="s">
        <v>145</v>
      </c>
      <c r="E251" s="201" t="s">
        <v>1328</v>
      </c>
      <c r="F251" s="202" t="s">
        <v>1329</v>
      </c>
      <c r="G251" s="203" t="s">
        <v>156</v>
      </c>
      <c r="H251" s="204">
        <v>353.05000000000001</v>
      </c>
      <c r="I251" s="205"/>
      <c r="J251" s="206">
        <f>ROUND(I251*H251,2)</f>
        <v>0</v>
      </c>
      <c r="K251" s="202" t="s">
        <v>149</v>
      </c>
      <c r="L251" s="39"/>
      <c r="M251" s="207" t="s">
        <v>20</v>
      </c>
      <c r="N251" s="208" t="s">
        <v>46</v>
      </c>
      <c r="O251" s="75"/>
      <c r="P251" s="209">
        <f>O251*H251</f>
        <v>0</v>
      </c>
      <c r="Q251" s="209">
        <v>0.001</v>
      </c>
      <c r="R251" s="209">
        <f>Q251*H251</f>
        <v>0.35305000000000003</v>
      </c>
      <c r="S251" s="209">
        <v>0.00031</v>
      </c>
      <c r="T251" s="210">
        <f>S251*H251</f>
        <v>0.1094455</v>
      </c>
      <c r="AR251" s="13" t="s">
        <v>208</v>
      </c>
      <c r="AT251" s="13" t="s">
        <v>145</v>
      </c>
      <c r="AU251" s="13" t="s">
        <v>85</v>
      </c>
      <c r="AY251" s="13" t="s">
        <v>142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3" t="s">
        <v>83</v>
      </c>
      <c r="BK251" s="211">
        <f>ROUND(I251*H251,2)</f>
        <v>0</v>
      </c>
      <c r="BL251" s="13" t="s">
        <v>208</v>
      </c>
      <c r="BM251" s="13" t="s">
        <v>1330</v>
      </c>
    </row>
    <row r="252" s="1" customFormat="1" ht="16.5" customHeight="1">
      <c r="B252" s="34"/>
      <c r="C252" s="200" t="s">
        <v>672</v>
      </c>
      <c r="D252" s="200" t="s">
        <v>145</v>
      </c>
      <c r="E252" s="201" t="s">
        <v>1331</v>
      </c>
      <c r="F252" s="202" t="s">
        <v>1332</v>
      </c>
      <c r="G252" s="203" t="s">
        <v>163</v>
      </c>
      <c r="H252" s="204">
        <v>185</v>
      </c>
      <c r="I252" s="205"/>
      <c r="J252" s="206">
        <f>ROUND(I252*H252,2)</f>
        <v>0</v>
      </c>
      <c r="K252" s="202" t="s">
        <v>149</v>
      </c>
      <c r="L252" s="39"/>
      <c r="M252" s="207" t="s">
        <v>20</v>
      </c>
      <c r="N252" s="208" t="s">
        <v>46</v>
      </c>
      <c r="O252" s="75"/>
      <c r="P252" s="209">
        <f>O252*H252</f>
        <v>0</v>
      </c>
      <c r="Q252" s="209">
        <v>1.1559899999999999E-05</v>
      </c>
      <c r="R252" s="209">
        <f>Q252*H252</f>
        <v>0.0021385814999999998</v>
      </c>
      <c r="S252" s="209">
        <v>0</v>
      </c>
      <c r="T252" s="210">
        <f>S252*H252</f>
        <v>0</v>
      </c>
      <c r="AR252" s="13" t="s">
        <v>208</v>
      </c>
      <c r="AT252" s="13" t="s">
        <v>145</v>
      </c>
      <c r="AU252" s="13" t="s">
        <v>85</v>
      </c>
      <c r="AY252" s="13" t="s">
        <v>142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3" t="s">
        <v>83</v>
      </c>
      <c r="BK252" s="211">
        <f>ROUND(I252*H252,2)</f>
        <v>0</v>
      </c>
      <c r="BL252" s="13" t="s">
        <v>208</v>
      </c>
      <c r="BM252" s="13" t="s">
        <v>1333</v>
      </c>
    </row>
    <row r="253" s="1" customFormat="1" ht="16.5" customHeight="1">
      <c r="B253" s="34"/>
      <c r="C253" s="200" t="s">
        <v>676</v>
      </c>
      <c r="D253" s="200" t="s">
        <v>145</v>
      </c>
      <c r="E253" s="201" t="s">
        <v>719</v>
      </c>
      <c r="F253" s="202" t="s">
        <v>720</v>
      </c>
      <c r="G253" s="203" t="s">
        <v>369</v>
      </c>
      <c r="H253" s="204">
        <v>50</v>
      </c>
      <c r="I253" s="205"/>
      <c r="J253" s="206">
        <f>ROUND(I253*H253,2)</f>
        <v>0</v>
      </c>
      <c r="K253" s="202" t="s">
        <v>149</v>
      </c>
      <c r="L253" s="39"/>
      <c r="M253" s="207" t="s">
        <v>20</v>
      </c>
      <c r="N253" s="208" t="s">
        <v>46</v>
      </c>
      <c r="O253" s="75"/>
      <c r="P253" s="209">
        <f>O253*H253</f>
        <v>0</v>
      </c>
      <c r="Q253" s="209">
        <v>0.00048000000000000001</v>
      </c>
      <c r="R253" s="209">
        <f>Q253*H253</f>
        <v>0.024</v>
      </c>
      <c r="S253" s="209">
        <v>0</v>
      </c>
      <c r="T253" s="210">
        <f>S253*H253</f>
        <v>0</v>
      </c>
      <c r="AR253" s="13" t="s">
        <v>208</v>
      </c>
      <c r="AT253" s="13" t="s">
        <v>145</v>
      </c>
      <c r="AU253" s="13" t="s">
        <v>85</v>
      </c>
      <c r="AY253" s="13" t="s">
        <v>142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3" t="s">
        <v>83</v>
      </c>
      <c r="BK253" s="211">
        <f>ROUND(I253*H253,2)</f>
        <v>0</v>
      </c>
      <c r="BL253" s="13" t="s">
        <v>208</v>
      </c>
      <c r="BM253" s="13" t="s">
        <v>1334</v>
      </c>
    </row>
    <row r="254" s="1" customFormat="1" ht="22.5" customHeight="1">
      <c r="B254" s="34"/>
      <c r="C254" s="200" t="s">
        <v>680</v>
      </c>
      <c r="D254" s="200" t="s">
        <v>145</v>
      </c>
      <c r="E254" s="201" t="s">
        <v>723</v>
      </c>
      <c r="F254" s="202" t="s">
        <v>724</v>
      </c>
      <c r="G254" s="203" t="s">
        <v>163</v>
      </c>
      <c r="H254" s="204">
        <v>150</v>
      </c>
      <c r="I254" s="205"/>
      <c r="J254" s="206">
        <f>ROUND(I254*H254,2)</f>
        <v>0</v>
      </c>
      <c r="K254" s="202" t="s">
        <v>149</v>
      </c>
      <c r="L254" s="39"/>
      <c r="M254" s="207" t="s">
        <v>20</v>
      </c>
      <c r="N254" s="208" t="s">
        <v>46</v>
      </c>
      <c r="O254" s="75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AR254" s="13" t="s">
        <v>208</v>
      </c>
      <c r="AT254" s="13" t="s">
        <v>145</v>
      </c>
      <c r="AU254" s="13" t="s">
        <v>85</v>
      </c>
      <c r="AY254" s="13" t="s">
        <v>142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3" t="s">
        <v>83</v>
      </c>
      <c r="BK254" s="211">
        <f>ROUND(I254*H254,2)</f>
        <v>0</v>
      </c>
      <c r="BL254" s="13" t="s">
        <v>208</v>
      </c>
      <c r="BM254" s="13" t="s">
        <v>1335</v>
      </c>
    </row>
    <row r="255" s="1" customFormat="1" ht="16.5" customHeight="1">
      <c r="B255" s="34"/>
      <c r="C255" s="212" t="s">
        <v>684</v>
      </c>
      <c r="D255" s="212" t="s">
        <v>181</v>
      </c>
      <c r="E255" s="213" t="s">
        <v>727</v>
      </c>
      <c r="F255" s="214" t="s">
        <v>728</v>
      </c>
      <c r="G255" s="215" t="s">
        <v>163</v>
      </c>
      <c r="H255" s="216">
        <v>150</v>
      </c>
      <c r="I255" s="217"/>
      <c r="J255" s="218">
        <f>ROUND(I255*H255,2)</f>
        <v>0</v>
      </c>
      <c r="K255" s="214" t="s">
        <v>149</v>
      </c>
      <c r="L255" s="219"/>
      <c r="M255" s="220" t="s">
        <v>20</v>
      </c>
      <c r="N255" s="221" t="s">
        <v>46</v>
      </c>
      <c r="O255" s="75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AR255" s="13" t="s">
        <v>273</v>
      </c>
      <c r="AT255" s="13" t="s">
        <v>181</v>
      </c>
      <c r="AU255" s="13" t="s">
        <v>85</v>
      </c>
      <c r="AY255" s="13" t="s">
        <v>142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3" t="s">
        <v>83</v>
      </c>
      <c r="BK255" s="211">
        <f>ROUND(I255*H255,2)</f>
        <v>0</v>
      </c>
      <c r="BL255" s="13" t="s">
        <v>208</v>
      </c>
      <c r="BM255" s="13" t="s">
        <v>1336</v>
      </c>
    </row>
    <row r="256" s="1" customFormat="1" ht="16.5" customHeight="1">
      <c r="B256" s="34"/>
      <c r="C256" s="200" t="s">
        <v>688</v>
      </c>
      <c r="D256" s="200" t="s">
        <v>145</v>
      </c>
      <c r="E256" s="201" t="s">
        <v>731</v>
      </c>
      <c r="F256" s="202" t="s">
        <v>732</v>
      </c>
      <c r="G256" s="203" t="s">
        <v>156</v>
      </c>
      <c r="H256" s="204">
        <v>68.25</v>
      </c>
      <c r="I256" s="205"/>
      <c r="J256" s="206">
        <f>ROUND(I256*H256,2)</f>
        <v>0</v>
      </c>
      <c r="K256" s="202" t="s">
        <v>149</v>
      </c>
      <c r="L256" s="39"/>
      <c r="M256" s="207" t="s">
        <v>20</v>
      </c>
      <c r="N256" s="208" t="s">
        <v>46</v>
      </c>
      <c r="O256" s="75"/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AR256" s="13" t="s">
        <v>208</v>
      </c>
      <c r="AT256" s="13" t="s">
        <v>145</v>
      </c>
      <c r="AU256" s="13" t="s">
        <v>85</v>
      </c>
      <c r="AY256" s="13" t="s">
        <v>142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3" t="s">
        <v>83</v>
      </c>
      <c r="BK256" s="211">
        <f>ROUND(I256*H256,2)</f>
        <v>0</v>
      </c>
      <c r="BL256" s="13" t="s">
        <v>208</v>
      </c>
      <c r="BM256" s="13" t="s">
        <v>1337</v>
      </c>
    </row>
    <row r="257" s="1" customFormat="1" ht="22.5" customHeight="1">
      <c r="B257" s="34"/>
      <c r="C257" s="200" t="s">
        <v>692</v>
      </c>
      <c r="D257" s="200" t="s">
        <v>145</v>
      </c>
      <c r="E257" s="201" t="s">
        <v>735</v>
      </c>
      <c r="F257" s="202" t="s">
        <v>736</v>
      </c>
      <c r="G257" s="203" t="s">
        <v>156</v>
      </c>
      <c r="H257" s="204">
        <v>100</v>
      </c>
      <c r="I257" s="205"/>
      <c r="J257" s="206">
        <f>ROUND(I257*H257,2)</f>
        <v>0</v>
      </c>
      <c r="K257" s="202" t="s">
        <v>149</v>
      </c>
      <c r="L257" s="39"/>
      <c r="M257" s="207" t="s">
        <v>20</v>
      </c>
      <c r="N257" s="208" t="s">
        <v>46</v>
      </c>
      <c r="O257" s="75"/>
      <c r="P257" s="209">
        <f>O257*H257</f>
        <v>0</v>
      </c>
      <c r="Q257" s="209">
        <v>0</v>
      </c>
      <c r="R257" s="209">
        <f>Q257*H257</f>
        <v>0</v>
      </c>
      <c r="S257" s="209">
        <v>0</v>
      </c>
      <c r="T257" s="210">
        <f>S257*H257</f>
        <v>0</v>
      </c>
      <c r="AR257" s="13" t="s">
        <v>208</v>
      </c>
      <c r="AT257" s="13" t="s">
        <v>145</v>
      </c>
      <c r="AU257" s="13" t="s">
        <v>85</v>
      </c>
      <c r="AY257" s="13" t="s">
        <v>142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3" t="s">
        <v>83</v>
      </c>
      <c r="BK257" s="211">
        <f>ROUND(I257*H257,2)</f>
        <v>0</v>
      </c>
      <c r="BL257" s="13" t="s">
        <v>208</v>
      </c>
      <c r="BM257" s="13" t="s">
        <v>1338</v>
      </c>
    </row>
    <row r="258" s="1" customFormat="1" ht="16.5" customHeight="1">
      <c r="B258" s="34"/>
      <c r="C258" s="212" t="s">
        <v>696</v>
      </c>
      <c r="D258" s="212" t="s">
        <v>181</v>
      </c>
      <c r="E258" s="213" t="s">
        <v>739</v>
      </c>
      <c r="F258" s="214" t="s">
        <v>740</v>
      </c>
      <c r="G258" s="215" t="s">
        <v>156</v>
      </c>
      <c r="H258" s="216">
        <v>168.25</v>
      </c>
      <c r="I258" s="217"/>
      <c r="J258" s="218">
        <f>ROUND(I258*H258,2)</f>
        <v>0</v>
      </c>
      <c r="K258" s="214" t="s">
        <v>149</v>
      </c>
      <c r="L258" s="219"/>
      <c r="M258" s="220" t="s">
        <v>20</v>
      </c>
      <c r="N258" s="221" t="s">
        <v>46</v>
      </c>
      <c r="O258" s="75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AR258" s="13" t="s">
        <v>273</v>
      </c>
      <c r="AT258" s="13" t="s">
        <v>181</v>
      </c>
      <c r="AU258" s="13" t="s">
        <v>85</v>
      </c>
      <c r="AY258" s="13" t="s">
        <v>142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3" t="s">
        <v>83</v>
      </c>
      <c r="BK258" s="211">
        <f>ROUND(I258*H258,2)</f>
        <v>0</v>
      </c>
      <c r="BL258" s="13" t="s">
        <v>208</v>
      </c>
      <c r="BM258" s="13" t="s">
        <v>1339</v>
      </c>
    </row>
    <row r="259" s="1" customFormat="1" ht="16.5" customHeight="1">
      <c r="B259" s="34"/>
      <c r="C259" s="200" t="s">
        <v>700</v>
      </c>
      <c r="D259" s="200" t="s">
        <v>145</v>
      </c>
      <c r="E259" s="201" t="s">
        <v>743</v>
      </c>
      <c r="F259" s="202" t="s">
        <v>744</v>
      </c>
      <c r="G259" s="203" t="s">
        <v>156</v>
      </c>
      <c r="H259" s="204">
        <v>68.25</v>
      </c>
      <c r="I259" s="205"/>
      <c r="J259" s="206">
        <f>ROUND(I259*H259,2)</f>
        <v>0</v>
      </c>
      <c r="K259" s="202" t="s">
        <v>149</v>
      </c>
      <c r="L259" s="39"/>
      <c r="M259" s="207" t="s">
        <v>20</v>
      </c>
      <c r="N259" s="208" t="s">
        <v>46</v>
      </c>
      <c r="O259" s="75"/>
      <c r="P259" s="209">
        <f>O259*H259</f>
        <v>0</v>
      </c>
      <c r="Q259" s="209">
        <v>1.1875000000000001E-05</v>
      </c>
      <c r="R259" s="209">
        <f>Q259*H259</f>
        <v>0.00081046874999999999</v>
      </c>
      <c r="S259" s="209">
        <v>0</v>
      </c>
      <c r="T259" s="210">
        <f>S259*H259</f>
        <v>0</v>
      </c>
      <c r="AR259" s="13" t="s">
        <v>208</v>
      </c>
      <c r="AT259" s="13" t="s">
        <v>145</v>
      </c>
      <c r="AU259" s="13" t="s">
        <v>85</v>
      </c>
      <c r="AY259" s="13" t="s">
        <v>142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3" t="s">
        <v>83</v>
      </c>
      <c r="BK259" s="211">
        <f>ROUND(I259*H259,2)</f>
        <v>0</v>
      </c>
      <c r="BL259" s="13" t="s">
        <v>208</v>
      </c>
      <c r="BM259" s="13" t="s">
        <v>1340</v>
      </c>
    </row>
    <row r="260" s="1" customFormat="1" ht="22.5" customHeight="1">
      <c r="B260" s="34"/>
      <c r="C260" s="200" t="s">
        <v>704</v>
      </c>
      <c r="D260" s="200" t="s">
        <v>145</v>
      </c>
      <c r="E260" s="201" t="s">
        <v>747</v>
      </c>
      <c r="F260" s="202" t="s">
        <v>748</v>
      </c>
      <c r="G260" s="203" t="s">
        <v>156</v>
      </c>
      <c r="H260" s="204">
        <v>353.05000000000001</v>
      </c>
      <c r="I260" s="205"/>
      <c r="J260" s="206">
        <f>ROUND(I260*H260,2)</f>
        <v>0</v>
      </c>
      <c r="K260" s="202" t="s">
        <v>149</v>
      </c>
      <c r="L260" s="39"/>
      <c r="M260" s="223" t="s">
        <v>20</v>
      </c>
      <c r="N260" s="224" t="s">
        <v>46</v>
      </c>
      <c r="O260" s="225"/>
      <c r="P260" s="226">
        <f>O260*H260</f>
        <v>0</v>
      </c>
      <c r="Q260" s="226">
        <v>0.00028600000000000001</v>
      </c>
      <c r="R260" s="226">
        <f>Q260*H260</f>
        <v>0.1009723</v>
      </c>
      <c r="S260" s="226">
        <v>0</v>
      </c>
      <c r="T260" s="227">
        <f>S260*H260</f>
        <v>0</v>
      </c>
      <c r="AR260" s="13" t="s">
        <v>208</v>
      </c>
      <c r="AT260" s="13" t="s">
        <v>145</v>
      </c>
      <c r="AU260" s="13" t="s">
        <v>85</v>
      </c>
      <c r="AY260" s="13" t="s">
        <v>142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3" t="s">
        <v>83</v>
      </c>
      <c r="BK260" s="211">
        <f>ROUND(I260*H260,2)</f>
        <v>0</v>
      </c>
      <c r="BL260" s="13" t="s">
        <v>208</v>
      </c>
      <c r="BM260" s="13" t="s">
        <v>1341</v>
      </c>
    </row>
    <row r="261" s="1" customFormat="1" ht="6.96" customHeight="1">
      <c r="B261" s="53"/>
      <c r="C261" s="54"/>
      <c r="D261" s="54"/>
      <c r="E261" s="54"/>
      <c r="F261" s="54"/>
      <c r="G261" s="54"/>
      <c r="H261" s="54"/>
      <c r="I261" s="150"/>
      <c r="J261" s="54"/>
      <c r="K261" s="54"/>
      <c r="L261" s="39"/>
    </row>
  </sheetData>
  <sheetProtection sheet="1" autoFilter="0" formatColumns="0" formatRows="0" objects="1" scenarios="1" spinCount="100000" saltValue="vHPWXjNZjukyj+9KQc/zfiTeVp71wRjq9u2iFnuDdHvBCSLTaLjJ30BjyCWxfR1mqKZ8qNAEYeISUxPzJauCgw==" hashValue="amBVHzXrHCBEIEVCn22gsCqWb5S4E0PuRkOVg/6eiRe/J5Iqfg020uottmEVRZDcyfg/X0HJMKNdZUISqCXa1w==" algorithmName="SHA-512" password="CC35"/>
  <autoFilter ref="C101:K260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94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85</v>
      </c>
    </row>
    <row r="4" ht="24.96" customHeight="1">
      <c r="B4" s="16"/>
      <c r="D4" s="123" t="s">
        <v>104</v>
      </c>
      <c r="L4" s="16"/>
      <c r="M4" s="20" t="s">
        <v>11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17</v>
      </c>
      <c r="L6" s="16"/>
    </row>
    <row r="7" ht="16.5" customHeight="1">
      <c r="B7" s="16"/>
      <c r="E7" s="125" t="str">
        <f>'Rekapitulace stavby'!K6</f>
        <v>Kácov ON - oprava</v>
      </c>
      <c r="F7" s="124"/>
      <c r="G7" s="124"/>
      <c r="H7" s="124"/>
      <c r="L7" s="16"/>
    </row>
    <row r="8" s="1" customFormat="1" ht="12" customHeight="1">
      <c r="B8" s="39"/>
      <c r="D8" s="124" t="s">
        <v>105</v>
      </c>
      <c r="I8" s="126"/>
      <c r="L8" s="39"/>
    </row>
    <row r="9" s="1" customFormat="1" ht="36.96" customHeight="1">
      <c r="B9" s="39"/>
      <c r="E9" s="127" t="s">
        <v>1342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19</v>
      </c>
      <c r="F11" s="13" t="s">
        <v>20</v>
      </c>
      <c r="I11" s="128" t="s">
        <v>21</v>
      </c>
      <c r="J11" s="13" t="s">
        <v>20</v>
      </c>
      <c r="L11" s="39"/>
    </row>
    <row r="12" s="1" customFormat="1" ht="12" customHeight="1">
      <c r="B12" s="39"/>
      <c r="D12" s="124" t="s">
        <v>22</v>
      </c>
      <c r="F12" s="13" t="s">
        <v>23</v>
      </c>
      <c r="I12" s="128" t="s">
        <v>24</v>
      </c>
      <c r="J12" s="129" t="str">
        <f>'Rekapitulace stavby'!AN8</f>
        <v>11. 2. 2019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26</v>
      </c>
      <c r="I14" s="128" t="s">
        <v>27</v>
      </c>
      <c r="J14" s="13" t="s">
        <v>28</v>
      </c>
      <c r="L14" s="39"/>
    </row>
    <row r="15" s="1" customFormat="1" ht="18" customHeight="1">
      <c r="B15" s="39"/>
      <c r="E15" s="13" t="s">
        <v>29</v>
      </c>
      <c r="I15" s="128" t="s">
        <v>30</v>
      </c>
      <c r="J15" s="13" t="s">
        <v>31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32</v>
      </c>
      <c r="I17" s="128" t="s">
        <v>27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30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34</v>
      </c>
      <c r="I20" s="128" t="s">
        <v>27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8" t="s">
        <v>30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37</v>
      </c>
      <c r="I23" s="128" t="s">
        <v>27</v>
      </c>
      <c r="J23" s="13" t="s">
        <v>20</v>
      </c>
      <c r="L23" s="39"/>
    </row>
    <row r="24" s="1" customFormat="1" ht="18" customHeight="1">
      <c r="B24" s="39"/>
      <c r="E24" s="13" t="s">
        <v>38</v>
      </c>
      <c r="I24" s="128" t="s">
        <v>30</v>
      </c>
      <c r="J24" s="13" t="s">
        <v>20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39</v>
      </c>
      <c r="I26" s="126"/>
      <c r="L26" s="39"/>
    </row>
    <row r="27" s="6" customFormat="1" ht="16.5" customHeight="1">
      <c r="B27" s="130"/>
      <c r="E27" s="131" t="s">
        <v>20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41</v>
      </c>
      <c r="I30" s="126"/>
      <c r="J30" s="135">
        <f>ROUND(J96,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43</v>
      </c>
      <c r="I32" s="137" t="s">
        <v>42</v>
      </c>
      <c r="J32" s="136" t="s">
        <v>44</v>
      </c>
      <c r="L32" s="39"/>
    </row>
    <row r="33" s="1" customFormat="1" ht="14.4" customHeight="1">
      <c r="B33" s="39"/>
      <c r="D33" s="124" t="s">
        <v>45</v>
      </c>
      <c r="E33" s="124" t="s">
        <v>46</v>
      </c>
      <c r="F33" s="138">
        <f>ROUND((SUM(BE96:BE193)),  2)</f>
        <v>0</v>
      </c>
      <c r="I33" s="139">
        <v>0.20999999999999999</v>
      </c>
      <c r="J33" s="138">
        <f>ROUND(((SUM(BE96:BE193))*I33),  2)</f>
        <v>0</v>
      </c>
      <c r="L33" s="39"/>
    </row>
    <row r="34" s="1" customFormat="1" ht="14.4" customHeight="1">
      <c r="B34" s="39"/>
      <c r="E34" s="124" t="s">
        <v>47</v>
      </c>
      <c r="F34" s="138">
        <f>ROUND((SUM(BF96:BF193)),  2)</f>
        <v>0</v>
      </c>
      <c r="I34" s="139">
        <v>0.14999999999999999</v>
      </c>
      <c r="J34" s="138">
        <f>ROUND(((SUM(BF96:BF193))*I34),  2)</f>
        <v>0</v>
      </c>
      <c r="L34" s="39"/>
    </row>
    <row r="35" hidden="1" s="1" customFormat="1" ht="14.4" customHeight="1">
      <c r="B35" s="39"/>
      <c r="E35" s="124" t="s">
        <v>48</v>
      </c>
      <c r="F35" s="138">
        <f>ROUND((SUM(BG96:BG193)),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49</v>
      </c>
      <c r="F36" s="138">
        <f>ROUND((SUM(BH96:BH193)),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50</v>
      </c>
      <c r="F37" s="138">
        <f>ROUND((SUM(BI96:BI193)),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51</v>
      </c>
      <c r="E39" s="142"/>
      <c r="F39" s="142"/>
      <c r="G39" s="143" t="s">
        <v>52</v>
      </c>
      <c r="H39" s="144" t="s">
        <v>53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107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17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Kácov ON - oprava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105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SO.04 - Oprava zpevněných ploch a vodovodní přípojka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22</v>
      </c>
      <c r="D52" s="35"/>
      <c r="E52" s="35"/>
      <c r="F52" s="23" t="str">
        <f>F12</f>
        <v>VB žst. Kácov, č.p.114, Nádražní ul., 285 09 Kácov</v>
      </c>
      <c r="G52" s="35"/>
      <c r="H52" s="35"/>
      <c r="I52" s="128" t="s">
        <v>24</v>
      </c>
      <c r="J52" s="63" t="str">
        <f>IF(J12="","",J12)</f>
        <v>11. 2. 2019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26</v>
      </c>
      <c r="D54" s="35"/>
      <c r="E54" s="35"/>
      <c r="F54" s="23" t="str">
        <f>E15</f>
        <v>Správa železniční dopravní cesty, s.o.</v>
      </c>
      <c r="G54" s="35"/>
      <c r="H54" s="35"/>
      <c r="I54" s="128" t="s">
        <v>34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32</v>
      </c>
      <c r="D55" s="35"/>
      <c r="E55" s="35"/>
      <c r="F55" s="23" t="str">
        <f>IF(E18="","",E18)</f>
        <v>Vyplň údaj</v>
      </c>
      <c r="G55" s="35"/>
      <c r="H55" s="35"/>
      <c r="I55" s="128" t="s">
        <v>37</v>
      </c>
      <c r="J55" s="32" t="str">
        <f>E24</f>
        <v>L. Malý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108</v>
      </c>
      <c r="D57" s="156"/>
      <c r="E57" s="156"/>
      <c r="F57" s="156"/>
      <c r="G57" s="156"/>
      <c r="H57" s="156"/>
      <c r="I57" s="157"/>
      <c r="J57" s="158" t="s">
        <v>109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73</v>
      </c>
      <c r="D59" s="35"/>
      <c r="E59" s="35"/>
      <c r="F59" s="35"/>
      <c r="G59" s="35"/>
      <c r="H59" s="35"/>
      <c r="I59" s="126"/>
      <c r="J59" s="93">
        <f>J96</f>
        <v>0</v>
      </c>
      <c r="K59" s="35"/>
      <c r="L59" s="39"/>
      <c r="AU59" s="13" t="s">
        <v>110</v>
      </c>
    </row>
    <row r="60" s="7" customFormat="1" ht="24.96" customHeight="1">
      <c r="B60" s="160"/>
      <c r="C60" s="161"/>
      <c r="D60" s="162" t="s">
        <v>1343</v>
      </c>
      <c r="E60" s="163"/>
      <c r="F60" s="163"/>
      <c r="G60" s="163"/>
      <c r="H60" s="163"/>
      <c r="I60" s="164"/>
      <c r="J60" s="165">
        <f>J97</f>
        <v>0</v>
      </c>
      <c r="K60" s="161"/>
      <c r="L60" s="166"/>
    </row>
    <row r="61" s="7" customFormat="1" ht="24.96" customHeight="1">
      <c r="B61" s="160"/>
      <c r="C61" s="161"/>
      <c r="D61" s="162" t="s">
        <v>111</v>
      </c>
      <c r="E61" s="163"/>
      <c r="F61" s="163"/>
      <c r="G61" s="163"/>
      <c r="H61" s="163"/>
      <c r="I61" s="164"/>
      <c r="J61" s="165">
        <f>J99</f>
        <v>0</v>
      </c>
      <c r="K61" s="161"/>
      <c r="L61" s="166"/>
    </row>
    <row r="62" s="8" customFormat="1" ht="19.92" customHeight="1">
      <c r="B62" s="167"/>
      <c r="C62" s="168"/>
      <c r="D62" s="169" t="s">
        <v>1344</v>
      </c>
      <c r="E62" s="170"/>
      <c r="F62" s="170"/>
      <c r="G62" s="170"/>
      <c r="H62" s="170"/>
      <c r="I62" s="171"/>
      <c r="J62" s="172">
        <f>J100</f>
        <v>0</v>
      </c>
      <c r="K62" s="168"/>
      <c r="L62" s="173"/>
    </row>
    <row r="63" s="8" customFormat="1" ht="19.92" customHeight="1">
      <c r="B63" s="167"/>
      <c r="C63" s="168"/>
      <c r="D63" s="169" t="s">
        <v>1345</v>
      </c>
      <c r="E63" s="170"/>
      <c r="F63" s="170"/>
      <c r="G63" s="170"/>
      <c r="H63" s="170"/>
      <c r="I63" s="171"/>
      <c r="J63" s="172">
        <f>J118</f>
        <v>0</v>
      </c>
      <c r="K63" s="168"/>
      <c r="L63" s="173"/>
    </row>
    <row r="64" s="8" customFormat="1" ht="19.92" customHeight="1">
      <c r="B64" s="167"/>
      <c r="C64" s="168"/>
      <c r="D64" s="169" t="s">
        <v>1346</v>
      </c>
      <c r="E64" s="170"/>
      <c r="F64" s="170"/>
      <c r="G64" s="170"/>
      <c r="H64" s="170"/>
      <c r="I64" s="171"/>
      <c r="J64" s="172">
        <f>J123</f>
        <v>0</v>
      </c>
      <c r="K64" s="168"/>
      <c r="L64" s="173"/>
    </row>
    <row r="65" s="8" customFormat="1" ht="19.92" customHeight="1">
      <c r="B65" s="167"/>
      <c r="C65" s="168"/>
      <c r="D65" s="169" t="s">
        <v>1347</v>
      </c>
      <c r="E65" s="170"/>
      <c r="F65" s="170"/>
      <c r="G65" s="170"/>
      <c r="H65" s="170"/>
      <c r="I65" s="171"/>
      <c r="J65" s="172">
        <f>J126</f>
        <v>0</v>
      </c>
      <c r="K65" s="168"/>
      <c r="L65" s="173"/>
    </row>
    <row r="66" s="8" customFormat="1" ht="19.92" customHeight="1">
      <c r="B66" s="167"/>
      <c r="C66" s="168"/>
      <c r="D66" s="169" t="s">
        <v>113</v>
      </c>
      <c r="E66" s="170"/>
      <c r="F66" s="170"/>
      <c r="G66" s="170"/>
      <c r="H66" s="170"/>
      <c r="I66" s="171"/>
      <c r="J66" s="172">
        <f>J132</f>
        <v>0</v>
      </c>
      <c r="K66" s="168"/>
      <c r="L66" s="173"/>
    </row>
    <row r="67" s="8" customFormat="1" ht="19.92" customHeight="1">
      <c r="B67" s="167"/>
      <c r="C67" s="168"/>
      <c r="D67" s="169" t="s">
        <v>1348</v>
      </c>
      <c r="E67" s="170"/>
      <c r="F67" s="170"/>
      <c r="G67" s="170"/>
      <c r="H67" s="170"/>
      <c r="I67" s="171"/>
      <c r="J67" s="172">
        <f>J136</f>
        <v>0</v>
      </c>
      <c r="K67" s="168"/>
      <c r="L67" s="173"/>
    </row>
    <row r="68" s="8" customFormat="1" ht="19.92" customHeight="1">
      <c r="B68" s="167"/>
      <c r="C68" s="168"/>
      <c r="D68" s="169" t="s">
        <v>114</v>
      </c>
      <c r="E68" s="170"/>
      <c r="F68" s="170"/>
      <c r="G68" s="170"/>
      <c r="H68" s="170"/>
      <c r="I68" s="171"/>
      <c r="J68" s="172">
        <f>J153</f>
        <v>0</v>
      </c>
      <c r="K68" s="168"/>
      <c r="L68" s="173"/>
    </row>
    <row r="69" s="8" customFormat="1" ht="19.92" customHeight="1">
      <c r="B69" s="167"/>
      <c r="C69" s="168"/>
      <c r="D69" s="169" t="s">
        <v>1349</v>
      </c>
      <c r="E69" s="170"/>
      <c r="F69" s="170"/>
      <c r="G69" s="170"/>
      <c r="H69" s="170"/>
      <c r="I69" s="171"/>
      <c r="J69" s="172">
        <f>J163</f>
        <v>0</v>
      </c>
      <c r="K69" s="168"/>
      <c r="L69" s="173"/>
    </row>
    <row r="70" s="8" customFormat="1" ht="19.92" customHeight="1">
      <c r="B70" s="167"/>
      <c r="C70" s="168"/>
      <c r="D70" s="169" t="s">
        <v>115</v>
      </c>
      <c r="E70" s="170"/>
      <c r="F70" s="170"/>
      <c r="G70" s="170"/>
      <c r="H70" s="170"/>
      <c r="I70" s="171"/>
      <c r="J70" s="172">
        <f>J165</f>
        <v>0</v>
      </c>
      <c r="K70" s="168"/>
      <c r="L70" s="173"/>
    </row>
    <row r="71" s="8" customFormat="1" ht="19.92" customHeight="1">
      <c r="B71" s="167"/>
      <c r="C71" s="168"/>
      <c r="D71" s="169" t="s">
        <v>116</v>
      </c>
      <c r="E71" s="170"/>
      <c r="F71" s="170"/>
      <c r="G71" s="170"/>
      <c r="H71" s="170"/>
      <c r="I71" s="171"/>
      <c r="J71" s="172">
        <f>J173</f>
        <v>0</v>
      </c>
      <c r="K71" s="168"/>
      <c r="L71" s="173"/>
    </row>
    <row r="72" s="7" customFormat="1" ht="24.96" customHeight="1">
      <c r="B72" s="160"/>
      <c r="C72" s="161"/>
      <c r="D72" s="162" t="s">
        <v>1350</v>
      </c>
      <c r="E72" s="163"/>
      <c r="F72" s="163"/>
      <c r="G72" s="163"/>
      <c r="H72" s="163"/>
      <c r="I72" s="164"/>
      <c r="J72" s="165">
        <f>J175</f>
        <v>0</v>
      </c>
      <c r="K72" s="161"/>
      <c r="L72" s="166"/>
    </row>
    <row r="73" s="7" customFormat="1" ht="24.96" customHeight="1">
      <c r="B73" s="160"/>
      <c r="C73" s="161"/>
      <c r="D73" s="162" t="s">
        <v>117</v>
      </c>
      <c r="E73" s="163"/>
      <c r="F73" s="163"/>
      <c r="G73" s="163"/>
      <c r="H73" s="163"/>
      <c r="I73" s="164"/>
      <c r="J73" s="165">
        <f>J179</f>
        <v>0</v>
      </c>
      <c r="K73" s="161"/>
      <c r="L73" s="166"/>
    </row>
    <row r="74" s="8" customFormat="1" ht="19.92" customHeight="1">
      <c r="B74" s="167"/>
      <c r="C74" s="168"/>
      <c r="D74" s="169" t="s">
        <v>1351</v>
      </c>
      <c r="E74" s="170"/>
      <c r="F74" s="170"/>
      <c r="G74" s="170"/>
      <c r="H74" s="170"/>
      <c r="I74" s="171"/>
      <c r="J74" s="172">
        <f>J180</f>
        <v>0</v>
      </c>
      <c r="K74" s="168"/>
      <c r="L74" s="173"/>
    </row>
    <row r="75" s="8" customFormat="1" ht="19.92" customHeight="1">
      <c r="B75" s="167"/>
      <c r="C75" s="168"/>
      <c r="D75" s="169" t="s">
        <v>123</v>
      </c>
      <c r="E75" s="170"/>
      <c r="F75" s="170"/>
      <c r="G75" s="170"/>
      <c r="H75" s="170"/>
      <c r="I75" s="171"/>
      <c r="J75" s="172">
        <f>J183</f>
        <v>0</v>
      </c>
      <c r="K75" s="168"/>
      <c r="L75" s="173"/>
    </row>
    <row r="76" s="8" customFormat="1" ht="19.92" customHeight="1">
      <c r="B76" s="167"/>
      <c r="C76" s="168"/>
      <c r="D76" s="169" t="s">
        <v>940</v>
      </c>
      <c r="E76" s="170"/>
      <c r="F76" s="170"/>
      <c r="G76" s="170"/>
      <c r="H76" s="170"/>
      <c r="I76" s="171"/>
      <c r="J76" s="172">
        <f>J189</f>
        <v>0</v>
      </c>
      <c r="K76" s="168"/>
      <c r="L76" s="173"/>
    </row>
    <row r="77" s="1" customFormat="1" ht="21.84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6.96" customHeight="1">
      <c r="B78" s="53"/>
      <c r="C78" s="54"/>
      <c r="D78" s="54"/>
      <c r="E78" s="54"/>
      <c r="F78" s="54"/>
      <c r="G78" s="54"/>
      <c r="H78" s="54"/>
      <c r="I78" s="150"/>
      <c r="J78" s="54"/>
      <c r="K78" s="54"/>
      <c r="L78" s="39"/>
    </row>
    <row r="82" s="1" customFormat="1" ht="6.96" customHeight="1">
      <c r="B82" s="55"/>
      <c r="C82" s="56"/>
      <c r="D82" s="56"/>
      <c r="E82" s="56"/>
      <c r="F82" s="56"/>
      <c r="G82" s="56"/>
      <c r="H82" s="56"/>
      <c r="I82" s="153"/>
      <c r="J82" s="56"/>
      <c r="K82" s="56"/>
      <c r="L82" s="39"/>
    </row>
    <row r="83" s="1" customFormat="1" ht="24.96" customHeight="1">
      <c r="B83" s="34"/>
      <c r="C83" s="19" t="s">
        <v>127</v>
      </c>
      <c r="D83" s="35"/>
      <c r="E83" s="35"/>
      <c r="F83" s="35"/>
      <c r="G83" s="35"/>
      <c r="H83" s="35"/>
      <c r="I83" s="126"/>
      <c r="J83" s="35"/>
      <c r="K83" s="35"/>
      <c r="L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6"/>
      <c r="J84" s="35"/>
      <c r="K84" s="35"/>
      <c r="L84" s="39"/>
    </row>
    <row r="85" s="1" customFormat="1" ht="12" customHeight="1">
      <c r="B85" s="34"/>
      <c r="C85" s="28" t="s">
        <v>17</v>
      </c>
      <c r="D85" s="35"/>
      <c r="E85" s="35"/>
      <c r="F85" s="35"/>
      <c r="G85" s="35"/>
      <c r="H85" s="35"/>
      <c r="I85" s="126"/>
      <c r="J85" s="35"/>
      <c r="K85" s="35"/>
      <c r="L85" s="39"/>
    </row>
    <row r="86" s="1" customFormat="1" ht="16.5" customHeight="1">
      <c r="B86" s="34"/>
      <c r="C86" s="35"/>
      <c r="D86" s="35"/>
      <c r="E86" s="154" t="str">
        <f>E7</f>
        <v>Kácov ON - oprava</v>
      </c>
      <c r="F86" s="28"/>
      <c r="G86" s="28"/>
      <c r="H86" s="28"/>
      <c r="I86" s="126"/>
      <c r="J86" s="35"/>
      <c r="K86" s="35"/>
      <c r="L86" s="39"/>
    </row>
    <row r="87" s="1" customFormat="1" ht="12" customHeight="1">
      <c r="B87" s="34"/>
      <c r="C87" s="28" t="s">
        <v>105</v>
      </c>
      <c r="D87" s="35"/>
      <c r="E87" s="35"/>
      <c r="F87" s="35"/>
      <c r="G87" s="35"/>
      <c r="H87" s="35"/>
      <c r="I87" s="126"/>
      <c r="J87" s="35"/>
      <c r="K87" s="35"/>
      <c r="L87" s="39"/>
    </row>
    <row r="88" s="1" customFormat="1" ht="16.5" customHeight="1">
      <c r="B88" s="34"/>
      <c r="C88" s="35"/>
      <c r="D88" s="35"/>
      <c r="E88" s="60" t="str">
        <f>E9</f>
        <v>SO.04 - Oprava zpevněných ploch a vodovodní přípojka</v>
      </c>
      <c r="F88" s="35"/>
      <c r="G88" s="35"/>
      <c r="H88" s="35"/>
      <c r="I88" s="126"/>
      <c r="J88" s="35"/>
      <c r="K88" s="35"/>
      <c r="L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26"/>
      <c r="J89" s="35"/>
      <c r="K89" s="35"/>
      <c r="L89" s="39"/>
    </row>
    <row r="90" s="1" customFormat="1" ht="12" customHeight="1">
      <c r="B90" s="34"/>
      <c r="C90" s="28" t="s">
        <v>22</v>
      </c>
      <c r="D90" s="35"/>
      <c r="E90" s="35"/>
      <c r="F90" s="23" t="str">
        <f>F12</f>
        <v>VB žst. Kácov, č.p.114, Nádražní ul., 285 09 Kácov</v>
      </c>
      <c r="G90" s="35"/>
      <c r="H90" s="35"/>
      <c r="I90" s="128" t="s">
        <v>24</v>
      </c>
      <c r="J90" s="63" t="str">
        <f>IF(J12="","",J12)</f>
        <v>11. 2. 2019</v>
      </c>
      <c r="K90" s="35"/>
      <c r="L90" s="39"/>
    </row>
    <row r="91" s="1" customFormat="1" ht="6.96" customHeight="1">
      <c r="B91" s="34"/>
      <c r="C91" s="35"/>
      <c r="D91" s="35"/>
      <c r="E91" s="35"/>
      <c r="F91" s="35"/>
      <c r="G91" s="35"/>
      <c r="H91" s="35"/>
      <c r="I91" s="126"/>
      <c r="J91" s="35"/>
      <c r="K91" s="35"/>
      <c r="L91" s="39"/>
    </row>
    <row r="92" s="1" customFormat="1" ht="13.65" customHeight="1">
      <c r="B92" s="34"/>
      <c r="C92" s="28" t="s">
        <v>26</v>
      </c>
      <c r="D92" s="35"/>
      <c r="E92" s="35"/>
      <c r="F92" s="23" t="str">
        <f>E15</f>
        <v>Správa železniční dopravní cesty, s.o.</v>
      </c>
      <c r="G92" s="35"/>
      <c r="H92" s="35"/>
      <c r="I92" s="128" t="s">
        <v>34</v>
      </c>
      <c r="J92" s="32" t="str">
        <f>E21</f>
        <v xml:space="preserve"> </v>
      </c>
      <c r="K92" s="35"/>
      <c r="L92" s="39"/>
    </row>
    <row r="93" s="1" customFormat="1" ht="13.65" customHeight="1">
      <c r="B93" s="34"/>
      <c r="C93" s="28" t="s">
        <v>32</v>
      </c>
      <c r="D93" s="35"/>
      <c r="E93" s="35"/>
      <c r="F93" s="23" t="str">
        <f>IF(E18="","",E18)</f>
        <v>Vyplň údaj</v>
      </c>
      <c r="G93" s="35"/>
      <c r="H93" s="35"/>
      <c r="I93" s="128" t="s">
        <v>37</v>
      </c>
      <c r="J93" s="32" t="str">
        <f>E24</f>
        <v>L. Malý</v>
      </c>
      <c r="K93" s="35"/>
      <c r="L93" s="39"/>
    </row>
    <row r="94" s="1" customFormat="1" ht="10.32" customHeight="1">
      <c r="B94" s="34"/>
      <c r="C94" s="35"/>
      <c r="D94" s="35"/>
      <c r="E94" s="35"/>
      <c r="F94" s="35"/>
      <c r="G94" s="35"/>
      <c r="H94" s="35"/>
      <c r="I94" s="126"/>
      <c r="J94" s="35"/>
      <c r="K94" s="35"/>
      <c r="L94" s="39"/>
    </row>
    <row r="95" s="9" customFormat="1" ht="29.28" customHeight="1">
      <c r="B95" s="174"/>
      <c r="C95" s="175" t="s">
        <v>128</v>
      </c>
      <c r="D95" s="176" t="s">
        <v>60</v>
      </c>
      <c r="E95" s="176" t="s">
        <v>56</v>
      </c>
      <c r="F95" s="176" t="s">
        <v>57</v>
      </c>
      <c r="G95" s="176" t="s">
        <v>129</v>
      </c>
      <c r="H95" s="176" t="s">
        <v>130</v>
      </c>
      <c r="I95" s="177" t="s">
        <v>131</v>
      </c>
      <c r="J95" s="176" t="s">
        <v>109</v>
      </c>
      <c r="K95" s="178" t="s">
        <v>132</v>
      </c>
      <c r="L95" s="179"/>
      <c r="M95" s="83" t="s">
        <v>20</v>
      </c>
      <c r="N95" s="84" t="s">
        <v>45</v>
      </c>
      <c r="O95" s="84" t="s">
        <v>133</v>
      </c>
      <c r="P95" s="84" t="s">
        <v>134</v>
      </c>
      <c r="Q95" s="84" t="s">
        <v>135</v>
      </c>
      <c r="R95" s="84" t="s">
        <v>136</v>
      </c>
      <c r="S95" s="84" t="s">
        <v>137</v>
      </c>
      <c r="T95" s="85" t="s">
        <v>138</v>
      </c>
    </row>
    <row r="96" s="1" customFormat="1" ht="22.8" customHeight="1">
      <c r="B96" s="34"/>
      <c r="C96" s="90" t="s">
        <v>139</v>
      </c>
      <c r="D96" s="35"/>
      <c r="E96" s="35"/>
      <c r="F96" s="35"/>
      <c r="G96" s="35"/>
      <c r="H96" s="35"/>
      <c r="I96" s="126"/>
      <c r="J96" s="180">
        <f>BK96</f>
        <v>0</v>
      </c>
      <c r="K96" s="35"/>
      <c r="L96" s="39"/>
      <c r="M96" s="86"/>
      <c r="N96" s="87"/>
      <c r="O96" s="87"/>
      <c r="P96" s="181">
        <f>P97+P99+P175+P179</f>
        <v>0</v>
      </c>
      <c r="Q96" s="87"/>
      <c r="R96" s="181">
        <f>R97+R99+R175+R179</f>
        <v>112.957601305</v>
      </c>
      <c r="S96" s="87"/>
      <c r="T96" s="182">
        <f>T97+T99+T175+T179</f>
        <v>60.392920000000004</v>
      </c>
      <c r="AT96" s="13" t="s">
        <v>74</v>
      </c>
      <c r="AU96" s="13" t="s">
        <v>110</v>
      </c>
      <c r="BK96" s="183">
        <f>BK97+BK99+BK175+BK179</f>
        <v>0</v>
      </c>
    </row>
    <row r="97" s="10" customFormat="1" ht="25.92" customHeight="1">
      <c r="B97" s="184"/>
      <c r="C97" s="185"/>
      <c r="D97" s="186" t="s">
        <v>74</v>
      </c>
      <c r="E97" s="187" t="s">
        <v>437</v>
      </c>
      <c r="F97" s="187" t="s">
        <v>1352</v>
      </c>
      <c r="G97" s="185"/>
      <c r="H97" s="185"/>
      <c r="I97" s="188"/>
      <c r="J97" s="189">
        <f>BK97</f>
        <v>0</v>
      </c>
      <c r="K97" s="185"/>
      <c r="L97" s="190"/>
      <c r="M97" s="191"/>
      <c r="N97" s="192"/>
      <c r="O97" s="192"/>
      <c r="P97" s="193">
        <f>P98</f>
        <v>0</v>
      </c>
      <c r="Q97" s="192"/>
      <c r="R97" s="193">
        <f>R98</f>
        <v>0</v>
      </c>
      <c r="S97" s="192"/>
      <c r="T97" s="194">
        <f>T98</f>
        <v>0</v>
      </c>
      <c r="AR97" s="195" t="s">
        <v>83</v>
      </c>
      <c r="AT97" s="196" t="s">
        <v>74</v>
      </c>
      <c r="AU97" s="196" t="s">
        <v>75</v>
      </c>
      <c r="AY97" s="195" t="s">
        <v>142</v>
      </c>
      <c r="BK97" s="197">
        <f>BK98</f>
        <v>0</v>
      </c>
    </row>
    <row r="98" s="1" customFormat="1" ht="16.5" customHeight="1">
      <c r="B98" s="34"/>
      <c r="C98" s="200" t="s">
        <v>83</v>
      </c>
      <c r="D98" s="200" t="s">
        <v>145</v>
      </c>
      <c r="E98" s="201" t="s">
        <v>1353</v>
      </c>
      <c r="F98" s="202" t="s">
        <v>1354</v>
      </c>
      <c r="G98" s="203" t="s">
        <v>228</v>
      </c>
      <c r="H98" s="204">
        <v>1</v>
      </c>
      <c r="I98" s="205"/>
      <c r="J98" s="206">
        <f>ROUND(I98*H98,2)</f>
        <v>0</v>
      </c>
      <c r="K98" s="202" t="s">
        <v>20</v>
      </c>
      <c r="L98" s="39"/>
      <c r="M98" s="207" t="s">
        <v>20</v>
      </c>
      <c r="N98" s="208" t="s">
        <v>46</v>
      </c>
      <c r="O98" s="75"/>
      <c r="P98" s="209">
        <f>O98*H98</f>
        <v>0</v>
      </c>
      <c r="Q98" s="209">
        <v>0</v>
      </c>
      <c r="R98" s="209">
        <f>Q98*H98</f>
        <v>0</v>
      </c>
      <c r="S98" s="209">
        <v>0</v>
      </c>
      <c r="T98" s="210">
        <f>S98*H98</f>
        <v>0</v>
      </c>
      <c r="AR98" s="13" t="s">
        <v>150</v>
      </c>
      <c r="AT98" s="13" t="s">
        <v>145</v>
      </c>
      <c r="AU98" s="13" t="s">
        <v>83</v>
      </c>
      <c r="AY98" s="13" t="s">
        <v>142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3" t="s">
        <v>83</v>
      </c>
      <c r="BK98" s="211">
        <f>ROUND(I98*H98,2)</f>
        <v>0</v>
      </c>
      <c r="BL98" s="13" t="s">
        <v>150</v>
      </c>
      <c r="BM98" s="13" t="s">
        <v>1355</v>
      </c>
    </row>
    <row r="99" s="10" customFormat="1" ht="25.92" customHeight="1">
      <c r="B99" s="184"/>
      <c r="C99" s="185"/>
      <c r="D99" s="186" t="s">
        <v>74</v>
      </c>
      <c r="E99" s="187" t="s">
        <v>140</v>
      </c>
      <c r="F99" s="187" t="s">
        <v>141</v>
      </c>
      <c r="G99" s="185"/>
      <c r="H99" s="185"/>
      <c r="I99" s="188"/>
      <c r="J99" s="189">
        <f>BK99</f>
        <v>0</v>
      </c>
      <c r="K99" s="185"/>
      <c r="L99" s="190"/>
      <c r="M99" s="191"/>
      <c r="N99" s="192"/>
      <c r="O99" s="192"/>
      <c r="P99" s="193">
        <f>P100+P118+P123+P126+P132+P136+P153+P163+P165+P173</f>
        <v>0</v>
      </c>
      <c r="Q99" s="192"/>
      <c r="R99" s="193">
        <f>R100+R118+R123+R126+R132+R136+R153+R163+R165+R173</f>
        <v>108.179247305</v>
      </c>
      <c r="S99" s="192"/>
      <c r="T99" s="194">
        <f>T100+T118+T123+T126+T132+T136+T153+T163+T165+T173</f>
        <v>60.362920000000003</v>
      </c>
      <c r="AR99" s="195" t="s">
        <v>83</v>
      </c>
      <c r="AT99" s="196" t="s">
        <v>74</v>
      </c>
      <c r="AU99" s="196" t="s">
        <v>75</v>
      </c>
      <c r="AY99" s="195" t="s">
        <v>142</v>
      </c>
      <c r="BK99" s="197">
        <f>BK100+BK118+BK123+BK126+BK132+BK136+BK153+BK163+BK165+BK173</f>
        <v>0</v>
      </c>
    </row>
    <row r="100" s="10" customFormat="1" ht="22.8" customHeight="1">
      <c r="B100" s="184"/>
      <c r="C100" s="185"/>
      <c r="D100" s="186" t="s">
        <v>74</v>
      </c>
      <c r="E100" s="198" t="s">
        <v>83</v>
      </c>
      <c r="F100" s="198" t="s">
        <v>1356</v>
      </c>
      <c r="G100" s="185"/>
      <c r="H100" s="185"/>
      <c r="I100" s="188"/>
      <c r="J100" s="199">
        <f>BK100</f>
        <v>0</v>
      </c>
      <c r="K100" s="185"/>
      <c r="L100" s="190"/>
      <c r="M100" s="191"/>
      <c r="N100" s="192"/>
      <c r="O100" s="192"/>
      <c r="P100" s="193">
        <f>SUM(P101:P117)</f>
        <v>0</v>
      </c>
      <c r="Q100" s="192"/>
      <c r="R100" s="193">
        <f>SUM(R101:R117)</f>
        <v>32.495000000000005</v>
      </c>
      <c r="S100" s="192"/>
      <c r="T100" s="194">
        <f>SUM(T101:T117)</f>
        <v>20.951000000000001</v>
      </c>
      <c r="AR100" s="195" t="s">
        <v>83</v>
      </c>
      <c r="AT100" s="196" t="s">
        <v>74</v>
      </c>
      <c r="AU100" s="196" t="s">
        <v>83</v>
      </c>
      <c r="AY100" s="195" t="s">
        <v>142</v>
      </c>
      <c r="BK100" s="197">
        <f>SUM(BK101:BK117)</f>
        <v>0</v>
      </c>
    </row>
    <row r="101" s="1" customFormat="1" ht="16.5" customHeight="1">
      <c r="B101" s="34"/>
      <c r="C101" s="200" t="s">
        <v>85</v>
      </c>
      <c r="D101" s="200" t="s">
        <v>145</v>
      </c>
      <c r="E101" s="201" t="s">
        <v>1357</v>
      </c>
      <c r="F101" s="202" t="s">
        <v>1358</v>
      </c>
      <c r="G101" s="203" t="s">
        <v>369</v>
      </c>
      <c r="H101" s="204">
        <v>2</v>
      </c>
      <c r="I101" s="205"/>
      <c r="J101" s="206">
        <f>ROUND(I101*H101,2)</f>
        <v>0</v>
      </c>
      <c r="K101" s="202" t="s">
        <v>20</v>
      </c>
      <c r="L101" s="39"/>
      <c r="M101" s="207" t="s">
        <v>20</v>
      </c>
      <c r="N101" s="208" t="s">
        <v>46</v>
      </c>
      <c r="O101" s="75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AR101" s="13" t="s">
        <v>150</v>
      </c>
      <c r="AT101" s="13" t="s">
        <v>145</v>
      </c>
      <c r="AU101" s="13" t="s">
        <v>85</v>
      </c>
      <c r="AY101" s="13" t="s">
        <v>142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3" t="s">
        <v>83</v>
      </c>
      <c r="BK101" s="211">
        <f>ROUND(I101*H101,2)</f>
        <v>0</v>
      </c>
      <c r="BL101" s="13" t="s">
        <v>150</v>
      </c>
      <c r="BM101" s="13" t="s">
        <v>1359</v>
      </c>
    </row>
    <row r="102" s="1" customFormat="1" ht="22.5" customHeight="1">
      <c r="B102" s="34"/>
      <c r="C102" s="200" t="s">
        <v>143</v>
      </c>
      <c r="D102" s="200" t="s">
        <v>145</v>
      </c>
      <c r="E102" s="201" t="s">
        <v>1360</v>
      </c>
      <c r="F102" s="202" t="s">
        <v>1361</v>
      </c>
      <c r="G102" s="203" t="s">
        <v>156</v>
      </c>
      <c r="H102" s="204">
        <v>51.100000000000001</v>
      </c>
      <c r="I102" s="205"/>
      <c r="J102" s="206">
        <f>ROUND(I102*H102,2)</f>
        <v>0</v>
      </c>
      <c r="K102" s="202" t="s">
        <v>149</v>
      </c>
      <c r="L102" s="39"/>
      <c r="M102" s="207" t="s">
        <v>20</v>
      </c>
      <c r="N102" s="208" t="s">
        <v>46</v>
      </c>
      <c r="O102" s="75"/>
      <c r="P102" s="209">
        <f>O102*H102</f>
        <v>0</v>
      </c>
      <c r="Q102" s="209">
        <v>0</v>
      </c>
      <c r="R102" s="209">
        <f>Q102*H102</f>
        <v>0</v>
      </c>
      <c r="S102" s="209">
        <v>0.17000000000000001</v>
      </c>
      <c r="T102" s="210">
        <f>S102*H102</f>
        <v>8.6870000000000012</v>
      </c>
      <c r="AR102" s="13" t="s">
        <v>150</v>
      </c>
      <c r="AT102" s="13" t="s">
        <v>145</v>
      </c>
      <c r="AU102" s="13" t="s">
        <v>85</v>
      </c>
      <c r="AY102" s="13" t="s">
        <v>142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3" t="s">
        <v>83</v>
      </c>
      <c r="BK102" s="211">
        <f>ROUND(I102*H102,2)</f>
        <v>0</v>
      </c>
      <c r="BL102" s="13" t="s">
        <v>150</v>
      </c>
      <c r="BM102" s="13" t="s">
        <v>1362</v>
      </c>
    </row>
    <row r="103" s="1" customFormat="1" ht="22.5" customHeight="1">
      <c r="B103" s="34"/>
      <c r="C103" s="200" t="s">
        <v>150</v>
      </c>
      <c r="D103" s="200" t="s">
        <v>145</v>
      </c>
      <c r="E103" s="201" t="s">
        <v>1363</v>
      </c>
      <c r="F103" s="202" t="s">
        <v>1364</v>
      </c>
      <c r="G103" s="203" t="s">
        <v>156</v>
      </c>
      <c r="H103" s="204">
        <v>51.100000000000001</v>
      </c>
      <c r="I103" s="205"/>
      <c r="J103" s="206">
        <f>ROUND(I103*H103,2)</f>
        <v>0</v>
      </c>
      <c r="K103" s="202" t="s">
        <v>149</v>
      </c>
      <c r="L103" s="39"/>
      <c r="M103" s="207" t="s">
        <v>20</v>
      </c>
      <c r="N103" s="208" t="s">
        <v>46</v>
      </c>
      <c r="O103" s="75"/>
      <c r="P103" s="209">
        <f>O103*H103</f>
        <v>0</v>
      </c>
      <c r="Q103" s="209">
        <v>0</v>
      </c>
      <c r="R103" s="209">
        <f>Q103*H103</f>
        <v>0</v>
      </c>
      <c r="S103" s="209">
        <v>0.23999999999999999</v>
      </c>
      <c r="T103" s="210">
        <f>S103*H103</f>
        <v>12.263999999999999</v>
      </c>
      <c r="AR103" s="13" t="s">
        <v>150</v>
      </c>
      <c r="AT103" s="13" t="s">
        <v>145</v>
      </c>
      <c r="AU103" s="13" t="s">
        <v>85</v>
      </c>
      <c r="AY103" s="13" t="s">
        <v>142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3" t="s">
        <v>83</v>
      </c>
      <c r="BK103" s="211">
        <f>ROUND(I103*H103,2)</f>
        <v>0</v>
      </c>
      <c r="BL103" s="13" t="s">
        <v>150</v>
      </c>
      <c r="BM103" s="13" t="s">
        <v>1365</v>
      </c>
    </row>
    <row r="104" s="1" customFormat="1" ht="16.5" customHeight="1">
      <c r="B104" s="34"/>
      <c r="C104" s="200" t="s">
        <v>165</v>
      </c>
      <c r="D104" s="200" t="s">
        <v>145</v>
      </c>
      <c r="E104" s="201" t="s">
        <v>1366</v>
      </c>
      <c r="F104" s="202" t="s">
        <v>1367</v>
      </c>
      <c r="G104" s="203" t="s">
        <v>148</v>
      </c>
      <c r="H104" s="204">
        <v>65.400000000000006</v>
      </c>
      <c r="I104" s="205"/>
      <c r="J104" s="206">
        <f>ROUND(I104*H104,2)</f>
        <v>0</v>
      </c>
      <c r="K104" s="202" t="s">
        <v>149</v>
      </c>
      <c r="L104" s="39"/>
      <c r="M104" s="207" t="s">
        <v>20</v>
      </c>
      <c r="N104" s="208" t="s">
        <v>46</v>
      </c>
      <c r="O104" s="75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AR104" s="13" t="s">
        <v>150</v>
      </c>
      <c r="AT104" s="13" t="s">
        <v>145</v>
      </c>
      <c r="AU104" s="13" t="s">
        <v>85</v>
      </c>
      <c r="AY104" s="13" t="s">
        <v>142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3" t="s">
        <v>83</v>
      </c>
      <c r="BK104" s="211">
        <f>ROUND(I104*H104,2)</f>
        <v>0</v>
      </c>
      <c r="BL104" s="13" t="s">
        <v>150</v>
      </c>
      <c r="BM104" s="13" t="s">
        <v>1368</v>
      </c>
    </row>
    <row r="105" s="1" customFormat="1" ht="22.5" customHeight="1">
      <c r="B105" s="34"/>
      <c r="C105" s="200" t="s">
        <v>152</v>
      </c>
      <c r="D105" s="200" t="s">
        <v>145</v>
      </c>
      <c r="E105" s="201" t="s">
        <v>1369</v>
      </c>
      <c r="F105" s="202" t="s">
        <v>1370</v>
      </c>
      <c r="G105" s="203" t="s">
        <v>148</v>
      </c>
      <c r="H105" s="204">
        <v>65.400000000000006</v>
      </c>
      <c r="I105" s="205"/>
      <c r="J105" s="206">
        <f>ROUND(I105*H105,2)</f>
        <v>0</v>
      </c>
      <c r="K105" s="202" t="s">
        <v>149</v>
      </c>
      <c r="L105" s="39"/>
      <c r="M105" s="207" t="s">
        <v>20</v>
      </c>
      <c r="N105" s="208" t="s">
        <v>46</v>
      </c>
      <c r="O105" s="75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3" t="s">
        <v>83</v>
      </c>
      <c r="BK105" s="211">
        <f>ROUND(I105*H105,2)</f>
        <v>0</v>
      </c>
      <c r="BL105" s="13" t="s">
        <v>150</v>
      </c>
      <c r="BM105" s="13" t="s">
        <v>1371</v>
      </c>
    </row>
    <row r="106" s="1" customFormat="1" ht="22.5" customHeight="1">
      <c r="B106" s="34"/>
      <c r="C106" s="200" t="s">
        <v>172</v>
      </c>
      <c r="D106" s="200" t="s">
        <v>145</v>
      </c>
      <c r="E106" s="201" t="s">
        <v>1372</v>
      </c>
      <c r="F106" s="202" t="s">
        <v>1373</v>
      </c>
      <c r="G106" s="203" t="s">
        <v>148</v>
      </c>
      <c r="H106" s="204">
        <v>16.800000000000001</v>
      </c>
      <c r="I106" s="205"/>
      <c r="J106" s="206">
        <f>ROUND(I106*H106,2)</f>
        <v>0</v>
      </c>
      <c r="K106" s="202" t="s">
        <v>149</v>
      </c>
      <c r="L106" s="39"/>
      <c r="M106" s="207" t="s">
        <v>20</v>
      </c>
      <c r="N106" s="208" t="s">
        <v>46</v>
      </c>
      <c r="O106" s="7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13" t="s">
        <v>150</v>
      </c>
      <c r="AT106" s="13" t="s">
        <v>145</v>
      </c>
      <c r="AU106" s="13" t="s">
        <v>85</v>
      </c>
      <c r="AY106" s="13" t="s">
        <v>142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3" t="s">
        <v>83</v>
      </c>
      <c r="BK106" s="211">
        <f>ROUND(I106*H106,2)</f>
        <v>0</v>
      </c>
      <c r="BL106" s="13" t="s">
        <v>150</v>
      </c>
      <c r="BM106" s="13" t="s">
        <v>1374</v>
      </c>
    </row>
    <row r="107" s="1" customFormat="1" ht="22.5" customHeight="1">
      <c r="B107" s="34"/>
      <c r="C107" s="200" t="s">
        <v>176</v>
      </c>
      <c r="D107" s="200" t="s">
        <v>145</v>
      </c>
      <c r="E107" s="201" t="s">
        <v>1375</v>
      </c>
      <c r="F107" s="202" t="s">
        <v>1376</v>
      </c>
      <c r="G107" s="203" t="s">
        <v>148</v>
      </c>
      <c r="H107" s="204">
        <v>16.800000000000001</v>
      </c>
      <c r="I107" s="205"/>
      <c r="J107" s="206">
        <f>ROUND(I107*H107,2)</f>
        <v>0</v>
      </c>
      <c r="K107" s="202" t="s">
        <v>149</v>
      </c>
      <c r="L107" s="39"/>
      <c r="M107" s="207" t="s">
        <v>20</v>
      </c>
      <c r="N107" s="208" t="s">
        <v>46</v>
      </c>
      <c r="O107" s="75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AR107" s="13" t="s">
        <v>150</v>
      </c>
      <c r="AT107" s="13" t="s">
        <v>145</v>
      </c>
      <c r="AU107" s="13" t="s">
        <v>85</v>
      </c>
      <c r="AY107" s="13" t="s">
        <v>142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3" t="s">
        <v>83</v>
      </c>
      <c r="BK107" s="211">
        <f>ROUND(I107*H107,2)</f>
        <v>0</v>
      </c>
      <c r="BL107" s="13" t="s">
        <v>150</v>
      </c>
      <c r="BM107" s="13" t="s">
        <v>1377</v>
      </c>
    </row>
    <row r="108" s="1" customFormat="1" ht="22.5" customHeight="1">
      <c r="B108" s="34"/>
      <c r="C108" s="200" t="s">
        <v>180</v>
      </c>
      <c r="D108" s="200" t="s">
        <v>145</v>
      </c>
      <c r="E108" s="201" t="s">
        <v>1378</v>
      </c>
      <c r="F108" s="202" t="s">
        <v>1379</v>
      </c>
      <c r="G108" s="203" t="s">
        <v>148</v>
      </c>
      <c r="H108" s="204">
        <v>24.899999999999999</v>
      </c>
      <c r="I108" s="205"/>
      <c r="J108" s="206">
        <f>ROUND(I108*H108,2)</f>
        <v>0</v>
      </c>
      <c r="K108" s="202" t="s">
        <v>149</v>
      </c>
      <c r="L108" s="39"/>
      <c r="M108" s="207" t="s">
        <v>20</v>
      </c>
      <c r="N108" s="208" t="s">
        <v>46</v>
      </c>
      <c r="O108" s="75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AR108" s="13" t="s">
        <v>150</v>
      </c>
      <c r="AT108" s="13" t="s">
        <v>145</v>
      </c>
      <c r="AU108" s="13" t="s">
        <v>85</v>
      </c>
      <c r="AY108" s="13" t="s">
        <v>142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3" t="s">
        <v>83</v>
      </c>
      <c r="BK108" s="211">
        <f>ROUND(I108*H108,2)</f>
        <v>0</v>
      </c>
      <c r="BL108" s="13" t="s">
        <v>150</v>
      </c>
      <c r="BM108" s="13" t="s">
        <v>1380</v>
      </c>
    </row>
    <row r="109" s="1" customFormat="1" ht="22.5" customHeight="1">
      <c r="B109" s="34"/>
      <c r="C109" s="200" t="s">
        <v>185</v>
      </c>
      <c r="D109" s="200" t="s">
        <v>145</v>
      </c>
      <c r="E109" s="201" t="s">
        <v>1381</v>
      </c>
      <c r="F109" s="202" t="s">
        <v>1382</v>
      </c>
      <c r="G109" s="203" t="s">
        <v>148</v>
      </c>
      <c r="H109" s="204">
        <v>24.899999999999999</v>
      </c>
      <c r="I109" s="205"/>
      <c r="J109" s="206">
        <f>ROUND(I109*H109,2)</f>
        <v>0</v>
      </c>
      <c r="K109" s="202" t="s">
        <v>149</v>
      </c>
      <c r="L109" s="39"/>
      <c r="M109" s="207" t="s">
        <v>20</v>
      </c>
      <c r="N109" s="208" t="s">
        <v>46</v>
      </c>
      <c r="O109" s="75"/>
      <c r="P109" s="209">
        <f>O109*H109</f>
        <v>0</v>
      </c>
      <c r="Q109" s="209">
        <v>0</v>
      </c>
      <c r="R109" s="209">
        <f>Q109*H109</f>
        <v>0</v>
      </c>
      <c r="S109" s="209">
        <v>0</v>
      </c>
      <c r="T109" s="210">
        <f>S109*H109</f>
        <v>0</v>
      </c>
      <c r="AR109" s="13" t="s">
        <v>150</v>
      </c>
      <c r="AT109" s="13" t="s">
        <v>145</v>
      </c>
      <c r="AU109" s="13" t="s">
        <v>85</v>
      </c>
      <c r="AY109" s="13" t="s">
        <v>142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3" t="s">
        <v>83</v>
      </c>
      <c r="BK109" s="211">
        <f>ROUND(I109*H109,2)</f>
        <v>0</v>
      </c>
      <c r="BL109" s="13" t="s">
        <v>150</v>
      </c>
      <c r="BM109" s="13" t="s">
        <v>1383</v>
      </c>
    </row>
    <row r="110" s="1" customFormat="1" ht="22.5" customHeight="1">
      <c r="B110" s="34"/>
      <c r="C110" s="200" t="s">
        <v>189</v>
      </c>
      <c r="D110" s="200" t="s">
        <v>145</v>
      </c>
      <c r="E110" s="201" t="s">
        <v>1384</v>
      </c>
      <c r="F110" s="202" t="s">
        <v>1385</v>
      </c>
      <c r="G110" s="203" t="s">
        <v>148</v>
      </c>
      <c r="H110" s="204">
        <v>107.09999999999999</v>
      </c>
      <c r="I110" s="205"/>
      <c r="J110" s="206">
        <f>ROUND(I110*H110,2)</f>
        <v>0</v>
      </c>
      <c r="K110" s="202" t="s">
        <v>149</v>
      </c>
      <c r="L110" s="39"/>
      <c r="M110" s="207" t="s">
        <v>20</v>
      </c>
      <c r="N110" s="208" t="s">
        <v>46</v>
      </c>
      <c r="O110" s="75"/>
      <c r="P110" s="209">
        <f>O110*H110</f>
        <v>0</v>
      </c>
      <c r="Q110" s="209">
        <v>0</v>
      </c>
      <c r="R110" s="209">
        <f>Q110*H110</f>
        <v>0</v>
      </c>
      <c r="S110" s="209">
        <v>0</v>
      </c>
      <c r="T110" s="210">
        <f>S110*H110</f>
        <v>0</v>
      </c>
      <c r="AR110" s="13" t="s">
        <v>150</v>
      </c>
      <c r="AT110" s="13" t="s">
        <v>145</v>
      </c>
      <c r="AU110" s="13" t="s">
        <v>85</v>
      </c>
      <c r="AY110" s="13" t="s">
        <v>142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3" t="s">
        <v>83</v>
      </c>
      <c r="BK110" s="211">
        <f>ROUND(I110*H110,2)</f>
        <v>0</v>
      </c>
      <c r="BL110" s="13" t="s">
        <v>150</v>
      </c>
      <c r="BM110" s="13" t="s">
        <v>1386</v>
      </c>
    </row>
    <row r="111" s="1" customFormat="1" ht="22.5" customHeight="1">
      <c r="B111" s="34"/>
      <c r="C111" s="200" t="s">
        <v>193</v>
      </c>
      <c r="D111" s="200" t="s">
        <v>145</v>
      </c>
      <c r="E111" s="201" t="s">
        <v>1387</v>
      </c>
      <c r="F111" s="202" t="s">
        <v>1388</v>
      </c>
      <c r="G111" s="203" t="s">
        <v>148</v>
      </c>
      <c r="H111" s="204">
        <v>1071</v>
      </c>
      <c r="I111" s="205"/>
      <c r="J111" s="206">
        <f>ROUND(I111*H111,2)</f>
        <v>0</v>
      </c>
      <c r="K111" s="202" t="s">
        <v>149</v>
      </c>
      <c r="L111" s="39"/>
      <c r="M111" s="207" t="s">
        <v>20</v>
      </c>
      <c r="N111" s="208" t="s">
        <v>46</v>
      </c>
      <c r="O111" s="75"/>
      <c r="P111" s="209">
        <f>O111*H111</f>
        <v>0</v>
      </c>
      <c r="Q111" s="209">
        <v>0</v>
      </c>
      <c r="R111" s="209">
        <f>Q111*H111</f>
        <v>0</v>
      </c>
      <c r="S111" s="209">
        <v>0</v>
      </c>
      <c r="T111" s="210">
        <f>S111*H111</f>
        <v>0</v>
      </c>
      <c r="AR111" s="13" t="s">
        <v>150</v>
      </c>
      <c r="AT111" s="13" t="s">
        <v>145</v>
      </c>
      <c r="AU111" s="13" t="s">
        <v>85</v>
      </c>
      <c r="AY111" s="13" t="s">
        <v>142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3" t="s">
        <v>83</v>
      </c>
      <c r="BK111" s="211">
        <f>ROUND(I111*H111,2)</f>
        <v>0</v>
      </c>
      <c r="BL111" s="13" t="s">
        <v>150</v>
      </c>
      <c r="BM111" s="13" t="s">
        <v>1389</v>
      </c>
    </row>
    <row r="112" s="1" customFormat="1" ht="16.5" customHeight="1">
      <c r="B112" s="34"/>
      <c r="C112" s="200" t="s">
        <v>197</v>
      </c>
      <c r="D112" s="200" t="s">
        <v>145</v>
      </c>
      <c r="E112" s="201" t="s">
        <v>1390</v>
      </c>
      <c r="F112" s="202" t="s">
        <v>1391</v>
      </c>
      <c r="G112" s="203" t="s">
        <v>148</v>
      </c>
      <c r="H112" s="204">
        <v>107.09999999999999</v>
      </c>
      <c r="I112" s="205"/>
      <c r="J112" s="206">
        <f>ROUND(I112*H112,2)</f>
        <v>0</v>
      </c>
      <c r="K112" s="202" t="s">
        <v>149</v>
      </c>
      <c r="L112" s="39"/>
      <c r="M112" s="207" t="s">
        <v>20</v>
      </c>
      <c r="N112" s="208" t="s">
        <v>46</v>
      </c>
      <c r="O112" s="75"/>
      <c r="P112" s="209">
        <f>O112*H112</f>
        <v>0</v>
      </c>
      <c r="Q112" s="209">
        <v>0</v>
      </c>
      <c r="R112" s="209">
        <f>Q112*H112</f>
        <v>0</v>
      </c>
      <c r="S112" s="209">
        <v>0</v>
      </c>
      <c r="T112" s="210">
        <f>S112*H112</f>
        <v>0</v>
      </c>
      <c r="AR112" s="13" t="s">
        <v>150</v>
      </c>
      <c r="AT112" s="13" t="s">
        <v>145</v>
      </c>
      <c r="AU112" s="13" t="s">
        <v>85</v>
      </c>
      <c r="AY112" s="13" t="s">
        <v>142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3" t="s">
        <v>83</v>
      </c>
      <c r="BK112" s="211">
        <f>ROUND(I112*H112,2)</f>
        <v>0</v>
      </c>
      <c r="BL112" s="13" t="s">
        <v>150</v>
      </c>
      <c r="BM112" s="13" t="s">
        <v>1392</v>
      </c>
    </row>
    <row r="113" s="1" customFormat="1" ht="22.5" customHeight="1">
      <c r="B113" s="34"/>
      <c r="C113" s="200" t="s">
        <v>201</v>
      </c>
      <c r="D113" s="200" t="s">
        <v>145</v>
      </c>
      <c r="E113" s="201" t="s">
        <v>1393</v>
      </c>
      <c r="F113" s="202" t="s">
        <v>1394</v>
      </c>
      <c r="G113" s="203" t="s">
        <v>148</v>
      </c>
      <c r="H113" s="204">
        <v>18.675000000000001</v>
      </c>
      <c r="I113" s="205"/>
      <c r="J113" s="206">
        <f>ROUND(I113*H113,2)</f>
        <v>0</v>
      </c>
      <c r="K113" s="202" t="s">
        <v>149</v>
      </c>
      <c r="L113" s="39"/>
      <c r="M113" s="207" t="s">
        <v>20</v>
      </c>
      <c r="N113" s="208" t="s">
        <v>46</v>
      </c>
      <c r="O113" s="75"/>
      <c r="P113" s="209">
        <f>O113*H113</f>
        <v>0</v>
      </c>
      <c r="Q113" s="209">
        <v>0</v>
      </c>
      <c r="R113" s="209">
        <f>Q113*H113</f>
        <v>0</v>
      </c>
      <c r="S113" s="209">
        <v>0</v>
      </c>
      <c r="T113" s="210">
        <f>S113*H113</f>
        <v>0</v>
      </c>
      <c r="AR113" s="13" t="s">
        <v>150</v>
      </c>
      <c r="AT113" s="13" t="s">
        <v>145</v>
      </c>
      <c r="AU113" s="13" t="s">
        <v>85</v>
      </c>
      <c r="AY113" s="13" t="s">
        <v>142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3" t="s">
        <v>83</v>
      </c>
      <c r="BK113" s="211">
        <f>ROUND(I113*H113,2)</f>
        <v>0</v>
      </c>
      <c r="BL113" s="13" t="s">
        <v>150</v>
      </c>
      <c r="BM113" s="13" t="s">
        <v>1395</v>
      </c>
    </row>
    <row r="114" s="1" customFormat="1" ht="16.5" customHeight="1">
      <c r="B114" s="34"/>
      <c r="C114" s="212" t="s">
        <v>9</v>
      </c>
      <c r="D114" s="212" t="s">
        <v>181</v>
      </c>
      <c r="E114" s="213" t="s">
        <v>1396</v>
      </c>
      <c r="F114" s="214" t="s">
        <v>1397</v>
      </c>
      <c r="G114" s="215" t="s">
        <v>312</v>
      </c>
      <c r="H114" s="216">
        <v>28.013000000000002</v>
      </c>
      <c r="I114" s="217"/>
      <c r="J114" s="218">
        <f>ROUND(I114*H114,2)</f>
        <v>0</v>
      </c>
      <c r="K114" s="214" t="s">
        <v>149</v>
      </c>
      <c r="L114" s="219"/>
      <c r="M114" s="220" t="s">
        <v>20</v>
      </c>
      <c r="N114" s="221" t="s">
        <v>46</v>
      </c>
      <c r="O114" s="75"/>
      <c r="P114" s="209">
        <f>O114*H114</f>
        <v>0</v>
      </c>
      <c r="Q114" s="209">
        <v>1</v>
      </c>
      <c r="R114" s="209">
        <f>Q114*H114</f>
        <v>28.013000000000002</v>
      </c>
      <c r="S114" s="209">
        <v>0</v>
      </c>
      <c r="T114" s="210">
        <f>S114*H114</f>
        <v>0</v>
      </c>
      <c r="AR114" s="13" t="s">
        <v>176</v>
      </c>
      <c r="AT114" s="13" t="s">
        <v>181</v>
      </c>
      <c r="AU114" s="13" t="s">
        <v>85</v>
      </c>
      <c r="AY114" s="13" t="s">
        <v>142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3" t="s">
        <v>83</v>
      </c>
      <c r="BK114" s="211">
        <f>ROUND(I114*H114,2)</f>
        <v>0</v>
      </c>
      <c r="BL114" s="13" t="s">
        <v>150</v>
      </c>
      <c r="BM114" s="13" t="s">
        <v>1398</v>
      </c>
    </row>
    <row r="115" s="1" customFormat="1" ht="22.5" customHeight="1">
      <c r="B115" s="34"/>
      <c r="C115" s="200" t="s">
        <v>208</v>
      </c>
      <c r="D115" s="200" t="s">
        <v>145</v>
      </c>
      <c r="E115" s="201" t="s">
        <v>1399</v>
      </c>
      <c r="F115" s="202" t="s">
        <v>1400</v>
      </c>
      <c r="G115" s="203" t="s">
        <v>148</v>
      </c>
      <c r="H115" s="204">
        <v>2.4900000000000002</v>
      </c>
      <c r="I115" s="205"/>
      <c r="J115" s="206">
        <f>ROUND(I115*H115,2)</f>
        <v>0</v>
      </c>
      <c r="K115" s="202" t="s">
        <v>149</v>
      </c>
      <c r="L115" s="39"/>
      <c r="M115" s="207" t="s">
        <v>20</v>
      </c>
      <c r="N115" s="208" t="s">
        <v>46</v>
      </c>
      <c r="O115" s="75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AR115" s="13" t="s">
        <v>150</v>
      </c>
      <c r="AT115" s="13" t="s">
        <v>145</v>
      </c>
      <c r="AU115" s="13" t="s">
        <v>85</v>
      </c>
      <c r="AY115" s="13" t="s">
        <v>142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83</v>
      </c>
      <c r="BK115" s="211">
        <f>ROUND(I115*H115,2)</f>
        <v>0</v>
      </c>
      <c r="BL115" s="13" t="s">
        <v>150</v>
      </c>
      <c r="BM115" s="13" t="s">
        <v>1401</v>
      </c>
    </row>
    <row r="116" s="1" customFormat="1" ht="16.5" customHeight="1">
      <c r="B116" s="34"/>
      <c r="C116" s="212" t="s">
        <v>212</v>
      </c>
      <c r="D116" s="212" t="s">
        <v>181</v>
      </c>
      <c r="E116" s="213" t="s">
        <v>1402</v>
      </c>
      <c r="F116" s="214" t="s">
        <v>1403</v>
      </c>
      <c r="G116" s="215" t="s">
        <v>312</v>
      </c>
      <c r="H116" s="216">
        <v>4.4820000000000002</v>
      </c>
      <c r="I116" s="217"/>
      <c r="J116" s="218">
        <f>ROUND(I116*H116,2)</f>
        <v>0</v>
      </c>
      <c r="K116" s="214" t="s">
        <v>149</v>
      </c>
      <c r="L116" s="219"/>
      <c r="M116" s="220" t="s">
        <v>20</v>
      </c>
      <c r="N116" s="221" t="s">
        <v>46</v>
      </c>
      <c r="O116" s="75"/>
      <c r="P116" s="209">
        <f>O116*H116</f>
        <v>0</v>
      </c>
      <c r="Q116" s="209">
        <v>1</v>
      </c>
      <c r="R116" s="209">
        <f>Q116*H116</f>
        <v>4.4820000000000002</v>
      </c>
      <c r="S116" s="209">
        <v>0</v>
      </c>
      <c r="T116" s="210">
        <f>S116*H116</f>
        <v>0</v>
      </c>
      <c r="AR116" s="13" t="s">
        <v>176</v>
      </c>
      <c r="AT116" s="13" t="s">
        <v>181</v>
      </c>
      <c r="AU116" s="13" t="s">
        <v>85</v>
      </c>
      <c r="AY116" s="13" t="s">
        <v>142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3" t="s">
        <v>83</v>
      </c>
      <c r="BK116" s="211">
        <f>ROUND(I116*H116,2)</f>
        <v>0</v>
      </c>
      <c r="BL116" s="13" t="s">
        <v>150</v>
      </c>
      <c r="BM116" s="13" t="s">
        <v>1404</v>
      </c>
    </row>
    <row r="117" s="1" customFormat="1" ht="16.5" customHeight="1">
      <c r="B117" s="34"/>
      <c r="C117" s="200" t="s">
        <v>216</v>
      </c>
      <c r="D117" s="200" t="s">
        <v>145</v>
      </c>
      <c r="E117" s="201" t="s">
        <v>1405</v>
      </c>
      <c r="F117" s="202" t="s">
        <v>1406</v>
      </c>
      <c r="G117" s="203" t="s">
        <v>156</v>
      </c>
      <c r="H117" s="204">
        <v>250</v>
      </c>
      <c r="I117" s="205"/>
      <c r="J117" s="206">
        <f>ROUND(I117*H117,2)</f>
        <v>0</v>
      </c>
      <c r="K117" s="202" t="s">
        <v>149</v>
      </c>
      <c r="L117" s="39"/>
      <c r="M117" s="207" t="s">
        <v>20</v>
      </c>
      <c r="N117" s="208" t="s">
        <v>46</v>
      </c>
      <c r="O117" s="75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10">
        <f>S117*H117</f>
        <v>0</v>
      </c>
      <c r="AR117" s="13" t="s">
        <v>150</v>
      </c>
      <c r="AT117" s="13" t="s">
        <v>145</v>
      </c>
      <c r="AU117" s="13" t="s">
        <v>85</v>
      </c>
      <c r="AY117" s="13" t="s">
        <v>142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83</v>
      </c>
      <c r="BK117" s="211">
        <f>ROUND(I117*H117,2)</f>
        <v>0</v>
      </c>
      <c r="BL117" s="13" t="s">
        <v>150</v>
      </c>
      <c r="BM117" s="13" t="s">
        <v>1407</v>
      </c>
    </row>
    <row r="118" s="10" customFormat="1" ht="22.8" customHeight="1">
      <c r="B118" s="184"/>
      <c r="C118" s="185"/>
      <c r="D118" s="186" t="s">
        <v>74</v>
      </c>
      <c r="E118" s="198" t="s">
        <v>85</v>
      </c>
      <c r="F118" s="198" t="s">
        <v>1408</v>
      </c>
      <c r="G118" s="185"/>
      <c r="H118" s="185"/>
      <c r="I118" s="188"/>
      <c r="J118" s="199">
        <f>BK118</f>
        <v>0</v>
      </c>
      <c r="K118" s="185"/>
      <c r="L118" s="190"/>
      <c r="M118" s="191"/>
      <c r="N118" s="192"/>
      <c r="O118" s="192"/>
      <c r="P118" s="193">
        <f>SUM(P119:P122)</f>
        <v>0</v>
      </c>
      <c r="Q118" s="192"/>
      <c r="R118" s="193">
        <f>SUM(R119:R122)</f>
        <v>0.98035633999999994</v>
      </c>
      <c r="S118" s="192"/>
      <c r="T118" s="194">
        <f>SUM(T119:T122)</f>
        <v>0</v>
      </c>
      <c r="AR118" s="195" t="s">
        <v>83</v>
      </c>
      <c r="AT118" s="196" t="s">
        <v>74</v>
      </c>
      <c r="AU118" s="196" t="s">
        <v>83</v>
      </c>
      <c r="AY118" s="195" t="s">
        <v>142</v>
      </c>
      <c r="BK118" s="197">
        <f>SUM(BK119:BK122)</f>
        <v>0</v>
      </c>
    </row>
    <row r="119" s="1" customFormat="1" ht="22.5" customHeight="1">
      <c r="B119" s="34"/>
      <c r="C119" s="200" t="s">
        <v>220</v>
      </c>
      <c r="D119" s="200" t="s">
        <v>145</v>
      </c>
      <c r="E119" s="201" t="s">
        <v>1409</v>
      </c>
      <c r="F119" s="202" t="s">
        <v>1410</v>
      </c>
      <c r="G119" s="203" t="s">
        <v>163</v>
      </c>
      <c r="H119" s="204">
        <v>1</v>
      </c>
      <c r="I119" s="205"/>
      <c r="J119" s="206">
        <f>ROUND(I119*H119,2)</f>
        <v>0</v>
      </c>
      <c r="K119" s="202" t="s">
        <v>149</v>
      </c>
      <c r="L119" s="39"/>
      <c r="M119" s="207" t="s">
        <v>20</v>
      </c>
      <c r="N119" s="208" t="s">
        <v>46</v>
      </c>
      <c r="O119" s="75"/>
      <c r="P119" s="209">
        <f>O119*H119</f>
        <v>0</v>
      </c>
      <c r="Q119" s="209">
        <v>0.027378</v>
      </c>
      <c r="R119" s="209">
        <f>Q119*H119</f>
        <v>0.027378</v>
      </c>
      <c r="S119" s="209">
        <v>0</v>
      </c>
      <c r="T119" s="210">
        <f>S119*H119</f>
        <v>0</v>
      </c>
      <c r="AR119" s="13" t="s">
        <v>150</v>
      </c>
      <c r="AT119" s="13" t="s">
        <v>145</v>
      </c>
      <c r="AU119" s="13" t="s">
        <v>85</v>
      </c>
      <c r="AY119" s="13" t="s">
        <v>142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3" t="s">
        <v>83</v>
      </c>
      <c r="BK119" s="211">
        <f>ROUND(I119*H119,2)</f>
        <v>0</v>
      </c>
      <c r="BL119" s="13" t="s">
        <v>150</v>
      </c>
      <c r="BM119" s="13" t="s">
        <v>1411</v>
      </c>
    </row>
    <row r="120" s="1" customFormat="1" ht="16.5" customHeight="1">
      <c r="B120" s="34"/>
      <c r="C120" s="212" t="s">
        <v>225</v>
      </c>
      <c r="D120" s="212" t="s">
        <v>181</v>
      </c>
      <c r="E120" s="213" t="s">
        <v>1412</v>
      </c>
      <c r="F120" s="214" t="s">
        <v>1413</v>
      </c>
      <c r="G120" s="215" t="s">
        <v>369</v>
      </c>
      <c r="H120" s="216">
        <v>1</v>
      </c>
      <c r="I120" s="217"/>
      <c r="J120" s="218">
        <f>ROUND(I120*H120,2)</f>
        <v>0</v>
      </c>
      <c r="K120" s="214" t="s">
        <v>149</v>
      </c>
      <c r="L120" s="219"/>
      <c r="M120" s="220" t="s">
        <v>20</v>
      </c>
      <c r="N120" s="221" t="s">
        <v>46</v>
      </c>
      <c r="O120" s="75"/>
      <c r="P120" s="209">
        <f>O120*H120</f>
        <v>0</v>
      </c>
      <c r="Q120" s="209">
        <v>0.70999999999999996</v>
      </c>
      <c r="R120" s="209">
        <f>Q120*H120</f>
        <v>0.70999999999999996</v>
      </c>
      <c r="S120" s="209">
        <v>0</v>
      </c>
      <c r="T120" s="210">
        <f>S120*H120</f>
        <v>0</v>
      </c>
      <c r="AR120" s="13" t="s">
        <v>176</v>
      </c>
      <c r="AT120" s="13" t="s">
        <v>181</v>
      </c>
      <c r="AU120" s="13" t="s">
        <v>85</v>
      </c>
      <c r="AY120" s="13" t="s">
        <v>142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3" t="s">
        <v>83</v>
      </c>
      <c r="BK120" s="211">
        <f>ROUND(I120*H120,2)</f>
        <v>0</v>
      </c>
      <c r="BL120" s="13" t="s">
        <v>150</v>
      </c>
      <c r="BM120" s="13" t="s">
        <v>1414</v>
      </c>
    </row>
    <row r="121" s="1" customFormat="1" ht="16.5" customHeight="1">
      <c r="B121" s="34"/>
      <c r="C121" s="200" t="s">
        <v>7</v>
      </c>
      <c r="D121" s="200" t="s">
        <v>145</v>
      </c>
      <c r="E121" s="201" t="s">
        <v>1415</v>
      </c>
      <c r="F121" s="202" t="s">
        <v>1416</v>
      </c>
      <c r="G121" s="203" t="s">
        <v>312</v>
      </c>
      <c r="H121" s="204">
        <v>0.22</v>
      </c>
      <c r="I121" s="205"/>
      <c r="J121" s="206">
        <f>ROUND(I121*H121,2)</f>
        <v>0</v>
      </c>
      <c r="K121" s="202" t="s">
        <v>149</v>
      </c>
      <c r="L121" s="39"/>
      <c r="M121" s="207" t="s">
        <v>20</v>
      </c>
      <c r="N121" s="208" t="s">
        <v>46</v>
      </c>
      <c r="O121" s="75"/>
      <c r="P121" s="209">
        <f>O121*H121</f>
        <v>0</v>
      </c>
      <c r="Q121" s="209">
        <v>0.104447</v>
      </c>
      <c r="R121" s="209">
        <f>Q121*H121</f>
        <v>0.02297834</v>
      </c>
      <c r="S121" s="209">
        <v>0</v>
      </c>
      <c r="T121" s="210">
        <f>S121*H121</f>
        <v>0</v>
      </c>
      <c r="AR121" s="13" t="s">
        <v>150</v>
      </c>
      <c r="AT121" s="13" t="s">
        <v>145</v>
      </c>
      <c r="AU121" s="13" t="s">
        <v>85</v>
      </c>
      <c r="AY121" s="13" t="s">
        <v>142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3" t="s">
        <v>83</v>
      </c>
      <c r="BK121" s="211">
        <f>ROUND(I121*H121,2)</f>
        <v>0</v>
      </c>
      <c r="BL121" s="13" t="s">
        <v>150</v>
      </c>
      <c r="BM121" s="13" t="s">
        <v>1417</v>
      </c>
    </row>
    <row r="122" s="1" customFormat="1" ht="16.5" customHeight="1">
      <c r="B122" s="34"/>
      <c r="C122" s="212" t="s">
        <v>233</v>
      </c>
      <c r="D122" s="212" t="s">
        <v>181</v>
      </c>
      <c r="E122" s="213" t="s">
        <v>1418</v>
      </c>
      <c r="F122" s="214" t="s">
        <v>1419</v>
      </c>
      <c r="G122" s="215" t="s">
        <v>369</v>
      </c>
      <c r="H122" s="216">
        <v>1</v>
      </c>
      <c r="I122" s="217"/>
      <c r="J122" s="218">
        <f>ROUND(I122*H122,2)</f>
        <v>0</v>
      </c>
      <c r="K122" s="214" t="s">
        <v>149</v>
      </c>
      <c r="L122" s="219"/>
      <c r="M122" s="220" t="s">
        <v>20</v>
      </c>
      <c r="N122" s="221" t="s">
        <v>46</v>
      </c>
      <c r="O122" s="75"/>
      <c r="P122" s="209">
        <f>O122*H122</f>
        <v>0</v>
      </c>
      <c r="Q122" s="209">
        <v>0.22</v>
      </c>
      <c r="R122" s="209">
        <f>Q122*H122</f>
        <v>0.22</v>
      </c>
      <c r="S122" s="209">
        <v>0</v>
      </c>
      <c r="T122" s="210">
        <f>S122*H122</f>
        <v>0</v>
      </c>
      <c r="AR122" s="13" t="s">
        <v>176</v>
      </c>
      <c r="AT122" s="13" t="s">
        <v>181</v>
      </c>
      <c r="AU122" s="13" t="s">
        <v>85</v>
      </c>
      <c r="AY122" s="13" t="s">
        <v>142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3" t="s">
        <v>83</v>
      </c>
      <c r="BK122" s="211">
        <f>ROUND(I122*H122,2)</f>
        <v>0</v>
      </c>
      <c r="BL122" s="13" t="s">
        <v>150</v>
      </c>
      <c r="BM122" s="13" t="s">
        <v>1420</v>
      </c>
    </row>
    <row r="123" s="10" customFormat="1" ht="22.8" customHeight="1">
      <c r="B123" s="184"/>
      <c r="C123" s="185"/>
      <c r="D123" s="186" t="s">
        <v>74</v>
      </c>
      <c r="E123" s="198" t="s">
        <v>150</v>
      </c>
      <c r="F123" s="198" t="s">
        <v>1421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SUM(P124:P125)</f>
        <v>0</v>
      </c>
      <c r="Q123" s="192"/>
      <c r="R123" s="193">
        <f>SUM(R124:R125)</f>
        <v>0</v>
      </c>
      <c r="S123" s="192"/>
      <c r="T123" s="194">
        <f>SUM(T124:T125)</f>
        <v>0</v>
      </c>
      <c r="AR123" s="195" t="s">
        <v>83</v>
      </c>
      <c r="AT123" s="196" t="s">
        <v>74</v>
      </c>
      <c r="AU123" s="196" t="s">
        <v>83</v>
      </c>
      <c r="AY123" s="195" t="s">
        <v>142</v>
      </c>
      <c r="BK123" s="197">
        <f>SUM(BK124:BK125)</f>
        <v>0</v>
      </c>
    </row>
    <row r="124" s="1" customFormat="1" ht="22.5" customHeight="1">
      <c r="B124" s="34"/>
      <c r="C124" s="200" t="s">
        <v>237</v>
      </c>
      <c r="D124" s="200" t="s">
        <v>145</v>
      </c>
      <c r="E124" s="201" t="s">
        <v>1422</v>
      </c>
      <c r="F124" s="202" t="s">
        <v>1423</v>
      </c>
      <c r="G124" s="203" t="s">
        <v>156</v>
      </c>
      <c r="H124" s="204">
        <v>51.100000000000001</v>
      </c>
      <c r="I124" s="205"/>
      <c r="J124" s="206">
        <f>ROUND(I124*H124,2)</f>
        <v>0</v>
      </c>
      <c r="K124" s="202" t="s">
        <v>149</v>
      </c>
      <c r="L124" s="39"/>
      <c r="M124" s="207" t="s">
        <v>20</v>
      </c>
      <c r="N124" s="208" t="s">
        <v>46</v>
      </c>
      <c r="O124" s="75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AR124" s="13" t="s">
        <v>150</v>
      </c>
      <c r="AT124" s="13" t="s">
        <v>145</v>
      </c>
      <c r="AU124" s="13" t="s">
        <v>85</v>
      </c>
      <c r="AY124" s="13" t="s">
        <v>142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3" t="s">
        <v>83</v>
      </c>
      <c r="BK124" s="211">
        <f>ROUND(I124*H124,2)</f>
        <v>0</v>
      </c>
      <c r="BL124" s="13" t="s">
        <v>150</v>
      </c>
      <c r="BM124" s="13" t="s">
        <v>1424</v>
      </c>
    </row>
    <row r="125" s="1" customFormat="1" ht="16.5" customHeight="1">
      <c r="B125" s="34"/>
      <c r="C125" s="200" t="s">
        <v>241</v>
      </c>
      <c r="D125" s="200" t="s">
        <v>145</v>
      </c>
      <c r="E125" s="201" t="s">
        <v>1425</v>
      </c>
      <c r="F125" s="202" t="s">
        <v>1426</v>
      </c>
      <c r="G125" s="203" t="s">
        <v>148</v>
      </c>
      <c r="H125" s="204">
        <v>3.7349999999999999</v>
      </c>
      <c r="I125" s="205"/>
      <c r="J125" s="206">
        <f>ROUND(I125*H125,2)</f>
        <v>0</v>
      </c>
      <c r="K125" s="202" t="s">
        <v>149</v>
      </c>
      <c r="L125" s="39"/>
      <c r="M125" s="207" t="s">
        <v>20</v>
      </c>
      <c r="N125" s="208" t="s">
        <v>46</v>
      </c>
      <c r="O125" s="75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AR125" s="13" t="s">
        <v>150</v>
      </c>
      <c r="AT125" s="13" t="s">
        <v>145</v>
      </c>
      <c r="AU125" s="13" t="s">
        <v>85</v>
      </c>
      <c r="AY125" s="13" t="s">
        <v>142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3" t="s">
        <v>83</v>
      </c>
      <c r="BK125" s="211">
        <f>ROUND(I125*H125,2)</f>
        <v>0</v>
      </c>
      <c r="BL125" s="13" t="s">
        <v>150</v>
      </c>
      <c r="BM125" s="13" t="s">
        <v>1427</v>
      </c>
    </row>
    <row r="126" s="10" customFormat="1" ht="22.8" customHeight="1">
      <c r="B126" s="184"/>
      <c r="C126" s="185"/>
      <c r="D126" s="186" t="s">
        <v>74</v>
      </c>
      <c r="E126" s="198" t="s">
        <v>165</v>
      </c>
      <c r="F126" s="198" t="s">
        <v>1428</v>
      </c>
      <c r="G126" s="185"/>
      <c r="H126" s="185"/>
      <c r="I126" s="188"/>
      <c r="J126" s="199">
        <f>BK126</f>
        <v>0</v>
      </c>
      <c r="K126" s="185"/>
      <c r="L126" s="190"/>
      <c r="M126" s="191"/>
      <c r="N126" s="192"/>
      <c r="O126" s="192"/>
      <c r="P126" s="193">
        <f>SUM(P127:P131)</f>
        <v>0</v>
      </c>
      <c r="Q126" s="192"/>
      <c r="R126" s="193">
        <f>SUM(R127:R131)</f>
        <v>51.165240000000004</v>
      </c>
      <c r="S126" s="192"/>
      <c r="T126" s="194">
        <f>SUM(T127:T131)</f>
        <v>0</v>
      </c>
      <c r="AR126" s="195" t="s">
        <v>83</v>
      </c>
      <c r="AT126" s="196" t="s">
        <v>74</v>
      </c>
      <c r="AU126" s="196" t="s">
        <v>83</v>
      </c>
      <c r="AY126" s="195" t="s">
        <v>142</v>
      </c>
      <c r="BK126" s="197">
        <f>SUM(BK127:BK131)</f>
        <v>0</v>
      </c>
    </row>
    <row r="127" s="1" customFormat="1" ht="16.5" customHeight="1">
      <c r="B127" s="34"/>
      <c r="C127" s="200" t="s">
        <v>245</v>
      </c>
      <c r="D127" s="200" t="s">
        <v>145</v>
      </c>
      <c r="E127" s="201" t="s">
        <v>1429</v>
      </c>
      <c r="F127" s="202" t="s">
        <v>1430</v>
      </c>
      <c r="G127" s="203" t="s">
        <v>156</v>
      </c>
      <c r="H127" s="204">
        <v>224.5</v>
      </c>
      <c r="I127" s="205"/>
      <c r="J127" s="206">
        <f>ROUND(I127*H127,2)</f>
        <v>0</v>
      </c>
      <c r="K127" s="202" t="s">
        <v>149</v>
      </c>
      <c r="L127" s="39"/>
      <c r="M127" s="207" t="s">
        <v>20</v>
      </c>
      <c r="N127" s="208" t="s">
        <v>46</v>
      </c>
      <c r="O127" s="75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AR127" s="13" t="s">
        <v>150</v>
      </c>
      <c r="AT127" s="13" t="s">
        <v>145</v>
      </c>
      <c r="AU127" s="13" t="s">
        <v>85</v>
      </c>
      <c r="AY127" s="13" t="s">
        <v>142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3" t="s">
        <v>83</v>
      </c>
      <c r="BK127" s="211">
        <f>ROUND(I127*H127,2)</f>
        <v>0</v>
      </c>
      <c r="BL127" s="13" t="s">
        <v>150</v>
      </c>
      <c r="BM127" s="13" t="s">
        <v>1431</v>
      </c>
    </row>
    <row r="128" s="1" customFormat="1" ht="16.5" customHeight="1">
      <c r="B128" s="34"/>
      <c r="C128" s="200" t="s">
        <v>249</v>
      </c>
      <c r="D128" s="200" t="s">
        <v>145</v>
      </c>
      <c r="E128" s="201" t="s">
        <v>1432</v>
      </c>
      <c r="F128" s="202" t="s">
        <v>1433</v>
      </c>
      <c r="G128" s="203" t="s">
        <v>156</v>
      </c>
      <c r="H128" s="204">
        <v>215.5</v>
      </c>
      <c r="I128" s="205"/>
      <c r="J128" s="206">
        <f>ROUND(I128*H128,2)</f>
        <v>0</v>
      </c>
      <c r="K128" s="202" t="s">
        <v>149</v>
      </c>
      <c r="L128" s="39"/>
      <c r="M128" s="207" t="s">
        <v>20</v>
      </c>
      <c r="N128" s="208" t="s">
        <v>46</v>
      </c>
      <c r="O128" s="75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AR128" s="13" t="s">
        <v>150</v>
      </c>
      <c r="AT128" s="13" t="s">
        <v>145</v>
      </c>
      <c r="AU128" s="13" t="s">
        <v>85</v>
      </c>
      <c r="AY128" s="13" t="s">
        <v>142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3" t="s">
        <v>83</v>
      </c>
      <c r="BK128" s="211">
        <f>ROUND(I128*H128,2)</f>
        <v>0</v>
      </c>
      <c r="BL128" s="13" t="s">
        <v>150</v>
      </c>
      <c r="BM128" s="13" t="s">
        <v>1434</v>
      </c>
    </row>
    <row r="129" s="1" customFormat="1" ht="16.5" customHeight="1">
      <c r="B129" s="34"/>
      <c r="C129" s="200" t="s">
        <v>253</v>
      </c>
      <c r="D129" s="200" t="s">
        <v>145</v>
      </c>
      <c r="E129" s="201" t="s">
        <v>1435</v>
      </c>
      <c r="F129" s="202" t="s">
        <v>1436</v>
      </c>
      <c r="G129" s="203" t="s">
        <v>156</v>
      </c>
      <c r="H129" s="204">
        <v>9.5500000000000007</v>
      </c>
      <c r="I129" s="205"/>
      <c r="J129" s="206">
        <f>ROUND(I129*H129,2)</f>
        <v>0</v>
      </c>
      <c r="K129" s="202" t="s">
        <v>149</v>
      </c>
      <c r="L129" s="39"/>
      <c r="M129" s="207" t="s">
        <v>20</v>
      </c>
      <c r="N129" s="208" t="s">
        <v>46</v>
      </c>
      <c r="O129" s="75"/>
      <c r="P129" s="209">
        <f>O129*H129</f>
        <v>0</v>
      </c>
      <c r="Q129" s="209">
        <v>0.40799999999999997</v>
      </c>
      <c r="R129" s="209">
        <f>Q129*H129</f>
        <v>3.8963999999999999</v>
      </c>
      <c r="S129" s="209">
        <v>0</v>
      </c>
      <c r="T129" s="210">
        <f>S129*H129</f>
        <v>0</v>
      </c>
      <c r="AR129" s="13" t="s">
        <v>150</v>
      </c>
      <c r="AT129" s="13" t="s">
        <v>145</v>
      </c>
      <c r="AU129" s="13" t="s">
        <v>85</v>
      </c>
      <c r="AY129" s="13" t="s">
        <v>142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3" t="s">
        <v>83</v>
      </c>
      <c r="BK129" s="211">
        <f>ROUND(I129*H129,2)</f>
        <v>0</v>
      </c>
      <c r="BL129" s="13" t="s">
        <v>150</v>
      </c>
      <c r="BM129" s="13" t="s">
        <v>1437</v>
      </c>
    </row>
    <row r="130" s="1" customFormat="1" ht="33.75" customHeight="1">
      <c r="B130" s="34"/>
      <c r="C130" s="200" t="s">
        <v>257</v>
      </c>
      <c r="D130" s="200" t="s">
        <v>145</v>
      </c>
      <c r="E130" s="201" t="s">
        <v>1438</v>
      </c>
      <c r="F130" s="202" t="s">
        <v>1439</v>
      </c>
      <c r="G130" s="203" t="s">
        <v>156</v>
      </c>
      <c r="H130" s="204">
        <v>173.40000000000001</v>
      </c>
      <c r="I130" s="205"/>
      <c r="J130" s="206">
        <f>ROUND(I130*H130,2)</f>
        <v>0</v>
      </c>
      <c r="K130" s="202" t="s">
        <v>149</v>
      </c>
      <c r="L130" s="39"/>
      <c r="M130" s="207" t="s">
        <v>20</v>
      </c>
      <c r="N130" s="208" t="s">
        <v>46</v>
      </c>
      <c r="O130" s="75"/>
      <c r="P130" s="209">
        <f>O130*H130</f>
        <v>0</v>
      </c>
      <c r="Q130" s="209">
        <v>0.14610000000000001</v>
      </c>
      <c r="R130" s="209">
        <f>Q130*H130</f>
        <v>25.333740000000002</v>
      </c>
      <c r="S130" s="209">
        <v>0</v>
      </c>
      <c r="T130" s="210">
        <f>S130*H130</f>
        <v>0</v>
      </c>
      <c r="AR130" s="13" t="s">
        <v>150</v>
      </c>
      <c r="AT130" s="13" t="s">
        <v>145</v>
      </c>
      <c r="AU130" s="13" t="s">
        <v>85</v>
      </c>
      <c r="AY130" s="13" t="s">
        <v>142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3" t="s">
        <v>83</v>
      </c>
      <c r="BK130" s="211">
        <f>ROUND(I130*H130,2)</f>
        <v>0</v>
      </c>
      <c r="BL130" s="13" t="s">
        <v>150</v>
      </c>
      <c r="BM130" s="13" t="s">
        <v>1440</v>
      </c>
    </row>
    <row r="131" s="1" customFormat="1" ht="16.5" customHeight="1">
      <c r="B131" s="34"/>
      <c r="C131" s="212" t="s">
        <v>261</v>
      </c>
      <c r="D131" s="212" t="s">
        <v>181</v>
      </c>
      <c r="E131" s="213" t="s">
        <v>1441</v>
      </c>
      <c r="F131" s="214" t="s">
        <v>1442</v>
      </c>
      <c r="G131" s="215" t="s">
        <v>156</v>
      </c>
      <c r="H131" s="216">
        <v>190.74000000000001</v>
      </c>
      <c r="I131" s="217"/>
      <c r="J131" s="218">
        <f>ROUND(I131*H131,2)</f>
        <v>0</v>
      </c>
      <c r="K131" s="214" t="s">
        <v>149</v>
      </c>
      <c r="L131" s="219"/>
      <c r="M131" s="220" t="s">
        <v>20</v>
      </c>
      <c r="N131" s="221" t="s">
        <v>46</v>
      </c>
      <c r="O131" s="75"/>
      <c r="P131" s="209">
        <f>O131*H131</f>
        <v>0</v>
      </c>
      <c r="Q131" s="209">
        <v>0.11500000000000001</v>
      </c>
      <c r="R131" s="209">
        <f>Q131*H131</f>
        <v>21.935100000000002</v>
      </c>
      <c r="S131" s="209">
        <v>0</v>
      </c>
      <c r="T131" s="210">
        <f>S131*H131</f>
        <v>0</v>
      </c>
      <c r="AR131" s="13" t="s">
        <v>176</v>
      </c>
      <c r="AT131" s="13" t="s">
        <v>181</v>
      </c>
      <c r="AU131" s="13" t="s">
        <v>85</v>
      </c>
      <c r="AY131" s="13" t="s">
        <v>142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3" t="s">
        <v>83</v>
      </c>
      <c r="BK131" s="211">
        <f>ROUND(I131*H131,2)</f>
        <v>0</v>
      </c>
      <c r="BL131" s="13" t="s">
        <v>150</v>
      </c>
      <c r="BM131" s="13" t="s">
        <v>1443</v>
      </c>
    </row>
    <row r="132" s="10" customFormat="1" ht="22.8" customHeight="1">
      <c r="B132" s="184"/>
      <c r="C132" s="185"/>
      <c r="D132" s="186" t="s">
        <v>74</v>
      </c>
      <c r="E132" s="198" t="s">
        <v>152</v>
      </c>
      <c r="F132" s="198" t="s">
        <v>153</v>
      </c>
      <c r="G132" s="185"/>
      <c r="H132" s="185"/>
      <c r="I132" s="188"/>
      <c r="J132" s="199">
        <f>BK132</f>
        <v>0</v>
      </c>
      <c r="K132" s="185"/>
      <c r="L132" s="190"/>
      <c r="M132" s="191"/>
      <c r="N132" s="192"/>
      <c r="O132" s="192"/>
      <c r="P132" s="193">
        <f>SUM(P133:P135)</f>
        <v>0</v>
      </c>
      <c r="Q132" s="192"/>
      <c r="R132" s="193">
        <f>SUM(R133:R135)</f>
        <v>22.757607180000001</v>
      </c>
      <c r="S132" s="192"/>
      <c r="T132" s="194">
        <f>SUM(T133:T135)</f>
        <v>0</v>
      </c>
      <c r="AR132" s="195" t="s">
        <v>83</v>
      </c>
      <c r="AT132" s="196" t="s">
        <v>74</v>
      </c>
      <c r="AU132" s="196" t="s">
        <v>83</v>
      </c>
      <c r="AY132" s="195" t="s">
        <v>142</v>
      </c>
      <c r="BK132" s="197">
        <f>SUM(BK133:BK135)</f>
        <v>0</v>
      </c>
    </row>
    <row r="133" s="1" customFormat="1" ht="16.5" customHeight="1">
      <c r="B133" s="34"/>
      <c r="C133" s="200" t="s">
        <v>265</v>
      </c>
      <c r="D133" s="200" t="s">
        <v>145</v>
      </c>
      <c r="E133" s="201" t="s">
        <v>1444</v>
      </c>
      <c r="F133" s="202" t="s">
        <v>1445</v>
      </c>
      <c r="G133" s="203" t="s">
        <v>156</v>
      </c>
      <c r="H133" s="204">
        <v>10.220000000000001</v>
      </c>
      <c r="I133" s="205"/>
      <c r="J133" s="206">
        <f>ROUND(I133*H133,2)</f>
        <v>0</v>
      </c>
      <c r="K133" s="202" t="s">
        <v>20</v>
      </c>
      <c r="L133" s="39"/>
      <c r="M133" s="207" t="s">
        <v>20</v>
      </c>
      <c r="N133" s="208" t="s">
        <v>46</v>
      </c>
      <c r="O133" s="75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AR133" s="13" t="s">
        <v>150</v>
      </c>
      <c r="AT133" s="13" t="s">
        <v>145</v>
      </c>
      <c r="AU133" s="13" t="s">
        <v>85</v>
      </c>
      <c r="AY133" s="13" t="s">
        <v>142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3" t="s">
        <v>83</v>
      </c>
      <c r="BK133" s="211">
        <f>ROUND(I133*H133,2)</f>
        <v>0</v>
      </c>
      <c r="BL133" s="13" t="s">
        <v>150</v>
      </c>
      <c r="BM133" s="13" t="s">
        <v>1446</v>
      </c>
    </row>
    <row r="134" s="1" customFormat="1" ht="22.5" customHeight="1">
      <c r="B134" s="34"/>
      <c r="C134" s="200" t="s">
        <v>269</v>
      </c>
      <c r="D134" s="200" t="s">
        <v>145</v>
      </c>
      <c r="E134" s="201" t="s">
        <v>1447</v>
      </c>
      <c r="F134" s="202" t="s">
        <v>1448</v>
      </c>
      <c r="G134" s="203" t="s">
        <v>163</v>
      </c>
      <c r="H134" s="204">
        <v>100.3</v>
      </c>
      <c r="I134" s="205"/>
      <c r="J134" s="206">
        <f>ROUND(I134*H134,2)</f>
        <v>0</v>
      </c>
      <c r="K134" s="202" t="s">
        <v>149</v>
      </c>
      <c r="L134" s="39"/>
      <c r="M134" s="207" t="s">
        <v>20</v>
      </c>
      <c r="N134" s="208" t="s">
        <v>46</v>
      </c>
      <c r="O134" s="75"/>
      <c r="P134" s="209">
        <f>O134*H134</f>
        <v>0</v>
      </c>
      <c r="Q134" s="209">
        <v>0.16849059999999999</v>
      </c>
      <c r="R134" s="209">
        <f>Q134*H134</f>
        <v>16.89960718</v>
      </c>
      <c r="S134" s="209">
        <v>0</v>
      </c>
      <c r="T134" s="210">
        <f>S134*H134</f>
        <v>0</v>
      </c>
      <c r="AR134" s="13" t="s">
        <v>150</v>
      </c>
      <c r="AT134" s="13" t="s">
        <v>145</v>
      </c>
      <c r="AU134" s="13" t="s">
        <v>85</v>
      </c>
      <c r="AY134" s="13" t="s">
        <v>142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3" t="s">
        <v>83</v>
      </c>
      <c r="BK134" s="211">
        <f>ROUND(I134*H134,2)</f>
        <v>0</v>
      </c>
      <c r="BL134" s="13" t="s">
        <v>150</v>
      </c>
      <c r="BM134" s="13" t="s">
        <v>1449</v>
      </c>
    </row>
    <row r="135" s="1" customFormat="1" ht="16.5" customHeight="1">
      <c r="B135" s="34"/>
      <c r="C135" s="212" t="s">
        <v>273</v>
      </c>
      <c r="D135" s="212" t="s">
        <v>181</v>
      </c>
      <c r="E135" s="213" t="s">
        <v>1450</v>
      </c>
      <c r="F135" s="214" t="s">
        <v>1451</v>
      </c>
      <c r="G135" s="215" t="s">
        <v>163</v>
      </c>
      <c r="H135" s="216">
        <v>101</v>
      </c>
      <c r="I135" s="217"/>
      <c r="J135" s="218">
        <f>ROUND(I135*H135,2)</f>
        <v>0</v>
      </c>
      <c r="K135" s="214" t="s">
        <v>149</v>
      </c>
      <c r="L135" s="219"/>
      <c r="M135" s="220" t="s">
        <v>20</v>
      </c>
      <c r="N135" s="221" t="s">
        <v>46</v>
      </c>
      <c r="O135" s="75"/>
      <c r="P135" s="209">
        <f>O135*H135</f>
        <v>0</v>
      </c>
      <c r="Q135" s="209">
        <v>0.058000000000000003</v>
      </c>
      <c r="R135" s="209">
        <f>Q135*H135</f>
        <v>5.8580000000000005</v>
      </c>
      <c r="S135" s="209">
        <v>0</v>
      </c>
      <c r="T135" s="210">
        <f>S135*H135</f>
        <v>0</v>
      </c>
      <c r="AR135" s="13" t="s">
        <v>176</v>
      </c>
      <c r="AT135" s="13" t="s">
        <v>181</v>
      </c>
      <c r="AU135" s="13" t="s">
        <v>85</v>
      </c>
      <c r="AY135" s="13" t="s">
        <v>142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3" t="s">
        <v>83</v>
      </c>
      <c r="BK135" s="211">
        <f>ROUND(I135*H135,2)</f>
        <v>0</v>
      </c>
      <c r="BL135" s="13" t="s">
        <v>150</v>
      </c>
      <c r="BM135" s="13" t="s">
        <v>1452</v>
      </c>
    </row>
    <row r="136" s="10" customFormat="1" ht="22.8" customHeight="1">
      <c r="B136" s="184"/>
      <c r="C136" s="185"/>
      <c r="D136" s="186" t="s">
        <v>74</v>
      </c>
      <c r="E136" s="198" t="s">
        <v>176</v>
      </c>
      <c r="F136" s="198" t="s">
        <v>1453</v>
      </c>
      <c r="G136" s="185"/>
      <c r="H136" s="185"/>
      <c r="I136" s="188"/>
      <c r="J136" s="199">
        <f>BK136</f>
        <v>0</v>
      </c>
      <c r="K136" s="185"/>
      <c r="L136" s="190"/>
      <c r="M136" s="191"/>
      <c r="N136" s="192"/>
      <c r="O136" s="192"/>
      <c r="P136" s="193">
        <f>SUM(P137:P152)</f>
        <v>0</v>
      </c>
      <c r="Q136" s="192"/>
      <c r="R136" s="193">
        <f>SUM(R137:R152)</f>
        <v>0.69884378500000011</v>
      </c>
      <c r="S136" s="192"/>
      <c r="T136" s="194">
        <f>SUM(T137:T152)</f>
        <v>0.41132000000000002</v>
      </c>
      <c r="AR136" s="195" t="s">
        <v>83</v>
      </c>
      <c r="AT136" s="196" t="s">
        <v>74</v>
      </c>
      <c r="AU136" s="196" t="s">
        <v>83</v>
      </c>
      <c r="AY136" s="195" t="s">
        <v>142</v>
      </c>
      <c r="BK136" s="197">
        <f>SUM(BK137:BK152)</f>
        <v>0</v>
      </c>
    </row>
    <row r="137" s="1" customFormat="1" ht="16.5" customHeight="1">
      <c r="B137" s="34"/>
      <c r="C137" s="200" t="s">
        <v>277</v>
      </c>
      <c r="D137" s="200" t="s">
        <v>145</v>
      </c>
      <c r="E137" s="201" t="s">
        <v>1454</v>
      </c>
      <c r="F137" s="202" t="s">
        <v>1455</v>
      </c>
      <c r="G137" s="203" t="s">
        <v>369</v>
      </c>
      <c r="H137" s="204">
        <v>6</v>
      </c>
      <c r="I137" s="205"/>
      <c r="J137" s="206">
        <f>ROUND(I137*H137,2)</f>
        <v>0</v>
      </c>
      <c r="K137" s="202" t="s">
        <v>149</v>
      </c>
      <c r="L137" s="39"/>
      <c r="M137" s="207" t="s">
        <v>20</v>
      </c>
      <c r="N137" s="208" t="s">
        <v>46</v>
      </c>
      <c r="O137" s="75"/>
      <c r="P137" s="209">
        <f>O137*H137</f>
        <v>0</v>
      </c>
      <c r="Q137" s="209">
        <v>0</v>
      </c>
      <c r="R137" s="209">
        <f>Q137*H137</f>
        <v>0</v>
      </c>
      <c r="S137" s="209">
        <v>0.035220000000000001</v>
      </c>
      <c r="T137" s="210">
        <f>S137*H137</f>
        <v>0.21132000000000001</v>
      </c>
      <c r="AR137" s="13" t="s">
        <v>150</v>
      </c>
      <c r="AT137" s="13" t="s">
        <v>145</v>
      </c>
      <c r="AU137" s="13" t="s">
        <v>85</v>
      </c>
      <c r="AY137" s="13" t="s">
        <v>142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3" t="s">
        <v>83</v>
      </c>
      <c r="BK137" s="211">
        <f>ROUND(I137*H137,2)</f>
        <v>0</v>
      </c>
      <c r="BL137" s="13" t="s">
        <v>150</v>
      </c>
      <c r="BM137" s="13" t="s">
        <v>1456</v>
      </c>
    </row>
    <row r="138" s="1" customFormat="1" ht="22.5" customHeight="1">
      <c r="B138" s="34"/>
      <c r="C138" s="200" t="s">
        <v>281</v>
      </c>
      <c r="D138" s="200" t="s">
        <v>145</v>
      </c>
      <c r="E138" s="201" t="s">
        <v>1457</v>
      </c>
      <c r="F138" s="202" t="s">
        <v>1458</v>
      </c>
      <c r="G138" s="203" t="s">
        <v>163</v>
      </c>
      <c r="H138" s="204">
        <v>53.5</v>
      </c>
      <c r="I138" s="205"/>
      <c r="J138" s="206">
        <f>ROUND(I138*H138,2)</f>
        <v>0</v>
      </c>
      <c r="K138" s="202" t="s">
        <v>149</v>
      </c>
      <c r="L138" s="39"/>
      <c r="M138" s="207" t="s">
        <v>20</v>
      </c>
      <c r="N138" s="208" t="s">
        <v>46</v>
      </c>
      <c r="O138" s="75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AR138" s="13" t="s">
        <v>150</v>
      </c>
      <c r="AT138" s="13" t="s">
        <v>145</v>
      </c>
      <c r="AU138" s="13" t="s">
        <v>85</v>
      </c>
      <c r="AY138" s="13" t="s">
        <v>142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3" t="s">
        <v>83</v>
      </c>
      <c r="BK138" s="211">
        <f>ROUND(I138*H138,2)</f>
        <v>0</v>
      </c>
      <c r="BL138" s="13" t="s">
        <v>150</v>
      </c>
      <c r="BM138" s="13" t="s">
        <v>1459</v>
      </c>
    </row>
    <row r="139" s="1" customFormat="1" ht="16.5" customHeight="1">
      <c r="B139" s="34"/>
      <c r="C139" s="212" t="s">
        <v>285</v>
      </c>
      <c r="D139" s="212" t="s">
        <v>181</v>
      </c>
      <c r="E139" s="213" t="s">
        <v>1460</v>
      </c>
      <c r="F139" s="214" t="s">
        <v>1461</v>
      </c>
      <c r="G139" s="215" t="s">
        <v>163</v>
      </c>
      <c r="H139" s="216">
        <v>53.5</v>
      </c>
      <c r="I139" s="217"/>
      <c r="J139" s="218">
        <f>ROUND(I139*H139,2)</f>
        <v>0</v>
      </c>
      <c r="K139" s="214" t="s">
        <v>149</v>
      </c>
      <c r="L139" s="219"/>
      <c r="M139" s="220" t="s">
        <v>20</v>
      </c>
      <c r="N139" s="221" t="s">
        <v>46</v>
      </c>
      <c r="O139" s="75"/>
      <c r="P139" s="209">
        <f>O139*H139</f>
        <v>0</v>
      </c>
      <c r="Q139" s="209">
        <v>0.00067000000000000002</v>
      </c>
      <c r="R139" s="209">
        <f>Q139*H139</f>
        <v>0.035845000000000002</v>
      </c>
      <c r="S139" s="209">
        <v>0</v>
      </c>
      <c r="T139" s="210">
        <f>S139*H139</f>
        <v>0</v>
      </c>
      <c r="AR139" s="13" t="s">
        <v>176</v>
      </c>
      <c r="AT139" s="13" t="s">
        <v>181</v>
      </c>
      <c r="AU139" s="13" t="s">
        <v>85</v>
      </c>
      <c r="AY139" s="13" t="s">
        <v>142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3" t="s">
        <v>83</v>
      </c>
      <c r="BK139" s="211">
        <f>ROUND(I139*H139,2)</f>
        <v>0</v>
      </c>
      <c r="BL139" s="13" t="s">
        <v>150</v>
      </c>
      <c r="BM139" s="13" t="s">
        <v>1462</v>
      </c>
    </row>
    <row r="140" s="1" customFormat="1" ht="22.5" customHeight="1">
      <c r="B140" s="34"/>
      <c r="C140" s="200" t="s">
        <v>289</v>
      </c>
      <c r="D140" s="200" t="s">
        <v>145</v>
      </c>
      <c r="E140" s="201" t="s">
        <v>1463</v>
      </c>
      <c r="F140" s="202" t="s">
        <v>1464</v>
      </c>
      <c r="G140" s="203" t="s">
        <v>369</v>
      </c>
      <c r="H140" s="204">
        <v>6</v>
      </c>
      <c r="I140" s="205"/>
      <c r="J140" s="206">
        <f>ROUND(I140*H140,2)</f>
        <v>0</v>
      </c>
      <c r="K140" s="202" t="s">
        <v>149</v>
      </c>
      <c r="L140" s="39"/>
      <c r="M140" s="207" t="s">
        <v>20</v>
      </c>
      <c r="N140" s="208" t="s">
        <v>46</v>
      </c>
      <c r="O140" s="75"/>
      <c r="P140" s="209">
        <f>O140*H140</f>
        <v>0</v>
      </c>
      <c r="Q140" s="209">
        <v>1.75E-06</v>
      </c>
      <c r="R140" s="209">
        <f>Q140*H140</f>
        <v>1.0499999999999999E-05</v>
      </c>
      <c r="S140" s="209">
        <v>0</v>
      </c>
      <c r="T140" s="210">
        <f>S140*H140</f>
        <v>0</v>
      </c>
      <c r="AR140" s="13" t="s">
        <v>150</v>
      </c>
      <c r="AT140" s="13" t="s">
        <v>145</v>
      </c>
      <c r="AU140" s="13" t="s">
        <v>85</v>
      </c>
      <c r="AY140" s="13" t="s">
        <v>142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3" t="s">
        <v>83</v>
      </c>
      <c r="BK140" s="211">
        <f>ROUND(I140*H140,2)</f>
        <v>0</v>
      </c>
      <c r="BL140" s="13" t="s">
        <v>150</v>
      </c>
      <c r="BM140" s="13" t="s">
        <v>1465</v>
      </c>
    </row>
    <row r="141" s="1" customFormat="1" ht="16.5" customHeight="1">
      <c r="B141" s="34"/>
      <c r="C141" s="212" t="s">
        <v>293</v>
      </c>
      <c r="D141" s="212" t="s">
        <v>181</v>
      </c>
      <c r="E141" s="213" t="s">
        <v>1466</v>
      </c>
      <c r="F141" s="214" t="s">
        <v>1467</v>
      </c>
      <c r="G141" s="215" t="s">
        <v>369</v>
      </c>
      <c r="H141" s="216">
        <v>6</v>
      </c>
      <c r="I141" s="217"/>
      <c r="J141" s="218">
        <f>ROUND(I141*H141,2)</f>
        <v>0</v>
      </c>
      <c r="K141" s="214" t="s">
        <v>149</v>
      </c>
      <c r="L141" s="219"/>
      <c r="M141" s="220" t="s">
        <v>20</v>
      </c>
      <c r="N141" s="221" t="s">
        <v>46</v>
      </c>
      <c r="O141" s="75"/>
      <c r="P141" s="209">
        <f>O141*H141</f>
        <v>0</v>
      </c>
      <c r="Q141" s="209">
        <v>0.029499999999999998</v>
      </c>
      <c r="R141" s="209">
        <f>Q141*H141</f>
        <v>0.17699999999999999</v>
      </c>
      <c r="S141" s="209">
        <v>0</v>
      </c>
      <c r="T141" s="210">
        <f>S141*H141</f>
        <v>0</v>
      </c>
      <c r="AR141" s="13" t="s">
        <v>176</v>
      </c>
      <c r="AT141" s="13" t="s">
        <v>181</v>
      </c>
      <c r="AU141" s="13" t="s">
        <v>85</v>
      </c>
      <c r="AY141" s="13" t="s">
        <v>142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3" t="s">
        <v>83</v>
      </c>
      <c r="BK141" s="211">
        <f>ROUND(I141*H141,2)</f>
        <v>0</v>
      </c>
      <c r="BL141" s="13" t="s">
        <v>150</v>
      </c>
      <c r="BM141" s="13" t="s">
        <v>1468</v>
      </c>
    </row>
    <row r="142" s="1" customFormat="1" ht="16.5" customHeight="1">
      <c r="B142" s="34"/>
      <c r="C142" s="200" t="s">
        <v>297</v>
      </c>
      <c r="D142" s="200" t="s">
        <v>145</v>
      </c>
      <c r="E142" s="201" t="s">
        <v>1469</v>
      </c>
      <c r="F142" s="202" t="s">
        <v>1470</v>
      </c>
      <c r="G142" s="203" t="s">
        <v>228</v>
      </c>
      <c r="H142" s="204">
        <v>1</v>
      </c>
      <c r="I142" s="205"/>
      <c r="J142" s="206">
        <f>ROUND(I142*H142,2)</f>
        <v>0</v>
      </c>
      <c r="K142" s="202" t="s">
        <v>20</v>
      </c>
      <c r="L142" s="39"/>
      <c r="M142" s="207" t="s">
        <v>20</v>
      </c>
      <c r="N142" s="208" t="s">
        <v>46</v>
      </c>
      <c r="O142" s="75"/>
      <c r="P142" s="209">
        <f>O142*H142</f>
        <v>0</v>
      </c>
      <c r="Q142" s="209">
        <v>0.00088999999999999995</v>
      </c>
      <c r="R142" s="209">
        <f>Q142*H142</f>
        <v>0.00088999999999999995</v>
      </c>
      <c r="S142" s="209">
        <v>0</v>
      </c>
      <c r="T142" s="210">
        <f>S142*H142</f>
        <v>0</v>
      </c>
      <c r="AR142" s="13" t="s">
        <v>150</v>
      </c>
      <c r="AT142" s="13" t="s">
        <v>145</v>
      </c>
      <c r="AU142" s="13" t="s">
        <v>85</v>
      </c>
      <c r="AY142" s="13" t="s">
        <v>142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3" t="s">
        <v>83</v>
      </c>
      <c r="BK142" s="211">
        <f>ROUND(I142*H142,2)</f>
        <v>0</v>
      </c>
      <c r="BL142" s="13" t="s">
        <v>150</v>
      </c>
      <c r="BM142" s="13" t="s">
        <v>1471</v>
      </c>
    </row>
    <row r="143" s="1" customFormat="1" ht="16.5" customHeight="1">
      <c r="B143" s="34"/>
      <c r="C143" s="200" t="s">
        <v>301</v>
      </c>
      <c r="D143" s="200" t="s">
        <v>145</v>
      </c>
      <c r="E143" s="201" t="s">
        <v>1472</v>
      </c>
      <c r="F143" s="202" t="s">
        <v>1473</v>
      </c>
      <c r="G143" s="203" t="s">
        <v>369</v>
      </c>
      <c r="H143" s="204">
        <v>2</v>
      </c>
      <c r="I143" s="205"/>
      <c r="J143" s="206">
        <f>ROUND(I143*H143,2)</f>
        <v>0</v>
      </c>
      <c r="K143" s="202" t="s">
        <v>149</v>
      </c>
      <c r="L143" s="39"/>
      <c r="M143" s="207" t="s">
        <v>20</v>
      </c>
      <c r="N143" s="208" t="s">
        <v>46</v>
      </c>
      <c r="O143" s="75"/>
      <c r="P143" s="209">
        <f>O143*H143</f>
        <v>0</v>
      </c>
      <c r="Q143" s="209">
        <v>0.00088999999999999995</v>
      </c>
      <c r="R143" s="209">
        <f>Q143*H143</f>
        <v>0.0017799999999999999</v>
      </c>
      <c r="S143" s="209">
        <v>0</v>
      </c>
      <c r="T143" s="210">
        <f>S143*H143</f>
        <v>0</v>
      </c>
      <c r="AR143" s="13" t="s">
        <v>150</v>
      </c>
      <c r="AT143" s="13" t="s">
        <v>145</v>
      </c>
      <c r="AU143" s="13" t="s">
        <v>85</v>
      </c>
      <c r="AY143" s="13" t="s">
        <v>142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3" t="s">
        <v>83</v>
      </c>
      <c r="BK143" s="211">
        <f>ROUND(I143*H143,2)</f>
        <v>0</v>
      </c>
      <c r="BL143" s="13" t="s">
        <v>150</v>
      </c>
      <c r="BM143" s="13" t="s">
        <v>1474</v>
      </c>
    </row>
    <row r="144" s="1" customFormat="1" ht="16.5" customHeight="1">
      <c r="B144" s="34"/>
      <c r="C144" s="200" t="s">
        <v>305</v>
      </c>
      <c r="D144" s="200" t="s">
        <v>145</v>
      </c>
      <c r="E144" s="201" t="s">
        <v>1475</v>
      </c>
      <c r="F144" s="202" t="s">
        <v>1476</v>
      </c>
      <c r="G144" s="203" t="s">
        <v>163</v>
      </c>
      <c r="H144" s="204">
        <v>20</v>
      </c>
      <c r="I144" s="205"/>
      <c r="J144" s="206">
        <f>ROUND(I144*H144,2)</f>
        <v>0</v>
      </c>
      <c r="K144" s="202" t="s">
        <v>20</v>
      </c>
      <c r="L144" s="39"/>
      <c r="M144" s="207" t="s">
        <v>20</v>
      </c>
      <c r="N144" s="208" t="s">
        <v>46</v>
      </c>
      <c r="O144" s="75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AR144" s="13" t="s">
        <v>150</v>
      </c>
      <c r="AT144" s="13" t="s">
        <v>145</v>
      </c>
      <c r="AU144" s="13" t="s">
        <v>85</v>
      </c>
      <c r="AY144" s="13" t="s">
        <v>142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3" t="s">
        <v>83</v>
      </c>
      <c r="BK144" s="211">
        <f>ROUND(I144*H144,2)</f>
        <v>0</v>
      </c>
      <c r="BL144" s="13" t="s">
        <v>150</v>
      </c>
      <c r="BM144" s="13" t="s">
        <v>1477</v>
      </c>
    </row>
    <row r="145" s="1" customFormat="1" ht="16.5" customHeight="1">
      <c r="B145" s="34"/>
      <c r="C145" s="200" t="s">
        <v>309</v>
      </c>
      <c r="D145" s="200" t="s">
        <v>145</v>
      </c>
      <c r="E145" s="201" t="s">
        <v>1478</v>
      </c>
      <c r="F145" s="202" t="s">
        <v>1479</v>
      </c>
      <c r="G145" s="203" t="s">
        <v>163</v>
      </c>
      <c r="H145" s="204">
        <v>53.5</v>
      </c>
      <c r="I145" s="205"/>
      <c r="J145" s="206">
        <f>ROUND(I145*H145,2)</f>
        <v>0</v>
      </c>
      <c r="K145" s="202" t="s">
        <v>149</v>
      </c>
      <c r="L145" s="39"/>
      <c r="M145" s="207" t="s">
        <v>20</v>
      </c>
      <c r="N145" s="208" t="s">
        <v>46</v>
      </c>
      <c r="O145" s="75"/>
      <c r="P145" s="209">
        <f>O145*H145</f>
        <v>0</v>
      </c>
      <c r="Q145" s="209">
        <v>1.6999999999999999E-07</v>
      </c>
      <c r="R145" s="209">
        <f>Q145*H145</f>
        <v>9.0949999999999985E-06</v>
      </c>
      <c r="S145" s="209">
        <v>0</v>
      </c>
      <c r="T145" s="210">
        <f>S145*H145</f>
        <v>0</v>
      </c>
      <c r="AR145" s="13" t="s">
        <v>150</v>
      </c>
      <c r="AT145" s="13" t="s">
        <v>145</v>
      </c>
      <c r="AU145" s="13" t="s">
        <v>85</v>
      </c>
      <c r="AY145" s="13" t="s">
        <v>142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3" t="s">
        <v>83</v>
      </c>
      <c r="BK145" s="211">
        <f>ROUND(I145*H145,2)</f>
        <v>0</v>
      </c>
      <c r="BL145" s="13" t="s">
        <v>150</v>
      </c>
      <c r="BM145" s="13" t="s">
        <v>1480</v>
      </c>
    </row>
    <row r="146" s="1" customFormat="1" ht="16.5" customHeight="1">
      <c r="B146" s="34"/>
      <c r="C146" s="200" t="s">
        <v>314</v>
      </c>
      <c r="D146" s="200" t="s">
        <v>145</v>
      </c>
      <c r="E146" s="201" t="s">
        <v>1481</v>
      </c>
      <c r="F146" s="202" t="s">
        <v>1482</v>
      </c>
      <c r="G146" s="203" t="s">
        <v>369</v>
      </c>
      <c r="H146" s="204">
        <v>2</v>
      </c>
      <c r="I146" s="205"/>
      <c r="J146" s="206">
        <f>ROUND(I146*H146,2)</f>
        <v>0</v>
      </c>
      <c r="K146" s="202" t="s">
        <v>149</v>
      </c>
      <c r="L146" s="39"/>
      <c r="M146" s="207" t="s">
        <v>20</v>
      </c>
      <c r="N146" s="208" t="s">
        <v>46</v>
      </c>
      <c r="O146" s="75"/>
      <c r="P146" s="209">
        <f>O146*H146</f>
        <v>0</v>
      </c>
      <c r="Q146" s="209">
        <v>0.217338</v>
      </c>
      <c r="R146" s="209">
        <f>Q146*H146</f>
        <v>0.43467600000000001</v>
      </c>
      <c r="S146" s="209">
        <v>0</v>
      </c>
      <c r="T146" s="210">
        <f>S146*H146</f>
        <v>0</v>
      </c>
      <c r="AR146" s="13" t="s">
        <v>150</v>
      </c>
      <c r="AT146" s="13" t="s">
        <v>145</v>
      </c>
      <c r="AU146" s="13" t="s">
        <v>85</v>
      </c>
      <c r="AY146" s="13" t="s">
        <v>142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3" t="s">
        <v>83</v>
      </c>
      <c r="BK146" s="211">
        <f>ROUND(I146*H146,2)</f>
        <v>0</v>
      </c>
      <c r="BL146" s="13" t="s">
        <v>150</v>
      </c>
      <c r="BM146" s="13" t="s">
        <v>1483</v>
      </c>
    </row>
    <row r="147" s="1" customFormat="1" ht="16.5" customHeight="1">
      <c r="B147" s="34"/>
      <c r="C147" s="212" t="s">
        <v>318</v>
      </c>
      <c r="D147" s="212" t="s">
        <v>181</v>
      </c>
      <c r="E147" s="213" t="s">
        <v>1484</v>
      </c>
      <c r="F147" s="214" t="s">
        <v>1485</v>
      </c>
      <c r="G147" s="215" t="s">
        <v>369</v>
      </c>
      <c r="H147" s="216">
        <v>2</v>
      </c>
      <c r="I147" s="217"/>
      <c r="J147" s="218">
        <f>ROUND(I147*H147,2)</f>
        <v>0</v>
      </c>
      <c r="K147" s="214" t="s">
        <v>149</v>
      </c>
      <c r="L147" s="219"/>
      <c r="M147" s="220" t="s">
        <v>20</v>
      </c>
      <c r="N147" s="221" t="s">
        <v>46</v>
      </c>
      <c r="O147" s="75"/>
      <c r="P147" s="209">
        <f>O147*H147</f>
        <v>0</v>
      </c>
      <c r="Q147" s="209">
        <v>0.017999999999999999</v>
      </c>
      <c r="R147" s="209">
        <f>Q147*H147</f>
        <v>0.035999999999999997</v>
      </c>
      <c r="S147" s="209">
        <v>0</v>
      </c>
      <c r="T147" s="210">
        <f>S147*H147</f>
        <v>0</v>
      </c>
      <c r="AR147" s="13" t="s">
        <v>176</v>
      </c>
      <c r="AT147" s="13" t="s">
        <v>181</v>
      </c>
      <c r="AU147" s="13" t="s">
        <v>85</v>
      </c>
      <c r="AY147" s="13" t="s">
        <v>142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3" t="s">
        <v>83</v>
      </c>
      <c r="BK147" s="211">
        <f>ROUND(I147*H147,2)</f>
        <v>0</v>
      </c>
      <c r="BL147" s="13" t="s">
        <v>150</v>
      </c>
      <c r="BM147" s="13" t="s">
        <v>1486</v>
      </c>
    </row>
    <row r="148" s="1" customFormat="1" ht="16.5" customHeight="1">
      <c r="B148" s="34"/>
      <c r="C148" s="212" t="s">
        <v>324</v>
      </c>
      <c r="D148" s="212" t="s">
        <v>181</v>
      </c>
      <c r="E148" s="213" t="s">
        <v>1487</v>
      </c>
      <c r="F148" s="214" t="s">
        <v>1488</v>
      </c>
      <c r="G148" s="215" t="s">
        <v>369</v>
      </c>
      <c r="H148" s="216">
        <v>2</v>
      </c>
      <c r="I148" s="217"/>
      <c r="J148" s="218">
        <f>ROUND(I148*H148,2)</f>
        <v>0</v>
      </c>
      <c r="K148" s="214" t="s">
        <v>149</v>
      </c>
      <c r="L148" s="219"/>
      <c r="M148" s="220" t="s">
        <v>20</v>
      </c>
      <c r="N148" s="221" t="s">
        <v>46</v>
      </c>
      <c r="O148" s="75"/>
      <c r="P148" s="209">
        <f>O148*H148</f>
        <v>0</v>
      </c>
      <c r="Q148" s="209">
        <v>0.00080000000000000004</v>
      </c>
      <c r="R148" s="209">
        <f>Q148*H148</f>
        <v>0.0016000000000000001</v>
      </c>
      <c r="S148" s="209">
        <v>0</v>
      </c>
      <c r="T148" s="210">
        <f>S148*H148</f>
        <v>0</v>
      </c>
      <c r="AR148" s="13" t="s">
        <v>176</v>
      </c>
      <c r="AT148" s="13" t="s">
        <v>181</v>
      </c>
      <c r="AU148" s="13" t="s">
        <v>85</v>
      </c>
      <c r="AY148" s="13" t="s">
        <v>142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3" t="s">
        <v>83</v>
      </c>
      <c r="BK148" s="211">
        <f>ROUND(I148*H148,2)</f>
        <v>0</v>
      </c>
      <c r="BL148" s="13" t="s">
        <v>150</v>
      </c>
      <c r="BM148" s="13" t="s">
        <v>1489</v>
      </c>
    </row>
    <row r="149" s="1" customFormat="1" ht="16.5" customHeight="1">
      <c r="B149" s="34"/>
      <c r="C149" s="200" t="s">
        <v>328</v>
      </c>
      <c r="D149" s="200" t="s">
        <v>145</v>
      </c>
      <c r="E149" s="201" t="s">
        <v>1490</v>
      </c>
      <c r="F149" s="202" t="s">
        <v>1491</v>
      </c>
      <c r="G149" s="203" t="s">
        <v>369</v>
      </c>
      <c r="H149" s="204">
        <v>2</v>
      </c>
      <c r="I149" s="205"/>
      <c r="J149" s="206">
        <f>ROUND(I149*H149,2)</f>
        <v>0</v>
      </c>
      <c r="K149" s="202" t="s">
        <v>149</v>
      </c>
      <c r="L149" s="39"/>
      <c r="M149" s="207" t="s">
        <v>20</v>
      </c>
      <c r="N149" s="208" t="s">
        <v>46</v>
      </c>
      <c r="O149" s="75"/>
      <c r="P149" s="209">
        <f>O149*H149</f>
        <v>0</v>
      </c>
      <c r="Q149" s="209">
        <v>0</v>
      </c>
      <c r="R149" s="209">
        <f>Q149*H149</f>
        <v>0</v>
      </c>
      <c r="S149" s="209">
        <v>0.10000000000000001</v>
      </c>
      <c r="T149" s="210">
        <f>S149*H149</f>
        <v>0.20000000000000001</v>
      </c>
      <c r="AR149" s="13" t="s">
        <v>150</v>
      </c>
      <c r="AT149" s="13" t="s">
        <v>145</v>
      </c>
      <c r="AU149" s="13" t="s">
        <v>85</v>
      </c>
      <c r="AY149" s="13" t="s">
        <v>142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3" t="s">
        <v>83</v>
      </c>
      <c r="BK149" s="211">
        <f>ROUND(I149*H149,2)</f>
        <v>0</v>
      </c>
      <c r="BL149" s="13" t="s">
        <v>150</v>
      </c>
      <c r="BM149" s="13" t="s">
        <v>1492</v>
      </c>
    </row>
    <row r="150" s="1" customFormat="1" ht="16.5" customHeight="1">
      <c r="B150" s="34"/>
      <c r="C150" s="200" t="s">
        <v>332</v>
      </c>
      <c r="D150" s="200" t="s">
        <v>145</v>
      </c>
      <c r="E150" s="201" t="s">
        <v>1493</v>
      </c>
      <c r="F150" s="202" t="s">
        <v>1494</v>
      </c>
      <c r="G150" s="203" t="s">
        <v>369</v>
      </c>
      <c r="H150" s="204">
        <v>2</v>
      </c>
      <c r="I150" s="205"/>
      <c r="J150" s="206">
        <f>ROUND(I150*H150,2)</f>
        <v>0</v>
      </c>
      <c r="K150" s="202" t="s">
        <v>20</v>
      </c>
      <c r="L150" s="39"/>
      <c r="M150" s="207" t="s">
        <v>20</v>
      </c>
      <c r="N150" s="208" t="s">
        <v>46</v>
      </c>
      <c r="O150" s="75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AR150" s="13" t="s">
        <v>150</v>
      </c>
      <c r="AT150" s="13" t="s">
        <v>145</v>
      </c>
      <c r="AU150" s="13" t="s">
        <v>85</v>
      </c>
      <c r="AY150" s="13" t="s">
        <v>142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3" t="s">
        <v>83</v>
      </c>
      <c r="BK150" s="211">
        <f>ROUND(I150*H150,2)</f>
        <v>0</v>
      </c>
      <c r="BL150" s="13" t="s">
        <v>150</v>
      </c>
      <c r="BM150" s="13" t="s">
        <v>1495</v>
      </c>
    </row>
    <row r="151" s="1" customFormat="1" ht="16.5" customHeight="1">
      <c r="B151" s="34"/>
      <c r="C151" s="200" t="s">
        <v>336</v>
      </c>
      <c r="D151" s="200" t="s">
        <v>145</v>
      </c>
      <c r="E151" s="201" t="s">
        <v>1496</v>
      </c>
      <c r="F151" s="202" t="s">
        <v>1497</v>
      </c>
      <c r="G151" s="203" t="s">
        <v>163</v>
      </c>
      <c r="H151" s="204">
        <v>41.5</v>
      </c>
      <c r="I151" s="205"/>
      <c r="J151" s="206">
        <f>ROUND(I151*H151,2)</f>
        <v>0</v>
      </c>
      <c r="K151" s="202" t="s">
        <v>149</v>
      </c>
      <c r="L151" s="39"/>
      <c r="M151" s="207" t="s">
        <v>20</v>
      </c>
      <c r="N151" s="208" t="s">
        <v>46</v>
      </c>
      <c r="O151" s="75"/>
      <c r="P151" s="209">
        <f>O151*H151</f>
        <v>0</v>
      </c>
      <c r="Q151" s="209">
        <v>0.00019236000000000001</v>
      </c>
      <c r="R151" s="209">
        <f>Q151*H151</f>
        <v>0.0079829400000000009</v>
      </c>
      <c r="S151" s="209">
        <v>0</v>
      </c>
      <c r="T151" s="210">
        <f>S151*H151</f>
        <v>0</v>
      </c>
      <c r="AR151" s="13" t="s">
        <v>150</v>
      </c>
      <c r="AT151" s="13" t="s">
        <v>145</v>
      </c>
      <c r="AU151" s="13" t="s">
        <v>85</v>
      </c>
      <c r="AY151" s="13" t="s">
        <v>142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3" t="s">
        <v>83</v>
      </c>
      <c r="BK151" s="211">
        <f>ROUND(I151*H151,2)</f>
        <v>0</v>
      </c>
      <c r="BL151" s="13" t="s">
        <v>150</v>
      </c>
      <c r="BM151" s="13" t="s">
        <v>1498</v>
      </c>
    </row>
    <row r="152" s="1" customFormat="1" ht="16.5" customHeight="1">
      <c r="B152" s="34"/>
      <c r="C152" s="200" t="s">
        <v>340</v>
      </c>
      <c r="D152" s="200" t="s">
        <v>145</v>
      </c>
      <c r="E152" s="201" t="s">
        <v>1499</v>
      </c>
      <c r="F152" s="202" t="s">
        <v>1500</v>
      </c>
      <c r="G152" s="203" t="s">
        <v>163</v>
      </c>
      <c r="H152" s="204">
        <v>41.5</v>
      </c>
      <c r="I152" s="205"/>
      <c r="J152" s="206">
        <f>ROUND(I152*H152,2)</f>
        <v>0</v>
      </c>
      <c r="K152" s="202" t="s">
        <v>149</v>
      </c>
      <c r="L152" s="39"/>
      <c r="M152" s="207" t="s">
        <v>20</v>
      </c>
      <c r="N152" s="208" t="s">
        <v>46</v>
      </c>
      <c r="O152" s="75"/>
      <c r="P152" s="209">
        <f>O152*H152</f>
        <v>0</v>
      </c>
      <c r="Q152" s="209">
        <v>7.3499999999999998E-05</v>
      </c>
      <c r="R152" s="209">
        <f>Q152*H152</f>
        <v>0.00305025</v>
      </c>
      <c r="S152" s="209">
        <v>0</v>
      </c>
      <c r="T152" s="210">
        <f>S152*H152</f>
        <v>0</v>
      </c>
      <c r="AR152" s="13" t="s">
        <v>150</v>
      </c>
      <c r="AT152" s="13" t="s">
        <v>145</v>
      </c>
      <c r="AU152" s="13" t="s">
        <v>85</v>
      </c>
      <c r="AY152" s="13" t="s">
        <v>142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3" t="s">
        <v>83</v>
      </c>
      <c r="BK152" s="211">
        <f>ROUND(I152*H152,2)</f>
        <v>0</v>
      </c>
      <c r="BL152" s="13" t="s">
        <v>150</v>
      </c>
      <c r="BM152" s="13" t="s">
        <v>1501</v>
      </c>
    </row>
    <row r="153" s="10" customFormat="1" ht="22.8" customHeight="1">
      <c r="B153" s="184"/>
      <c r="C153" s="185"/>
      <c r="D153" s="186" t="s">
        <v>74</v>
      </c>
      <c r="E153" s="198" t="s">
        <v>180</v>
      </c>
      <c r="F153" s="198" t="s">
        <v>224</v>
      </c>
      <c r="G153" s="185"/>
      <c r="H153" s="185"/>
      <c r="I153" s="188"/>
      <c r="J153" s="199">
        <f>BK153</f>
        <v>0</v>
      </c>
      <c r="K153" s="185"/>
      <c r="L153" s="190"/>
      <c r="M153" s="191"/>
      <c r="N153" s="192"/>
      <c r="O153" s="192"/>
      <c r="P153" s="193">
        <f>SUM(P154:P162)</f>
        <v>0</v>
      </c>
      <c r="Q153" s="192"/>
      <c r="R153" s="193">
        <f>SUM(R154:R162)</f>
        <v>0.082200000000000009</v>
      </c>
      <c r="S153" s="192"/>
      <c r="T153" s="194">
        <f>SUM(T154:T162)</f>
        <v>39.000600000000006</v>
      </c>
      <c r="AR153" s="195" t="s">
        <v>83</v>
      </c>
      <c r="AT153" s="196" t="s">
        <v>74</v>
      </c>
      <c r="AU153" s="196" t="s">
        <v>83</v>
      </c>
      <c r="AY153" s="195" t="s">
        <v>142</v>
      </c>
      <c r="BK153" s="197">
        <f>SUM(BK154:BK162)</f>
        <v>0</v>
      </c>
    </row>
    <row r="154" s="1" customFormat="1" ht="16.5" customHeight="1">
      <c r="B154" s="34"/>
      <c r="C154" s="200" t="s">
        <v>344</v>
      </c>
      <c r="D154" s="200" t="s">
        <v>145</v>
      </c>
      <c r="E154" s="201" t="s">
        <v>1502</v>
      </c>
      <c r="F154" s="202" t="s">
        <v>1503</v>
      </c>
      <c r="G154" s="203" t="s">
        <v>163</v>
      </c>
      <c r="H154" s="204">
        <v>14.6</v>
      </c>
      <c r="I154" s="205"/>
      <c r="J154" s="206">
        <f>ROUND(I154*H154,2)</f>
        <v>0</v>
      </c>
      <c r="K154" s="202" t="s">
        <v>20</v>
      </c>
      <c r="L154" s="39"/>
      <c r="M154" s="207" t="s">
        <v>20</v>
      </c>
      <c r="N154" s="208" t="s">
        <v>46</v>
      </c>
      <c r="O154" s="75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AR154" s="13" t="s">
        <v>150</v>
      </c>
      <c r="AT154" s="13" t="s">
        <v>145</v>
      </c>
      <c r="AU154" s="13" t="s">
        <v>85</v>
      </c>
      <c r="AY154" s="13" t="s">
        <v>142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3" t="s">
        <v>83</v>
      </c>
      <c r="BK154" s="211">
        <f>ROUND(I154*H154,2)</f>
        <v>0</v>
      </c>
      <c r="BL154" s="13" t="s">
        <v>150</v>
      </c>
      <c r="BM154" s="13" t="s">
        <v>1504</v>
      </c>
    </row>
    <row r="155" s="1" customFormat="1" ht="22.5" customHeight="1">
      <c r="B155" s="34"/>
      <c r="C155" s="200" t="s">
        <v>350</v>
      </c>
      <c r="D155" s="200" t="s">
        <v>145</v>
      </c>
      <c r="E155" s="201" t="s">
        <v>1505</v>
      </c>
      <c r="F155" s="202" t="s">
        <v>1506</v>
      </c>
      <c r="G155" s="203" t="s">
        <v>148</v>
      </c>
      <c r="H155" s="204">
        <v>12.48</v>
      </c>
      <c r="I155" s="205"/>
      <c r="J155" s="206">
        <f>ROUND(I155*H155,2)</f>
        <v>0</v>
      </c>
      <c r="K155" s="202" t="s">
        <v>149</v>
      </c>
      <c r="L155" s="39"/>
      <c r="M155" s="207" t="s">
        <v>20</v>
      </c>
      <c r="N155" s="208" t="s">
        <v>46</v>
      </c>
      <c r="O155" s="75"/>
      <c r="P155" s="209">
        <f>O155*H155</f>
        <v>0</v>
      </c>
      <c r="Q155" s="209">
        <v>0</v>
      </c>
      <c r="R155" s="209">
        <f>Q155*H155</f>
        <v>0</v>
      </c>
      <c r="S155" s="209">
        <v>2.27</v>
      </c>
      <c r="T155" s="210">
        <f>S155*H155</f>
        <v>28.329600000000003</v>
      </c>
      <c r="AR155" s="13" t="s">
        <v>150</v>
      </c>
      <c r="AT155" s="13" t="s">
        <v>145</v>
      </c>
      <c r="AU155" s="13" t="s">
        <v>85</v>
      </c>
      <c r="AY155" s="13" t="s">
        <v>142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3" t="s">
        <v>83</v>
      </c>
      <c r="BK155" s="211">
        <f>ROUND(I155*H155,2)</f>
        <v>0</v>
      </c>
      <c r="BL155" s="13" t="s">
        <v>150</v>
      </c>
      <c r="BM155" s="13" t="s">
        <v>1507</v>
      </c>
    </row>
    <row r="156" s="1" customFormat="1" ht="16.5" customHeight="1">
      <c r="B156" s="34"/>
      <c r="C156" s="200" t="s">
        <v>358</v>
      </c>
      <c r="D156" s="200" t="s">
        <v>145</v>
      </c>
      <c r="E156" s="201" t="s">
        <v>1508</v>
      </c>
      <c r="F156" s="202" t="s">
        <v>1509</v>
      </c>
      <c r="G156" s="203" t="s">
        <v>369</v>
      </c>
      <c r="H156" s="204">
        <v>1</v>
      </c>
      <c r="I156" s="205"/>
      <c r="J156" s="206">
        <f>ROUND(I156*H156,2)</f>
        <v>0</v>
      </c>
      <c r="K156" s="202" t="s">
        <v>149</v>
      </c>
      <c r="L156" s="39"/>
      <c r="M156" s="207" t="s">
        <v>20</v>
      </c>
      <c r="N156" s="208" t="s">
        <v>46</v>
      </c>
      <c r="O156" s="75"/>
      <c r="P156" s="209">
        <f>O156*H156</f>
        <v>0</v>
      </c>
      <c r="Q156" s="209">
        <v>0</v>
      </c>
      <c r="R156" s="209">
        <f>Q156*H156</f>
        <v>0</v>
      </c>
      <c r="S156" s="209">
        <v>1.6379999999999999</v>
      </c>
      <c r="T156" s="210">
        <f>S156*H156</f>
        <v>1.6379999999999999</v>
      </c>
      <c r="AR156" s="13" t="s">
        <v>150</v>
      </c>
      <c r="AT156" s="13" t="s">
        <v>145</v>
      </c>
      <c r="AU156" s="13" t="s">
        <v>85</v>
      </c>
      <c r="AY156" s="13" t="s">
        <v>142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3" t="s">
        <v>83</v>
      </c>
      <c r="BK156" s="211">
        <f>ROUND(I156*H156,2)</f>
        <v>0</v>
      </c>
      <c r="BL156" s="13" t="s">
        <v>150</v>
      </c>
      <c r="BM156" s="13" t="s">
        <v>1510</v>
      </c>
    </row>
    <row r="157" s="1" customFormat="1" ht="22.5" customHeight="1">
      <c r="B157" s="34"/>
      <c r="C157" s="200" t="s">
        <v>362</v>
      </c>
      <c r="D157" s="200" t="s">
        <v>145</v>
      </c>
      <c r="E157" s="201" t="s">
        <v>1511</v>
      </c>
      <c r="F157" s="202" t="s">
        <v>1512</v>
      </c>
      <c r="G157" s="203" t="s">
        <v>156</v>
      </c>
      <c r="H157" s="204">
        <v>51.100000000000001</v>
      </c>
      <c r="I157" s="205"/>
      <c r="J157" s="206">
        <f>ROUND(I157*H157,2)</f>
        <v>0</v>
      </c>
      <c r="K157" s="202" t="s">
        <v>149</v>
      </c>
      <c r="L157" s="39"/>
      <c r="M157" s="207" t="s">
        <v>20</v>
      </c>
      <c r="N157" s="208" t="s">
        <v>46</v>
      </c>
      <c r="O157" s="75"/>
      <c r="P157" s="209">
        <f>O157*H157</f>
        <v>0</v>
      </c>
      <c r="Q157" s="209">
        <v>0</v>
      </c>
      <c r="R157" s="209">
        <f>Q157*H157</f>
        <v>0</v>
      </c>
      <c r="S157" s="209">
        <v>0.089999999999999997</v>
      </c>
      <c r="T157" s="210">
        <f>S157*H157</f>
        <v>4.5990000000000002</v>
      </c>
      <c r="AR157" s="13" t="s">
        <v>150</v>
      </c>
      <c r="AT157" s="13" t="s">
        <v>145</v>
      </c>
      <c r="AU157" s="13" t="s">
        <v>85</v>
      </c>
      <c r="AY157" s="13" t="s">
        <v>142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3" t="s">
        <v>83</v>
      </c>
      <c r="BK157" s="211">
        <f>ROUND(I157*H157,2)</f>
        <v>0</v>
      </c>
      <c r="BL157" s="13" t="s">
        <v>150</v>
      </c>
      <c r="BM157" s="13" t="s">
        <v>1513</v>
      </c>
    </row>
    <row r="158" s="1" customFormat="1" ht="22.5" customHeight="1">
      <c r="B158" s="34"/>
      <c r="C158" s="200" t="s">
        <v>366</v>
      </c>
      <c r="D158" s="200" t="s">
        <v>145</v>
      </c>
      <c r="E158" s="201" t="s">
        <v>1514</v>
      </c>
      <c r="F158" s="202" t="s">
        <v>1515</v>
      </c>
      <c r="G158" s="203" t="s">
        <v>163</v>
      </c>
      <c r="H158" s="204">
        <v>52</v>
      </c>
      <c r="I158" s="205"/>
      <c r="J158" s="206">
        <f>ROUND(I158*H158,2)</f>
        <v>0</v>
      </c>
      <c r="K158" s="202" t="s">
        <v>149</v>
      </c>
      <c r="L158" s="39"/>
      <c r="M158" s="207" t="s">
        <v>20</v>
      </c>
      <c r="N158" s="208" t="s">
        <v>46</v>
      </c>
      <c r="O158" s="75"/>
      <c r="P158" s="209">
        <f>O158*H158</f>
        <v>0</v>
      </c>
      <c r="Q158" s="209">
        <v>0</v>
      </c>
      <c r="R158" s="209">
        <f>Q158*H158</f>
        <v>0</v>
      </c>
      <c r="S158" s="209">
        <v>0.059999999999999998</v>
      </c>
      <c r="T158" s="210">
        <f>S158*H158</f>
        <v>3.1200000000000001</v>
      </c>
      <c r="AR158" s="13" t="s">
        <v>150</v>
      </c>
      <c r="AT158" s="13" t="s">
        <v>145</v>
      </c>
      <c r="AU158" s="13" t="s">
        <v>85</v>
      </c>
      <c r="AY158" s="13" t="s">
        <v>142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3" t="s">
        <v>83</v>
      </c>
      <c r="BK158" s="211">
        <f>ROUND(I158*H158,2)</f>
        <v>0</v>
      </c>
      <c r="BL158" s="13" t="s">
        <v>150</v>
      </c>
      <c r="BM158" s="13" t="s">
        <v>1516</v>
      </c>
    </row>
    <row r="159" s="1" customFormat="1" ht="16.5" customHeight="1">
      <c r="B159" s="34"/>
      <c r="C159" s="200" t="s">
        <v>374</v>
      </c>
      <c r="D159" s="200" t="s">
        <v>145</v>
      </c>
      <c r="E159" s="201" t="s">
        <v>1517</v>
      </c>
      <c r="F159" s="202" t="s">
        <v>1518</v>
      </c>
      <c r="G159" s="203" t="s">
        <v>369</v>
      </c>
      <c r="H159" s="204">
        <v>18</v>
      </c>
      <c r="I159" s="205"/>
      <c r="J159" s="206">
        <f>ROUND(I159*H159,2)</f>
        <v>0</v>
      </c>
      <c r="K159" s="202" t="s">
        <v>149</v>
      </c>
      <c r="L159" s="39"/>
      <c r="M159" s="207" t="s">
        <v>20</v>
      </c>
      <c r="N159" s="208" t="s">
        <v>46</v>
      </c>
      <c r="O159" s="75"/>
      <c r="P159" s="209">
        <f>O159*H159</f>
        <v>0</v>
      </c>
      <c r="Q159" s="209">
        <v>0</v>
      </c>
      <c r="R159" s="209">
        <f>Q159*H159</f>
        <v>0</v>
      </c>
      <c r="S159" s="209">
        <v>0.065699999999999995</v>
      </c>
      <c r="T159" s="210">
        <f>S159*H159</f>
        <v>1.1825999999999999</v>
      </c>
      <c r="AR159" s="13" t="s">
        <v>150</v>
      </c>
      <c r="AT159" s="13" t="s">
        <v>145</v>
      </c>
      <c r="AU159" s="13" t="s">
        <v>85</v>
      </c>
      <c r="AY159" s="13" t="s">
        <v>142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3" t="s">
        <v>83</v>
      </c>
      <c r="BK159" s="211">
        <f>ROUND(I159*H159,2)</f>
        <v>0</v>
      </c>
      <c r="BL159" s="13" t="s">
        <v>150</v>
      </c>
      <c r="BM159" s="13" t="s">
        <v>1519</v>
      </c>
    </row>
    <row r="160" s="1" customFormat="1" ht="16.5" customHeight="1">
      <c r="B160" s="34"/>
      <c r="C160" s="200" t="s">
        <v>378</v>
      </c>
      <c r="D160" s="200" t="s">
        <v>145</v>
      </c>
      <c r="E160" s="201" t="s">
        <v>1520</v>
      </c>
      <c r="F160" s="202" t="s">
        <v>1521</v>
      </c>
      <c r="G160" s="203" t="s">
        <v>369</v>
      </c>
      <c r="H160" s="204">
        <v>2</v>
      </c>
      <c r="I160" s="205"/>
      <c r="J160" s="206">
        <f>ROUND(I160*H160,2)</f>
        <v>0</v>
      </c>
      <c r="K160" s="202" t="s">
        <v>20</v>
      </c>
      <c r="L160" s="39"/>
      <c r="M160" s="207" t="s">
        <v>20</v>
      </c>
      <c r="N160" s="208" t="s">
        <v>46</v>
      </c>
      <c r="O160" s="75"/>
      <c r="P160" s="209">
        <f>O160*H160</f>
        <v>0</v>
      </c>
      <c r="Q160" s="209">
        <v>0</v>
      </c>
      <c r="R160" s="209">
        <f>Q160*H160</f>
        <v>0</v>
      </c>
      <c r="S160" s="209">
        <v>0.065699999999999995</v>
      </c>
      <c r="T160" s="210">
        <f>S160*H160</f>
        <v>0.13139999999999999</v>
      </c>
      <c r="AR160" s="13" t="s">
        <v>150</v>
      </c>
      <c r="AT160" s="13" t="s">
        <v>145</v>
      </c>
      <c r="AU160" s="13" t="s">
        <v>85</v>
      </c>
      <c r="AY160" s="13" t="s">
        <v>142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3" t="s">
        <v>83</v>
      </c>
      <c r="BK160" s="211">
        <f>ROUND(I160*H160,2)</f>
        <v>0</v>
      </c>
      <c r="BL160" s="13" t="s">
        <v>150</v>
      </c>
      <c r="BM160" s="13" t="s">
        <v>1522</v>
      </c>
    </row>
    <row r="161" s="1" customFormat="1" ht="16.5" customHeight="1">
      <c r="B161" s="34"/>
      <c r="C161" s="200" t="s">
        <v>382</v>
      </c>
      <c r="D161" s="200" t="s">
        <v>145</v>
      </c>
      <c r="E161" s="201" t="s">
        <v>1523</v>
      </c>
      <c r="F161" s="202" t="s">
        <v>1524</v>
      </c>
      <c r="G161" s="203" t="s">
        <v>156</v>
      </c>
      <c r="H161" s="204">
        <v>10.220000000000001</v>
      </c>
      <c r="I161" s="205"/>
      <c r="J161" s="206">
        <f>ROUND(I161*H161,2)</f>
        <v>0</v>
      </c>
      <c r="K161" s="202" t="s">
        <v>20</v>
      </c>
      <c r="L161" s="39"/>
      <c r="M161" s="207" t="s">
        <v>20</v>
      </c>
      <c r="N161" s="208" t="s">
        <v>46</v>
      </c>
      <c r="O161" s="75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AR161" s="13" t="s">
        <v>150</v>
      </c>
      <c r="AT161" s="13" t="s">
        <v>145</v>
      </c>
      <c r="AU161" s="13" t="s">
        <v>85</v>
      </c>
      <c r="AY161" s="13" t="s">
        <v>142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3" t="s">
        <v>83</v>
      </c>
      <c r="BK161" s="211">
        <f>ROUND(I161*H161,2)</f>
        <v>0</v>
      </c>
      <c r="BL161" s="13" t="s">
        <v>150</v>
      </c>
      <c r="BM161" s="13" t="s">
        <v>1525</v>
      </c>
    </row>
    <row r="162" s="1" customFormat="1" ht="16.5" customHeight="1">
      <c r="B162" s="34"/>
      <c r="C162" s="200" t="s">
        <v>386</v>
      </c>
      <c r="D162" s="200" t="s">
        <v>145</v>
      </c>
      <c r="E162" s="201" t="s">
        <v>1526</v>
      </c>
      <c r="F162" s="202" t="s">
        <v>1527</v>
      </c>
      <c r="G162" s="203" t="s">
        <v>156</v>
      </c>
      <c r="H162" s="204">
        <v>164.40000000000001</v>
      </c>
      <c r="I162" s="205"/>
      <c r="J162" s="206">
        <f>ROUND(I162*H162,2)</f>
        <v>0</v>
      </c>
      <c r="K162" s="202" t="s">
        <v>149</v>
      </c>
      <c r="L162" s="39"/>
      <c r="M162" s="207" t="s">
        <v>20</v>
      </c>
      <c r="N162" s="208" t="s">
        <v>46</v>
      </c>
      <c r="O162" s="75"/>
      <c r="P162" s="209">
        <f>O162*H162</f>
        <v>0</v>
      </c>
      <c r="Q162" s="209">
        <v>0.00050000000000000001</v>
      </c>
      <c r="R162" s="209">
        <f>Q162*H162</f>
        <v>0.082200000000000009</v>
      </c>
      <c r="S162" s="209">
        <v>0</v>
      </c>
      <c r="T162" s="210">
        <f>S162*H162</f>
        <v>0</v>
      </c>
      <c r="AR162" s="13" t="s">
        <v>150</v>
      </c>
      <c r="AT162" s="13" t="s">
        <v>145</v>
      </c>
      <c r="AU162" s="13" t="s">
        <v>85</v>
      </c>
      <c r="AY162" s="13" t="s">
        <v>142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3" t="s">
        <v>83</v>
      </c>
      <c r="BK162" s="211">
        <f>ROUND(I162*H162,2)</f>
        <v>0</v>
      </c>
      <c r="BL162" s="13" t="s">
        <v>150</v>
      </c>
      <c r="BM162" s="13" t="s">
        <v>1528</v>
      </c>
    </row>
    <row r="163" s="10" customFormat="1" ht="22.8" customHeight="1">
      <c r="B163" s="184"/>
      <c r="C163" s="185"/>
      <c r="D163" s="186" t="s">
        <v>74</v>
      </c>
      <c r="E163" s="198" t="s">
        <v>558</v>
      </c>
      <c r="F163" s="198" t="s">
        <v>349</v>
      </c>
      <c r="G163" s="185"/>
      <c r="H163" s="185"/>
      <c r="I163" s="188"/>
      <c r="J163" s="199">
        <f>BK163</f>
        <v>0</v>
      </c>
      <c r="K163" s="185"/>
      <c r="L163" s="190"/>
      <c r="M163" s="191"/>
      <c r="N163" s="192"/>
      <c r="O163" s="192"/>
      <c r="P163" s="193">
        <f>P164</f>
        <v>0</v>
      </c>
      <c r="Q163" s="192"/>
      <c r="R163" s="193">
        <f>R164</f>
        <v>0</v>
      </c>
      <c r="S163" s="192"/>
      <c r="T163" s="194">
        <f>T164</f>
        <v>0</v>
      </c>
      <c r="AR163" s="195" t="s">
        <v>83</v>
      </c>
      <c r="AT163" s="196" t="s">
        <v>74</v>
      </c>
      <c r="AU163" s="196" t="s">
        <v>83</v>
      </c>
      <c r="AY163" s="195" t="s">
        <v>142</v>
      </c>
      <c r="BK163" s="197">
        <f>BK164</f>
        <v>0</v>
      </c>
    </row>
    <row r="164" s="1" customFormat="1" ht="16.5" customHeight="1">
      <c r="B164" s="34"/>
      <c r="C164" s="200" t="s">
        <v>390</v>
      </c>
      <c r="D164" s="200" t="s">
        <v>145</v>
      </c>
      <c r="E164" s="201" t="s">
        <v>1529</v>
      </c>
      <c r="F164" s="202" t="s">
        <v>1530</v>
      </c>
      <c r="G164" s="203" t="s">
        <v>312</v>
      </c>
      <c r="H164" s="204">
        <v>112.958</v>
      </c>
      <c r="I164" s="205"/>
      <c r="J164" s="206">
        <f>ROUND(I164*H164,2)</f>
        <v>0</v>
      </c>
      <c r="K164" s="202" t="s">
        <v>149</v>
      </c>
      <c r="L164" s="39"/>
      <c r="M164" s="207" t="s">
        <v>20</v>
      </c>
      <c r="N164" s="208" t="s">
        <v>46</v>
      </c>
      <c r="O164" s="75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AR164" s="13" t="s">
        <v>150</v>
      </c>
      <c r="AT164" s="13" t="s">
        <v>145</v>
      </c>
      <c r="AU164" s="13" t="s">
        <v>85</v>
      </c>
      <c r="AY164" s="13" t="s">
        <v>142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3" t="s">
        <v>83</v>
      </c>
      <c r="BK164" s="211">
        <f>ROUND(I164*H164,2)</f>
        <v>0</v>
      </c>
      <c r="BL164" s="13" t="s">
        <v>150</v>
      </c>
      <c r="BM164" s="13" t="s">
        <v>1531</v>
      </c>
    </row>
    <row r="165" s="10" customFormat="1" ht="22.8" customHeight="1">
      <c r="B165" s="184"/>
      <c r="C165" s="185"/>
      <c r="D165" s="186" t="s">
        <v>74</v>
      </c>
      <c r="E165" s="198" t="s">
        <v>322</v>
      </c>
      <c r="F165" s="198" t="s">
        <v>323</v>
      </c>
      <c r="G165" s="185"/>
      <c r="H165" s="185"/>
      <c r="I165" s="188"/>
      <c r="J165" s="199">
        <f>BK165</f>
        <v>0</v>
      </c>
      <c r="K165" s="185"/>
      <c r="L165" s="190"/>
      <c r="M165" s="191"/>
      <c r="N165" s="192"/>
      <c r="O165" s="192"/>
      <c r="P165" s="193">
        <f>SUM(P166:P172)</f>
        <v>0</v>
      </c>
      <c r="Q165" s="192"/>
      <c r="R165" s="193">
        <f>SUM(R166:R172)</f>
        <v>0</v>
      </c>
      <c r="S165" s="192"/>
      <c r="T165" s="194">
        <f>SUM(T166:T172)</f>
        <v>0</v>
      </c>
      <c r="AR165" s="195" t="s">
        <v>83</v>
      </c>
      <c r="AT165" s="196" t="s">
        <v>74</v>
      </c>
      <c r="AU165" s="196" t="s">
        <v>83</v>
      </c>
      <c r="AY165" s="195" t="s">
        <v>142</v>
      </c>
      <c r="BK165" s="197">
        <f>SUM(BK166:BK172)</f>
        <v>0</v>
      </c>
    </row>
    <row r="166" s="1" customFormat="1" ht="22.5" customHeight="1">
      <c r="B166" s="34"/>
      <c r="C166" s="200" t="s">
        <v>394</v>
      </c>
      <c r="D166" s="200" t="s">
        <v>145</v>
      </c>
      <c r="E166" s="201" t="s">
        <v>1025</v>
      </c>
      <c r="F166" s="202" t="s">
        <v>1026</v>
      </c>
      <c r="G166" s="203" t="s">
        <v>312</v>
      </c>
      <c r="H166" s="204">
        <v>60.393000000000001</v>
      </c>
      <c r="I166" s="205"/>
      <c r="J166" s="206">
        <f>ROUND(I166*H166,2)</f>
        <v>0</v>
      </c>
      <c r="K166" s="202" t="s">
        <v>149</v>
      </c>
      <c r="L166" s="39"/>
      <c r="M166" s="207" t="s">
        <v>20</v>
      </c>
      <c r="N166" s="208" t="s">
        <v>46</v>
      </c>
      <c r="O166" s="75"/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AR166" s="13" t="s">
        <v>150</v>
      </c>
      <c r="AT166" s="13" t="s">
        <v>145</v>
      </c>
      <c r="AU166" s="13" t="s">
        <v>85</v>
      </c>
      <c r="AY166" s="13" t="s">
        <v>142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3" t="s">
        <v>83</v>
      </c>
      <c r="BK166" s="211">
        <f>ROUND(I166*H166,2)</f>
        <v>0</v>
      </c>
      <c r="BL166" s="13" t="s">
        <v>150</v>
      </c>
      <c r="BM166" s="13" t="s">
        <v>1532</v>
      </c>
    </row>
    <row r="167" s="1" customFormat="1" ht="22.5" customHeight="1">
      <c r="B167" s="34"/>
      <c r="C167" s="200" t="s">
        <v>398</v>
      </c>
      <c r="D167" s="200" t="s">
        <v>145</v>
      </c>
      <c r="E167" s="201" t="s">
        <v>799</v>
      </c>
      <c r="F167" s="202" t="s">
        <v>800</v>
      </c>
      <c r="G167" s="203" t="s">
        <v>312</v>
      </c>
      <c r="H167" s="204">
        <v>0.65000000000000002</v>
      </c>
      <c r="I167" s="205"/>
      <c r="J167" s="206">
        <f>ROUND(I167*H167,2)</f>
        <v>0</v>
      </c>
      <c r="K167" s="202" t="s">
        <v>20</v>
      </c>
      <c r="L167" s="39"/>
      <c r="M167" s="207" t="s">
        <v>20</v>
      </c>
      <c r="N167" s="208" t="s">
        <v>46</v>
      </c>
      <c r="O167" s="75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AR167" s="13" t="s">
        <v>150</v>
      </c>
      <c r="AT167" s="13" t="s">
        <v>145</v>
      </c>
      <c r="AU167" s="13" t="s">
        <v>85</v>
      </c>
      <c r="AY167" s="13" t="s">
        <v>142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3" t="s">
        <v>83</v>
      </c>
      <c r="BK167" s="211">
        <f>ROUND(I167*H167,2)</f>
        <v>0</v>
      </c>
      <c r="BL167" s="13" t="s">
        <v>150</v>
      </c>
      <c r="BM167" s="13" t="s">
        <v>1533</v>
      </c>
    </row>
    <row r="168" s="1" customFormat="1" ht="16.5" customHeight="1">
      <c r="B168" s="34"/>
      <c r="C168" s="200" t="s">
        <v>402</v>
      </c>
      <c r="D168" s="200" t="s">
        <v>145</v>
      </c>
      <c r="E168" s="201" t="s">
        <v>1534</v>
      </c>
      <c r="F168" s="202" t="s">
        <v>1535</v>
      </c>
      <c r="G168" s="203" t="s">
        <v>312</v>
      </c>
      <c r="H168" s="204">
        <v>60.393000000000001</v>
      </c>
      <c r="I168" s="205"/>
      <c r="J168" s="206">
        <f>ROUND(I168*H168,2)</f>
        <v>0</v>
      </c>
      <c r="K168" s="202" t="s">
        <v>149</v>
      </c>
      <c r="L168" s="39"/>
      <c r="M168" s="207" t="s">
        <v>20</v>
      </c>
      <c r="N168" s="208" t="s">
        <v>46</v>
      </c>
      <c r="O168" s="75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AR168" s="13" t="s">
        <v>150</v>
      </c>
      <c r="AT168" s="13" t="s">
        <v>145</v>
      </c>
      <c r="AU168" s="13" t="s">
        <v>85</v>
      </c>
      <c r="AY168" s="13" t="s">
        <v>142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3" t="s">
        <v>83</v>
      </c>
      <c r="BK168" s="211">
        <f>ROUND(I168*H168,2)</f>
        <v>0</v>
      </c>
      <c r="BL168" s="13" t="s">
        <v>150</v>
      </c>
      <c r="BM168" s="13" t="s">
        <v>1536</v>
      </c>
    </row>
    <row r="169" s="1" customFormat="1" ht="22.5" customHeight="1">
      <c r="B169" s="34"/>
      <c r="C169" s="200" t="s">
        <v>408</v>
      </c>
      <c r="D169" s="200" t="s">
        <v>145</v>
      </c>
      <c r="E169" s="201" t="s">
        <v>1537</v>
      </c>
      <c r="F169" s="202" t="s">
        <v>1538</v>
      </c>
      <c r="G169" s="203" t="s">
        <v>312</v>
      </c>
      <c r="H169" s="204">
        <v>1147.4670000000001</v>
      </c>
      <c r="I169" s="205"/>
      <c r="J169" s="206">
        <f>ROUND(I169*H169,2)</f>
        <v>0</v>
      </c>
      <c r="K169" s="202" t="s">
        <v>149</v>
      </c>
      <c r="L169" s="39"/>
      <c r="M169" s="207" t="s">
        <v>20</v>
      </c>
      <c r="N169" s="208" t="s">
        <v>46</v>
      </c>
      <c r="O169" s="75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AR169" s="13" t="s">
        <v>150</v>
      </c>
      <c r="AT169" s="13" t="s">
        <v>145</v>
      </c>
      <c r="AU169" s="13" t="s">
        <v>85</v>
      </c>
      <c r="AY169" s="13" t="s">
        <v>142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3" t="s">
        <v>83</v>
      </c>
      <c r="BK169" s="211">
        <f>ROUND(I169*H169,2)</f>
        <v>0</v>
      </c>
      <c r="BL169" s="13" t="s">
        <v>150</v>
      </c>
      <c r="BM169" s="13" t="s">
        <v>1539</v>
      </c>
    </row>
    <row r="170" s="1" customFormat="1" ht="16.5" customHeight="1">
      <c r="B170" s="34"/>
      <c r="C170" s="200" t="s">
        <v>412</v>
      </c>
      <c r="D170" s="200" t="s">
        <v>145</v>
      </c>
      <c r="E170" s="201" t="s">
        <v>1540</v>
      </c>
      <c r="F170" s="202" t="s">
        <v>1541</v>
      </c>
      <c r="G170" s="203" t="s">
        <v>312</v>
      </c>
      <c r="H170" s="204">
        <v>60.393000000000001</v>
      </c>
      <c r="I170" s="205"/>
      <c r="J170" s="206">
        <f>ROUND(I170*H170,2)</f>
        <v>0</v>
      </c>
      <c r="K170" s="202" t="s">
        <v>149</v>
      </c>
      <c r="L170" s="39"/>
      <c r="M170" s="207" t="s">
        <v>20</v>
      </c>
      <c r="N170" s="208" t="s">
        <v>46</v>
      </c>
      <c r="O170" s="75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AR170" s="13" t="s">
        <v>150</v>
      </c>
      <c r="AT170" s="13" t="s">
        <v>145</v>
      </c>
      <c r="AU170" s="13" t="s">
        <v>85</v>
      </c>
      <c r="AY170" s="13" t="s">
        <v>142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3" t="s">
        <v>83</v>
      </c>
      <c r="BK170" s="211">
        <f>ROUND(I170*H170,2)</f>
        <v>0</v>
      </c>
      <c r="BL170" s="13" t="s">
        <v>150</v>
      </c>
      <c r="BM170" s="13" t="s">
        <v>1542</v>
      </c>
    </row>
    <row r="171" s="1" customFormat="1" ht="22.5" customHeight="1">
      <c r="B171" s="34"/>
      <c r="C171" s="200" t="s">
        <v>370</v>
      </c>
      <c r="D171" s="200" t="s">
        <v>145</v>
      </c>
      <c r="E171" s="201" t="s">
        <v>1543</v>
      </c>
      <c r="F171" s="202" t="s">
        <v>1544</v>
      </c>
      <c r="G171" s="203" t="s">
        <v>312</v>
      </c>
      <c r="H171" s="204">
        <v>214.19999999999999</v>
      </c>
      <c r="I171" s="205"/>
      <c r="J171" s="206">
        <f>ROUND(I171*H171,2)</f>
        <v>0</v>
      </c>
      <c r="K171" s="202" t="s">
        <v>149</v>
      </c>
      <c r="L171" s="39"/>
      <c r="M171" s="207" t="s">
        <v>20</v>
      </c>
      <c r="N171" s="208" t="s">
        <v>46</v>
      </c>
      <c r="O171" s="75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AR171" s="13" t="s">
        <v>150</v>
      </c>
      <c r="AT171" s="13" t="s">
        <v>145</v>
      </c>
      <c r="AU171" s="13" t="s">
        <v>85</v>
      </c>
      <c r="AY171" s="13" t="s">
        <v>142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3" t="s">
        <v>83</v>
      </c>
      <c r="BK171" s="211">
        <f>ROUND(I171*H171,2)</f>
        <v>0</v>
      </c>
      <c r="BL171" s="13" t="s">
        <v>150</v>
      </c>
      <c r="BM171" s="13" t="s">
        <v>1545</v>
      </c>
    </row>
    <row r="172" s="1" customFormat="1" ht="22.5" customHeight="1">
      <c r="B172" s="34"/>
      <c r="C172" s="200" t="s">
        <v>419</v>
      </c>
      <c r="D172" s="200" t="s">
        <v>145</v>
      </c>
      <c r="E172" s="201" t="s">
        <v>345</v>
      </c>
      <c r="F172" s="202" t="s">
        <v>346</v>
      </c>
      <c r="G172" s="203" t="s">
        <v>312</v>
      </c>
      <c r="H172" s="204">
        <v>60.262</v>
      </c>
      <c r="I172" s="205"/>
      <c r="J172" s="206">
        <f>ROUND(I172*H172,2)</f>
        <v>0</v>
      </c>
      <c r="K172" s="202" t="s">
        <v>149</v>
      </c>
      <c r="L172" s="39"/>
      <c r="M172" s="207" t="s">
        <v>20</v>
      </c>
      <c r="N172" s="208" t="s">
        <v>46</v>
      </c>
      <c r="O172" s="75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AR172" s="13" t="s">
        <v>150</v>
      </c>
      <c r="AT172" s="13" t="s">
        <v>145</v>
      </c>
      <c r="AU172" s="13" t="s">
        <v>85</v>
      </c>
      <c r="AY172" s="13" t="s">
        <v>142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3" t="s">
        <v>83</v>
      </c>
      <c r="BK172" s="211">
        <f>ROUND(I172*H172,2)</f>
        <v>0</v>
      </c>
      <c r="BL172" s="13" t="s">
        <v>150</v>
      </c>
      <c r="BM172" s="13" t="s">
        <v>1546</v>
      </c>
    </row>
    <row r="173" s="10" customFormat="1" ht="22.8" customHeight="1">
      <c r="B173" s="184"/>
      <c r="C173" s="185"/>
      <c r="D173" s="186" t="s">
        <v>74</v>
      </c>
      <c r="E173" s="198" t="s">
        <v>348</v>
      </c>
      <c r="F173" s="198" t="s">
        <v>349</v>
      </c>
      <c r="G173" s="185"/>
      <c r="H173" s="185"/>
      <c r="I173" s="188"/>
      <c r="J173" s="199">
        <f>BK173</f>
        <v>0</v>
      </c>
      <c r="K173" s="185"/>
      <c r="L173" s="190"/>
      <c r="M173" s="191"/>
      <c r="N173" s="192"/>
      <c r="O173" s="192"/>
      <c r="P173" s="193">
        <f>P174</f>
        <v>0</v>
      </c>
      <c r="Q173" s="192"/>
      <c r="R173" s="193">
        <f>R174</f>
        <v>0</v>
      </c>
      <c r="S173" s="192"/>
      <c r="T173" s="194">
        <f>T174</f>
        <v>0</v>
      </c>
      <c r="AR173" s="195" t="s">
        <v>83</v>
      </c>
      <c r="AT173" s="196" t="s">
        <v>74</v>
      </c>
      <c r="AU173" s="196" t="s">
        <v>83</v>
      </c>
      <c r="AY173" s="195" t="s">
        <v>142</v>
      </c>
      <c r="BK173" s="197">
        <f>BK174</f>
        <v>0</v>
      </c>
    </row>
    <row r="174" s="1" customFormat="1" ht="22.5" customHeight="1">
      <c r="B174" s="34"/>
      <c r="C174" s="200" t="s">
        <v>423</v>
      </c>
      <c r="D174" s="200" t="s">
        <v>145</v>
      </c>
      <c r="E174" s="201" t="s">
        <v>1547</v>
      </c>
      <c r="F174" s="202" t="s">
        <v>1548</v>
      </c>
      <c r="G174" s="203" t="s">
        <v>312</v>
      </c>
      <c r="H174" s="204">
        <v>2.5449999999999999</v>
      </c>
      <c r="I174" s="205"/>
      <c r="J174" s="206">
        <f>ROUND(I174*H174,2)</f>
        <v>0</v>
      </c>
      <c r="K174" s="202" t="s">
        <v>149</v>
      </c>
      <c r="L174" s="39"/>
      <c r="M174" s="207" t="s">
        <v>20</v>
      </c>
      <c r="N174" s="208" t="s">
        <v>46</v>
      </c>
      <c r="O174" s="75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AR174" s="13" t="s">
        <v>150</v>
      </c>
      <c r="AT174" s="13" t="s">
        <v>145</v>
      </c>
      <c r="AU174" s="13" t="s">
        <v>85</v>
      </c>
      <c r="AY174" s="13" t="s">
        <v>142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3" t="s">
        <v>83</v>
      </c>
      <c r="BK174" s="211">
        <f>ROUND(I174*H174,2)</f>
        <v>0</v>
      </c>
      <c r="BL174" s="13" t="s">
        <v>150</v>
      </c>
      <c r="BM174" s="13" t="s">
        <v>1549</v>
      </c>
    </row>
    <row r="175" s="10" customFormat="1" ht="25.92" customHeight="1">
      <c r="B175" s="184"/>
      <c r="C175" s="185"/>
      <c r="D175" s="186" t="s">
        <v>74</v>
      </c>
      <c r="E175" s="187" t="s">
        <v>1033</v>
      </c>
      <c r="F175" s="187" t="s">
        <v>1034</v>
      </c>
      <c r="G175" s="185"/>
      <c r="H175" s="185"/>
      <c r="I175" s="188"/>
      <c r="J175" s="189">
        <f>BK175</f>
        <v>0</v>
      </c>
      <c r="K175" s="185"/>
      <c r="L175" s="190"/>
      <c r="M175" s="191"/>
      <c r="N175" s="192"/>
      <c r="O175" s="192"/>
      <c r="P175" s="193">
        <f>SUM(P176:P178)</f>
        <v>0</v>
      </c>
      <c r="Q175" s="192"/>
      <c r="R175" s="193">
        <f>SUM(R176:R178)</f>
        <v>0</v>
      </c>
      <c r="S175" s="192"/>
      <c r="T175" s="194">
        <f>SUM(T176:T178)</f>
        <v>0</v>
      </c>
      <c r="AR175" s="195" t="s">
        <v>83</v>
      </c>
      <c r="AT175" s="196" t="s">
        <v>74</v>
      </c>
      <c r="AU175" s="196" t="s">
        <v>75</v>
      </c>
      <c r="AY175" s="195" t="s">
        <v>142</v>
      </c>
      <c r="BK175" s="197">
        <f>SUM(BK176:BK178)</f>
        <v>0</v>
      </c>
    </row>
    <row r="176" s="1" customFormat="1" ht="16.5" customHeight="1">
      <c r="B176" s="34"/>
      <c r="C176" s="200" t="s">
        <v>427</v>
      </c>
      <c r="D176" s="200" t="s">
        <v>145</v>
      </c>
      <c r="E176" s="201" t="s">
        <v>1550</v>
      </c>
      <c r="F176" s="202" t="s">
        <v>1551</v>
      </c>
      <c r="G176" s="203" t="s">
        <v>369</v>
      </c>
      <c r="H176" s="204">
        <v>2</v>
      </c>
      <c r="I176" s="205"/>
      <c r="J176" s="206">
        <f>ROUND(I176*H176,2)</f>
        <v>0</v>
      </c>
      <c r="K176" s="202" t="s">
        <v>20</v>
      </c>
      <c r="L176" s="39"/>
      <c r="M176" s="207" t="s">
        <v>20</v>
      </c>
      <c r="N176" s="208" t="s">
        <v>46</v>
      </c>
      <c r="O176" s="75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AR176" s="13" t="s">
        <v>208</v>
      </c>
      <c r="AT176" s="13" t="s">
        <v>145</v>
      </c>
      <c r="AU176" s="13" t="s">
        <v>83</v>
      </c>
      <c r="AY176" s="13" t="s">
        <v>142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3" t="s">
        <v>83</v>
      </c>
      <c r="BK176" s="211">
        <f>ROUND(I176*H176,2)</f>
        <v>0</v>
      </c>
      <c r="BL176" s="13" t="s">
        <v>208</v>
      </c>
      <c r="BM176" s="13" t="s">
        <v>1552</v>
      </c>
    </row>
    <row r="177" s="1" customFormat="1" ht="16.5" customHeight="1">
      <c r="B177" s="34"/>
      <c r="C177" s="200" t="s">
        <v>429</v>
      </c>
      <c r="D177" s="200" t="s">
        <v>145</v>
      </c>
      <c r="E177" s="201" t="s">
        <v>1553</v>
      </c>
      <c r="F177" s="202" t="s">
        <v>1554</v>
      </c>
      <c r="G177" s="203" t="s">
        <v>369</v>
      </c>
      <c r="H177" s="204">
        <v>8</v>
      </c>
      <c r="I177" s="205"/>
      <c r="J177" s="206">
        <f>ROUND(I177*H177,2)</f>
        <v>0</v>
      </c>
      <c r="K177" s="202" t="s">
        <v>20</v>
      </c>
      <c r="L177" s="39"/>
      <c r="M177" s="207" t="s">
        <v>20</v>
      </c>
      <c r="N177" s="208" t="s">
        <v>46</v>
      </c>
      <c r="O177" s="75"/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10">
        <f>S177*H177</f>
        <v>0</v>
      </c>
      <c r="AR177" s="13" t="s">
        <v>208</v>
      </c>
      <c r="AT177" s="13" t="s">
        <v>145</v>
      </c>
      <c r="AU177" s="13" t="s">
        <v>83</v>
      </c>
      <c r="AY177" s="13" t="s">
        <v>142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3" t="s">
        <v>83</v>
      </c>
      <c r="BK177" s="211">
        <f>ROUND(I177*H177,2)</f>
        <v>0</v>
      </c>
      <c r="BL177" s="13" t="s">
        <v>208</v>
      </c>
      <c r="BM177" s="13" t="s">
        <v>1555</v>
      </c>
    </row>
    <row r="178" s="1" customFormat="1" ht="16.5" customHeight="1">
      <c r="B178" s="34"/>
      <c r="C178" s="200" t="s">
        <v>433</v>
      </c>
      <c r="D178" s="200" t="s">
        <v>145</v>
      </c>
      <c r="E178" s="201" t="s">
        <v>1041</v>
      </c>
      <c r="F178" s="202" t="s">
        <v>1556</v>
      </c>
      <c r="G178" s="203" t="s">
        <v>228</v>
      </c>
      <c r="H178" s="204">
        <v>7</v>
      </c>
      <c r="I178" s="205"/>
      <c r="J178" s="206">
        <f>ROUND(I178*H178,2)</f>
        <v>0</v>
      </c>
      <c r="K178" s="202" t="s">
        <v>20</v>
      </c>
      <c r="L178" s="39"/>
      <c r="M178" s="207" t="s">
        <v>20</v>
      </c>
      <c r="N178" s="208" t="s">
        <v>46</v>
      </c>
      <c r="O178" s="75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AR178" s="13" t="s">
        <v>208</v>
      </c>
      <c r="AT178" s="13" t="s">
        <v>145</v>
      </c>
      <c r="AU178" s="13" t="s">
        <v>83</v>
      </c>
      <c r="AY178" s="13" t="s">
        <v>142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3" t="s">
        <v>83</v>
      </c>
      <c r="BK178" s="211">
        <f>ROUND(I178*H178,2)</f>
        <v>0</v>
      </c>
      <c r="BL178" s="13" t="s">
        <v>208</v>
      </c>
      <c r="BM178" s="13" t="s">
        <v>1557</v>
      </c>
    </row>
    <row r="179" s="10" customFormat="1" ht="25.92" customHeight="1">
      <c r="B179" s="184"/>
      <c r="C179" s="185"/>
      <c r="D179" s="186" t="s">
        <v>74</v>
      </c>
      <c r="E179" s="187" t="s">
        <v>354</v>
      </c>
      <c r="F179" s="187" t="s">
        <v>355</v>
      </c>
      <c r="G179" s="185"/>
      <c r="H179" s="185"/>
      <c r="I179" s="188"/>
      <c r="J179" s="189">
        <f>BK179</f>
        <v>0</v>
      </c>
      <c r="K179" s="185"/>
      <c r="L179" s="190"/>
      <c r="M179" s="191"/>
      <c r="N179" s="192"/>
      <c r="O179" s="192"/>
      <c r="P179" s="193">
        <f>P180+P183+P189</f>
        <v>0</v>
      </c>
      <c r="Q179" s="192"/>
      <c r="R179" s="193">
        <f>R180+R183+R189</f>
        <v>4.7783540000000002</v>
      </c>
      <c r="S179" s="192"/>
      <c r="T179" s="194">
        <f>T180+T183+T189</f>
        <v>0.029999999999999999</v>
      </c>
      <c r="AR179" s="195" t="s">
        <v>85</v>
      </c>
      <c r="AT179" s="196" t="s">
        <v>74</v>
      </c>
      <c r="AU179" s="196" t="s">
        <v>75</v>
      </c>
      <c r="AY179" s="195" t="s">
        <v>142</v>
      </c>
      <c r="BK179" s="197">
        <f>BK180+BK183+BK189</f>
        <v>0</v>
      </c>
    </row>
    <row r="180" s="10" customFormat="1" ht="22.8" customHeight="1">
      <c r="B180" s="184"/>
      <c r="C180" s="185"/>
      <c r="D180" s="186" t="s">
        <v>74</v>
      </c>
      <c r="E180" s="198" t="s">
        <v>1558</v>
      </c>
      <c r="F180" s="198" t="s">
        <v>1559</v>
      </c>
      <c r="G180" s="185"/>
      <c r="H180" s="185"/>
      <c r="I180" s="188"/>
      <c r="J180" s="199">
        <f>BK180</f>
        <v>0</v>
      </c>
      <c r="K180" s="185"/>
      <c r="L180" s="190"/>
      <c r="M180" s="191"/>
      <c r="N180" s="192"/>
      <c r="O180" s="192"/>
      <c r="P180" s="193">
        <f>SUM(P181:P182)</f>
        <v>0</v>
      </c>
      <c r="Q180" s="192"/>
      <c r="R180" s="193">
        <f>SUM(R181:R182)</f>
        <v>0.046294000000000002</v>
      </c>
      <c r="S180" s="192"/>
      <c r="T180" s="194">
        <f>SUM(T181:T182)</f>
        <v>0</v>
      </c>
      <c r="AR180" s="195" t="s">
        <v>85</v>
      </c>
      <c r="AT180" s="196" t="s">
        <v>74</v>
      </c>
      <c r="AU180" s="196" t="s">
        <v>83</v>
      </c>
      <c r="AY180" s="195" t="s">
        <v>142</v>
      </c>
      <c r="BK180" s="197">
        <f>SUM(BK181:BK182)</f>
        <v>0</v>
      </c>
    </row>
    <row r="181" s="1" customFormat="1" ht="22.5" customHeight="1">
      <c r="B181" s="34"/>
      <c r="C181" s="200" t="s">
        <v>437</v>
      </c>
      <c r="D181" s="200" t="s">
        <v>145</v>
      </c>
      <c r="E181" s="201" t="s">
        <v>1560</v>
      </c>
      <c r="F181" s="202" t="s">
        <v>1561</v>
      </c>
      <c r="G181" s="203" t="s">
        <v>156</v>
      </c>
      <c r="H181" s="204">
        <v>58.600000000000001</v>
      </c>
      <c r="I181" s="205"/>
      <c r="J181" s="206">
        <f>ROUND(I181*H181,2)</f>
        <v>0</v>
      </c>
      <c r="K181" s="202" t="s">
        <v>149</v>
      </c>
      <c r="L181" s="39"/>
      <c r="M181" s="207" t="s">
        <v>20</v>
      </c>
      <c r="N181" s="208" t="s">
        <v>46</v>
      </c>
      <c r="O181" s="75"/>
      <c r="P181" s="209">
        <f>O181*H181</f>
        <v>0</v>
      </c>
      <c r="Q181" s="209">
        <v>0.00079000000000000001</v>
      </c>
      <c r="R181" s="209">
        <f>Q181*H181</f>
        <v>0.046294000000000002</v>
      </c>
      <c r="S181" s="209">
        <v>0</v>
      </c>
      <c r="T181" s="210">
        <f>S181*H181</f>
        <v>0</v>
      </c>
      <c r="AR181" s="13" t="s">
        <v>208</v>
      </c>
      <c r="AT181" s="13" t="s">
        <v>145</v>
      </c>
      <c r="AU181" s="13" t="s">
        <v>85</v>
      </c>
      <c r="AY181" s="13" t="s">
        <v>142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3" t="s">
        <v>83</v>
      </c>
      <c r="BK181" s="211">
        <f>ROUND(I181*H181,2)</f>
        <v>0</v>
      </c>
      <c r="BL181" s="13" t="s">
        <v>208</v>
      </c>
      <c r="BM181" s="13" t="s">
        <v>1562</v>
      </c>
    </row>
    <row r="182" s="1" customFormat="1" ht="22.5" customHeight="1">
      <c r="B182" s="34"/>
      <c r="C182" s="200" t="s">
        <v>441</v>
      </c>
      <c r="D182" s="200" t="s">
        <v>145</v>
      </c>
      <c r="E182" s="201" t="s">
        <v>1563</v>
      </c>
      <c r="F182" s="202" t="s">
        <v>1564</v>
      </c>
      <c r="G182" s="203" t="s">
        <v>460</v>
      </c>
      <c r="H182" s="222"/>
      <c r="I182" s="205"/>
      <c r="J182" s="206">
        <f>ROUND(I182*H182,2)</f>
        <v>0</v>
      </c>
      <c r="K182" s="202" t="s">
        <v>149</v>
      </c>
      <c r="L182" s="39"/>
      <c r="M182" s="207" t="s">
        <v>20</v>
      </c>
      <c r="N182" s="208" t="s">
        <v>46</v>
      </c>
      <c r="O182" s="75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AR182" s="13" t="s">
        <v>208</v>
      </c>
      <c r="AT182" s="13" t="s">
        <v>145</v>
      </c>
      <c r="AU182" s="13" t="s">
        <v>85</v>
      </c>
      <c r="AY182" s="13" t="s">
        <v>142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3" t="s">
        <v>83</v>
      </c>
      <c r="BK182" s="211">
        <f>ROUND(I182*H182,2)</f>
        <v>0</v>
      </c>
      <c r="BL182" s="13" t="s">
        <v>208</v>
      </c>
      <c r="BM182" s="13" t="s">
        <v>1565</v>
      </c>
    </row>
    <row r="183" s="10" customFormat="1" ht="22.8" customHeight="1">
      <c r="B183" s="184"/>
      <c r="C183" s="185"/>
      <c r="D183" s="186" t="s">
        <v>74</v>
      </c>
      <c r="E183" s="198" t="s">
        <v>640</v>
      </c>
      <c r="F183" s="198" t="s">
        <v>641</v>
      </c>
      <c r="G183" s="185"/>
      <c r="H183" s="185"/>
      <c r="I183" s="188"/>
      <c r="J183" s="199">
        <f>BK183</f>
        <v>0</v>
      </c>
      <c r="K183" s="185"/>
      <c r="L183" s="190"/>
      <c r="M183" s="191"/>
      <c r="N183" s="192"/>
      <c r="O183" s="192"/>
      <c r="P183" s="193">
        <f>SUM(P184:P188)</f>
        <v>0</v>
      </c>
      <c r="Q183" s="192"/>
      <c r="R183" s="193">
        <f>SUM(R184:R188)</f>
        <v>0.00019999999999999998</v>
      </c>
      <c r="S183" s="192"/>
      <c r="T183" s="194">
        <f>SUM(T184:T188)</f>
        <v>0.029999999999999999</v>
      </c>
      <c r="AR183" s="195" t="s">
        <v>85</v>
      </c>
      <c r="AT183" s="196" t="s">
        <v>74</v>
      </c>
      <c r="AU183" s="196" t="s">
        <v>83</v>
      </c>
      <c r="AY183" s="195" t="s">
        <v>142</v>
      </c>
      <c r="BK183" s="197">
        <f>SUM(BK184:BK188)</f>
        <v>0</v>
      </c>
    </row>
    <row r="184" s="1" customFormat="1" ht="22.5" customHeight="1">
      <c r="B184" s="34"/>
      <c r="C184" s="200" t="s">
        <v>445</v>
      </c>
      <c r="D184" s="200" t="s">
        <v>145</v>
      </c>
      <c r="E184" s="201" t="s">
        <v>1566</v>
      </c>
      <c r="F184" s="202" t="s">
        <v>1567</v>
      </c>
      <c r="G184" s="203" t="s">
        <v>783</v>
      </c>
      <c r="H184" s="204">
        <v>1</v>
      </c>
      <c r="I184" s="205"/>
      <c r="J184" s="206">
        <f>ROUND(I184*H184,2)</f>
        <v>0</v>
      </c>
      <c r="K184" s="202" t="s">
        <v>20</v>
      </c>
      <c r="L184" s="39"/>
      <c r="M184" s="207" t="s">
        <v>20</v>
      </c>
      <c r="N184" s="208" t="s">
        <v>46</v>
      </c>
      <c r="O184" s="75"/>
      <c r="P184" s="209">
        <f>O184*H184</f>
        <v>0</v>
      </c>
      <c r="Q184" s="209">
        <v>0.00014999999999999999</v>
      </c>
      <c r="R184" s="209">
        <f>Q184*H184</f>
        <v>0.00014999999999999999</v>
      </c>
      <c r="S184" s="209">
        <v>0</v>
      </c>
      <c r="T184" s="210">
        <f>S184*H184</f>
        <v>0</v>
      </c>
      <c r="AR184" s="13" t="s">
        <v>208</v>
      </c>
      <c r="AT184" s="13" t="s">
        <v>145</v>
      </c>
      <c r="AU184" s="13" t="s">
        <v>85</v>
      </c>
      <c r="AY184" s="13" t="s">
        <v>142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3" t="s">
        <v>83</v>
      </c>
      <c r="BK184" s="211">
        <f>ROUND(I184*H184,2)</f>
        <v>0</v>
      </c>
      <c r="BL184" s="13" t="s">
        <v>208</v>
      </c>
      <c r="BM184" s="13" t="s">
        <v>1568</v>
      </c>
    </row>
    <row r="185" s="1" customFormat="1" ht="16.5" customHeight="1">
      <c r="B185" s="34"/>
      <c r="C185" s="200" t="s">
        <v>449</v>
      </c>
      <c r="D185" s="200" t="s">
        <v>145</v>
      </c>
      <c r="E185" s="201" t="s">
        <v>1569</v>
      </c>
      <c r="F185" s="202" t="s">
        <v>1570</v>
      </c>
      <c r="G185" s="203" t="s">
        <v>163</v>
      </c>
      <c r="H185" s="204">
        <v>1</v>
      </c>
      <c r="I185" s="205"/>
      <c r="J185" s="206">
        <f>ROUND(I185*H185,2)</f>
        <v>0</v>
      </c>
      <c r="K185" s="202" t="s">
        <v>20</v>
      </c>
      <c r="L185" s="39"/>
      <c r="M185" s="207" t="s">
        <v>20</v>
      </c>
      <c r="N185" s="208" t="s">
        <v>46</v>
      </c>
      <c r="O185" s="75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AR185" s="13" t="s">
        <v>208</v>
      </c>
      <c r="AT185" s="13" t="s">
        <v>145</v>
      </c>
      <c r="AU185" s="13" t="s">
        <v>85</v>
      </c>
      <c r="AY185" s="13" t="s">
        <v>142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3" t="s">
        <v>83</v>
      </c>
      <c r="BK185" s="211">
        <f>ROUND(I185*H185,2)</f>
        <v>0</v>
      </c>
      <c r="BL185" s="13" t="s">
        <v>208</v>
      </c>
      <c r="BM185" s="13" t="s">
        <v>1571</v>
      </c>
    </row>
    <row r="186" s="1" customFormat="1" ht="16.5" customHeight="1">
      <c r="B186" s="34"/>
      <c r="C186" s="200" t="s">
        <v>453</v>
      </c>
      <c r="D186" s="200" t="s">
        <v>145</v>
      </c>
      <c r="E186" s="201" t="s">
        <v>1572</v>
      </c>
      <c r="F186" s="202" t="s">
        <v>1573</v>
      </c>
      <c r="G186" s="203" t="s">
        <v>228</v>
      </c>
      <c r="H186" s="204">
        <v>1</v>
      </c>
      <c r="I186" s="205"/>
      <c r="J186" s="206">
        <f>ROUND(I186*H186,2)</f>
        <v>0</v>
      </c>
      <c r="K186" s="202" t="s">
        <v>20</v>
      </c>
      <c r="L186" s="39"/>
      <c r="M186" s="207" t="s">
        <v>20</v>
      </c>
      <c r="N186" s="208" t="s">
        <v>46</v>
      </c>
      <c r="O186" s="75"/>
      <c r="P186" s="209">
        <f>O186*H186</f>
        <v>0</v>
      </c>
      <c r="Q186" s="209">
        <v>5.0000000000000002E-05</v>
      </c>
      <c r="R186" s="209">
        <f>Q186*H186</f>
        <v>5.0000000000000002E-05</v>
      </c>
      <c r="S186" s="209">
        <v>0</v>
      </c>
      <c r="T186" s="210">
        <f>S186*H186</f>
        <v>0</v>
      </c>
      <c r="AR186" s="13" t="s">
        <v>208</v>
      </c>
      <c r="AT186" s="13" t="s">
        <v>145</v>
      </c>
      <c r="AU186" s="13" t="s">
        <v>85</v>
      </c>
      <c r="AY186" s="13" t="s">
        <v>142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3" t="s">
        <v>83</v>
      </c>
      <c r="BK186" s="211">
        <f>ROUND(I186*H186,2)</f>
        <v>0</v>
      </c>
      <c r="BL186" s="13" t="s">
        <v>208</v>
      </c>
      <c r="BM186" s="13" t="s">
        <v>1574</v>
      </c>
    </row>
    <row r="187" s="1" customFormat="1" ht="16.5" customHeight="1">
      <c r="B187" s="34"/>
      <c r="C187" s="200" t="s">
        <v>457</v>
      </c>
      <c r="D187" s="200" t="s">
        <v>145</v>
      </c>
      <c r="E187" s="201" t="s">
        <v>1575</v>
      </c>
      <c r="F187" s="202" t="s">
        <v>1576</v>
      </c>
      <c r="G187" s="203" t="s">
        <v>1577</v>
      </c>
      <c r="H187" s="204">
        <v>30</v>
      </c>
      <c r="I187" s="205"/>
      <c r="J187" s="206">
        <f>ROUND(I187*H187,2)</f>
        <v>0</v>
      </c>
      <c r="K187" s="202" t="s">
        <v>149</v>
      </c>
      <c r="L187" s="39"/>
      <c r="M187" s="207" t="s">
        <v>20</v>
      </c>
      <c r="N187" s="208" t="s">
        <v>46</v>
      </c>
      <c r="O187" s="75"/>
      <c r="P187" s="209">
        <f>O187*H187</f>
        <v>0</v>
      </c>
      <c r="Q187" s="209">
        <v>0</v>
      </c>
      <c r="R187" s="209">
        <f>Q187*H187</f>
        <v>0</v>
      </c>
      <c r="S187" s="209">
        <v>0.001</v>
      </c>
      <c r="T187" s="210">
        <f>S187*H187</f>
        <v>0.029999999999999999</v>
      </c>
      <c r="AR187" s="13" t="s">
        <v>208</v>
      </c>
      <c r="AT187" s="13" t="s">
        <v>145</v>
      </c>
      <c r="AU187" s="13" t="s">
        <v>85</v>
      </c>
      <c r="AY187" s="13" t="s">
        <v>142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3" t="s">
        <v>83</v>
      </c>
      <c r="BK187" s="211">
        <f>ROUND(I187*H187,2)</f>
        <v>0</v>
      </c>
      <c r="BL187" s="13" t="s">
        <v>208</v>
      </c>
      <c r="BM187" s="13" t="s">
        <v>1578</v>
      </c>
    </row>
    <row r="188" s="1" customFormat="1" ht="22.5" customHeight="1">
      <c r="B188" s="34"/>
      <c r="C188" s="200" t="s">
        <v>464</v>
      </c>
      <c r="D188" s="200" t="s">
        <v>145</v>
      </c>
      <c r="E188" s="201" t="s">
        <v>1579</v>
      </c>
      <c r="F188" s="202" t="s">
        <v>1580</v>
      </c>
      <c r="G188" s="203" t="s">
        <v>460</v>
      </c>
      <c r="H188" s="222"/>
      <c r="I188" s="205"/>
      <c r="J188" s="206">
        <f>ROUND(I188*H188,2)</f>
        <v>0</v>
      </c>
      <c r="K188" s="202" t="s">
        <v>149</v>
      </c>
      <c r="L188" s="39"/>
      <c r="M188" s="207" t="s">
        <v>20</v>
      </c>
      <c r="N188" s="208" t="s">
        <v>46</v>
      </c>
      <c r="O188" s="75"/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AR188" s="13" t="s">
        <v>208</v>
      </c>
      <c r="AT188" s="13" t="s">
        <v>145</v>
      </c>
      <c r="AU188" s="13" t="s">
        <v>85</v>
      </c>
      <c r="AY188" s="13" t="s">
        <v>142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3" t="s">
        <v>83</v>
      </c>
      <c r="BK188" s="211">
        <f>ROUND(I188*H188,2)</f>
        <v>0</v>
      </c>
      <c r="BL188" s="13" t="s">
        <v>208</v>
      </c>
      <c r="BM188" s="13" t="s">
        <v>1581</v>
      </c>
    </row>
    <row r="189" s="10" customFormat="1" ht="22.8" customHeight="1">
      <c r="B189" s="184"/>
      <c r="C189" s="185"/>
      <c r="D189" s="186" t="s">
        <v>74</v>
      </c>
      <c r="E189" s="198" t="s">
        <v>1251</v>
      </c>
      <c r="F189" s="198" t="s">
        <v>1252</v>
      </c>
      <c r="G189" s="185"/>
      <c r="H189" s="185"/>
      <c r="I189" s="188"/>
      <c r="J189" s="199">
        <f>BK189</f>
        <v>0</v>
      </c>
      <c r="K189" s="185"/>
      <c r="L189" s="190"/>
      <c r="M189" s="191"/>
      <c r="N189" s="192"/>
      <c r="O189" s="192"/>
      <c r="P189" s="193">
        <f>SUM(P190:P193)</f>
        <v>0</v>
      </c>
      <c r="Q189" s="192"/>
      <c r="R189" s="193">
        <f>SUM(R190:R193)</f>
        <v>4.7318600000000002</v>
      </c>
      <c r="S189" s="192"/>
      <c r="T189" s="194">
        <f>SUM(T190:T193)</f>
        <v>0</v>
      </c>
      <c r="AR189" s="195" t="s">
        <v>85</v>
      </c>
      <c r="AT189" s="196" t="s">
        <v>74</v>
      </c>
      <c r="AU189" s="196" t="s">
        <v>83</v>
      </c>
      <c r="AY189" s="195" t="s">
        <v>142</v>
      </c>
      <c r="BK189" s="197">
        <f>SUM(BK190:BK193)</f>
        <v>0</v>
      </c>
    </row>
    <row r="190" s="1" customFormat="1" ht="16.5" customHeight="1">
      <c r="B190" s="34"/>
      <c r="C190" s="200" t="s">
        <v>468</v>
      </c>
      <c r="D190" s="200" t="s">
        <v>145</v>
      </c>
      <c r="E190" s="201" t="s">
        <v>1582</v>
      </c>
      <c r="F190" s="202" t="s">
        <v>1583</v>
      </c>
      <c r="G190" s="203" t="s">
        <v>156</v>
      </c>
      <c r="H190" s="204">
        <v>51.100000000000001</v>
      </c>
      <c r="I190" s="205"/>
      <c r="J190" s="206">
        <f>ROUND(I190*H190,2)</f>
        <v>0</v>
      </c>
      <c r="K190" s="202" t="s">
        <v>149</v>
      </c>
      <c r="L190" s="39"/>
      <c r="M190" s="207" t="s">
        <v>20</v>
      </c>
      <c r="N190" s="208" t="s">
        <v>46</v>
      </c>
      <c r="O190" s="75"/>
      <c r="P190" s="209">
        <f>O190*H190</f>
        <v>0</v>
      </c>
      <c r="Q190" s="209">
        <v>0.00029999999999999997</v>
      </c>
      <c r="R190" s="209">
        <f>Q190*H190</f>
        <v>0.01533</v>
      </c>
      <c r="S190" s="209">
        <v>0</v>
      </c>
      <c r="T190" s="210">
        <f>S190*H190</f>
        <v>0</v>
      </c>
      <c r="AR190" s="13" t="s">
        <v>208</v>
      </c>
      <c r="AT190" s="13" t="s">
        <v>145</v>
      </c>
      <c r="AU190" s="13" t="s">
        <v>85</v>
      </c>
      <c r="AY190" s="13" t="s">
        <v>142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3" t="s">
        <v>83</v>
      </c>
      <c r="BK190" s="211">
        <f>ROUND(I190*H190,2)</f>
        <v>0</v>
      </c>
      <c r="BL190" s="13" t="s">
        <v>208</v>
      </c>
      <c r="BM190" s="13" t="s">
        <v>1584</v>
      </c>
    </row>
    <row r="191" s="1" customFormat="1" ht="16.5" customHeight="1">
      <c r="B191" s="34"/>
      <c r="C191" s="200" t="s">
        <v>472</v>
      </c>
      <c r="D191" s="200" t="s">
        <v>145</v>
      </c>
      <c r="E191" s="201" t="s">
        <v>1585</v>
      </c>
      <c r="F191" s="202" t="s">
        <v>1586</v>
      </c>
      <c r="G191" s="203" t="s">
        <v>156</v>
      </c>
      <c r="H191" s="204">
        <v>51.100000000000001</v>
      </c>
      <c r="I191" s="205"/>
      <c r="J191" s="206">
        <f>ROUND(I191*H191,2)</f>
        <v>0</v>
      </c>
      <c r="K191" s="202" t="s">
        <v>149</v>
      </c>
      <c r="L191" s="39"/>
      <c r="M191" s="207" t="s">
        <v>20</v>
      </c>
      <c r="N191" s="208" t="s">
        <v>46</v>
      </c>
      <c r="O191" s="75"/>
      <c r="P191" s="209">
        <f>O191*H191</f>
        <v>0</v>
      </c>
      <c r="Q191" s="209">
        <v>0.0043</v>
      </c>
      <c r="R191" s="209">
        <f>Q191*H191</f>
        <v>0.21973000000000001</v>
      </c>
      <c r="S191" s="209">
        <v>0</v>
      </c>
      <c r="T191" s="210">
        <f>S191*H191</f>
        <v>0</v>
      </c>
      <c r="AR191" s="13" t="s">
        <v>208</v>
      </c>
      <c r="AT191" s="13" t="s">
        <v>145</v>
      </c>
      <c r="AU191" s="13" t="s">
        <v>85</v>
      </c>
      <c r="AY191" s="13" t="s">
        <v>142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3" t="s">
        <v>83</v>
      </c>
      <c r="BK191" s="211">
        <f>ROUND(I191*H191,2)</f>
        <v>0</v>
      </c>
      <c r="BL191" s="13" t="s">
        <v>208</v>
      </c>
      <c r="BM191" s="13" t="s">
        <v>1587</v>
      </c>
    </row>
    <row r="192" s="1" customFormat="1" ht="16.5" customHeight="1">
      <c r="B192" s="34"/>
      <c r="C192" s="212" t="s">
        <v>476</v>
      </c>
      <c r="D192" s="212" t="s">
        <v>181</v>
      </c>
      <c r="E192" s="213" t="s">
        <v>1588</v>
      </c>
      <c r="F192" s="214" t="s">
        <v>1589</v>
      </c>
      <c r="G192" s="215" t="s">
        <v>156</v>
      </c>
      <c r="H192" s="216">
        <v>56.210000000000001</v>
      </c>
      <c r="I192" s="217"/>
      <c r="J192" s="218">
        <f>ROUND(I192*H192,2)</f>
        <v>0</v>
      </c>
      <c r="K192" s="214" t="s">
        <v>20</v>
      </c>
      <c r="L192" s="219"/>
      <c r="M192" s="220" t="s">
        <v>20</v>
      </c>
      <c r="N192" s="221" t="s">
        <v>46</v>
      </c>
      <c r="O192" s="75"/>
      <c r="P192" s="209">
        <f>O192*H192</f>
        <v>0</v>
      </c>
      <c r="Q192" s="209">
        <v>0.080000000000000002</v>
      </c>
      <c r="R192" s="209">
        <f>Q192*H192</f>
        <v>4.4968000000000004</v>
      </c>
      <c r="S192" s="209">
        <v>0</v>
      </c>
      <c r="T192" s="210">
        <f>S192*H192</f>
        <v>0</v>
      </c>
      <c r="AR192" s="13" t="s">
        <v>273</v>
      </c>
      <c r="AT192" s="13" t="s">
        <v>181</v>
      </c>
      <c r="AU192" s="13" t="s">
        <v>85</v>
      </c>
      <c r="AY192" s="13" t="s">
        <v>142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3" t="s">
        <v>83</v>
      </c>
      <c r="BK192" s="211">
        <f>ROUND(I192*H192,2)</f>
        <v>0</v>
      </c>
      <c r="BL192" s="13" t="s">
        <v>208</v>
      </c>
      <c r="BM192" s="13" t="s">
        <v>1590</v>
      </c>
    </row>
    <row r="193" s="1" customFormat="1" ht="22.5" customHeight="1">
      <c r="B193" s="34"/>
      <c r="C193" s="200" t="s">
        <v>480</v>
      </c>
      <c r="D193" s="200" t="s">
        <v>145</v>
      </c>
      <c r="E193" s="201" t="s">
        <v>1274</v>
      </c>
      <c r="F193" s="202" t="s">
        <v>1275</v>
      </c>
      <c r="G193" s="203" t="s">
        <v>460</v>
      </c>
      <c r="H193" s="222"/>
      <c r="I193" s="205"/>
      <c r="J193" s="206">
        <f>ROUND(I193*H193,2)</f>
        <v>0</v>
      </c>
      <c r="K193" s="202" t="s">
        <v>149</v>
      </c>
      <c r="L193" s="39"/>
      <c r="M193" s="223" t="s">
        <v>20</v>
      </c>
      <c r="N193" s="224" t="s">
        <v>46</v>
      </c>
      <c r="O193" s="225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13" t="s">
        <v>208</v>
      </c>
      <c r="AT193" s="13" t="s">
        <v>145</v>
      </c>
      <c r="AU193" s="13" t="s">
        <v>85</v>
      </c>
      <c r="AY193" s="13" t="s">
        <v>142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3" t="s">
        <v>83</v>
      </c>
      <c r="BK193" s="211">
        <f>ROUND(I193*H193,2)</f>
        <v>0</v>
      </c>
      <c r="BL193" s="13" t="s">
        <v>208</v>
      </c>
      <c r="BM193" s="13" t="s">
        <v>1591</v>
      </c>
    </row>
    <row r="194" s="1" customFormat="1" ht="6.96" customHeight="1">
      <c r="B194" s="53"/>
      <c r="C194" s="54"/>
      <c r="D194" s="54"/>
      <c r="E194" s="54"/>
      <c r="F194" s="54"/>
      <c r="G194" s="54"/>
      <c r="H194" s="54"/>
      <c r="I194" s="150"/>
      <c r="J194" s="54"/>
      <c r="K194" s="54"/>
      <c r="L194" s="39"/>
    </row>
  </sheetData>
  <sheetProtection sheet="1" autoFilter="0" formatColumns="0" formatRows="0" objects="1" scenarios="1" spinCount="100000" saltValue="OTxZiRTPGjeRTjZccIIx2eHNUf1rqPtZnZv9VWdiof+Be6u+uRwq+S+a0/Emcpgi/FRhqN1hFFMVzJYkSqUCPA==" hashValue="AI9FeIPuEYYh0YlOr/INAGBOjOlVYc0OiuPNKy9c8bBZNThyg/uek6qVFt0fH65z6uPsLUdc5WVxtLUMCckU9Q==" algorithmName="SHA-512" password="CC35"/>
  <autoFilter ref="C95:K193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97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85</v>
      </c>
    </row>
    <row r="4" ht="24.96" customHeight="1">
      <c r="B4" s="16"/>
      <c r="D4" s="123" t="s">
        <v>104</v>
      </c>
      <c r="L4" s="16"/>
      <c r="M4" s="20" t="s">
        <v>11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17</v>
      </c>
      <c r="L6" s="16"/>
    </row>
    <row r="7" ht="16.5" customHeight="1">
      <c r="B7" s="16"/>
      <c r="E7" s="125" t="str">
        <f>'Rekapitulace stavby'!K6</f>
        <v>Kácov ON - oprava</v>
      </c>
      <c r="F7" s="124"/>
      <c r="G7" s="124"/>
      <c r="H7" s="124"/>
      <c r="L7" s="16"/>
    </row>
    <row r="8" s="1" customFormat="1" ht="12" customHeight="1">
      <c r="B8" s="39"/>
      <c r="D8" s="124" t="s">
        <v>105</v>
      </c>
      <c r="I8" s="126"/>
      <c r="L8" s="39"/>
    </row>
    <row r="9" s="1" customFormat="1" ht="36.96" customHeight="1">
      <c r="B9" s="39"/>
      <c r="E9" s="127" t="s">
        <v>1592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19</v>
      </c>
      <c r="F11" s="13" t="s">
        <v>20</v>
      </c>
      <c r="I11" s="128" t="s">
        <v>21</v>
      </c>
      <c r="J11" s="13" t="s">
        <v>20</v>
      </c>
      <c r="L11" s="39"/>
    </row>
    <row r="12" s="1" customFormat="1" ht="12" customHeight="1">
      <c r="B12" s="39"/>
      <c r="D12" s="124" t="s">
        <v>22</v>
      </c>
      <c r="F12" s="13" t="s">
        <v>23</v>
      </c>
      <c r="I12" s="128" t="s">
        <v>24</v>
      </c>
      <c r="J12" s="129" t="str">
        <f>'Rekapitulace stavby'!AN8</f>
        <v>11. 2. 2019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26</v>
      </c>
      <c r="I14" s="128" t="s">
        <v>27</v>
      </c>
      <c r="J14" s="13" t="s">
        <v>28</v>
      </c>
      <c r="L14" s="39"/>
    </row>
    <row r="15" s="1" customFormat="1" ht="18" customHeight="1">
      <c r="B15" s="39"/>
      <c r="E15" s="13" t="s">
        <v>29</v>
      </c>
      <c r="I15" s="128" t="s">
        <v>30</v>
      </c>
      <c r="J15" s="13" t="s">
        <v>31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32</v>
      </c>
      <c r="I17" s="128" t="s">
        <v>27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30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34</v>
      </c>
      <c r="I20" s="128" t="s">
        <v>27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8" t="s">
        <v>30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37</v>
      </c>
      <c r="I23" s="128" t="s">
        <v>27</v>
      </c>
      <c r="J23" s="13" t="s">
        <v>20</v>
      </c>
      <c r="L23" s="39"/>
    </row>
    <row r="24" s="1" customFormat="1" ht="18" customHeight="1">
      <c r="B24" s="39"/>
      <c r="E24" s="13" t="s">
        <v>1593</v>
      </c>
      <c r="I24" s="128" t="s">
        <v>30</v>
      </c>
      <c r="J24" s="13" t="s">
        <v>20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39</v>
      </c>
      <c r="I26" s="126"/>
      <c r="L26" s="39"/>
    </row>
    <row r="27" s="6" customFormat="1" ht="16.5" customHeight="1">
      <c r="B27" s="130"/>
      <c r="E27" s="131" t="s">
        <v>20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41</v>
      </c>
      <c r="I30" s="126"/>
      <c r="J30" s="135">
        <f>ROUND(J87,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43</v>
      </c>
      <c r="I32" s="137" t="s">
        <v>42</v>
      </c>
      <c r="J32" s="136" t="s">
        <v>44</v>
      </c>
      <c r="L32" s="39"/>
    </row>
    <row r="33" s="1" customFormat="1" ht="14.4" customHeight="1">
      <c r="B33" s="39"/>
      <c r="D33" s="124" t="s">
        <v>45</v>
      </c>
      <c r="E33" s="124" t="s">
        <v>46</v>
      </c>
      <c r="F33" s="138">
        <f>ROUND((SUM(BE87:BE280)),  2)</f>
        <v>0</v>
      </c>
      <c r="I33" s="139">
        <v>0.20999999999999999</v>
      </c>
      <c r="J33" s="138">
        <f>ROUND(((SUM(BE87:BE280))*I33),  2)</f>
        <v>0</v>
      </c>
      <c r="L33" s="39"/>
    </row>
    <row r="34" s="1" customFormat="1" ht="14.4" customHeight="1">
      <c r="B34" s="39"/>
      <c r="E34" s="124" t="s">
        <v>47</v>
      </c>
      <c r="F34" s="138">
        <f>ROUND((SUM(BF87:BF280)),  2)</f>
        <v>0</v>
      </c>
      <c r="I34" s="139">
        <v>0.14999999999999999</v>
      </c>
      <c r="J34" s="138">
        <f>ROUND(((SUM(BF87:BF280))*I34),  2)</f>
        <v>0</v>
      </c>
      <c r="L34" s="39"/>
    </row>
    <row r="35" hidden="1" s="1" customFormat="1" ht="14.4" customHeight="1">
      <c r="B35" s="39"/>
      <c r="E35" s="124" t="s">
        <v>48</v>
      </c>
      <c r="F35" s="138">
        <f>ROUND((SUM(BG87:BG280)),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49</v>
      </c>
      <c r="F36" s="138">
        <f>ROUND((SUM(BH87:BH280)),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50</v>
      </c>
      <c r="F37" s="138">
        <f>ROUND((SUM(BI87:BI280)),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51</v>
      </c>
      <c r="E39" s="142"/>
      <c r="F39" s="142"/>
      <c r="G39" s="143" t="s">
        <v>52</v>
      </c>
      <c r="H39" s="144" t="s">
        <v>53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107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17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Kácov ON - oprava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105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SO.05 - Elektroinstalace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22</v>
      </c>
      <c r="D52" s="35"/>
      <c r="E52" s="35"/>
      <c r="F52" s="23" t="str">
        <f>F12</f>
        <v>VB žst. Kácov, č.p.114, Nádražní ul., 285 09 Kácov</v>
      </c>
      <c r="G52" s="35"/>
      <c r="H52" s="35"/>
      <c r="I52" s="128" t="s">
        <v>24</v>
      </c>
      <c r="J52" s="63" t="str">
        <f>IF(J12="","",J12)</f>
        <v>11. 2. 2019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26</v>
      </c>
      <c r="D54" s="35"/>
      <c r="E54" s="35"/>
      <c r="F54" s="23" t="str">
        <f>E15</f>
        <v>Správa železniční dopravní cesty, s.o.</v>
      </c>
      <c r="G54" s="35"/>
      <c r="H54" s="35"/>
      <c r="I54" s="128" t="s">
        <v>34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32</v>
      </c>
      <c r="D55" s="35"/>
      <c r="E55" s="35"/>
      <c r="F55" s="23" t="str">
        <f>IF(E18="","",E18)</f>
        <v>Vyplň údaj</v>
      </c>
      <c r="G55" s="35"/>
      <c r="H55" s="35"/>
      <c r="I55" s="128" t="s">
        <v>37</v>
      </c>
      <c r="J55" s="32" t="str">
        <f>E24</f>
        <v>SEE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108</v>
      </c>
      <c r="D57" s="156"/>
      <c r="E57" s="156"/>
      <c r="F57" s="156"/>
      <c r="G57" s="156"/>
      <c r="H57" s="156"/>
      <c r="I57" s="157"/>
      <c r="J57" s="158" t="s">
        <v>109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73</v>
      </c>
      <c r="D59" s="35"/>
      <c r="E59" s="35"/>
      <c r="F59" s="35"/>
      <c r="G59" s="35"/>
      <c r="H59" s="35"/>
      <c r="I59" s="126"/>
      <c r="J59" s="93">
        <f>J87</f>
        <v>0</v>
      </c>
      <c r="K59" s="35"/>
      <c r="L59" s="39"/>
      <c r="AU59" s="13" t="s">
        <v>110</v>
      </c>
    </row>
    <row r="60" s="7" customFormat="1" ht="24.96" customHeight="1">
      <c r="B60" s="160"/>
      <c r="C60" s="161"/>
      <c r="D60" s="162" t="s">
        <v>1594</v>
      </c>
      <c r="E60" s="163"/>
      <c r="F60" s="163"/>
      <c r="G60" s="163"/>
      <c r="H60" s="163"/>
      <c r="I60" s="164"/>
      <c r="J60" s="165">
        <f>J88</f>
        <v>0</v>
      </c>
      <c r="K60" s="161"/>
      <c r="L60" s="166"/>
    </row>
    <row r="61" s="7" customFormat="1" ht="24.96" customHeight="1">
      <c r="B61" s="160"/>
      <c r="C61" s="161"/>
      <c r="D61" s="162" t="s">
        <v>1595</v>
      </c>
      <c r="E61" s="163"/>
      <c r="F61" s="163"/>
      <c r="G61" s="163"/>
      <c r="H61" s="163"/>
      <c r="I61" s="164"/>
      <c r="J61" s="165">
        <f>J168</f>
        <v>0</v>
      </c>
      <c r="K61" s="161"/>
      <c r="L61" s="166"/>
    </row>
    <row r="62" s="7" customFormat="1" ht="24.96" customHeight="1">
      <c r="B62" s="160"/>
      <c r="C62" s="161"/>
      <c r="D62" s="162" t="s">
        <v>1596</v>
      </c>
      <c r="E62" s="163"/>
      <c r="F62" s="163"/>
      <c r="G62" s="163"/>
      <c r="H62" s="163"/>
      <c r="I62" s="164"/>
      <c r="J62" s="165">
        <f>J209</f>
        <v>0</v>
      </c>
      <c r="K62" s="161"/>
      <c r="L62" s="166"/>
    </row>
    <row r="63" s="7" customFormat="1" ht="24.96" customHeight="1">
      <c r="B63" s="160"/>
      <c r="C63" s="161"/>
      <c r="D63" s="162" t="s">
        <v>1597</v>
      </c>
      <c r="E63" s="163"/>
      <c r="F63" s="163"/>
      <c r="G63" s="163"/>
      <c r="H63" s="163"/>
      <c r="I63" s="164"/>
      <c r="J63" s="165">
        <f>J219</f>
        <v>0</v>
      </c>
      <c r="K63" s="161"/>
      <c r="L63" s="166"/>
    </row>
    <row r="64" s="7" customFormat="1" ht="24.96" customHeight="1">
      <c r="B64" s="160"/>
      <c r="C64" s="161"/>
      <c r="D64" s="162" t="s">
        <v>1598</v>
      </c>
      <c r="E64" s="163"/>
      <c r="F64" s="163"/>
      <c r="G64" s="163"/>
      <c r="H64" s="163"/>
      <c r="I64" s="164"/>
      <c r="J64" s="165">
        <f>J227</f>
        <v>0</v>
      </c>
      <c r="K64" s="161"/>
      <c r="L64" s="166"/>
    </row>
    <row r="65" s="7" customFormat="1" ht="24.96" customHeight="1">
      <c r="B65" s="160"/>
      <c r="C65" s="161"/>
      <c r="D65" s="162" t="s">
        <v>1599</v>
      </c>
      <c r="E65" s="163"/>
      <c r="F65" s="163"/>
      <c r="G65" s="163"/>
      <c r="H65" s="163"/>
      <c r="I65" s="164"/>
      <c r="J65" s="165">
        <f>J262</f>
        <v>0</v>
      </c>
      <c r="K65" s="161"/>
      <c r="L65" s="166"/>
    </row>
    <row r="66" s="7" customFormat="1" ht="24.96" customHeight="1">
      <c r="B66" s="160"/>
      <c r="C66" s="161"/>
      <c r="D66" s="162" t="s">
        <v>1600</v>
      </c>
      <c r="E66" s="163"/>
      <c r="F66" s="163"/>
      <c r="G66" s="163"/>
      <c r="H66" s="163"/>
      <c r="I66" s="164"/>
      <c r="J66" s="165">
        <f>J269</f>
        <v>0</v>
      </c>
      <c r="K66" s="161"/>
      <c r="L66" s="166"/>
    </row>
    <row r="67" s="7" customFormat="1" ht="24.96" customHeight="1">
      <c r="B67" s="160"/>
      <c r="C67" s="161"/>
      <c r="D67" s="162" t="s">
        <v>1601</v>
      </c>
      <c r="E67" s="163"/>
      <c r="F67" s="163"/>
      <c r="G67" s="163"/>
      <c r="H67" s="163"/>
      <c r="I67" s="164"/>
      <c r="J67" s="165">
        <f>J279</f>
        <v>0</v>
      </c>
      <c r="K67" s="161"/>
      <c r="L67" s="166"/>
    </row>
    <row r="68" s="1" customFormat="1" ht="21.84" customHeight="1">
      <c r="B68" s="34"/>
      <c r="C68" s="35"/>
      <c r="D68" s="35"/>
      <c r="E68" s="35"/>
      <c r="F68" s="35"/>
      <c r="G68" s="35"/>
      <c r="H68" s="35"/>
      <c r="I68" s="126"/>
      <c r="J68" s="35"/>
      <c r="K68" s="35"/>
      <c r="L68" s="39"/>
    </row>
    <row r="69" s="1" customFormat="1" ht="6.96" customHeight="1">
      <c r="B69" s="53"/>
      <c r="C69" s="54"/>
      <c r="D69" s="54"/>
      <c r="E69" s="54"/>
      <c r="F69" s="54"/>
      <c r="G69" s="54"/>
      <c r="H69" s="54"/>
      <c r="I69" s="150"/>
      <c r="J69" s="54"/>
      <c r="K69" s="54"/>
      <c r="L69" s="39"/>
    </row>
    <row r="73" s="1" customFormat="1" ht="6.96" customHeight="1">
      <c r="B73" s="55"/>
      <c r="C73" s="56"/>
      <c r="D73" s="56"/>
      <c r="E73" s="56"/>
      <c r="F73" s="56"/>
      <c r="G73" s="56"/>
      <c r="H73" s="56"/>
      <c r="I73" s="153"/>
      <c r="J73" s="56"/>
      <c r="K73" s="56"/>
      <c r="L73" s="39"/>
    </row>
    <row r="74" s="1" customFormat="1" ht="24.96" customHeight="1">
      <c r="B74" s="34"/>
      <c r="C74" s="19" t="s">
        <v>127</v>
      </c>
      <c r="D74" s="35"/>
      <c r="E74" s="35"/>
      <c r="F74" s="35"/>
      <c r="G74" s="35"/>
      <c r="H74" s="35"/>
      <c r="I74" s="126"/>
      <c r="J74" s="35"/>
      <c r="K74" s="35"/>
      <c r="L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12" customHeight="1">
      <c r="B76" s="34"/>
      <c r="C76" s="28" t="s">
        <v>17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16.5" customHeight="1">
      <c r="B77" s="34"/>
      <c r="C77" s="35"/>
      <c r="D77" s="35"/>
      <c r="E77" s="154" t="str">
        <f>E7</f>
        <v>Kácov ON - oprava</v>
      </c>
      <c r="F77" s="28"/>
      <c r="G77" s="28"/>
      <c r="H77" s="28"/>
      <c r="I77" s="126"/>
      <c r="J77" s="35"/>
      <c r="K77" s="35"/>
      <c r="L77" s="39"/>
    </row>
    <row r="78" s="1" customFormat="1" ht="12" customHeight="1">
      <c r="B78" s="34"/>
      <c r="C78" s="28" t="s">
        <v>105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6.5" customHeight="1">
      <c r="B79" s="34"/>
      <c r="C79" s="35"/>
      <c r="D79" s="35"/>
      <c r="E79" s="60" t="str">
        <f>E9</f>
        <v>SO.05 - Elektroinstalace</v>
      </c>
      <c r="F79" s="35"/>
      <c r="G79" s="35"/>
      <c r="H79" s="35"/>
      <c r="I79" s="126"/>
      <c r="J79" s="35"/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2" customHeight="1">
      <c r="B81" s="34"/>
      <c r="C81" s="28" t="s">
        <v>22</v>
      </c>
      <c r="D81" s="35"/>
      <c r="E81" s="35"/>
      <c r="F81" s="23" t="str">
        <f>F12</f>
        <v>VB žst. Kácov, č.p.114, Nádražní ul., 285 09 Kácov</v>
      </c>
      <c r="G81" s="35"/>
      <c r="H81" s="35"/>
      <c r="I81" s="128" t="s">
        <v>24</v>
      </c>
      <c r="J81" s="63" t="str">
        <f>IF(J12="","",J12)</f>
        <v>11. 2. 2019</v>
      </c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3.65" customHeight="1">
      <c r="B83" s="34"/>
      <c r="C83" s="28" t="s">
        <v>26</v>
      </c>
      <c r="D83" s="35"/>
      <c r="E83" s="35"/>
      <c r="F83" s="23" t="str">
        <f>E15</f>
        <v>Správa železniční dopravní cesty, s.o.</v>
      </c>
      <c r="G83" s="35"/>
      <c r="H83" s="35"/>
      <c r="I83" s="128" t="s">
        <v>34</v>
      </c>
      <c r="J83" s="32" t="str">
        <f>E21</f>
        <v xml:space="preserve"> </v>
      </c>
      <c r="K83" s="35"/>
      <c r="L83" s="39"/>
    </row>
    <row r="84" s="1" customFormat="1" ht="13.65" customHeight="1">
      <c r="B84" s="34"/>
      <c r="C84" s="28" t="s">
        <v>32</v>
      </c>
      <c r="D84" s="35"/>
      <c r="E84" s="35"/>
      <c r="F84" s="23" t="str">
        <f>IF(E18="","",E18)</f>
        <v>Vyplň údaj</v>
      </c>
      <c r="G84" s="35"/>
      <c r="H84" s="35"/>
      <c r="I84" s="128" t="s">
        <v>37</v>
      </c>
      <c r="J84" s="32" t="str">
        <f>E24</f>
        <v>SEE</v>
      </c>
      <c r="K84" s="35"/>
      <c r="L84" s="39"/>
    </row>
    <row r="85" s="1" customFormat="1" ht="10.32" customHeight="1">
      <c r="B85" s="34"/>
      <c r="C85" s="35"/>
      <c r="D85" s="35"/>
      <c r="E85" s="35"/>
      <c r="F85" s="35"/>
      <c r="G85" s="35"/>
      <c r="H85" s="35"/>
      <c r="I85" s="126"/>
      <c r="J85" s="35"/>
      <c r="K85" s="35"/>
      <c r="L85" s="39"/>
    </row>
    <row r="86" s="9" customFormat="1" ht="29.28" customHeight="1">
      <c r="B86" s="174"/>
      <c r="C86" s="175" t="s">
        <v>128</v>
      </c>
      <c r="D86" s="176" t="s">
        <v>60</v>
      </c>
      <c r="E86" s="176" t="s">
        <v>56</v>
      </c>
      <c r="F86" s="176" t="s">
        <v>57</v>
      </c>
      <c r="G86" s="176" t="s">
        <v>129</v>
      </c>
      <c r="H86" s="176" t="s">
        <v>130</v>
      </c>
      <c r="I86" s="177" t="s">
        <v>131</v>
      </c>
      <c r="J86" s="176" t="s">
        <v>109</v>
      </c>
      <c r="K86" s="178" t="s">
        <v>132</v>
      </c>
      <c r="L86" s="179"/>
      <c r="M86" s="83" t="s">
        <v>20</v>
      </c>
      <c r="N86" s="84" t="s">
        <v>45</v>
      </c>
      <c r="O86" s="84" t="s">
        <v>133</v>
      </c>
      <c r="P86" s="84" t="s">
        <v>134</v>
      </c>
      <c r="Q86" s="84" t="s">
        <v>135</v>
      </c>
      <c r="R86" s="84" t="s">
        <v>136</v>
      </c>
      <c r="S86" s="84" t="s">
        <v>137</v>
      </c>
      <c r="T86" s="85" t="s">
        <v>138</v>
      </c>
    </row>
    <row r="87" s="1" customFormat="1" ht="22.8" customHeight="1">
      <c r="B87" s="34"/>
      <c r="C87" s="90" t="s">
        <v>139</v>
      </c>
      <c r="D87" s="35"/>
      <c r="E87" s="35"/>
      <c r="F87" s="35"/>
      <c r="G87" s="35"/>
      <c r="H87" s="35"/>
      <c r="I87" s="126"/>
      <c r="J87" s="180">
        <f>BK87</f>
        <v>0</v>
      </c>
      <c r="K87" s="35"/>
      <c r="L87" s="39"/>
      <c r="M87" s="86"/>
      <c r="N87" s="87"/>
      <c r="O87" s="87"/>
      <c r="P87" s="181">
        <f>P88+P168+P209+P219+P227+P262+P269+P279</f>
        <v>0</v>
      </c>
      <c r="Q87" s="87"/>
      <c r="R87" s="181">
        <f>R88+R168+R209+R219+R227+R262+R269+R279</f>
        <v>0</v>
      </c>
      <c r="S87" s="87"/>
      <c r="T87" s="182">
        <f>T88+T168+T209+T219+T227+T262+T269+T279</f>
        <v>0</v>
      </c>
      <c r="AT87" s="13" t="s">
        <v>74</v>
      </c>
      <c r="AU87" s="13" t="s">
        <v>110</v>
      </c>
      <c r="BK87" s="183">
        <f>BK88+BK168+BK209+BK219+BK227+BK262+BK269+BK279</f>
        <v>0</v>
      </c>
    </row>
    <row r="88" s="10" customFormat="1" ht="25.92" customHeight="1">
      <c r="B88" s="184"/>
      <c r="C88" s="185"/>
      <c r="D88" s="186" t="s">
        <v>74</v>
      </c>
      <c r="E88" s="187" t="s">
        <v>1602</v>
      </c>
      <c r="F88" s="187" t="s">
        <v>1603</v>
      </c>
      <c r="G88" s="185"/>
      <c r="H88" s="185"/>
      <c r="I88" s="188"/>
      <c r="J88" s="189">
        <f>BK88</f>
        <v>0</v>
      </c>
      <c r="K88" s="185"/>
      <c r="L88" s="190"/>
      <c r="M88" s="191"/>
      <c r="N88" s="192"/>
      <c r="O88" s="192"/>
      <c r="P88" s="193">
        <f>SUM(P89:P167)</f>
        <v>0</v>
      </c>
      <c r="Q88" s="192"/>
      <c r="R88" s="193">
        <f>SUM(R89:R167)</f>
        <v>0</v>
      </c>
      <c r="S88" s="192"/>
      <c r="T88" s="194">
        <f>SUM(T89:T167)</f>
        <v>0</v>
      </c>
      <c r="AR88" s="195" t="s">
        <v>83</v>
      </c>
      <c r="AT88" s="196" t="s">
        <v>74</v>
      </c>
      <c r="AU88" s="196" t="s">
        <v>75</v>
      </c>
      <c r="AY88" s="195" t="s">
        <v>142</v>
      </c>
      <c r="BK88" s="197">
        <f>SUM(BK89:BK167)</f>
        <v>0</v>
      </c>
    </row>
    <row r="89" s="1" customFormat="1" ht="16.5" customHeight="1">
      <c r="B89" s="34"/>
      <c r="C89" s="200" t="s">
        <v>83</v>
      </c>
      <c r="D89" s="200" t="s">
        <v>145</v>
      </c>
      <c r="E89" s="201" t="s">
        <v>1604</v>
      </c>
      <c r="F89" s="202" t="s">
        <v>1605</v>
      </c>
      <c r="G89" s="203" t="s">
        <v>163</v>
      </c>
      <c r="H89" s="204">
        <v>40</v>
      </c>
      <c r="I89" s="205"/>
      <c r="J89" s="206">
        <f>ROUND(I89*H89,2)</f>
        <v>0</v>
      </c>
      <c r="K89" s="202" t="s">
        <v>1606</v>
      </c>
      <c r="L89" s="39"/>
      <c r="M89" s="207" t="s">
        <v>20</v>
      </c>
      <c r="N89" s="208" t="s">
        <v>46</v>
      </c>
      <c r="O89" s="75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AR89" s="13" t="s">
        <v>150</v>
      </c>
      <c r="AT89" s="13" t="s">
        <v>145</v>
      </c>
      <c r="AU89" s="13" t="s">
        <v>83</v>
      </c>
      <c r="AY89" s="13" t="s">
        <v>142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13" t="s">
        <v>83</v>
      </c>
      <c r="BK89" s="211">
        <f>ROUND(I89*H89,2)</f>
        <v>0</v>
      </c>
      <c r="BL89" s="13" t="s">
        <v>150</v>
      </c>
      <c r="BM89" s="13" t="s">
        <v>85</v>
      </c>
    </row>
    <row r="90" s="1" customFormat="1" ht="16.5" customHeight="1">
      <c r="B90" s="34"/>
      <c r="C90" s="200" t="s">
        <v>85</v>
      </c>
      <c r="D90" s="200" t="s">
        <v>145</v>
      </c>
      <c r="E90" s="201" t="s">
        <v>1607</v>
      </c>
      <c r="F90" s="202" t="s">
        <v>1608</v>
      </c>
      <c r="G90" s="203" t="s">
        <v>163</v>
      </c>
      <c r="H90" s="204">
        <v>70</v>
      </c>
      <c r="I90" s="205"/>
      <c r="J90" s="206">
        <f>ROUND(I90*H90,2)</f>
        <v>0</v>
      </c>
      <c r="K90" s="202" t="s">
        <v>1606</v>
      </c>
      <c r="L90" s="39"/>
      <c r="M90" s="207" t="s">
        <v>20</v>
      </c>
      <c r="N90" s="208" t="s">
        <v>46</v>
      </c>
      <c r="O90" s="75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AR90" s="13" t="s">
        <v>150</v>
      </c>
      <c r="AT90" s="13" t="s">
        <v>145</v>
      </c>
      <c r="AU90" s="13" t="s">
        <v>83</v>
      </c>
      <c r="AY90" s="13" t="s">
        <v>142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3" t="s">
        <v>83</v>
      </c>
      <c r="BK90" s="211">
        <f>ROUND(I90*H90,2)</f>
        <v>0</v>
      </c>
      <c r="BL90" s="13" t="s">
        <v>150</v>
      </c>
      <c r="BM90" s="13" t="s">
        <v>150</v>
      </c>
    </row>
    <row r="91" s="1" customFormat="1" ht="16.5" customHeight="1">
      <c r="B91" s="34"/>
      <c r="C91" s="200" t="s">
        <v>143</v>
      </c>
      <c r="D91" s="200" t="s">
        <v>145</v>
      </c>
      <c r="E91" s="201" t="s">
        <v>1609</v>
      </c>
      <c r="F91" s="202" t="s">
        <v>1610</v>
      </c>
      <c r="G91" s="203" t="s">
        <v>163</v>
      </c>
      <c r="H91" s="204">
        <v>50</v>
      </c>
      <c r="I91" s="205"/>
      <c r="J91" s="206">
        <f>ROUND(I91*H91,2)</f>
        <v>0</v>
      </c>
      <c r="K91" s="202" t="s">
        <v>1606</v>
      </c>
      <c r="L91" s="39"/>
      <c r="M91" s="207" t="s">
        <v>20</v>
      </c>
      <c r="N91" s="208" t="s">
        <v>46</v>
      </c>
      <c r="O91" s="75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AR91" s="13" t="s">
        <v>150</v>
      </c>
      <c r="AT91" s="13" t="s">
        <v>145</v>
      </c>
      <c r="AU91" s="13" t="s">
        <v>83</v>
      </c>
      <c r="AY91" s="13" t="s">
        <v>142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3" t="s">
        <v>83</v>
      </c>
      <c r="BK91" s="211">
        <f>ROUND(I91*H91,2)</f>
        <v>0</v>
      </c>
      <c r="BL91" s="13" t="s">
        <v>150</v>
      </c>
      <c r="BM91" s="13" t="s">
        <v>1611</v>
      </c>
    </row>
    <row r="92" s="1" customFormat="1" ht="16.5" customHeight="1">
      <c r="B92" s="34"/>
      <c r="C92" s="200" t="s">
        <v>150</v>
      </c>
      <c r="D92" s="200" t="s">
        <v>145</v>
      </c>
      <c r="E92" s="201" t="s">
        <v>1612</v>
      </c>
      <c r="F92" s="202" t="s">
        <v>1613</v>
      </c>
      <c r="G92" s="203" t="s">
        <v>163</v>
      </c>
      <c r="H92" s="204">
        <v>500</v>
      </c>
      <c r="I92" s="205"/>
      <c r="J92" s="206">
        <f>ROUND(I92*H92,2)</f>
        <v>0</v>
      </c>
      <c r="K92" s="202" t="s">
        <v>1606</v>
      </c>
      <c r="L92" s="39"/>
      <c r="M92" s="207" t="s">
        <v>20</v>
      </c>
      <c r="N92" s="208" t="s">
        <v>46</v>
      </c>
      <c r="O92" s="75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AR92" s="13" t="s">
        <v>150</v>
      </c>
      <c r="AT92" s="13" t="s">
        <v>145</v>
      </c>
      <c r="AU92" s="13" t="s">
        <v>83</v>
      </c>
      <c r="AY92" s="13" t="s">
        <v>142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3" t="s">
        <v>83</v>
      </c>
      <c r="BK92" s="211">
        <f>ROUND(I92*H92,2)</f>
        <v>0</v>
      </c>
      <c r="BL92" s="13" t="s">
        <v>150</v>
      </c>
      <c r="BM92" s="13" t="s">
        <v>193</v>
      </c>
    </row>
    <row r="93" s="1" customFormat="1" ht="16.5" customHeight="1">
      <c r="B93" s="34"/>
      <c r="C93" s="200" t="s">
        <v>165</v>
      </c>
      <c r="D93" s="200" t="s">
        <v>145</v>
      </c>
      <c r="E93" s="201" t="s">
        <v>1614</v>
      </c>
      <c r="F93" s="202" t="s">
        <v>1615</v>
      </c>
      <c r="G93" s="203" t="s">
        <v>163</v>
      </c>
      <c r="H93" s="204">
        <v>400</v>
      </c>
      <c r="I93" s="205"/>
      <c r="J93" s="206">
        <f>ROUND(I93*H93,2)</f>
        <v>0</v>
      </c>
      <c r="K93" s="202" t="s">
        <v>1606</v>
      </c>
      <c r="L93" s="39"/>
      <c r="M93" s="207" t="s">
        <v>20</v>
      </c>
      <c r="N93" s="208" t="s">
        <v>46</v>
      </c>
      <c r="O93" s="75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AR93" s="13" t="s">
        <v>150</v>
      </c>
      <c r="AT93" s="13" t="s">
        <v>145</v>
      </c>
      <c r="AU93" s="13" t="s">
        <v>83</v>
      </c>
      <c r="AY93" s="13" t="s">
        <v>142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3" t="s">
        <v>83</v>
      </c>
      <c r="BK93" s="211">
        <f>ROUND(I93*H93,2)</f>
        <v>0</v>
      </c>
      <c r="BL93" s="13" t="s">
        <v>150</v>
      </c>
      <c r="BM93" s="13" t="s">
        <v>201</v>
      </c>
    </row>
    <row r="94" s="1" customFormat="1" ht="16.5" customHeight="1">
      <c r="B94" s="34"/>
      <c r="C94" s="200" t="s">
        <v>152</v>
      </c>
      <c r="D94" s="200" t="s">
        <v>145</v>
      </c>
      <c r="E94" s="201" t="s">
        <v>1616</v>
      </c>
      <c r="F94" s="202" t="s">
        <v>1617</v>
      </c>
      <c r="G94" s="203" t="s">
        <v>163</v>
      </c>
      <c r="H94" s="204">
        <v>150</v>
      </c>
      <c r="I94" s="205"/>
      <c r="J94" s="206">
        <f>ROUND(I94*H94,2)</f>
        <v>0</v>
      </c>
      <c r="K94" s="202" t="s">
        <v>1606</v>
      </c>
      <c r="L94" s="39"/>
      <c r="M94" s="207" t="s">
        <v>20</v>
      </c>
      <c r="N94" s="208" t="s">
        <v>46</v>
      </c>
      <c r="O94" s="75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AR94" s="13" t="s">
        <v>150</v>
      </c>
      <c r="AT94" s="13" t="s">
        <v>145</v>
      </c>
      <c r="AU94" s="13" t="s">
        <v>83</v>
      </c>
      <c r="AY94" s="13" t="s">
        <v>142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3" t="s">
        <v>83</v>
      </c>
      <c r="BK94" s="211">
        <f>ROUND(I94*H94,2)</f>
        <v>0</v>
      </c>
      <c r="BL94" s="13" t="s">
        <v>150</v>
      </c>
      <c r="BM94" s="13" t="s">
        <v>208</v>
      </c>
    </row>
    <row r="95" s="1" customFormat="1" ht="16.5" customHeight="1">
      <c r="B95" s="34"/>
      <c r="C95" s="200" t="s">
        <v>172</v>
      </c>
      <c r="D95" s="200" t="s">
        <v>145</v>
      </c>
      <c r="E95" s="201" t="s">
        <v>1618</v>
      </c>
      <c r="F95" s="202" t="s">
        <v>1619</v>
      </c>
      <c r="G95" s="203" t="s">
        <v>163</v>
      </c>
      <c r="H95" s="204">
        <v>60</v>
      </c>
      <c r="I95" s="205"/>
      <c r="J95" s="206">
        <f>ROUND(I95*H95,2)</f>
        <v>0</v>
      </c>
      <c r="K95" s="202" t="s">
        <v>1606</v>
      </c>
      <c r="L95" s="39"/>
      <c r="M95" s="207" t="s">
        <v>20</v>
      </c>
      <c r="N95" s="208" t="s">
        <v>46</v>
      </c>
      <c r="O95" s="75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AR95" s="13" t="s">
        <v>150</v>
      </c>
      <c r="AT95" s="13" t="s">
        <v>145</v>
      </c>
      <c r="AU95" s="13" t="s">
        <v>83</v>
      </c>
      <c r="AY95" s="13" t="s">
        <v>142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3" t="s">
        <v>83</v>
      </c>
      <c r="BK95" s="211">
        <f>ROUND(I95*H95,2)</f>
        <v>0</v>
      </c>
      <c r="BL95" s="13" t="s">
        <v>150</v>
      </c>
      <c r="BM95" s="13" t="s">
        <v>216</v>
      </c>
    </row>
    <row r="96" s="1" customFormat="1" ht="16.5" customHeight="1">
      <c r="B96" s="34"/>
      <c r="C96" s="200" t="s">
        <v>176</v>
      </c>
      <c r="D96" s="200" t="s">
        <v>145</v>
      </c>
      <c r="E96" s="201" t="s">
        <v>1620</v>
      </c>
      <c r="F96" s="202" t="s">
        <v>1621</v>
      </c>
      <c r="G96" s="203" t="s">
        <v>1622</v>
      </c>
      <c r="H96" s="204">
        <v>100</v>
      </c>
      <c r="I96" s="205"/>
      <c r="J96" s="206">
        <f>ROUND(I96*H96,2)</f>
        <v>0</v>
      </c>
      <c r="K96" s="202" t="s">
        <v>1606</v>
      </c>
      <c r="L96" s="39"/>
      <c r="M96" s="207" t="s">
        <v>20</v>
      </c>
      <c r="N96" s="208" t="s">
        <v>46</v>
      </c>
      <c r="O96" s="75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AR96" s="13" t="s">
        <v>150</v>
      </c>
      <c r="AT96" s="13" t="s">
        <v>145</v>
      </c>
      <c r="AU96" s="13" t="s">
        <v>83</v>
      </c>
      <c r="AY96" s="13" t="s">
        <v>142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3" t="s">
        <v>83</v>
      </c>
      <c r="BK96" s="211">
        <f>ROUND(I96*H96,2)</f>
        <v>0</v>
      </c>
      <c r="BL96" s="13" t="s">
        <v>150</v>
      </c>
      <c r="BM96" s="13" t="s">
        <v>225</v>
      </c>
    </row>
    <row r="97" s="1" customFormat="1" ht="16.5" customHeight="1">
      <c r="B97" s="34"/>
      <c r="C97" s="200" t="s">
        <v>180</v>
      </c>
      <c r="D97" s="200" t="s">
        <v>145</v>
      </c>
      <c r="E97" s="201" t="s">
        <v>1623</v>
      </c>
      <c r="F97" s="202" t="s">
        <v>1624</v>
      </c>
      <c r="G97" s="203" t="s">
        <v>163</v>
      </c>
      <c r="H97" s="204">
        <v>80</v>
      </c>
      <c r="I97" s="205"/>
      <c r="J97" s="206">
        <f>ROUND(I97*H97,2)</f>
        <v>0</v>
      </c>
      <c r="K97" s="202" t="s">
        <v>1606</v>
      </c>
      <c r="L97" s="39"/>
      <c r="M97" s="207" t="s">
        <v>20</v>
      </c>
      <c r="N97" s="208" t="s">
        <v>46</v>
      </c>
      <c r="O97" s="75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AR97" s="13" t="s">
        <v>150</v>
      </c>
      <c r="AT97" s="13" t="s">
        <v>145</v>
      </c>
      <c r="AU97" s="13" t="s">
        <v>83</v>
      </c>
      <c r="AY97" s="13" t="s">
        <v>142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3" t="s">
        <v>83</v>
      </c>
      <c r="BK97" s="211">
        <f>ROUND(I97*H97,2)</f>
        <v>0</v>
      </c>
      <c r="BL97" s="13" t="s">
        <v>150</v>
      </c>
      <c r="BM97" s="13" t="s">
        <v>233</v>
      </c>
    </row>
    <row r="98" s="1" customFormat="1" ht="16.5" customHeight="1">
      <c r="B98" s="34"/>
      <c r="C98" s="200" t="s">
        <v>185</v>
      </c>
      <c r="D98" s="200" t="s">
        <v>145</v>
      </c>
      <c r="E98" s="201" t="s">
        <v>1625</v>
      </c>
      <c r="F98" s="202" t="s">
        <v>1626</v>
      </c>
      <c r="G98" s="203" t="s">
        <v>163</v>
      </c>
      <c r="H98" s="204">
        <v>70</v>
      </c>
      <c r="I98" s="205"/>
      <c r="J98" s="206">
        <f>ROUND(I98*H98,2)</f>
        <v>0</v>
      </c>
      <c r="K98" s="202" t="s">
        <v>1606</v>
      </c>
      <c r="L98" s="39"/>
      <c r="M98" s="207" t="s">
        <v>20</v>
      </c>
      <c r="N98" s="208" t="s">
        <v>46</v>
      </c>
      <c r="O98" s="75"/>
      <c r="P98" s="209">
        <f>O98*H98</f>
        <v>0</v>
      </c>
      <c r="Q98" s="209">
        <v>0</v>
      </c>
      <c r="R98" s="209">
        <f>Q98*H98</f>
        <v>0</v>
      </c>
      <c r="S98" s="209">
        <v>0</v>
      </c>
      <c r="T98" s="210">
        <f>S98*H98</f>
        <v>0</v>
      </c>
      <c r="AR98" s="13" t="s">
        <v>150</v>
      </c>
      <c r="AT98" s="13" t="s">
        <v>145</v>
      </c>
      <c r="AU98" s="13" t="s">
        <v>83</v>
      </c>
      <c r="AY98" s="13" t="s">
        <v>142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3" t="s">
        <v>83</v>
      </c>
      <c r="BK98" s="211">
        <f>ROUND(I98*H98,2)</f>
        <v>0</v>
      </c>
      <c r="BL98" s="13" t="s">
        <v>150</v>
      </c>
      <c r="BM98" s="13" t="s">
        <v>241</v>
      </c>
    </row>
    <row r="99" s="1" customFormat="1" ht="16.5" customHeight="1">
      <c r="B99" s="34"/>
      <c r="C99" s="200" t="s">
        <v>189</v>
      </c>
      <c r="D99" s="200" t="s">
        <v>145</v>
      </c>
      <c r="E99" s="201" t="s">
        <v>1627</v>
      </c>
      <c r="F99" s="202" t="s">
        <v>1628</v>
      </c>
      <c r="G99" s="203" t="s">
        <v>163</v>
      </c>
      <c r="H99" s="204">
        <v>50</v>
      </c>
      <c r="I99" s="205"/>
      <c r="J99" s="206">
        <f>ROUND(I99*H99,2)</f>
        <v>0</v>
      </c>
      <c r="K99" s="202" t="s">
        <v>1606</v>
      </c>
      <c r="L99" s="39"/>
      <c r="M99" s="207" t="s">
        <v>20</v>
      </c>
      <c r="N99" s="208" t="s">
        <v>46</v>
      </c>
      <c r="O99" s="75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13" t="s">
        <v>150</v>
      </c>
      <c r="AT99" s="13" t="s">
        <v>145</v>
      </c>
      <c r="AU99" s="13" t="s">
        <v>83</v>
      </c>
      <c r="AY99" s="13" t="s">
        <v>142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3" t="s">
        <v>83</v>
      </c>
      <c r="BK99" s="211">
        <f>ROUND(I99*H99,2)</f>
        <v>0</v>
      </c>
      <c r="BL99" s="13" t="s">
        <v>150</v>
      </c>
      <c r="BM99" s="13" t="s">
        <v>249</v>
      </c>
    </row>
    <row r="100" s="1" customFormat="1" ht="16.5" customHeight="1">
      <c r="B100" s="34"/>
      <c r="C100" s="200" t="s">
        <v>193</v>
      </c>
      <c r="D100" s="200" t="s">
        <v>145</v>
      </c>
      <c r="E100" s="201" t="s">
        <v>1629</v>
      </c>
      <c r="F100" s="202" t="s">
        <v>1630</v>
      </c>
      <c r="G100" s="203" t="s">
        <v>163</v>
      </c>
      <c r="H100" s="204">
        <v>150</v>
      </c>
      <c r="I100" s="205"/>
      <c r="J100" s="206">
        <f>ROUND(I100*H100,2)</f>
        <v>0</v>
      </c>
      <c r="K100" s="202" t="s">
        <v>1606</v>
      </c>
      <c r="L100" s="39"/>
      <c r="M100" s="207" t="s">
        <v>20</v>
      </c>
      <c r="N100" s="208" t="s">
        <v>46</v>
      </c>
      <c r="O100" s="75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AR100" s="13" t="s">
        <v>150</v>
      </c>
      <c r="AT100" s="13" t="s">
        <v>145</v>
      </c>
      <c r="AU100" s="13" t="s">
        <v>83</v>
      </c>
      <c r="AY100" s="13" t="s">
        <v>142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3" t="s">
        <v>83</v>
      </c>
      <c r="BK100" s="211">
        <f>ROUND(I100*H100,2)</f>
        <v>0</v>
      </c>
      <c r="BL100" s="13" t="s">
        <v>150</v>
      </c>
      <c r="BM100" s="13" t="s">
        <v>257</v>
      </c>
    </row>
    <row r="101" s="1" customFormat="1" ht="16.5" customHeight="1">
      <c r="B101" s="34"/>
      <c r="C101" s="200" t="s">
        <v>197</v>
      </c>
      <c r="D101" s="200" t="s">
        <v>145</v>
      </c>
      <c r="E101" s="201" t="s">
        <v>1631</v>
      </c>
      <c r="F101" s="202" t="s">
        <v>1632</v>
      </c>
      <c r="G101" s="203" t="s">
        <v>163</v>
      </c>
      <c r="H101" s="204">
        <v>350</v>
      </c>
      <c r="I101" s="205"/>
      <c r="J101" s="206">
        <f>ROUND(I101*H101,2)</f>
        <v>0</v>
      </c>
      <c r="K101" s="202" t="s">
        <v>1606</v>
      </c>
      <c r="L101" s="39"/>
      <c r="M101" s="207" t="s">
        <v>20</v>
      </c>
      <c r="N101" s="208" t="s">
        <v>46</v>
      </c>
      <c r="O101" s="75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AR101" s="13" t="s">
        <v>150</v>
      </c>
      <c r="AT101" s="13" t="s">
        <v>145</v>
      </c>
      <c r="AU101" s="13" t="s">
        <v>83</v>
      </c>
      <c r="AY101" s="13" t="s">
        <v>142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3" t="s">
        <v>83</v>
      </c>
      <c r="BK101" s="211">
        <f>ROUND(I101*H101,2)</f>
        <v>0</v>
      </c>
      <c r="BL101" s="13" t="s">
        <v>150</v>
      </c>
      <c r="BM101" s="13" t="s">
        <v>265</v>
      </c>
    </row>
    <row r="102" s="1" customFormat="1" ht="16.5" customHeight="1">
      <c r="B102" s="34"/>
      <c r="C102" s="200" t="s">
        <v>201</v>
      </c>
      <c r="D102" s="200" t="s">
        <v>145</v>
      </c>
      <c r="E102" s="201" t="s">
        <v>1633</v>
      </c>
      <c r="F102" s="202" t="s">
        <v>1634</v>
      </c>
      <c r="G102" s="203" t="s">
        <v>163</v>
      </c>
      <c r="H102" s="204">
        <v>30</v>
      </c>
      <c r="I102" s="205"/>
      <c r="J102" s="206">
        <f>ROUND(I102*H102,2)</f>
        <v>0</v>
      </c>
      <c r="K102" s="202" t="s">
        <v>1606</v>
      </c>
      <c r="L102" s="39"/>
      <c r="M102" s="207" t="s">
        <v>20</v>
      </c>
      <c r="N102" s="208" t="s">
        <v>46</v>
      </c>
      <c r="O102" s="75"/>
      <c r="P102" s="209">
        <f>O102*H102</f>
        <v>0</v>
      </c>
      <c r="Q102" s="209">
        <v>0</v>
      </c>
      <c r="R102" s="209">
        <f>Q102*H102</f>
        <v>0</v>
      </c>
      <c r="S102" s="209">
        <v>0</v>
      </c>
      <c r="T102" s="210">
        <f>S102*H102</f>
        <v>0</v>
      </c>
      <c r="AR102" s="13" t="s">
        <v>150</v>
      </c>
      <c r="AT102" s="13" t="s">
        <v>145</v>
      </c>
      <c r="AU102" s="13" t="s">
        <v>83</v>
      </c>
      <c r="AY102" s="13" t="s">
        <v>142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3" t="s">
        <v>83</v>
      </c>
      <c r="BK102" s="211">
        <f>ROUND(I102*H102,2)</f>
        <v>0</v>
      </c>
      <c r="BL102" s="13" t="s">
        <v>150</v>
      </c>
      <c r="BM102" s="13" t="s">
        <v>273</v>
      </c>
    </row>
    <row r="103" s="1" customFormat="1" ht="16.5" customHeight="1">
      <c r="B103" s="34"/>
      <c r="C103" s="200" t="s">
        <v>9</v>
      </c>
      <c r="D103" s="200" t="s">
        <v>145</v>
      </c>
      <c r="E103" s="201" t="s">
        <v>1635</v>
      </c>
      <c r="F103" s="202" t="s">
        <v>1636</v>
      </c>
      <c r="G103" s="203" t="s">
        <v>163</v>
      </c>
      <c r="H103" s="204">
        <v>550</v>
      </c>
      <c r="I103" s="205"/>
      <c r="J103" s="206">
        <f>ROUND(I103*H103,2)</f>
        <v>0</v>
      </c>
      <c r="K103" s="202" t="s">
        <v>1606</v>
      </c>
      <c r="L103" s="39"/>
      <c r="M103" s="207" t="s">
        <v>20</v>
      </c>
      <c r="N103" s="208" t="s">
        <v>46</v>
      </c>
      <c r="O103" s="75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AR103" s="13" t="s">
        <v>150</v>
      </c>
      <c r="AT103" s="13" t="s">
        <v>145</v>
      </c>
      <c r="AU103" s="13" t="s">
        <v>83</v>
      </c>
      <c r="AY103" s="13" t="s">
        <v>142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3" t="s">
        <v>83</v>
      </c>
      <c r="BK103" s="211">
        <f>ROUND(I103*H103,2)</f>
        <v>0</v>
      </c>
      <c r="BL103" s="13" t="s">
        <v>150</v>
      </c>
      <c r="BM103" s="13" t="s">
        <v>281</v>
      </c>
    </row>
    <row r="104" s="1" customFormat="1" ht="16.5" customHeight="1">
      <c r="B104" s="34"/>
      <c r="C104" s="200" t="s">
        <v>208</v>
      </c>
      <c r="D104" s="200" t="s">
        <v>145</v>
      </c>
      <c r="E104" s="201" t="s">
        <v>1637</v>
      </c>
      <c r="F104" s="202" t="s">
        <v>1638</v>
      </c>
      <c r="G104" s="203" t="s">
        <v>163</v>
      </c>
      <c r="H104" s="204">
        <v>60</v>
      </c>
      <c r="I104" s="205"/>
      <c r="J104" s="206">
        <f>ROUND(I104*H104,2)</f>
        <v>0</v>
      </c>
      <c r="K104" s="202" t="s">
        <v>1606</v>
      </c>
      <c r="L104" s="39"/>
      <c r="M104" s="207" t="s">
        <v>20</v>
      </c>
      <c r="N104" s="208" t="s">
        <v>46</v>
      </c>
      <c r="O104" s="75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AR104" s="13" t="s">
        <v>150</v>
      </c>
      <c r="AT104" s="13" t="s">
        <v>145</v>
      </c>
      <c r="AU104" s="13" t="s">
        <v>83</v>
      </c>
      <c r="AY104" s="13" t="s">
        <v>142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3" t="s">
        <v>83</v>
      </c>
      <c r="BK104" s="211">
        <f>ROUND(I104*H104,2)</f>
        <v>0</v>
      </c>
      <c r="BL104" s="13" t="s">
        <v>150</v>
      </c>
      <c r="BM104" s="13" t="s">
        <v>289</v>
      </c>
    </row>
    <row r="105" s="1" customFormat="1" ht="16.5" customHeight="1">
      <c r="B105" s="34"/>
      <c r="C105" s="200" t="s">
        <v>212</v>
      </c>
      <c r="D105" s="200" t="s">
        <v>145</v>
      </c>
      <c r="E105" s="201" t="s">
        <v>1639</v>
      </c>
      <c r="F105" s="202" t="s">
        <v>1640</v>
      </c>
      <c r="G105" s="203" t="s">
        <v>163</v>
      </c>
      <c r="H105" s="204">
        <v>80</v>
      </c>
      <c r="I105" s="205"/>
      <c r="J105" s="206">
        <f>ROUND(I105*H105,2)</f>
        <v>0</v>
      </c>
      <c r="K105" s="202" t="s">
        <v>1606</v>
      </c>
      <c r="L105" s="39"/>
      <c r="M105" s="207" t="s">
        <v>20</v>
      </c>
      <c r="N105" s="208" t="s">
        <v>46</v>
      </c>
      <c r="O105" s="75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AR105" s="13" t="s">
        <v>150</v>
      </c>
      <c r="AT105" s="13" t="s">
        <v>145</v>
      </c>
      <c r="AU105" s="13" t="s">
        <v>83</v>
      </c>
      <c r="AY105" s="13" t="s">
        <v>142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3" t="s">
        <v>83</v>
      </c>
      <c r="BK105" s="211">
        <f>ROUND(I105*H105,2)</f>
        <v>0</v>
      </c>
      <c r="BL105" s="13" t="s">
        <v>150</v>
      </c>
      <c r="BM105" s="13" t="s">
        <v>297</v>
      </c>
    </row>
    <row r="106" s="1" customFormat="1" ht="16.5" customHeight="1">
      <c r="B106" s="34"/>
      <c r="C106" s="200" t="s">
        <v>216</v>
      </c>
      <c r="D106" s="200" t="s">
        <v>145</v>
      </c>
      <c r="E106" s="201" t="s">
        <v>1641</v>
      </c>
      <c r="F106" s="202" t="s">
        <v>1642</v>
      </c>
      <c r="G106" s="203" t="s">
        <v>163</v>
      </c>
      <c r="H106" s="204">
        <v>70</v>
      </c>
      <c r="I106" s="205"/>
      <c r="J106" s="206">
        <f>ROUND(I106*H106,2)</f>
        <v>0</v>
      </c>
      <c r="K106" s="202" t="s">
        <v>1606</v>
      </c>
      <c r="L106" s="39"/>
      <c r="M106" s="207" t="s">
        <v>20</v>
      </c>
      <c r="N106" s="208" t="s">
        <v>46</v>
      </c>
      <c r="O106" s="7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13" t="s">
        <v>150</v>
      </c>
      <c r="AT106" s="13" t="s">
        <v>145</v>
      </c>
      <c r="AU106" s="13" t="s">
        <v>83</v>
      </c>
      <c r="AY106" s="13" t="s">
        <v>142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3" t="s">
        <v>83</v>
      </c>
      <c r="BK106" s="211">
        <f>ROUND(I106*H106,2)</f>
        <v>0</v>
      </c>
      <c r="BL106" s="13" t="s">
        <v>150</v>
      </c>
      <c r="BM106" s="13" t="s">
        <v>305</v>
      </c>
    </row>
    <row r="107" s="1" customFormat="1" ht="16.5" customHeight="1">
      <c r="B107" s="34"/>
      <c r="C107" s="200" t="s">
        <v>220</v>
      </c>
      <c r="D107" s="200" t="s">
        <v>145</v>
      </c>
      <c r="E107" s="201" t="s">
        <v>1643</v>
      </c>
      <c r="F107" s="202" t="s">
        <v>1644</v>
      </c>
      <c r="G107" s="203" t="s">
        <v>163</v>
      </c>
      <c r="H107" s="204">
        <v>50</v>
      </c>
      <c r="I107" s="205"/>
      <c r="J107" s="206">
        <f>ROUND(I107*H107,2)</f>
        <v>0</v>
      </c>
      <c r="K107" s="202" t="s">
        <v>1606</v>
      </c>
      <c r="L107" s="39"/>
      <c r="M107" s="207" t="s">
        <v>20</v>
      </c>
      <c r="N107" s="208" t="s">
        <v>46</v>
      </c>
      <c r="O107" s="75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AR107" s="13" t="s">
        <v>150</v>
      </c>
      <c r="AT107" s="13" t="s">
        <v>145</v>
      </c>
      <c r="AU107" s="13" t="s">
        <v>83</v>
      </c>
      <c r="AY107" s="13" t="s">
        <v>142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3" t="s">
        <v>83</v>
      </c>
      <c r="BK107" s="211">
        <f>ROUND(I107*H107,2)</f>
        <v>0</v>
      </c>
      <c r="BL107" s="13" t="s">
        <v>150</v>
      </c>
      <c r="BM107" s="13" t="s">
        <v>314</v>
      </c>
    </row>
    <row r="108" s="1" customFormat="1" ht="16.5" customHeight="1">
      <c r="B108" s="34"/>
      <c r="C108" s="200" t="s">
        <v>225</v>
      </c>
      <c r="D108" s="200" t="s">
        <v>145</v>
      </c>
      <c r="E108" s="201" t="s">
        <v>1645</v>
      </c>
      <c r="F108" s="202" t="s">
        <v>1646</v>
      </c>
      <c r="G108" s="203" t="s">
        <v>1622</v>
      </c>
      <c r="H108" s="204">
        <v>100</v>
      </c>
      <c r="I108" s="205"/>
      <c r="J108" s="206">
        <f>ROUND(I108*H108,2)</f>
        <v>0</v>
      </c>
      <c r="K108" s="202" t="s">
        <v>1606</v>
      </c>
      <c r="L108" s="39"/>
      <c r="M108" s="207" t="s">
        <v>20</v>
      </c>
      <c r="N108" s="208" t="s">
        <v>46</v>
      </c>
      <c r="O108" s="75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AR108" s="13" t="s">
        <v>150</v>
      </c>
      <c r="AT108" s="13" t="s">
        <v>145</v>
      </c>
      <c r="AU108" s="13" t="s">
        <v>83</v>
      </c>
      <c r="AY108" s="13" t="s">
        <v>142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3" t="s">
        <v>83</v>
      </c>
      <c r="BK108" s="211">
        <f>ROUND(I108*H108,2)</f>
        <v>0</v>
      </c>
      <c r="BL108" s="13" t="s">
        <v>150</v>
      </c>
      <c r="BM108" s="13" t="s">
        <v>324</v>
      </c>
    </row>
    <row r="109" s="1" customFormat="1" ht="16.5" customHeight="1">
      <c r="B109" s="34"/>
      <c r="C109" s="200" t="s">
        <v>7</v>
      </c>
      <c r="D109" s="200" t="s">
        <v>145</v>
      </c>
      <c r="E109" s="201" t="s">
        <v>1647</v>
      </c>
      <c r="F109" s="202" t="s">
        <v>1648</v>
      </c>
      <c r="G109" s="203" t="s">
        <v>1622</v>
      </c>
      <c r="H109" s="204">
        <v>110</v>
      </c>
      <c r="I109" s="205"/>
      <c r="J109" s="206">
        <f>ROUND(I109*H109,2)</f>
        <v>0</v>
      </c>
      <c r="K109" s="202" t="s">
        <v>1606</v>
      </c>
      <c r="L109" s="39"/>
      <c r="M109" s="207" t="s">
        <v>20</v>
      </c>
      <c r="N109" s="208" t="s">
        <v>46</v>
      </c>
      <c r="O109" s="75"/>
      <c r="P109" s="209">
        <f>O109*H109</f>
        <v>0</v>
      </c>
      <c r="Q109" s="209">
        <v>0</v>
      </c>
      <c r="R109" s="209">
        <f>Q109*H109</f>
        <v>0</v>
      </c>
      <c r="S109" s="209">
        <v>0</v>
      </c>
      <c r="T109" s="210">
        <f>S109*H109</f>
        <v>0</v>
      </c>
      <c r="AR109" s="13" t="s">
        <v>150</v>
      </c>
      <c r="AT109" s="13" t="s">
        <v>145</v>
      </c>
      <c r="AU109" s="13" t="s">
        <v>83</v>
      </c>
      <c r="AY109" s="13" t="s">
        <v>142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3" t="s">
        <v>83</v>
      </c>
      <c r="BK109" s="211">
        <f>ROUND(I109*H109,2)</f>
        <v>0</v>
      </c>
      <c r="BL109" s="13" t="s">
        <v>150</v>
      </c>
      <c r="BM109" s="13" t="s">
        <v>332</v>
      </c>
    </row>
    <row r="110" s="1" customFormat="1" ht="16.5" customHeight="1">
      <c r="B110" s="34"/>
      <c r="C110" s="200" t="s">
        <v>233</v>
      </c>
      <c r="D110" s="200" t="s">
        <v>145</v>
      </c>
      <c r="E110" s="201" t="s">
        <v>1649</v>
      </c>
      <c r="F110" s="202" t="s">
        <v>1650</v>
      </c>
      <c r="G110" s="203" t="s">
        <v>1622</v>
      </c>
      <c r="H110" s="204">
        <v>50</v>
      </c>
      <c r="I110" s="205"/>
      <c r="J110" s="206">
        <f>ROUND(I110*H110,2)</f>
        <v>0</v>
      </c>
      <c r="K110" s="202" t="s">
        <v>1606</v>
      </c>
      <c r="L110" s="39"/>
      <c r="M110" s="207" t="s">
        <v>20</v>
      </c>
      <c r="N110" s="208" t="s">
        <v>46</v>
      </c>
      <c r="O110" s="75"/>
      <c r="P110" s="209">
        <f>O110*H110</f>
        <v>0</v>
      </c>
      <c r="Q110" s="209">
        <v>0</v>
      </c>
      <c r="R110" s="209">
        <f>Q110*H110</f>
        <v>0</v>
      </c>
      <c r="S110" s="209">
        <v>0</v>
      </c>
      <c r="T110" s="210">
        <f>S110*H110</f>
        <v>0</v>
      </c>
      <c r="AR110" s="13" t="s">
        <v>150</v>
      </c>
      <c r="AT110" s="13" t="s">
        <v>145</v>
      </c>
      <c r="AU110" s="13" t="s">
        <v>83</v>
      </c>
      <c r="AY110" s="13" t="s">
        <v>142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3" t="s">
        <v>83</v>
      </c>
      <c r="BK110" s="211">
        <f>ROUND(I110*H110,2)</f>
        <v>0</v>
      </c>
      <c r="BL110" s="13" t="s">
        <v>150</v>
      </c>
      <c r="BM110" s="13" t="s">
        <v>340</v>
      </c>
    </row>
    <row r="111" s="1" customFormat="1" ht="16.5" customHeight="1">
      <c r="B111" s="34"/>
      <c r="C111" s="200" t="s">
        <v>237</v>
      </c>
      <c r="D111" s="200" t="s">
        <v>145</v>
      </c>
      <c r="E111" s="201" t="s">
        <v>1651</v>
      </c>
      <c r="F111" s="202" t="s">
        <v>1652</v>
      </c>
      <c r="G111" s="203" t="s">
        <v>1622</v>
      </c>
      <c r="H111" s="204">
        <v>12</v>
      </c>
      <c r="I111" s="205"/>
      <c r="J111" s="206">
        <f>ROUND(I111*H111,2)</f>
        <v>0</v>
      </c>
      <c r="K111" s="202" t="s">
        <v>1606</v>
      </c>
      <c r="L111" s="39"/>
      <c r="M111" s="207" t="s">
        <v>20</v>
      </c>
      <c r="N111" s="208" t="s">
        <v>46</v>
      </c>
      <c r="O111" s="75"/>
      <c r="P111" s="209">
        <f>O111*H111</f>
        <v>0</v>
      </c>
      <c r="Q111" s="209">
        <v>0</v>
      </c>
      <c r="R111" s="209">
        <f>Q111*H111</f>
        <v>0</v>
      </c>
      <c r="S111" s="209">
        <v>0</v>
      </c>
      <c r="T111" s="210">
        <f>S111*H111</f>
        <v>0</v>
      </c>
      <c r="AR111" s="13" t="s">
        <v>150</v>
      </c>
      <c r="AT111" s="13" t="s">
        <v>145</v>
      </c>
      <c r="AU111" s="13" t="s">
        <v>83</v>
      </c>
      <c r="AY111" s="13" t="s">
        <v>142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3" t="s">
        <v>83</v>
      </c>
      <c r="BK111" s="211">
        <f>ROUND(I111*H111,2)</f>
        <v>0</v>
      </c>
      <c r="BL111" s="13" t="s">
        <v>150</v>
      </c>
      <c r="BM111" s="13" t="s">
        <v>350</v>
      </c>
    </row>
    <row r="112" s="1" customFormat="1" ht="16.5" customHeight="1">
      <c r="B112" s="34"/>
      <c r="C112" s="200" t="s">
        <v>241</v>
      </c>
      <c r="D112" s="200" t="s">
        <v>145</v>
      </c>
      <c r="E112" s="201" t="s">
        <v>1653</v>
      </c>
      <c r="F112" s="202" t="s">
        <v>1654</v>
      </c>
      <c r="G112" s="203" t="s">
        <v>1622</v>
      </c>
      <c r="H112" s="204">
        <v>25</v>
      </c>
      <c r="I112" s="205"/>
      <c r="J112" s="206">
        <f>ROUND(I112*H112,2)</f>
        <v>0</v>
      </c>
      <c r="K112" s="202" t="s">
        <v>1606</v>
      </c>
      <c r="L112" s="39"/>
      <c r="M112" s="207" t="s">
        <v>20</v>
      </c>
      <c r="N112" s="208" t="s">
        <v>46</v>
      </c>
      <c r="O112" s="75"/>
      <c r="P112" s="209">
        <f>O112*H112</f>
        <v>0</v>
      </c>
      <c r="Q112" s="209">
        <v>0</v>
      </c>
      <c r="R112" s="209">
        <f>Q112*H112</f>
        <v>0</v>
      </c>
      <c r="S112" s="209">
        <v>0</v>
      </c>
      <c r="T112" s="210">
        <f>S112*H112</f>
        <v>0</v>
      </c>
      <c r="AR112" s="13" t="s">
        <v>150</v>
      </c>
      <c r="AT112" s="13" t="s">
        <v>145</v>
      </c>
      <c r="AU112" s="13" t="s">
        <v>83</v>
      </c>
      <c r="AY112" s="13" t="s">
        <v>142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3" t="s">
        <v>83</v>
      </c>
      <c r="BK112" s="211">
        <f>ROUND(I112*H112,2)</f>
        <v>0</v>
      </c>
      <c r="BL112" s="13" t="s">
        <v>150</v>
      </c>
      <c r="BM112" s="13" t="s">
        <v>374</v>
      </c>
    </row>
    <row r="113" s="1" customFormat="1" ht="16.5" customHeight="1">
      <c r="B113" s="34"/>
      <c r="C113" s="200" t="s">
        <v>245</v>
      </c>
      <c r="D113" s="200" t="s">
        <v>145</v>
      </c>
      <c r="E113" s="201" t="s">
        <v>1655</v>
      </c>
      <c r="F113" s="202" t="s">
        <v>1656</v>
      </c>
      <c r="G113" s="203" t="s">
        <v>1622</v>
      </c>
      <c r="H113" s="204">
        <v>4</v>
      </c>
      <c r="I113" s="205"/>
      <c r="J113" s="206">
        <f>ROUND(I113*H113,2)</f>
        <v>0</v>
      </c>
      <c r="K113" s="202" t="s">
        <v>1606</v>
      </c>
      <c r="L113" s="39"/>
      <c r="M113" s="207" t="s">
        <v>20</v>
      </c>
      <c r="N113" s="208" t="s">
        <v>46</v>
      </c>
      <c r="O113" s="75"/>
      <c r="P113" s="209">
        <f>O113*H113</f>
        <v>0</v>
      </c>
      <c r="Q113" s="209">
        <v>0</v>
      </c>
      <c r="R113" s="209">
        <f>Q113*H113</f>
        <v>0</v>
      </c>
      <c r="S113" s="209">
        <v>0</v>
      </c>
      <c r="T113" s="210">
        <f>S113*H113</f>
        <v>0</v>
      </c>
      <c r="AR113" s="13" t="s">
        <v>150</v>
      </c>
      <c r="AT113" s="13" t="s">
        <v>145</v>
      </c>
      <c r="AU113" s="13" t="s">
        <v>83</v>
      </c>
      <c r="AY113" s="13" t="s">
        <v>142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3" t="s">
        <v>83</v>
      </c>
      <c r="BK113" s="211">
        <f>ROUND(I113*H113,2)</f>
        <v>0</v>
      </c>
      <c r="BL113" s="13" t="s">
        <v>150</v>
      </c>
      <c r="BM113" s="13" t="s">
        <v>382</v>
      </c>
    </row>
    <row r="114" s="1" customFormat="1" ht="16.5" customHeight="1">
      <c r="B114" s="34"/>
      <c r="C114" s="200" t="s">
        <v>249</v>
      </c>
      <c r="D114" s="200" t="s">
        <v>145</v>
      </c>
      <c r="E114" s="201" t="s">
        <v>1657</v>
      </c>
      <c r="F114" s="202" t="s">
        <v>1658</v>
      </c>
      <c r="G114" s="203" t="s">
        <v>1622</v>
      </c>
      <c r="H114" s="204">
        <v>7</v>
      </c>
      <c r="I114" s="205"/>
      <c r="J114" s="206">
        <f>ROUND(I114*H114,2)</f>
        <v>0</v>
      </c>
      <c r="K114" s="202" t="s">
        <v>1606</v>
      </c>
      <c r="L114" s="39"/>
      <c r="M114" s="207" t="s">
        <v>20</v>
      </c>
      <c r="N114" s="208" t="s">
        <v>46</v>
      </c>
      <c r="O114" s="75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13" t="s">
        <v>150</v>
      </c>
      <c r="AT114" s="13" t="s">
        <v>145</v>
      </c>
      <c r="AU114" s="13" t="s">
        <v>83</v>
      </c>
      <c r="AY114" s="13" t="s">
        <v>142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3" t="s">
        <v>83</v>
      </c>
      <c r="BK114" s="211">
        <f>ROUND(I114*H114,2)</f>
        <v>0</v>
      </c>
      <c r="BL114" s="13" t="s">
        <v>150</v>
      </c>
      <c r="BM114" s="13" t="s">
        <v>390</v>
      </c>
    </row>
    <row r="115" s="1" customFormat="1" ht="16.5" customHeight="1">
      <c r="B115" s="34"/>
      <c r="C115" s="200" t="s">
        <v>253</v>
      </c>
      <c r="D115" s="200" t="s">
        <v>145</v>
      </c>
      <c r="E115" s="201" t="s">
        <v>1659</v>
      </c>
      <c r="F115" s="202" t="s">
        <v>1660</v>
      </c>
      <c r="G115" s="203" t="s">
        <v>1622</v>
      </c>
      <c r="H115" s="204">
        <v>3</v>
      </c>
      <c r="I115" s="205"/>
      <c r="J115" s="206">
        <f>ROUND(I115*H115,2)</f>
        <v>0</v>
      </c>
      <c r="K115" s="202" t="s">
        <v>1606</v>
      </c>
      <c r="L115" s="39"/>
      <c r="M115" s="207" t="s">
        <v>20</v>
      </c>
      <c r="N115" s="208" t="s">
        <v>46</v>
      </c>
      <c r="O115" s="75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AR115" s="13" t="s">
        <v>150</v>
      </c>
      <c r="AT115" s="13" t="s">
        <v>145</v>
      </c>
      <c r="AU115" s="13" t="s">
        <v>83</v>
      </c>
      <c r="AY115" s="13" t="s">
        <v>142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83</v>
      </c>
      <c r="BK115" s="211">
        <f>ROUND(I115*H115,2)</f>
        <v>0</v>
      </c>
      <c r="BL115" s="13" t="s">
        <v>150</v>
      </c>
      <c r="BM115" s="13" t="s">
        <v>408</v>
      </c>
    </row>
    <row r="116" s="1" customFormat="1" ht="16.5" customHeight="1">
      <c r="B116" s="34"/>
      <c r="C116" s="200" t="s">
        <v>257</v>
      </c>
      <c r="D116" s="200" t="s">
        <v>145</v>
      </c>
      <c r="E116" s="201" t="s">
        <v>1661</v>
      </c>
      <c r="F116" s="202" t="s">
        <v>1662</v>
      </c>
      <c r="G116" s="203" t="s">
        <v>1622</v>
      </c>
      <c r="H116" s="204">
        <v>2</v>
      </c>
      <c r="I116" s="205"/>
      <c r="J116" s="206">
        <f>ROUND(I116*H116,2)</f>
        <v>0</v>
      </c>
      <c r="K116" s="202" t="s">
        <v>1606</v>
      </c>
      <c r="L116" s="39"/>
      <c r="M116" s="207" t="s">
        <v>20</v>
      </c>
      <c r="N116" s="208" t="s">
        <v>46</v>
      </c>
      <c r="O116" s="75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AR116" s="13" t="s">
        <v>150</v>
      </c>
      <c r="AT116" s="13" t="s">
        <v>145</v>
      </c>
      <c r="AU116" s="13" t="s">
        <v>83</v>
      </c>
      <c r="AY116" s="13" t="s">
        <v>142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3" t="s">
        <v>83</v>
      </c>
      <c r="BK116" s="211">
        <f>ROUND(I116*H116,2)</f>
        <v>0</v>
      </c>
      <c r="BL116" s="13" t="s">
        <v>150</v>
      </c>
      <c r="BM116" s="13" t="s">
        <v>370</v>
      </c>
    </row>
    <row r="117" s="1" customFormat="1" ht="16.5" customHeight="1">
      <c r="B117" s="34"/>
      <c r="C117" s="200" t="s">
        <v>261</v>
      </c>
      <c r="D117" s="200" t="s">
        <v>145</v>
      </c>
      <c r="E117" s="201" t="s">
        <v>1663</v>
      </c>
      <c r="F117" s="202" t="s">
        <v>1664</v>
      </c>
      <c r="G117" s="203" t="s">
        <v>1622</v>
      </c>
      <c r="H117" s="204">
        <v>3</v>
      </c>
      <c r="I117" s="205"/>
      <c r="J117" s="206">
        <f>ROUND(I117*H117,2)</f>
        <v>0</v>
      </c>
      <c r="K117" s="202" t="s">
        <v>1606</v>
      </c>
      <c r="L117" s="39"/>
      <c r="M117" s="207" t="s">
        <v>20</v>
      </c>
      <c r="N117" s="208" t="s">
        <v>46</v>
      </c>
      <c r="O117" s="75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10">
        <f>S117*H117</f>
        <v>0</v>
      </c>
      <c r="AR117" s="13" t="s">
        <v>150</v>
      </c>
      <c r="AT117" s="13" t="s">
        <v>145</v>
      </c>
      <c r="AU117" s="13" t="s">
        <v>83</v>
      </c>
      <c r="AY117" s="13" t="s">
        <v>142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83</v>
      </c>
      <c r="BK117" s="211">
        <f>ROUND(I117*H117,2)</f>
        <v>0</v>
      </c>
      <c r="BL117" s="13" t="s">
        <v>150</v>
      </c>
      <c r="BM117" s="13" t="s">
        <v>429</v>
      </c>
    </row>
    <row r="118" s="1" customFormat="1" ht="16.5" customHeight="1">
      <c r="B118" s="34"/>
      <c r="C118" s="200" t="s">
        <v>265</v>
      </c>
      <c r="D118" s="200" t="s">
        <v>145</v>
      </c>
      <c r="E118" s="201" t="s">
        <v>1665</v>
      </c>
      <c r="F118" s="202" t="s">
        <v>1666</v>
      </c>
      <c r="G118" s="203" t="s">
        <v>1622</v>
      </c>
      <c r="H118" s="204">
        <v>2</v>
      </c>
      <c r="I118" s="205"/>
      <c r="J118" s="206">
        <f>ROUND(I118*H118,2)</f>
        <v>0</v>
      </c>
      <c r="K118" s="202" t="s">
        <v>1606</v>
      </c>
      <c r="L118" s="39"/>
      <c r="M118" s="207" t="s">
        <v>20</v>
      </c>
      <c r="N118" s="208" t="s">
        <v>46</v>
      </c>
      <c r="O118" s="75"/>
      <c r="P118" s="209">
        <f>O118*H118</f>
        <v>0</v>
      </c>
      <c r="Q118" s="209">
        <v>0</v>
      </c>
      <c r="R118" s="209">
        <f>Q118*H118</f>
        <v>0</v>
      </c>
      <c r="S118" s="209">
        <v>0</v>
      </c>
      <c r="T118" s="210">
        <f>S118*H118</f>
        <v>0</v>
      </c>
      <c r="AR118" s="13" t="s">
        <v>150</v>
      </c>
      <c r="AT118" s="13" t="s">
        <v>145</v>
      </c>
      <c r="AU118" s="13" t="s">
        <v>83</v>
      </c>
      <c r="AY118" s="13" t="s">
        <v>142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3" t="s">
        <v>83</v>
      </c>
      <c r="BK118" s="211">
        <f>ROUND(I118*H118,2)</f>
        <v>0</v>
      </c>
      <c r="BL118" s="13" t="s">
        <v>150</v>
      </c>
      <c r="BM118" s="13" t="s">
        <v>453</v>
      </c>
    </row>
    <row r="119" s="1" customFormat="1" ht="16.5" customHeight="1">
      <c r="B119" s="34"/>
      <c r="C119" s="200" t="s">
        <v>269</v>
      </c>
      <c r="D119" s="200" t="s">
        <v>145</v>
      </c>
      <c r="E119" s="201" t="s">
        <v>1667</v>
      </c>
      <c r="F119" s="202" t="s">
        <v>1668</v>
      </c>
      <c r="G119" s="203" t="s">
        <v>1622</v>
      </c>
      <c r="H119" s="204">
        <v>1</v>
      </c>
      <c r="I119" s="205"/>
      <c r="J119" s="206">
        <f>ROUND(I119*H119,2)</f>
        <v>0</v>
      </c>
      <c r="K119" s="202" t="s">
        <v>1606</v>
      </c>
      <c r="L119" s="39"/>
      <c r="M119" s="207" t="s">
        <v>20</v>
      </c>
      <c r="N119" s="208" t="s">
        <v>46</v>
      </c>
      <c r="O119" s="75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AR119" s="13" t="s">
        <v>150</v>
      </c>
      <c r="AT119" s="13" t="s">
        <v>145</v>
      </c>
      <c r="AU119" s="13" t="s">
        <v>83</v>
      </c>
      <c r="AY119" s="13" t="s">
        <v>142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3" t="s">
        <v>83</v>
      </c>
      <c r="BK119" s="211">
        <f>ROUND(I119*H119,2)</f>
        <v>0</v>
      </c>
      <c r="BL119" s="13" t="s">
        <v>150</v>
      </c>
      <c r="BM119" s="13" t="s">
        <v>464</v>
      </c>
    </row>
    <row r="120" s="1" customFormat="1" ht="16.5" customHeight="1">
      <c r="B120" s="34"/>
      <c r="C120" s="200" t="s">
        <v>273</v>
      </c>
      <c r="D120" s="200" t="s">
        <v>145</v>
      </c>
      <c r="E120" s="201" t="s">
        <v>1669</v>
      </c>
      <c r="F120" s="202" t="s">
        <v>1670</v>
      </c>
      <c r="G120" s="203" t="s">
        <v>1622</v>
      </c>
      <c r="H120" s="204">
        <v>12</v>
      </c>
      <c r="I120" s="205"/>
      <c r="J120" s="206">
        <f>ROUND(I120*H120,2)</f>
        <v>0</v>
      </c>
      <c r="K120" s="202" t="s">
        <v>1606</v>
      </c>
      <c r="L120" s="39"/>
      <c r="M120" s="207" t="s">
        <v>20</v>
      </c>
      <c r="N120" s="208" t="s">
        <v>46</v>
      </c>
      <c r="O120" s="75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AR120" s="13" t="s">
        <v>150</v>
      </c>
      <c r="AT120" s="13" t="s">
        <v>145</v>
      </c>
      <c r="AU120" s="13" t="s">
        <v>83</v>
      </c>
      <c r="AY120" s="13" t="s">
        <v>142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3" t="s">
        <v>83</v>
      </c>
      <c r="BK120" s="211">
        <f>ROUND(I120*H120,2)</f>
        <v>0</v>
      </c>
      <c r="BL120" s="13" t="s">
        <v>150</v>
      </c>
      <c r="BM120" s="13" t="s">
        <v>472</v>
      </c>
    </row>
    <row r="121" s="1" customFormat="1" ht="16.5" customHeight="1">
      <c r="B121" s="34"/>
      <c r="C121" s="200" t="s">
        <v>277</v>
      </c>
      <c r="D121" s="200" t="s">
        <v>145</v>
      </c>
      <c r="E121" s="201" t="s">
        <v>1671</v>
      </c>
      <c r="F121" s="202" t="s">
        <v>1672</v>
      </c>
      <c r="G121" s="203" t="s">
        <v>1622</v>
      </c>
      <c r="H121" s="204">
        <v>8</v>
      </c>
      <c r="I121" s="205"/>
      <c r="J121" s="206">
        <f>ROUND(I121*H121,2)</f>
        <v>0</v>
      </c>
      <c r="K121" s="202" t="s">
        <v>1606</v>
      </c>
      <c r="L121" s="39"/>
      <c r="M121" s="207" t="s">
        <v>20</v>
      </c>
      <c r="N121" s="208" t="s">
        <v>46</v>
      </c>
      <c r="O121" s="75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AR121" s="13" t="s">
        <v>150</v>
      </c>
      <c r="AT121" s="13" t="s">
        <v>145</v>
      </c>
      <c r="AU121" s="13" t="s">
        <v>83</v>
      </c>
      <c r="AY121" s="13" t="s">
        <v>142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3" t="s">
        <v>83</v>
      </c>
      <c r="BK121" s="211">
        <f>ROUND(I121*H121,2)</f>
        <v>0</v>
      </c>
      <c r="BL121" s="13" t="s">
        <v>150</v>
      </c>
      <c r="BM121" s="13" t="s">
        <v>480</v>
      </c>
    </row>
    <row r="122" s="1" customFormat="1" ht="16.5" customHeight="1">
      <c r="B122" s="34"/>
      <c r="C122" s="200" t="s">
        <v>281</v>
      </c>
      <c r="D122" s="200" t="s">
        <v>145</v>
      </c>
      <c r="E122" s="201" t="s">
        <v>1673</v>
      </c>
      <c r="F122" s="202" t="s">
        <v>1674</v>
      </c>
      <c r="G122" s="203" t="s">
        <v>1622</v>
      </c>
      <c r="H122" s="204">
        <v>8</v>
      </c>
      <c r="I122" s="205"/>
      <c r="J122" s="206">
        <f>ROUND(I122*H122,2)</f>
        <v>0</v>
      </c>
      <c r="K122" s="202" t="s">
        <v>1606</v>
      </c>
      <c r="L122" s="39"/>
      <c r="M122" s="207" t="s">
        <v>20</v>
      </c>
      <c r="N122" s="208" t="s">
        <v>46</v>
      </c>
      <c r="O122" s="75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AR122" s="13" t="s">
        <v>150</v>
      </c>
      <c r="AT122" s="13" t="s">
        <v>145</v>
      </c>
      <c r="AU122" s="13" t="s">
        <v>83</v>
      </c>
      <c r="AY122" s="13" t="s">
        <v>142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3" t="s">
        <v>83</v>
      </c>
      <c r="BK122" s="211">
        <f>ROUND(I122*H122,2)</f>
        <v>0</v>
      </c>
      <c r="BL122" s="13" t="s">
        <v>150</v>
      </c>
      <c r="BM122" s="13" t="s">
        <v>488</v>
      </c>
    </row>
    <row r="123" s="1" customFormat="1" ht="16.5" customHeight="1">
      <c r="B123" s="34"/>
      <c r="C123" s="200" t="s">
        <v>285</v>
      </c>
      <c r="D123" s="200" t="s">
        <v>145</v>
      </c>
      <c r="E123" s="201" t="s">
        <v>1675</v>
      </c>
      <c r="F123" s="202" t="s">
        <v>1676</v>
      </c>
      <c r="G123" s="203" t="s">
        <v>1622</v>
      </c>
      <c r="H123" s="204">
        <v>2</v>
      </c>
      <c r="I123" s="205"/>
      <c r="J123" s="206">
        <f>ROUND(I123*H123,2)</f>
        <v>0</v>
      </c>
      <c r="K123" s="202" t="s">
        <v>1606</v>
      </c>
      <c r="L123" s="39"/>
      <c r="M123" s="207" t="s">
        <v>20</v>
      </c>
      <c r="N123" s="208" t="s">
        <v>46</v>
      </c>
      <c r="O123" s="75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AR123" s="13" t="s">
        <v>150</v>
      </c>
      <c r="AT123" s="13" t="s">
        <v>145</v>
      </c>
      <c r="AU123" s="13" t="s">
        <v>83</v>
      </c>
      <c r="AY123" s="13" t="s">
        <v>142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3" t="s">
        <v>83</v>
      </c>
      <c r="BK123" s="211">
        <f>ROUND(I123*H123,2)</f>
        <v>0</v>
      </c>
      <c r="BL123" s="13" t="s">
        <v>150</v>
      </c>
      <c r="BM123" s="13" t="s">
        <v>496</v>
      </c>
    </row>
    <row r="124" s="1" customFormat="1" ht="16.5" customHeight="1">
      <c r="B124" s="34"/>
      <c r="C124" s="200" t="s">
        <v>289</v>
      </c>
      <c r="D124" s="200" t="s">
        <v>145</v>
      </c>
      <c r="E124" s="201" t="s">
        <v>1677</v>
      </c>
      <c r="F124" s="202" t="s">
        <v>1678</v>
      </c>
      <c r="G124" s="203" t="s">
        <v>1622</v>
      </c>
      <c r="H124" s="204">
        <v>1</v>
      </c>
      <c r="I124" s="205"/>
      <c r="J124" s="206">
        <f>ROUND(I124*H124,2)</f>
        <v>0</v>
      </c>
      <c r="K124" s="202" t="s">
        <v>1606</v>
      </c>
      <c r="L124" s="39"/>
      <c r="M124" s="207" t="s">
        <v>20</v>
      </c>
      <c r="N124" s="208" t="s">
        <v>46</v>
      </c>
      <c r="O124" s="75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AR124" s="13" t="s">
        <v>150</v>
      </c>
      <c r="AT124" s="13" t="s">
        <v>145</v>
      </c>
      <c r="AU124" s="13" t="s">
        <v>83</v>
      </c>
      <c r="AY124" s="13" t="s">
        <v>142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3" t="s">
        <v>83</v>
      </c>
      <c r="BK124" s="211">
        <f>ROUND(I124*H124,2)</f>
        <v>0</v>
      </c>
      <c r="BL124" s="13" t="s">
        <v>150</v>
      </c>
      <c r="BM124" s="13" t="s">
        <v>504</v>
      </c>
    </row>
    <row r="125" s="1" customFormat="1" ht="16.5" customHeight="1">
      <c r="B125" s="34"/>
      <c r="C125" s="200" t="s">
        <v>293</v>
      </c>
      <c r="D125" s="200" t="s">
        <v>145</v>
      </c>
      <c r="E125" s="201" t="s">
        <v>1679</v>
      </c>
      <c r="F125" s="202" t="s">
        <v>1680</v>
      </c>
      <c r="G125" s="203" t="s">
        <v>1622</v>
      </c>
      <c r="H125" s="204">
        <v>60</v>
      </c>
      <c r="I125" s="205"/>
      <c r="J125" s="206">
        <f>ROUND(I125*H125,2)</f>
        <v>0</v>
      </c>
      <c r="K125" s="202" t="s">
        <v>1606</v>
      </c>
      <c r="L125" s="39"/>
      <c r="M125" s="207" t="s">
        <v>20</v>
      </c>
      <c r="N125" s="208" t="s">
        <v>46</v>
      </c>
      <c r="O125" s="75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AR125" s="13" t="s">
        <v>150</v>
      </c>
      <c r="AT125" s="13" t="s">
        <v>145</v>
      </c>
      <c r="AU125" s="13" t="s">
        <v>83</v>
      </c>
      <c r="AY125" s="13" t="s">
        <v>142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3" t="s">
        <v>83</v>
      </c>
      <c r="BK125" s="211">
        <f>ROUND(I125*H125,2)</f>
        <v>0</v>
      </c>
      <c r="BL125" s="13" t="s">
        <v>150</v>
      </c>
      <c r="BM125" s="13" t="s">
        <v>528</v>
      </c>
    </row>
    <row r="126" s="1" customFormat="1" ht="16.5" customHeight="1">
      <c r="B126" s="34"/>
      <c r="C126" s="200" t="s">
        <v>297</v>
      </c>
      <c r="D126" s="200" t="s">
        <v>145</v>
      </c>
      <c r="E126" s="201" t="s">
        <v>1681</v>
      </c>
      <c r="F126" s="202" t="s">
        <v>1682</v>
      </c>
      <c r="G126" s="203" t="s">
        <v>1622</v>
      </c>
      <c r="H126" s="204">
        <v>60</v>
      </c>
      <c r="I126" s="205"/>
      <c r="J126" s="206">
        <f>ROUND(I126*H126,2)</f>
        <v>0</v>
      </c>
      <c r="K126" s="202" t="s">
        <v>1606</v>
      </c>
      <c r="L126" s="39"/>
      <c r="M126" s="207" t="s">
        <v>20</v>
      </c>
      <c r="N126" s="208" t="s">
        <v>46</v>
      </c>
      <c r="O126" s="75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AR126" s="13" t="s">
        <v>150</v>
      </c>
      <c r="AT126" s="13" t="s">
        <v>145</v>
      </c>
      <c r="AU126" s="13" t="s">
        <v>83</v>
      </c>
      <c r="AY126" s="13" t="s">
        <v>142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3" t="s">
        <v>83</v>
      </c>
      <c r="BK126" s="211">
        <f>ROUND(I126*H126,2)</f>
        <v>0</v>
      </c>
      <c r="BL126" s="13" t="s">
        <v>150</v>
      </c>
      <c r="BM126" s="13" t="s">
        <v>536</v>
      </c>
    </row>
    <row r="127" s="1" customFormat="1" ht="16.5" customHeight="1">
      <c r="B127" s="34"/>
      <c r="C127" s="200" t="s">
        <v>301</v>
      </c>
      <c r="D127" s="200" t="s">
        <v>145</v>
      </c>
      <c r="E127" s="201" t="s">
        <v>1683</v>
      </c>
      <c r="F127" s="202" t="s">
        <v>1684</v>
      </c>
      <c r="G127" s="203" t="s">
        <v>1622</v>
      </c>
      <c r="H127" s="204">
        <v>10</v>
      </c>
      <c r="I127" s="205"/>
      <c r="J127" s="206">
        <f>ROUND(I127*H127,2)</f>
        <v>0</v>
      </c>
      <c r="K127" s="202" t="s">
        <v>1606</v>
      </c>
      <c r="L127" s="39"/>
      <c r="M127" s="207" t="s">
        <v>20</v>
      </c>
      <c r="N127" s="208" t="s">
        <v>46</v>
      </c>
      <c r="O127" s="75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AR127" s="13" t="s">
        <v>150</v>
      </c>
      <c r="AT127" s="13" t="s">
        <v>145</v>
      </c>
      <c r="AU127" s="13" t="s">
        <v>83</v>
      </c>
      <c r="AY127" s="13" t="s">
        <v>142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3" t="s">
        <v>83</v>
      </c>
      <c r="BK127" s="211">
        <f>ROUND(I127*H127,2)</f>
        <v>0</v>
      </c>
      <c r="BL127" s="13" t="s">
        <v>150</v>
      </c>
      <c r="BM127" s="13" t="s">
        <v>546</v>
      </c>
    </row>
    <row r="128" s="1" customFormat="1" ht="16.5" customHeight="1">
      <c r="B128" s="34"/>
      <c r="C128" s="200" t="s">
        <v>305</v>
      </c>
      <c r="D128" s="200" t="s">
        <v>145</v>
      </c>
      <c r="E128" s="201" t="s">
        <v>1685</v>
      </c>
      <c r="F128" s="202" t="s">
        <v>1686</v>
      </c>
      <c r="G128" s="203" t="s">
        <v>1622</v>
      </c>
      <c r="H128" s="204">
        <v>10</v>
      </c>
      <c r="I128" s="205"/>
      <c r="J128" s="206">
        <f>ROUND(I128*H128,2)</f>
        <v>0</v>
      </c>
      <c r="K128" s="202" t="s">
        <v>1606</v>
      </c>
      <c r="L128" s="39"/>
      <c r="M128" s="207" t="s">
        <v>20</v>
      </c>
      <c r="N128" s="208" t="s">
        <v>46</v>
      </c>
      <c r="O128" s="75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AR128" s="13" t="s">
        <v>150</v>
      </c>
      <c r="AT128" s="13" t="s">
        <v>145</v>
      </c>
      <c r="AU128" s="13" t="s">
        <v>83</v>
      </c>
      <c r="AY128" s="13" t="s">
        <v>142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3" t="s">
        <v>83</v>
      </c>
      <c r="BK128" s="211">
        <f>ROUND(I128*H128,2)</f>
        <v>0</v>
      </c>
      <c r="BL128" s="13" t="s">
        <v>150</v>
      </c>
      <c r="BM128" s="13" t="s">
        <v>554</v>
      </c>
    </row>
    <row r="129" s="1" customFormat="1" ht="16.5" customHeight="1">
      <c r="B129" s="34"/>
      <c r="C129" s="200" t="s">
        <v>309</v>
      </c>
      <c r="D129" s="200" t="s">
        <v>145</v>
      </c>
      <c r="E129" s="201" t="s">
        <v>1687</v>
      </c>
      <c r="F129" s="202" t="s">
        <v>1688</v>
      </c>
      <c r="G129" s="203" t="s">
        <v>1622</v>
      </c>
      <c r="H129" s="204">
        <v>1</v>
      </c>
      <c r="I129" s="205"/>
      <c r="J129" s="206">
        <f>ROUND(I129*H129,2)</f>
        <v>0</v>
      </c>
      <c r="K129" s="202" t="s">
        <v>1606</v>
      </c>
      <c r="L129" s="39"/>
      <c r="M129" s="207" t="s">
        <v>20</v>
      </c>
      <c r="N129" s="208" t="s">
        <v>46</v>
      </c>
      <c r="O129" s="75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AR129" s="13" t="s">
        <v>150</v>
      </c>
      <c r="AT129" s="13" t="s">
        <v>145</v>
      </c>
      <c r="AU129" s="13" t="s">
        <v>83</v>
      </c>
      <c r="AY129" s="13" t="s">
        <v>142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3" t="s">
        <v>83</v>
      </c>
      <c r="BK129" s="211">
        <f>ROUND(I129*H129,2)</f>
        <v>0</v>
      </c>
      <c r="BL129" s="13" t="s">
        <v>150</v>
      </c>
      <c r="BM129" s="13" t="s">
        <v>562</v>
      </c>
    </row>
    <row r="130" s="1" customFormat="1" ht="16.5" customHeight="1">
      <c r="B130" s="34"/>
      <c r="C130" s="200" t="s">
        <v>314</v>
      </c>
      <c r="D130" s="200" t="s">
        <v>145</v>
      </c>
      <c r="E130" s="201" t="s">
        <v>1689</v>
      </c>
      <c r="F130" s="202" t="s">
        <v>1690</v>
      </c>
      <c r="G130" s="203" t="s">
        <v>1622</v>
      </c>
      <c r="H130" s="204">
        <v>4</v>
      </c>
      <c r="I130" s="205"/>
      <c r="J130" s="206">
        <f>ROUND(I130*H130,2)</f>
        <v>0</v>
      </c>
      <c r="K130" s="202" t="s">
        <v>1606</v>
      </c>
      <c r="L130" s="39"/>
      <c r="M130" s="207" t="s">
        <v>20</v>
      </c>
      <c r="N130" s="208" t="s">
        <v>46</v>
      </c>
      <c r="O130" s="75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AR130" s="13" t="s">
        <v>150</v>
      </c>
      <c r="AT130" s="13" t="s">
        <v>145</v>
      </c>
      <c r="AU130" s="13" t="s">
        <v>83</v>
      </c>
      <c r="AY130" s="13" t="s">
        <v>142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3" t="s">
        <v>83</v>
      </c>
      <c r="BK130" s="211">
        <f>ROUND(I130*H130,2)</f>
        <v>0</v>
      </c>
      <c r="BL130" s="13" t="s">
        <v>150</v>
      </c>
      <c r="BM130" s="13" t="s">
        <v>570</v>
      </c>
    </row>
    <row r="131" s="1" customFormat="1" ht="16.5" customHeight="1">
      <c r="B131" s="34"/>
      <c r="C131" s="200" t="s">
        <v>318</v>
      </c>
      <c r="D131" s="200" t="s">
        <v>145</v>
      </c>
      <c r="E131" s="201" t="s">
        <v>1691</v>
      </c>
      <c r="F131" s="202" t="s">
        <v>1692</v>
      </c>
      <c r="G131" s="203" t="s">
        <v>1622</v>
      </c>
      <c r="H131" s="204">
        <v>3</v>
      </c>
      <c r="I131" s="205"/>
      <c r="J131" s="206">
        <f>ROUND(I131*H131,2)</f>
        <v>0</v>
      </c>
      <c r="K131" s="202" t="s">
        <v>1606</v>
      </c>
      <c r="L131" s="39"/>
      <c r="M131" s="207" t="s">
        <v>20</v>
      </c>
      <c r="N131" s="208" t="s">
        <v>46</v>
      </c>
      <c r="O131" s="75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AR131" s="13" t="s">
        <v>150</v>
      </c>
      <c r="AT131" s="13" t="s">
        <v>145</v>
      </c>
      <c r="AU131" s="13" t="s">
        <v>83</v>
      </c>
      <c r="AY131" s="13" t="s">
        <v>142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3" t="s">
        <v>83</v>
      </c>
      <c r="BK131" s="211">
        <f>ROUND(I131*H131,2)</f>
        <v>0</v>
      </c>
      <c r="BL131" s="13" t="s">
        <v>150</v>
      </c>
      <c r="BM131" s="13" t="s">
        <v>578</v>
      </c>
    </row>
    <row r="132" s="1" customFormat="1" ht="16.5" customHeight="1">
      <c r="B132" s="34"/>
      <c r="C132" s="200" t="s">
        <v>324</v>
      </c>
      <c r="D132" s="200" t="s">
        <v>145</v>
      </c>
      <c r="E132" s="201" t="s">
        <v>1693</v>
      </c>
      <c r="F132" s="202" t="s">
        <v>1694</v>
      </c>
      <c r="G132" s="203" t="s">
        <v>1622</v>
      </c>
      <c r="H132" s="204">
        <v>2</v>
      </c>
      <c r="I132" s="205"/>
      <c r="J132" s="206">
        <f>ROUND(I132*H132,2)</f>
        <v>0</v>
      </c>
      <c r="K132" s="202" t="s">
        <v>1606</v>
      </c>
      <c r="L132" s="39"/>
      <c r="M132" s="207" t="s">
        <v>20</v>
      </c>
      <c r="N132" s="208" t="s">
        <v>46</v>
      </c>
      <c r="O132" s="75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AR132" s="13" t="s">
        <v>150</v>
      </c>
      <c r="AT132" s="13" t="s">
        <v>145</v>
      </c>
      <c r="AU132" s="13" t="s">
        <v>83</v>
      </c>
      <c r="AY132" s="13" t="s">
        <v>142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3" t="s">
        <v>83</v>
      </c>
      <c r="BK132" s="211">
        <f>ROUND(I132*H132,2)</f>
        <v>0</v>
      </c>
      <c r="BL132" s="13" t="s">
        <v>150</v>
      </c>
      <c r="BM132" s="13" t="s">
        <v>602</v>
      </c>
    </row>
    <row r="133" s="1" customFormat="1" ht="16.5" customHeight="1">
      <c r="B133" s="34"/>
      <c r="C133" s="200" t="s">
        <v>328</v>
      </c>
      <c r="D133" s="200" t="s">
        <v>145</v>
      </c>
      <c r="E133" s="201" t="s">
        <v>1695</v>
      </c>
      <c r="F133" s="202" t="s">
        <v>1696</v>
      </c>
      <c r="G133" s="203" t="s">
        <v>1622</v>
      </c>
      <c r="H133" s="204">
        <v>4</v>
      </c>
      <c r="I133" s="205"/>
      <c r="J133" s="206">
        <f>ROUND(I133*H133,2)</f>
        <v>0</v>
      </c>
      <c r="K133" s="202" t="s">
        <v>1606</v>
      </c>
      <c r="L133" s="39"/>
      <c r="M133" s="207" t="s">
        <v>20</v>
      </c>
      <c r="N133" s="208" t="s">
        <v>46</v>
      </c>
      <c r="O133" s="75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AR133" s="13" t="s">
        <v>150</v>
      </c>
      <c r="AT133" s="13" t="s">
        <v>145</v>
      </c>
      <c r="AU133" s="13" t="s">
        <v>83</v>
      </c>
      <c r="AY133" s="13" t="s">
        <v>142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3" t="s">
        <v>83</v>
      </c>
      <c r="BK133" s="211">
        <f>ROUND(I133*H133,2)</f>
        <v>0</v>
      </c>
      <c r="BL133" s="13" t="s">
        <v>150</v>
      </c>
      <c r="BM133" s="13" t="s">
        <v>610</v>
      </c>
    </row>
    <row r="134" s="1" customFormat="1" ht="16.5" customHeight="1">
      <c r="B134" s="34"/>
      <c r="C134" s="200" t="s">
        <v>332</v>
      </c>
      <c r="D134" s="200" t="s">
        <v>145</v>
      </c>
      <c r="E134" s="201" t="s">
        <v>1697</v>
      </c>
      <c r="F134" s="202" t="s">
        <v>1698</v>
      </c>
      <c r="G134" s="203" t="s">
        <v>1622</v>
      </c>
      <c r="H134" s="204">
        <v>7</v>
      </c>
      <c r="I134" s="205"/>
      <c r="J134" s="206">
        <f>ROUND(I134*H134,2)</f>
        <v>0</v>
      </c>
      <c r="K134" s="202" t="s">
        <v>1606</v>
      </c>
      <c r="L134" s="39"/>
      <c r="M134" s="207" t="s">
        <v>20</v>
      </c>
      <c r="N134" s="208" t="s">
        <v>46</v>
      </c>
      <c r="O134" s="75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AR134" s="13" t="s">
        <v>150</v>
      </c>
      <c r="AT134" s="13" t="s">
        <v>145</v>
      </c>
      <c r="AU134" s="13" t="s">
        <v>83</v>
      </c>
      <c r="AY134" s="13" t="s">
        <v>142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3" t="s">
        <v>83</v>
      </c>
      <c r="BK134" s="211">
        <f>ROUND(I134*H134,2)</f>
        <v>0</v>
      </c>
      <c r="BL134" s="13" t="s">
        <v>150</v>
      </c>
      <c r="BM134" s="13" t="s">
        <v>626</v>
      </c>
    </row>
    <row r="135" s="1" customFormat="1" ht="16.5" customHeight="1">
      <c r="B135" s="34"/>
      <c r="C135" s="200" t="s">
        <v>336</v>
      </c>
      <c r="D135" s="200" t="s">
        <v>145</v>
      </c>
      <c r="E135" s="201" t="s">
        <v>1699</v>
      </c>
      <c r="F135" s="202" t="s">
        <v>1700</v>
      </c>
      <c r="G135" s="203" t="s">
        <v>1622</v>
      </c>
      <c r="H135" s="204">
        <v>2</v>
      </c>
      <c r="I135" s="205"/>
      <c r="J135" s="206">
        <f>ROUND(I135*H135,2)</f>
        <v>0</v>
      </c>
      <c r="K135" s="202" t="s">
        <v>1606</v>
      </c>
      <c r="L135" s="39"/>
      <c r="M135" s="207" t="s">
        <v>20</v>
      </c>
      <c r="N135" s="208" t="s">
        <v>46</v>
      </c>
      <c r="O135" s="75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AR135" s="13" t="s">
        <v>150</v>
      </c>
      <c r="AT135" s="13" t="s">
        <v>145</v>
      </c>
      <c r="AU135" s="13" t="s">
        <v>83</v>
      </c>
      <c r="AY135" s="13" t="s">
        <v>142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3" t="s">
        <v>83</v>
      </c>
      <c r="BK135" s="211">
        <f>ROUND(I135*H135,2)</f>
        <v>0</v>
      </c>
      <c r="BL135" s="13" t="s">
        <v>150</v>
      </c>
      <c r="BM135" s="13" t="s">
        <v>642</v>
      </c>
    </row>
    <row r="136" s="1" customFormat="1" ht="16.5" customHeight="1">
      <c r="B136" s="34"/>
      <c r="C136" s="200" t="s">
        <v>340</v>
      </c>
      <c r="D136" s="200" t="s">
        <v>145</v>
      </c>
      <c r="E136" s="201" t="s">
        <v>1701</v>
      </c>
      <c r="F136" s="202" t="s">
        <v>1702</v>
      </c>
      <c r="G136" s="203" t="s">
        <v>1622</v>
      </c>
      <c r="H136" s="204">
        <v>2</v>
      </c>
      <c r="I136" s="205"/>
      <c r="J136" s="206">
        <f>ROUND(I136*H136,2)</f>
        <v>0</v>
      </c>
      <c r="K136" s="202" t="s">
        <v>1606</v>
      </c>
      <c r="L136" s="39"/>
      <c r="M136" s="207" t="s">
        <v>20</v>
      </c>
      <c r="N136" s="208" t="s">
        <v>46</v>
      </c>
      <c r="O136" s="75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AR136" s="13" t="s">
        <v>150</v>
      </c>
      <c r="AT136" s="13" t="s">
        <v>145</v>
      </c>
      <c r="AU136" s="13" t="s">
        <v>83</v>
      </c>
      <c r="AY136" s="13" t="s">
        <v>142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3" t="s">
        <v>83</v>
      </c>
      <c r="BK136" s="211">
        <f>ROUND(I136*H136,2)</f>
        <v>0</v>
      </c>
      <c r="BL136" s="13" t="s">
        <v>150</v>
      </c>
      <c r="BM136" s="13" t="s">
        <v>650</v>
      </c>
    </row>
    <row r="137" s="1" customFormat="1" ht="16.5" customHeight="1">
      <c r="B137" s="34"/>
      <c r="C137" s="200" t="s">
        <v>344</v>
      </c>
      <c r="D137" s="200" t="s">
        <v>145</v>
      </c>
      <c r="E137" s="201" t="s">
        <v>1703</v>
      </c>
      <c r="F137" s="202" t="s">
        <v>1704</v>
      </c>
      <c r="G137" s="203" t="s">
        <v>1622</v>
      </c>
      <c r="H137" s="204">
        <v>10</v>
      </c>
      <c r="I137" s="205"/>
      <c r="J137" s="206">
        <f>ROUND(I137*H137,2)</f>
        <v>0</v>
      </c>
      <c r="K137" s="202" t="s">
        <v>1606</v>
      </c>
      <c r="L137" s="39"/>
      <c r="M137" s="207" t="s">
        <v>20</v>
      </c>
      <c r="N137" s="208" t="s">
        <v>46</v>
      </c>
      <c r="O137" s="75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AR137" s="13" t="s">
        <v>150</v>
      </c>
      <c r="AT137" s="13" t="s">
        <v>145</v>
      </c>
      <c r="AU137" s="13" t="s">
        <v>83</v>
      </c>
      <c r="AY137" s="13" t="s">
        <v>142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3" t="s">
        <v>83</v>
      </c>
      <c r="BK137" s="211">
        <f>ROUND(I137*H137,2)</f>
        <v>0</v>
      </c>
      <c r="BL137" s="13" t="s">
        <v>150</v>
      </c>
      <c r="BM137" s="13" t="s">
        <v>658</v>
      </c>
    </row>
    <row r="138" s="1" customFormat="1" ht="16.5" customHeight="1">
      <c r="B138" s="34"/>
      <c r="C138" s="200" t="s">
        <v>350</v>
      </c>
      <c r="D138" s="200" t="s">
        <v>145</v>
      </c>
      <c r="E138" s="201" t="s">
        <v>1705</v>
      </c>
      <c r="F138" s="202" t="s">
        <v>1706</v>
      </c>
      <c r="G138" s="203" t="s">
        <v>1622</v>
      </c>
      <c r="H138" s="204">
        <v>8</v>
      </c>
      <c r="I138" s="205"/>
      <c r="J138" s="206">
        <f>ROUND(I138*H138,2)</f>
        <v>0</v>
      </c>
      <c r="K138" s="202" t="s">
        <v>1606</v>
      </c>
      <c r="L138" s="39"/>
      <c r="M138" s="207" t="s">
        <v>20</v>
      </c>
      <c r="N138" s="208" t="s">
        <v>46</v>
      </c>
      <c r="O138" s="75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AR138" s="13" t="s">
        <v>150</v>
      </c>
      <c r="AT138" s="13" t="s">
        <v>145</v>
      </c>
      <c r="AU138" s="13" t="s">
        <v>83</v>
      </c>
      <c r="AY138" s="13" t="s">
        <v>142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3" t="s">
        <v>83</v>
      </c>
      <c r="BK138" s="211">
        <f>ROUND(I138*H138,2)</f>
        <v>0</v>
      </c>
      <c r="BL138" s="13" t="s">
        <v>150</v>
      </c>
      <c r="BM138" s="13" t="s">
        <v>668</v>
      </c>
    </row>
    <row r="139" s="1" customFormat="1" ht="16.5" customHeight="1">
      <c r="B139" s="34"/>
      <c r="C139" s="200" t="s">
        <v>358</v>
      </c>
      <c r="D139" s="200" t="s">
        <v>145</v>
      </c>
      <c r="E139" s="201" t="s">
        <v>1707</v>
      </c>
      <c r="F139" s="202" t="s">
        <v>1708</v>
      </c>
      <c r="G139" s="203" t="s">
        <v>1622</v>
      </c>
      <c r="H139" s="204">
        <v>2</v>
      </c>
      <c r="I139" s="205"/>
      <c r="J139" s="206">
        <f>ROUND(I139*H139,2)</f>
        <v>0</v>
      </c>
      <c r="K139" s="202" t="s">
        <v>1606</v>
      </c>
      <c r="L139" s="39"/>
      <c r="M139" s="207" t="s">
        <v>20</v>
      </c>
      <c r="N139" s="208" t="s">
        <v>46</v>
      </c>
      <c r="O139" s="75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AR139" s="13" t="s">
        <v>150</v>
      </c>
      <c r="AT139" s="13" t="s">
        <v>145</v>
      </c>
      <c r="AU139" s="13" t="s">
        <v>83</v>
      </c>
      <c r="AY139" s="13" t="s">
        <v>142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3" t="s">
        <v>83</v>
      </c>
      <c r="BK139" s="211">
        <f>ROUND(I139*H139,2)</f>
        <v>0</v>
      </c>
      <c r="BL139" s="13" t="s">
        <v>150</v>
      </c>
      <c r="BM139" s="13" t="s">
        <v>676</v>
      </c>
    </row>
    <row r="140" s="1" customFormat="1" ht="16.5" customHeight="1">
      <c r="B140" s="34"/>
      <c r="C140" s="200" t="s">
        <v>362</v>
      </c>
      <c r="D140" s="200" t="s">
        <v>145</v>
      </c>
      <c r="E140" s="201" t="s">
        <v>1709</v>
      </c>
      <c r="F140" s="202" t="s">
        <v>1710</v>
      </c>
      <c r="G140" s="203" t="s">
        <v>1622</v>
      </c>
      <c r="H140" s="204">
        <v>60</v>
      </c>
      <c r="I140" s="205"/>
      <c r="J140" s="206">
        <f>ROUND(I140*H140,2)</f>
        <v>0</v>
      </c>
      <c r="K140" s="202" t="s">
        <v>1606</v>
      </c>
      <c r="L140" s="39"/>
      <c r="M140" s="207" t="s">
        <v>20</v>
      </c>
      <c r="N140" s="208" t="s">
        <v>46</v>
      </c>
      <c r="O140" s="75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AR140" s="13" t="s">
        <v>150</v>
      </c>
      <c r="AT140" s="13" t="s">
        <v>145</v>
      </c>
      <c r="AU140" s="13" t="s">
        <v>83</v>
      </c>
      <c r="AY140" s="13" t="s">
        <v>142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3" t="s">
        <v>83</v>
      </c>
      <c r="BK140" s="211">
        <f>ROUND(I140*H140,2)</f>
        <v>0</v>
      </c>
      <c r="BL140" s="13" t="s">
        <v>150</v>
      </c>
      <c r="BM140" s="13" t="s">
        <v>700</v>
      </c>
    </row>
    <row r="141" s="1" customFormat="1" ht="16.5" customHeight="1">
      <c r="B141" s="34"/>
      <c r="C141" s="200" t="s">
        <v>366</v>
      </c>
      <c r="D141" s="200" t="s">
        <v>145</v>
      </c>
      <c r="E141" s="201" t="s">
        <v>1711</v>
      </c>
      <c r="F141" s="202" t="s">
        <v>1712</v>
      </c>
      <c r="G141" s="203" t="s">
        <v>1622</v>
      </c>
      <c r="H141" s="204">
        <v>8</v>
      </c>
      <c r="I141" s="205"/>
      <c r="J141" s="206">
        <f>ROUND(I141*H141,2)</f>
        <v>0</v>
      </c>
      <c r="K141" s="202" t="s">
        <v>1606</v>
      </c>
      <c r="L141" s="39"/>
      <c r="M141" s="207" t="s">
        <v>20</v>
      </c>
      <c r="N141" s="208" t="s">
        <v>46</v>
      </c>
      <c r="O141" s="75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AR141" s="13" t="s">
        <v>150</v>
      </c>
      <c r="AT141" s="13" t="s">
        <v>145</v>
      </c>
      <c r="AU141" s="13" t="s">
        <v>83</v>
      </c>
      <c r="AY141" s="13" t="s">
        <v>142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3" t="s">
        <v>83</v>
      </c>
      <c r="BK141" s="211">
        <f>ROUND(I141*H141,2)</f>
        <v>0</v>
      </c>
      <c r="BL141" s="13" t="s">
        <v>150</v>
      </c>
      <c r="BM141" s="13" t="s">
        <v>708</v>
      </c>
    </row>
    <row r="142" s="1" customFormat="1" ht="16.5" customHeight="1">
      <c r="B142" s="34"/>
      <c r="C142" s="200" t="s">
        <v>374</v>
      </c>
      <c r="D142" s="200" t="s">
        <v>145</v>
      </c>
      <c r="E142" s="201" t="s">
        <v>1713</v>
      </c>
      <c r="F142" s="202" t="s">
        <v>1714</v>
      </c>
      <c r="G142" s="203" t="s">
        <v>1622</v>
      </c>
      <c r="H142" s="204">
        <v>60</v>
      </c>
      <c r="I142" s="205"/>
      <c r="J142" s="206">
        <f>ROUND(I142*H142,2)</f>
        <v>0</v>
      </c>
      <c r="K142" s="202" t="s">
        <v>1606</v>
      </c>
      <c r="L142" s="39"/>
      <c r="M142" s="207" t="s">
        <v>20</v>
      </c>
      <c r="N142" s="208" t="s">
        <v>46</v>
      </c>
      <c r="O142" s="75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AR142" s="13" t="s">
        <v>150</v>
      </c>
      <c r="AT142" s="13" t="s">
        <v>145</v>
      </c>
      <c r="AU142" s="13" t="s">
        <v>83</v>
      </c>
      <c r="AY142" s="13" t="s">
        <v>142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3" t="s">
        <v>83</v>
      </c>
      <c r="BK142" s="211">
        <f>ROUND(I142*H142,2)</f>
        <v>0</v>
      </c>
      <c r="BL142" s="13" t="s">
        <v>150</v>
      </c>
      <c r="BM142" s="13" t="s">
        <v>718</v>
      </c>
    </row>
    <row r="143" s="1" customFormat="1" ht="16.5" customHeight="1">
      <c r="B143" s="34"/>
      <c r="C143" s="200" t="s">
        <v>378</v>
      </c>
      <c r="D143" s="200" t="s">
        <v>145</v>
      </c>
      <c r="E143" s="201" t="s">
        <v>1715</v>
      </c>
      <c r="F143" s="202" t="s">
        <v>1716</v>
      </c>
      <c r="G143" s="203" t="s">
        <v>163</v>
      </c>
      <c r="H143" s="204">
        <v>45</v>
      </c>
      <c r="I143" s="205"/>
      <c r="J143" s="206">
        <f>ROUND(I143*H143,2)</f>
        <v>0</v>
      </c>
      <c r="K143" s="202" t="s">
        <v>1606</v>
      </c>
      <c r="L143" s="39"/>
      <c r="M143" s="207" t="s">
        <v>20</v>
      </c>
      <c r="N143" s="208" t="s">
        <v>46</v>
      </c>
      <c r="O143" s="75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AR143" s="13" t="s">
        <v>150</v>
      </c>
      <c r="AT143" s="13" t="s">
        <v>145</v>
      </c>
      <c r="AU143" s="13" t="s">
        <v>83</v>
      </c>
      <c r="AY143" s="13" t="s">
        <v>142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3" t="s">
        <v>83</v>
      </c>
      <c r="BK143" s="211">
        <f>ROUND(I143*H143,2)</f>
        <v>0</v>
      </c>
      <c r="BL143" s="13" t="s">
        <v>150</v>
      </c>
      <c r="BM143" s="13" t="s">
        <v>726</v>
      </c>
    </row>
    <row r="144" s="1" customFormat="1" ht="16.5" customHeight="1">
      <c r="B144" s="34"/>
      <c r="C144" s="200" t="s">
        <v>382</v>
      </c>
      <c r="D144" s="200" t="s">
        <v>145</v>
      </c>
      <c r="E144" s="201" t="s">
        <v>1717</v>
      </c>
      <c r="F144" s="202" t="s">
        <v>1718</v>
      </c>
      <c r="G144" s="203" t="s">
        <v>1622</v>
      </c>
      <c r="H144" s="204">
        <v>80</v>
      </c>
      <c r="I144" s="205"/>
      <c r="J144" s="206">
        <f>ROUND(I144*H144,2)</f>
        <v>0</v>
      </c>
      <c r="K144" s="202" t="s">
        <v>1606</v>
      </c>
      <c r="L144" s="39"/>
      <c r="M144" s="207" t="s">
        <v>20</v>
      </c>
      <c r="N144" s="208" t="s">
        <v>46</v>
      </c>
      <c r="O144" s="75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AR144" s="13" t="s">
        <v>150</v>
      </c>
      <c r="AT144" s="13" t="s">
        <v>145</v>
      </c>
      <c r="AU144" s="13" t="s">
        <v>83</v>
      </c>
      <c r="AY144" s="13" t="s">
        <v>142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3" t="s">
        <v>83</v>
      </c>
      <c r="BK144" s="211">
        <f>ROUND(I144*H144,2)</f>
        <v>0</v>
      </c>
      <c r="BL144" s="13" t="s">
        <v>150</v>
      </c>
      <c r="BM144" s="13" t="s">
        <v>760</v>
      </c>
    </row>
    <row r="145" s="1" customFormat="1" ht="16.5" customHeight="1">
      <c r="B145" s="34"/>
      <c r="C145" s="200" t="s">
        <v>386</v>
      </c>
      <c r="D145" s="200" t="s">
        <v>145</v>
      </c>
      <c r="E145" s="201" t="s">
        <v>1719</v>
      </c>
      <c r="F145" s="202" t="s">
        <v>1720</v>
      </c>
      <c r="G145" s="203" t="s">
        <v>163</v>
      </c>
      <c r="H145" s="204">
        <v>20</v>
      </c>
      <c r="I145" s="205"/>
      <c r="J145" s="206">
        <f>ROUND(I145*H145,2)</f>
        <v>0</v>
      </c>
      <c r="K145" s="202" t="s">
        <v>1606</v>
      </c>
      <c r="L145" s="39"/>
      <c r="M145" s="207" t="s">
        <v>20</v>
      </c>
      <c r="N145" s="208" t="s">
        <v>46</v>
      </c>
      <c r="O145" s="75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AR145" s="13" t="s">
        <v>150</v>
      </c>
      <c r="AT145" s="13" t="s">
        <v>145</v>
      </c>
      <c r="AU145" s="13" t="s">
        <v>83</v>
      </c>
      <c r="AY145" s="13" t="s">
        <v>142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3" t="s">
        <v>83</v>
      </c>
      <c r="BK145" s="211">
        <f>ROUND(I145*H145,2)</f>
        <v>0</v>
      </c>
      <c r="BL145" s="13" t="s">
        <v>150</v>
      </c>
      <c r="BM145" s="13" t="s">
        <v>1721</v>
      </c>
    </row>
    <row r="146" s="1" customFormat="1" ht="16.5" customHeight="1">
      <c r="B146" s="34"/>
      <c r="C146" s="200" t="s">
        <v>390</v>
      </c>
      <c r="D146" s="200" t="s">
        <v>145</v>
      </c>
      <c r="E146" s="201" t="s">
        <v>1722</v>
      </c>
      <c r="F146" s="202" t="s">
        <v>1723</v>
      </c>
      <c r="G146" s="203" t="s">
        <v>1622</v>
      </c>
      <c r="H146" s="204">
        <v>100</v>
      </c>
      <c r="I146" s="205"/>
      <c r="J146" s="206">
        <f>ROUND(I146*H146,2)</f>
        <v>0</v>
      </c>
      <c r="K146" s="202" t="s">
        <v>1606</v>
      </c>
      <c r="L146" s="39"/>
      <c r="M146" s="207" t="s">
        <v>20</v>
      </c>
      <c r="N146" s="208" t="s">
        <v>46</v>
      </c>
      <c r="O146" s="75"/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AR146" s="13" t="s">
        <v>150</v>
      </c>
      <c r="AT146" s="13" t="s">
        <v>145</v>
      </c>
      <c r="AU146" s="13" t="s">
        <v>83</v>
      </c>
      <c r="AY146" s="13" t="s">
        <v>142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3" t="s">
        <v>83</v>
      </c>
      <c r="BK146" s="211">
        <f>ROUND(I146*H146,2)</f>
        <v>0</v>
      </c>
      <c r="BL146" s="13" t="s">
        <v>150</v>
      </c>
      <c r="BM146" s="13" t="s">
        <v>1724</v>
      </c>
    </row>
    <row r="147" s="1" customFormat="1" ht="16.5" customHeight="1">
      <c r="B147" s="34"/>
      <c r="C147" s="200" t="s">
        <v>394</v>
      </c>
      <c r="D147" s="200" t="s">
        <v>145</v>
      </c>
      <c r="E147" s="201" t="s">
        <v>1725</v>
      </c>
      <c r="F147" s="202" t="s">
        <v>1726</v>
      </c>
      <c r="G147" s="203" t="s">
        <v>228</v>
      </c>
      <c r="H147" s="204">
        <v>1</v>
      </c>
      <c r="I147" s="205"/>
      <c r="J147" s="206">
        <f>ROUND(I147*H147,2)</f>
        <v>0</v>
      </c>
      <c r="K147" s="202" t="s">
        <v>1606</v>
      </c>
      <c r="L147" s="39"/>
      <c r="M147" s="207" t="s">
        <v>20</v>
      </c>
      <c r="N147" s="208" t="s">
        <v>46</v>
      </c>
      <c r="O147" s="75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AR147" s="13" t="s">
        <v>150</v>
      </c>
      <c r="AT147" s="13" t="s">
        <v>145</v>
      </c>
      <c r="AU147" s="13" t="s">
        <v>83</v>
      </c>
      <c r="AY147" s="13" t="s">
        <v>142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3" t="s">
        <v>83</v>
      </c>
      <c r="BK147" s="211">
        <f>ROUND(I147*H147,2)</f>
        <v>0</v>
      </c>
      <c r="BL147" s="13" t="s">
        <v>150</v>
      </c>
      <c r="BM147" s="13" t="s">
        <v>1727</v>
      </c>
    </row>
    <row r="148" s="1" customFormat="1" ht="16.5" customHeight="1">
      <c r="B148" s="34"/>
      <c r="C148" s="200" t="s">
        <v>398</v>
      </c>
      <c r="D148" s="200" t="s">
        <v>145</v>
      </c>
      <c r="E148" s="201" t="s">
        <v>1728</v>
      </c>
      <c r="F148" s="202" t="s">
        <v>1729</v>
      </c>
      <c r="G148" s="203" t="s">
        <v>163</v>
      </c>
      <c r="H148" s="204">
        <v>45</v>
      </c>
      <c r="I148" s="205"/>
      <c r="J148" s="206">
        <f>ROUND(I148*H148,2)</f>
        <v>0</v>
      </c>
      <c r="K148" s="202" t="s">
        <v>1606</v>
      </c>
      <c r="L148" s="39"/>
      <c r="M148" s="207" t="s">
        <v>20</v>
      </c>
      <c r="N148" s="208" t="s">
        <v>46</v>
      </c>
      <c r="O148" s="75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AR148" s="13" t="s">
        <v>150</v>
      </c>
      <c r="AT148" s="13" t="s">
        <v>145</v>
      </c>
      <c r="AU148" s="13" t="s">
        <v>83</v>
      </c>
      <c r="AY148" s="13" t="s">
        <v>142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3" t="s">
        <v>83</v>
      </c>
      <c r="BK148" s="211">
        <f>ROUND(I148*H148,2)</f>
        <v>0</v>
      </c>
      <c r="BL148" s="13" t="s">
        <v>150</v>
      </c>
      <c r="BM148" s="13" t="s">
        <v>1730</v>
      </c>
    </row>
    <row r="149" s="1" customFormat="1" ht="16.5" customHeight="1">
      <c r="B149" s="34"/>
      <c r="C149" s="200" t="s">
        <v>402</v>
      </c>
      <c r="D149" s="200" t="s">
        <v>145</v>
      </c>
      <c r="E149" s="201" t="s">
        <v>1731</v>
      </c>
      <c r="F149" s="202" t="s">
        <v>1732</v>
      </c>
      <c r="G149" s="203" t="s">
        <v>163</v>
      </c>
      <c r="H149" s="204">
        <v>100</v>
      </c>
      <c r="I149" s="205"/>
      <c r="J149" s="206">
        <f>ROUND(I149*H149,2)</f>
        <v>0</v>
      </c>
      <c r="K149" s="202" t="s">
        <v>1606</v>
      </c>
      <c r="L149" s="39"/>
      <c r="M149" s="207" t="s">
        <v>20</v>
      </c>
      <c r="N149" s="208" t="s">
        <v>46</v>
      </c>
      <c r="O149" s="75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AR149" s="13" t="s">
        <v>150</v>
      </c>
      <c r="AT149" s="13" t="s">
        <v>145</v>
      </c>
      <c r="AU149" s="13" t="s">
        <v>83</v>
      </c>
      <c r="AY149" s="13" t="s">
        <v>142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3" t="s">
        <v>83</v>
      </c>
      <c r="BK149" s="211">
        <f>ROUND(I149*H149,2)</f>
        <v>0</v>
      </c>
      <c r="BL149" s="13" t="s">
        <v>150</v>
      </c>
      <c r="BM149" s="13" t="s">
        <v>1733</v>
      </c>
    </row>
    <row r="150" s="1" customFormat="1" ht="16.5" customHeight="1">
      <c r="B150" s="34"/>
      <c r="C150" s="200" t="s">
        <v>408</v>
      </c>
      <c r="D150" s="200" t="s">
        <v>145</v>
      </c>
      <c r="E150" s="201" t="s">
        <v>1734</v>
      </c>
      <c r="F150" s="202" t="s">
        <v>1735</v>
      </c>
      <c r="G150" s="203" t="s">
        <v>1622</v>
      </c>
      <c r="H150" s="204">
        <v>8</v>
      </c>
      <c r="I150" s="205"/>
      <c r="J150" s="206">
        <f>ROUND(I150*H150,2)</f>
        <v>0</v>
      </c>
      <c r="K150" s="202" t="s">
        <v>1606</v>
      </c>
      <c r="L150" s="39"/>
      <c r="M150" s="207" t="s">
        <v>20</v>
      </c>
      <c r="N150" s="208" t="s">
        <v>46</v>
      </c>
      <c r="O150" s="75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AR150" s="13" t="s">
        <v>150</v>
      </c>
      <c r="AT150" s="13" t="s">
        <v>145</v>
      </c>
      <c r="AU150" s="13" t="s">
        <v>83</v>
      </c>
      <c r="AY150" s="13" t="s">
        <v>142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3" t="s">
        <v>83</v>
      </c>
      <c r="BK150" s="211">
        <f>ROUND(I150*H150,2)</f>
        <v>0</v>
      </c>
      <c r="BL150" s="13" t="s">
        <v>150</v>
      </c>
      <c r="BM150" s="13" t="s">
        <v>1736</v>
      </c>
    </row>
    <row r="151" s="1" customFormat="1" ht="16.5" customHeight="1">
      <c r="B151" s="34"/>
      <c r="C151" s="200" t="s">
        <v>412</v>
      </c>
      <c r="D151" s="200" t="s">
        <v>145</v>
      </c>
      <c r="E151" s="201" t="s">
        <v>1737</v>
      </c>
      <c r="F151" s="202" t="s">
        <v>1738</v>
      </c>
      <c r="G151" s="203" t="s">
        <v>1622</v>
      </c>
      <c r="H151" s="204">
        <v>6</v>
      </c>
      <c r="I151" s="205"/>
      <c r="J151" s="206">
        <f>ROUND(I151*H151,2)</f>
        <v>0</v>
      </c>
      <c r="K151" s="202" t="s">
        <v>1606</v>
      </c>
      <c r="L151" s="39"/>
      <c r="M151" s="207" t="s">
        <v>20</v>
      </c>
      <c r="N151" s="208" t="s">
        <v>46</v>
      </c>
      <c r="O151" s="75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AR151" s="13" t="s">
        <v>150</v>
      </c>
      <c r="AT151" s="13" t="s">
        <v>145</v>
      </c>
      <c r="AU151" s="13" t="s">
        <v>83</v>
      </c>
      <c r="AY151" s="13" t="s">
        <v>142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3" t="s">
        <v>83</v>
      </c>
      <c r="BK151" s="211">
        <f>ROUND(I151*H151,2)</f>
        <v>0</v>
      </c>
      <c r="BL151" s="13" t="s">
        <v>150</v>
      </c>
      <c r="BM151" s="13" t="s">
        <v>1739</v>
      </c>
    </row>
    <row r="152" s="1" customFormat="1" ht="16.5" customHeight="1">
      <c r="B152" s="34"/>
      <c r="C152" s="200" t="s">
        <v>370</v>
      </c>
      <c r="D152" s="200" t="s">
        <v>145</v>
      </c>
      <c r="E152" s="201" t="s">
        <v>1740</v>
      </c>
      <c r="F152" s="202" t="s">
        <v>1741</v>
      </c>
      <c r="G152" s="203" t="s">
        <v>1622</v>
      </c>
      <c r="H152" s="204">
        <v>3</v>
      </c>
      <c r="I152" s="205"/>
      <c r="J152" s="206">
        <f>ROUND(I152*H152,2)</f>
        <v>0</v>
      </c>
      <c r="K152" s="202" t="s">
        <v>1606</v>
      </c>
      <c r="L152" s="39"/>
      <c r="M152" s="207" t="s">
        <v>20</v>
      </c>
      <c r="N152" s="208" t="s">
        <v>46</v>
      </c>
      <c r="O152" s="75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AR152" s="13" t="s">
        <v>150</v>
      </c>
      <c r="AT152" s="13" t="s">
        <v>145</v>
      </c>
      <c r="AU152" s="13" t="s">
        <v>83</v>
      </c>
      <c r="AY152" s="13" t="s">
        <v>142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3" t="s">
        <v>83</v>
      </c>
      <c r="BK152" s="211">
        <f>ROUND(I152*H152,2)</f>
        <v>0</v>
      </c>
      <c r="BL152" s="13" t="s">
        <v>150</v>
      </c>
      <c r="BM152" s="13" t="s">
        <v>1742</v>
      </c>
    </row>
    <row r="153" s="1" customFormat="1" ht="16.5" customHeight="1">
      <c r="B153" s="34"/>
      <c r="C153" s="200" t="s">
        <v>419</v>
      </c>
      <c r="D153" s="200" t="s">
        <v>145</v>
      </c>
      <c r="E153" s="201" t="s">
        <v>1743</v>
      </c>
      <c r="F153" s="202" t="s">
        <v>1744</v>
      </c>
      <c r="G153" s="203" t="s">
        <v>1622</v>
      </c>
      <c r="H153" s="204">
        <v>4</v>
      </c>
      <c r="I153" s="205"/>
      <c r="J153" s="206">
        <f>ROUND(I153*H153,2)</f>
        <v>0</v>
      </c>
      <c r="K153" s="202" t="s">
        <v>1606</v>
      </c>
      <c r="L153" s="39"/>
      <c r="M153" s="207" t="s">
        <v>20</v>
      </c>
      <c r="N153" s="208" t="s">
        <v>46</v>
      </c>
      <c r="O153" s="75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AR153" s="13" t="s">
        <v>150</v>
      </c>
      <c r="AT153" s="13" t="s">
        <v>145</v>
      </c>
      <c r="AU153" s="13" t="s">
        <v>83</v>
      </c>
      <c r="AY153" s="13" t="s">
        <v>142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3" t="s">
        <v>83</v>
      </c>
      <c r="BK153" s="211">
        <f>ROUND(I153*H153,2)</f>
        <v>0</v>
      </c>
      <c r="BL153" s="13" t="s">
        <v>150</v>
      </c>
      <c r="BM153" s="13" t="s">
        <v>1745</v>
      </c>
    </row>
    <row r="154" s="1" customFormat="1" ht="16.5" customHeight="1">
      <c r="B154" s="34"/>
      <c r="C154" s="200" t="s">
        <v>423</v>
      </c>
      <c r="D154" s="200" t="s">
        <v>145</v>
      </c>
      <c r="E154" s="201" t="s">
        <v>1746</v>
      </c>
      <c r="F154" s="202" t="s">
        <v>1747</v>
      </c>
      <c r="G154" s="203" t="s">
        <v>1622</v>
      </c>
      <c r="H154" s="204">
        <v>4</v>
      </c>
      <c r="I154" s="205"/>
      <c r="J154" s="206">
        <f>ROUND(I154*H154,2)</f>
        <v>0</v>
      </c>
      <c r="K154" s="202" t="s">
        <v>1606</v>
      </c>
      <c r="L154" s="39"/>
      <c r="M154" s="207" t="s">
        <v>20</v>
      </c>
      <c r="N154" s="208" t="s">
        <v>46</v>
      </c>
      <c r="O154" s="75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AR154" s="13" t="s">
        <v>150</v>
      </c>
      <c r="AT154" s="13" t="s">
        <v>145</v>
      </c>
      <c r="AU154" s="13" t="s">
        <v>83</v>
      </c>
      <c r="AY154" s="13" t="s">
        <v>142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3" t="s">
        <v>83</v>
      </c>
      <c r="BK154" s="211">
        <f>ROUND(I154*H154,2)</f>
        <v>0</v>
      </c>
      <c r="BL154" s="13" t="s">
        <v>150</v>
      </c>
      <c r="BM154" s="13" t="s">
        <v>1748</v>
      </c>
    </row>
    <row r="155" s="1" customFormat="1" ht="16.5" customHeight="1">
      <c r="B155" s="34"/>
      <c r="C155" s="200" t="s">
        <v>427</v>
      </c>
      <c r="D155" s="200" t="s">
        <v>145</v>
      </c>
      <c r="E155" s="201" t="s">
        <v>1749</v>
      </c>
      <c r="F155" s="202" t="s">
        <v>1750</v>
      </c>
      <c r="G155" s="203" t="s">
        <v>1622</v>
      </c>
      <c r="H155" s="204">
        <v>2</v>
      </c>
      <c r="I155" s="205"/>
      <c r="J155" s="206">
        <f>ROUND(I155*H155,2)</f>
        <v>0</v>
      </c>
      <c r="K155" s="202" t="s">
        <v>1606</v>
      </c>
      <c r="L155" s="39"/>
      <c r="M155" s="207" t="s">
        <v>20</v>
      </c>
      <c r="N155" s="208" t="s">
        <v>46</v>
      </c>
      <c r="O155" s="75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AR155" s="13" t="s">
        <v>150</v>
      </c>
      <c r="AT155" s="13" t="s">
        <v>145</v>
      </c>
      <c r="AU155" s="13" t="s">
        <v>83</v>
      </c>
      <c r="AY155" s="13" t="s">
        <v>142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3" t="s">
        <v>83</v>
      </c>
      <c r="BK155" s="211">
        <f>ROUND(I155*H155,2)</f>
        <v>0</v>
      </c>
      <c r="BL155" s="13" t="s">
        <v>150</v>
      </c>
      <c r="BM155" s="13" t="s">
        <v>1751</v>
      </c>
    </row>
    <row r="156" s="1" customFormat="1" ht="16.5" customHeight="1">
      <c r="B156" s="34"/>
      <c r="C156" s="200" t="s">
        <v>429</v>
      </c>
      <c r="D156" s="200" t="s">
        <v>145</v>
      </c>
      <c r="E156" s="201" t="s">
        <v>1752</v>
      </c>
      <c r="F156" s="202" t="s">
        <v>1753</v>
      </c>
      <c r="G156" s="203" t="s">
        <v>1622</v>
      </c>
      <c r="H156" s="204">
        <v>1</v>
      </c>
      <c r="I156" s="205"/>
      <c r="J156" s="206">
        <f>ROUND(I156*H156,2)</f>
        <v>0</v>
      </c>
      <c r="K156" s="202" t="s">
        <v>1606</v>
      </c>
      <c r="L156" s="39"/>
      <c r="M156" s="207" t="s">
        <v>20</v>
      </c>
      <c r="N156" s="208" t="s">
        <v>46</v>
      </c>
      <c r="O156" s="75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AR156" s="13" t="s">
        <v>150</v>
      </c>
      <c r="AT156" s="13" t="s">
        <v>145</v>
      </c>
      <c r="AU156" s="13" t="s">
        <v>83</v>
      </c>
      <c r="AY156" s="13" t="s">
        <v>142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3" t="s">
        <v>83</v>
      </c>
      <c r="BK156" s="211">
        <f>ROUND(I156*H156,2)</f>
        <v>0</v>
      </c>
      <c r="BL156" s="13" t="s">
        <v>150</v>
      </c>
      <c r="BM156" s="13" t="s">
        <v>1754</v>
      </c>
    </row>
    <row r="157" s="1" customFormat="1" ht="16.5" customHeight="1">
      <c r="B157" s="34"/>
      <c r="C157" s="200" t="s">
        <v>433</v>
      </c>
      <c r="D157" s="200" t="s">
        <v>145</v>
      </c>
      <c r="E157" s="201" t="s">
        <v>1755</v>
      </c>
      <c r="F157" s="202" t="s">
        <v>1756</v>
      </c>
      <c r="G157" s="203" t="s">
        <v>1622</v>
      </c>
      <c r="H157" s="204">
        <v>15</v>
      </c>
      <c r="I157" s="205"/>
      <c r="J157" s="206">
        <f>ROUND(I157*H157,2)</f>
        <v>0</v>
      </c>
      <c r="K157" s="202" t="s">
        <v>1606</v>
      </c>
      <c r="L157" s="39"/>
      <c r="M157" s="207" t="s">
        <v>20</v>
      </c>
      <c r="N157" s="208" t="s">
        <v>46</v>
      </c>
      <c r="O157" s="75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AR157" s="13" t="s">
        <v>150</v>
      </c>
      <c r="AT157" s="13" t="s">
        <v>145</v>
      </c>
      <c r="AU157" s="13" t="s">
        <v>83</v>
      </c>
      <c r="AY157" s="13" t="s">
        <v>142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3" t="s">
        <v>83</v>
      </c>
      <c r="BK157" s="211">
        <f>ROUND(I157*H157,2)</f>
        <v>0</v>
      </c>
      <c r="BL157" s="13" t="s">
        <v>150</v>
      </c>
      <c r="BM157" s="13" t="s">
        <v>1757</v>
      </c>
    </row>
    <row r="158" s="1" customFormat="1" ht="16.5" customHeight="1">
      <c r="B158" s="34"/>
      <c r="C158" s="200" t="s">
        <v>437</v>
      </c>
      <c r="D158" s="200" t="s">
        <v>145</v>
      </c>
      <c r="E158" s="201" t="s">
        <v>1758</v>
      </c>
      <c r="F158" s="202" t="s">
        <v>1759</v>
      </c>
      <c r="G158" s="203" t="s">
        <v>1622</v>
      </c>
      <c r="H158" s="204">
        <v>22</v>
      </c>
      <c r="I158" s="205"/>
      <c r="J158" s="206">
        <f>ROUND(I158*H158,2)</f>
        <v>0</v>
      </c>
      <c r="K158" s="202" t="s">
        <v>1606</v>
      </c>
      <c r="L158" s="39"/>
      <c r="M158" s="207" t="s">
        <v>20</v>
      </c>
      <c r="N158" s="208" t="s">
        <v>46</v>
      </c>
      <c r="O158" s="75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AR158" s="13" t="s">
        <v>150</v>
      </c>
      <c r="AT158" s="13" t="s">
        <v>145</v>
      </c>
      <c r="AU158" s="13" t="s">
        <v>83</v>
      </c>
      <c r="AY158" s="13" t="s">
        <v>142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3" t="s">
        <v>83</v>
      </c>
      <c r="BK158" s="211">
        <f>ROUND(I158*H158,2)</f>
        <v>0</v>
      </c>
      <c r="BL158" s="13" t="s">
        <v>150</v>
      </c>
      <c r="BM158" s="13" t="s">
        <v>1760</v>
      </c>
    </row>
    <row r="159" s="1" customFormat="1" ht="16.5" customHeight="1">
      <c r="B159" s="34"/>
      <c r="C159" s="200" t="s">
        <v>441</v>
      </c>
      <c r="D159" s="200" t="s">
        <v>145</v>
      </c>
      <c r="E159" s="201" t="s">
        <v>1761</v>
      </c>
      <c r="F159" s="202" t="s">
        <v>1762</v>
      </c>
      <c r="G159" s="203" t="s">
        <v>1622</v>
      </c>
      <c r="H159" s="204">
        <v>1</v>
      </c>
      <c r="I159" s="205"/>
      <c r="J159" s="206">
        <f>ROUND(I159*H159,2)</f>
        <v>0</v>
      </c>
      <c r="K159" s="202" t="s">
        <v>1606</v>
      </c>
      <c r="L159" s="39"/>
      <c r="M159" s="207" t="s">
        <v>20</v>
      </c>
      <c r="N159" s="208" t="s">
        <v>46</v>
      </c>
      <c r="O159" s="75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AR159" s="13" t="s">
        <v>150</v>
      </c>
      <c r="AT159" s="13" t="s">
        <v>145</v>
      </c>
      <c r="AU159" s="13" t="s">
        <v>83</v>
      </c>
      <c r="AY159" s="13" t="s">
        <v>142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3" t="s">
        <v>83</v>
      </c>
      <c r="BK159" s="211">
        <f>ROUND(I159*H159,2)</f>
        <v>0</v>
      </c>
      <c r="BL159" s="13" t="s">
        <v>150</v>
      </c>
      <c r="BM159" s="13" t="s">
        <v>1763</v>
      </c>
    </row>
    <row r="160" s="1" customFormat="1" ht="16.5" customHeight="1">
      <c r="B160" s="34"/>
      <c r="C160" s="200" t="s">
        <v>445</v>
      </c>
      <c r="D160" s="200" t="s">
        <v>145</v>
      </c>
      <c r="E160" s="201" t="s">
        <v>1764</v>
      </c>
      <c r="F160" s="202" t="s">
        <v>1765</v>
      </c>
      <c r="G160" s="203" t="s">
        <v>1622</v>
      </c>
      <c r="H160" s="204">
        <v>2</v>
      </c>
      <c r="I160" s="205"/>
      <c r="J160" s="206">
        <f>ROUND(I160*H160,2)</f>
        <v>0</v>
      </c>
      <c r="K160" s="202" t="s">
        <v>1606</v>
      </c>
      <c r="L160" s="39"/>
      <c r="M160" s="207" t="s">
        <v>20</v>
      </c>
      <c r="N160" s="208" t="s">
        <v>46</v>
      </c>
      <c r="O160" s="75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AR160" s="13" t="s">
        <v>150</v>
      </c>
      <c r="AT160" s="13" t="s">
        <v>145</v>
      </c>
      <c r="AU160" s="13" t="s">
        <v>83</v>
      </c>
      <c r="AY160" s="13" t="s">
        <v>142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3" t="s">
        <v>83</v>
      </c>
      <c r="BK160" s="211">
        <f>ROUND(I160*H160,2)</f>
        <v>0</v>
      </c>
      <c r="BL160" s="13" t="s">
        <v>150</v>
      </c>
      <c r="BM160" s="13" t="s">
        <v>1766</v>
      </c>
    </row>
    <row r="161" s="1" customFormat="1" ht="16.5" customHeight="1">
      <c r="B161" s="34"/>
      <c r="C161" s="200" t="s">
        <v>449</v>
      </c>
      <c r="D161" s="200" t="s">
        <v>145</v>
      </c>
      <c r="E161" s="201" t="s">
        <v>1767</v>
      </c>
      <c r="F161" s="202" t="s">
        <v>1768</v>
      </c>
      <c r="G161" s="203" t="s">
        <v>1622</v>
      </c>
      <c r="H161" s="204">
        <v>2</v>
      </c>
      <c r="I161" s="205"/>
      <c r="J161" s="206">
        <f>ROUND(I161*H161,2)</f>
        <v>0</v>
      </c>
      <c r="K161" s="202" t="s">
        <v>1606</v>
      </c>
      <c r="L161" s="39"/>
      <c r="M161" s="207" t="s">
        <v>20</v>
      </c>
      <c r="N161" s="208" t="s">
        <v>46</v>
      </c>
      <c r="O161" s="75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AR161" s="13" t="s">
        <v>150</v>
      </c>
      <c r="AT161" s="13" t="s">
        <v>145</v>
      </c>
      <c r="AU161" s="13" t="s">
        <v>83</v>
      </c>
      <c r="AY161" s="13" t="s">
        <v>142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3" t="s">
        <v>83</v>
      </c>
      <c r="BK161" s="211">
        <f>ROUND(I161*H161,2)</f>
        <v>0</v>
      </c>
      <c r="BL161" s="13" t="s">
        <v>150</v>
      </c>
      <c r="BM161" s="13" t="s">
        <v>1769</v>
      </c>
    </row>
    <row r="162" s="1" customFormat="1" ht="16.5" customHeight="1">
      <c r="B162" s="34"/>
      <c r="C162" s="200" t="s">
        <v>453</v>
      </c>
      <c r="D162" s="200" t="s">
        <v>145</v>
      </c>
      <c r="E162" s="201" t="s">
        <v>1770</v>
      </c>
      <c r="F162" s="202" t="s">
        <v>1771</v>
      </c>
      <c r="G162" s="203" t="s">
        <v>1622</v>
      </c>
      <c r="H162" s="204">
        <v>22</v>
      </c>
      <c r="I162" s="205"/>
      <c r="J162" s="206">
        <f>ROUND(I162*H162,2)</f>
        <v>0</v>
      </c>
      <c r="K162" s="202" t="s">
        <v>1606</v>
      </c>
      <c r="L162" s="39"/>
      <c r="M162" s="207" t="s">
        <v>20</v>
      </c>
      <c r="N162" s="208" t="s">
        <v>46</v>
      </c>
      <c r="O162" s="75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AR162" s="13" t="s">
        <v>150</v>
      </c>
      <c r="AT162" s="13" t="s">
        <v>145</v>
      </c>
      <c r="AU162" s="13" t="s">
        <v>83</v>
      </c>
      <c r="AY162" s="13" t="s">
        <v>142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3" t="s">
        <v>83</v>
      </c>
      <c r="BK162" s="211">
        <f>ROUND(I162*H162,2)</f>
        <v>0</v>
      </c>
      <c r="BL162" s="13" t="s">
        <v>150</v>
      </c>
      <c r="BM162" s="13" t="s">
        <v>1772</v>
      </c>
    </row>
    <row r="163" s="1" customFormat="1" ht="16.5" customHeight="1">
      <c r="B163" s="34"/>
      <c r="C163" s="200" t="s">
        <v>457</v>
      </c>
      <c r="D163" s="200" t="s">
        <v>145</v>
      </c>
      <c r="E163" s="201" t="s">
        <v>1773</v>
      </c>
      <c r="F163" s="202" t="s">
        <v>1774</v>
      </c>
      <c r="G163" s="203" t="s">
        <v>1622</v>
      </c>
      <c r="H163" s="204">
        <v>1</v>
      </c>
      <c r="I163" s="205"/>
      <c r="J163" s="206">
        <f>ROUND(I163*H163,2)</f>
        <v>0</v>
      </c>
      <c r="K163" s="202" t="s">
        <v>1606</v>
      </c>
      <c r="L163" s="39"/>
      <c r="M163" s="207" t="s">
        <v>20</v>
      </c>
      <c r="N163" s="208" t="s">
        <v>46</v>
      </c>
      <c r="O163" s="75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AR163" s="13" t="s">
        <v>150</v>
      </c>
      <c r="AT163" s="13" t="s">
        <v>145</v>
      </c>
      <c r="AU163" s="13" t="s">
        <v>83</v>
      </c>
      <c r="AY163" s="13" t="s">
        <v>142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3" t="s">
        <v>83</v>
      </c>
      <c r="BK163" s="211">
        <f>ROUND(I163*H163,2)</f>
        <v>0</v>
      </c>
      <c r="BL163" s="13" t="s">
        <v>150</v>
      </c>
      <c r="BM163" s="13" t="s">
        <v>1775</v>
      </c>
    </row>
    <row r="164" s="1" customFormat="1" ht="16.5" customHeight="1">
      <c r="B164" s="34"/>
      <c r="C164" s="200" t="s">
        <v>464</v>
      </c>
      <c r="D164" s="200" t="s">
        <v>145</v>
      </c>
      <c r="E164" s="201" t="s">
        <v>1776</v>
      </c>
      <c r="F164" s="202" t="s">
        <v>1777</v>
      </c>
      <c r="G164" s="203" t="s">
        <v>1622</v>
      </c>
      <c r="H164" s="204">
        <v>2</v>
      </c>
      <c r="I164" s="205"/>
      <c r="J164" s="206">
        <f>ROUND(I164*H164,2)</f>
        <v>0</v>
      </c>
      <c r="K164" s="202" t="s">
        <v>1606</v>
      </c>
      <c r="L164" s="39"/>
      <c r="M164" s="207" t="s">
        <v>20</v>
      </c>
      <c r="N164" s="208" t="s">
        <v>46</v>
      </c>
      <c r="O164" s="75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AR164" s="13" t="s">
        <v>150</v>
      </c>
      <c r="AT164" s="13" t="s">
        <v>145</v>
      </c>
      <c r="AU164" s="13" t="s">
        <v>83</v>
      </c>
      <c r="AY164" s="13" t="s">
        <v>142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3" t="s">
        <v>83</v>
      </c>
      <c r="BK164" s="211">
        <f>ROUND(I164*H164,2)</f>
        <v>0</v>
      </c>
      <c r="BL164" s="13" t="s">
        <v>150</v>
      </c>
      <c r="BM164" s="13" t="s">
        <v>1778</v>
      </c>
    </row>
    <row r="165" s="1" customFormat="1" ht="16.5" customHeight="1">
      <c r="B165" s="34"/>
      <c r="C165" s="200" t="s">
        <v>468</v>
      </c>
      <c r="D165" s="200" t="s">
        <v>145</v>
      </c>
      <c r="E165" s="201" t="s">
        <v>1779</v>
      </c>
      <c r="F165" s="202" t="s">
        <v>1780</v>
      </c>
      <c r="G165" s="203" t="s">
        <v>1622</v>
      </c>
      <c r="H165" s="204">
        <v>16</v>
      </c>
      <c r="I165" s="205"/>
      <c r="J165" s="206">
        <f>ROUND(I165*H165,2)</f>
        <v>0</v>
      </c>
      <c r="K165" s="202" t="s">
        <v>1606</v>
      </c>
      <c r="L165" s="39"/>
      <c r="M165" s="207" t="s">
        <v>20</v>
      </c>
      <c r="N165" s="208" t="s">
        <v>46</v>
      </c>
      <c r="O165" s="75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AR165" s="13" t="s">
        <v>150</v>
      </c>
      <c r="AT165" s="13" t="s">
        <v>145</v>
      </c>
      <c r="AU165" s="13" t="s">
        <v>83</v>
      </c>
      <c r="AY165" s="13" t="s">
        <v>142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3" t="s">
        <v>83</v>
      </c>
      <c r="BK165" s="211">
        <f>ROUND(I165*H165,2)</f>
        <v>0</v>
      </c>
      <c r="BL165" s="13" t="s">
        <v>150</v>
      </c>
      <c r="BM165" s="13" t="s">
        <v>1781</v>
      </c>
    </row>
    <row r="166" s="1" customFormat="1" ht="16.5" customHeight="1">
      <c r="B166" s="34"/>
      <c r="C166" s="200" t="s">
        <v>472</v>
      </c>
      <c r="D166" s="200" t="s">
        <v>145</v>
      </c>
      <c r="E166" s="201" t="s">
        <v>1782</v>
      </c>
      <c r="F166" s="202" t="s">
        <v>1783</v>
      </c>
      <c r="G166" s="203" t="s">
        <v>1622</v>
      </c>
      <c r="H166" s="204">
        <v>1</v>
      </c>
      <c r="I166" s="205"/>
      <c r="J166" s="206">
        <f>ROUND(I166*H166,2)</f>
        <v>0</v>
      </c>
      <c r="K166" s="202" t="s">
        <v>1606</v>
      </c>
      <c r="L166" s="39"/>
      <c r="M166" s="207" t="s">
        <v>20</v>
      </c>
      <c r="N166" s="208" t="s">
        <v>46</v>
      </c>
      <c r="O166" s="75"/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AR166" s="13" t="s">
        <v>150</v>
      </c>
      <c r="AT166" s="13" t="s">
        <v>145</v>
      </c>
      <c r="AU166" s="13" t="s">
        <v>83</v>
      </c>
      <c r="AY166" s="13" t="s">
        <v>142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3" t="s">
        <v>83</v>
      </c>
      <c r="BK166" s="211">
        <f>ROUND(I166*H166,2)</f>
        <v>0</v>
      </c>
      <c r="BL166" s="13" t="s">
        <v>150</v>
      </c>
      <c r="BM166" s="13" t="s">
        <v>1784</v>
      </c>
    </row>
    <row r="167" s="1" customFormat="1" ht="16.5" customHeight="1">
      <c r="B167" s="34"/>
      <c r="C167" s="200" t="s">
        <v>476</v>
      </c>
      <c r="D167" s="200" t="s">
        <v>145</v>
      </c>
      <c r="E167" s="201" t="s">
        <v>1785</v>
      </c>
      <c r="F167" s="202" t="s">
        <v>1786</v>
      </c>
      <c r="G167" s="203" t="s">
        <v>1622</v>
      </c>
      <c r="H167" s="204">
        <v>1</v>
      </c>
      <c r="I167" s="205"/>
      <c r="J167" s="206">
        <f>ROUND(I167*H167,2)</f>
        <v>0</v>
      </c>
      <c r="K167" s="202" t="s">
        <v>1606</v>
      </c>
      <c r="L167" s="39"/>
      <c r="M167" s="207" t="s">
        <v>20</v>
      </c>
      <c r="N167" s="208" t="s">
        <v>46</v>
      </c>
      <c r="O167" s="75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AR167" s="13" t="s">
        <v>150</v>
      </c>
      <c r="AT167" s="13" t="s">
        <v>145</v>
      </c>
      <c r="AU167" s="13" t="s">
        <v>83</v>
      </c>
      <c r="AY167" s="13" t="s">
        <v>142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3" t="s">
        <v>83</v>
      </c>
      <c r="BK167" s="211">
        <f>ROUND(I167*H167,2)</f>
        <v>0</v>
      </c>
      <c r="BL167" s="13" t="s">
        <v>150</v>
      </c>
      <c r="BM167" s="13" t="s">
        <v>1787</v>
      </c>
    </row>
    <row r="168" s="10" customFormat="1" ht="25.92" customHeight="1">
      <c r="B168" s="184"/>
      <c r="C168" s="185"/>
      <c r="D168" s="186" t="s">
        <v>74</v>
      </c>
      <c r="E168" s="187" t="s">
        <v>1788</v>
      </c>
      <c r="F168" s="187" t="s">
        <v>1789</v>
      </c>
      <c r="G168" s="185"/>
      <c r="H168" s="185"/>
      <c r="I168" s="188"/>
      <c r="J168" s="189">
        <f>BK168</f>
        <v>0</v>
      </c>
      <c r="K168" s="185"/>
      <c r="L168" s="190"/>
      <c r="M168" s="191"/>
      <c r="N168" s="192"/>
      <c r="O168" s="192"/>
      <c r="P168" s="193">
        <f>SUM(P169:P208)</f>
        <v>0</v>
      </c>
      <c r="Q168" s="192"/>
      <c r="R168" s="193">
        <f>SUM(R169:R208)</f>
        <v>0</v>
      </c>
      <c r="S168" s="192"/>
      <c r="T168" s="194">
        <f>SUM(T169:T208)</f>
        <v>0</v>
      </c>
      <c r="AR168" s="195" t="s">
        <v>83</v>
      </c>
      <c r="AT168" s="196" t="s">
        <v>74</v>
      </c>
      <c r="AU168" s="196" t="s">
        <v>75</v>
      </c>
      <c r="AY168" s="195" t="s">
        <v>142</v>
      </c>
      <c r="BK168" s="197">
        <f>SUM(BK169:BK208)</f>
        <v>0</v>
      </c>
    </row>
    <row r="169" s="1" customFormat="1" ht="33.75" customHeight="1">
      <c r="B169" s="34"/>
      <c r="C169" s="200" t="s">
        <v>480</v>
      </c>
      <c r="D169" s="200" t="s">
        <v>145</v>
      </c>
      <c r="E169" s="201" t="s">
        <v>1790</v>
      </c>
      <c r="F169" s="202" t="s">
        <v>1791</v>
      </c>
      <c r="G169" s="203" t="s">
        <v>1622</v>
      </c>
      <c r="H169" s="204">
        <v>2</v>
      </c>
      <c r="I169" s="205"/>
      <c r="J169" s="206">
        <f>ROUND(I169*H169,2)</f>
        <v>0</v>
      </c>
      <c r="K169" s="202" t="s">
        <v>1606</v>
      </c>
      <c r="L169" s="39"/>
      <c r="M169" s="207" t="s">
        <v>20</v>
      </c>
      <c r="N169" s="208" t="s">
        <v>46</v>
      </c>
      <c r="O169" s="75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AR169" s="13" t="s">
        <v>150</v>
      </c>
      <c r="AT169" s="13" t="s">
        <v>145</v>
      </c>
      <c r="AU169" s="13" t="s">
        <v>83</v>
      </c>
      <c r="AY169" s="13" t="s">
        <v>142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3" t="s">
        <v>83</v>
      </c>
      <c r="BK169" s="211">
        <f>ROUND(I169*H169,2)</f>
        <v>0</v>
      </c>
      <c r="BL169" s="13" t="s">
        <v>150</v>
      </c>
      <c r="BM169" s="13" t="s">
        <v>1792</v>
      </c>
    </row>
    <row r="170" s="1" customFormat="1" ht="16.5" customHeight="1">
      <c r="B170" s="34"/>
      <c r="C170" s="200" t="s">
        <v>484</v>
      </c>
      <c r="D170" s="200" t="s">
        <v>145</v>
      </c>
      <c r="E170" s="201" t="s">
        <v>1793</v>
      </c>
      <c r="F170" s="202" t="s">
        <v>1794</v>
      </c>
      <c r="G170" s="203" t="s">
        <v>1622</v>
      </c>
      <c r="H170" s="204">
        <v>1</v>
      </c>
      <c r="I170" s="205"/>
      <c r="J170" s="206">
        <f>ROUND(I170*H170,2)</f>
        <v>0</v>
      </c>
      <c r="K170" s="202" t="s">
        <v>1606</v>
      </c>
      <c r="L170" s="39"/>
      <c r="M170" s="207" t="s">
        <v>20</v>
      </c>
      <c r="N170" s="208" t="s">
        <v>46</v>
      </c>
      <c r="O170" s="75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AR170" s="13" t="s">
        <v>150</v>
      </c>
      <c r="AT170" s="13" t="s">
        <v>145</v>
      </c>
      <c r="AU170" s="13" t="s">
        <v>83</v>
      </c>
      <c r="AY170" s="13" t="s">
        <v>142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3" t="s">
        <v>83</v>
      </c>
      <c r="BK170" s="211">
        <f>ROUND(I170*H170,2)</f>
        <v>0</v>
      </c>
      <c r="BL170" s="13" t="s">
        <v>150</v>
      </c>
      <c r="BM170" s="13" t="s">
        <v>1795</v>
      </c>
    </row>
    <row r="171" s="1" customFormat="1" ht="16.5" customHeight="1">
      <c r="B171" s="34"/>
      <c r="C171" s="200" t="s">
        <v>488</v>
      </c>
      <c r="D171" s="200" t="s">
        <v>145</v>
      </c>
      <c r="E171" s="201" t="s">
        <v>1796</v>
      </c>
      <c r="F171" s="202" t="s">
        <v>1797</v>
      </c>
      <c r="G171" s="203" t="s">
        <v>1622</v>
      </c>
      <c r="H171" s="204">
        <v>2</v>
      </c>
      <c r="I171" s="205"/>
      <c r="J171" s="206">
        <f>ROUND(I171*H171,2)</f>
        <v>0</v>
      </c>
      <c r="K171" s="202" t="s">
        <v>1606</v>
      </c>
      <c r="L171" s="39"/>
      <c r="M171" s="207" t="s">
        <v>20</v>
      </c>
      <c r="N171" s="208" t="s">
        <v>46</v>
      </c>
      <c r="O171" s="75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AR171" s="13" t="s">
        <v>150</v>
      </c>
      <c r="AT171" s="13" t="s">
        <v>145</v>
      </c>
      <c r="AU171" s="13" t="s">
        <v>83</v>
      </c>
      <c r="AY171" s="13" t="s">
        <v>142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3" t="s">
        <v>83</v>
      </c>
      <c r="BK171" s="211">
        <f>ROUND(I171*H171,2)</f>
        <v>0</v>
      </c>
      <c r="BL171" s="13" t="s">
        <v>150</v>
      </c>
      <c r="BM171" s="13" t="s">
        <v>1798</v>
      </c>
    </row>
    <row r="172" s="1" customFormat="1" ht="16.5" customHeight="1">
      <c r="B172" s="34"/>
      <c r="C172" s="200" t="s">
        <v>492</v>
      </c>
      <c r="D172" s="200" t="s">
        <v>145</v>
      </c>
      <c r="E172" s="201" t="s">
        <v>1799</v>
      </c>
      <c r="F172" s="202" t="s">
        <v>1800</v>
      </c>
      <c r="G172" s="203" t="s">
        <v>1622</v>
      </c>
      <c r="H172" s="204">
        <v>2</v>
      </c>
      <c r="I172" s="205"/>
      <c r="J172" s="206">
        <f>ROUND(I172*H172,2)</f>
        <v>0</v>
      </c>
      <c r="K172" s="202" t="s">
        <v>1606</v>
      </c>
      <c r="L172" s="39"/>
      <c r="M172" s="207" t="s">
        <v>20</v>
      </c>
      <c r="N172" s="208" t="s">
        <v>46</v>
      </c>
      <c r="O172" s="75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AR172" s="13" t="s">
        <v>150</v>
      </c>
      <c r="AT172" s="13" t="s">
        <v>145</v>
      </c>
      <c r="AU172" s="13" t="s">
        <v>83</v>
      </c>
      <c r="AY172" s="13" t="s">
        <v>142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3" t="s">
        <v>83</v>
      </c>
      <c r="BK172" s="211">
        <f>ROUND(I172*H172,2)</f>
        <v>0</v>
      </c>
      <c r="BL172" s="13" t="s">
        <v>150</v>
      </c>
      <c r="BM172" s="13" t="s">
        <v>1801</v>
      </c>
    </row>
    <row r="173" s="1" customFormat="1" ht="16.5" customHeight="1">
      <c r="B173" s="34"/>
      <c r="C173" s="200" t="s">
        <v>496</v>
      </c>
      <c r="D173" s="200" t="s">
        <v>145</v>
      </c>
      <c r="E173" s="201" t="s">
        <v>1802</v>
      </c>
      <c r="F173" s="202" t="s">
        <v>1803</v>
      </c>
      <c r="G173" s="203" t="s">
        <v>1622</v>
      </c>
      <c r="H173" s="204">
        <v>2</v>
      </c>
      <c r="I173" s="205"/>
      <c r="J173" s="206">
        <f>ROUND(I173*H173,2)</f>
        <v>0</v>
      </c>
      <c r="K173" s="202" t="s">
        <v>1606</v>
      </c>
      <c r="L173" s="39"/>
      <c r="M173" s="207" t="s">
        <v>20</v>
      </c>
      <c r="N173" s="208" t="s">
        <v>46</v>
      </c>
      <c r="O173" s="75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AR173" s="13" t="s">
        <v>150</v>
      </c>
      <c r="AT173" s="13" t="s">
        <v>145</v>
      </c>
      <c r="AU173" s="13" t="s">
        <v>83</v>
      </c>
      <c r="AY173" s="13" t="s">
        <v>142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3" t="s">
        <v>83</v>
      </c>
      <c r="BK173" s="211">
        <f>ROUND(I173*H173,2)</f>
        <v>0</v>
      </c>
      <c r="BL173" s="13" t="s">
        <v>150</v>
      </c>
      <c r="BM173" s="13" t="s">
        <v>1804</v>
      </c>
    </row>
    <row r="174" s="1" customFormat="1" ht="16.5" customHeight="1">
      <c r="B174" s="34"/>
      <c r="C174" s="200" t="s">
        <v>500</v>
      </c>
      <c r="D174" s="200" t="s">
        <v>145</v>
      </c>
      <c r="E174" s="201" t="s">
        <v>1805</v>
      </c>
      <c r="F174" s="202" t="s">
        <v>1806</v>
      </c>
      <c r="G174" s="203" t="s">
        <v>1622</v>
      </c>
      <c r="H174" s="204">
        <v>2</v>
      </c>
      <c r="I174" s="205"/>
      <c r="J174" s="206">
        <f>ROUND(I174*H174,2)</f>
        <v>0</v>
      </c>
      <c r="K174" s="202" t="s">
        <v>1606</v>
      </c>
      <c r="L174" s="39"/>
      <c r="M174" s="207" t="s">
        <v>20</v>
      </c>
      <c r="N174" s="208" t="s">
        <v>46</v>
      </c>
      <c r="O174" s="75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AR174" s="13" t="s">
        <v>150</v>
      </c>
      <c r="AT174" s="13" t="s">
        <v>145</v>
      </c>
      <c r="AU174" s="13" t="s">
        <v>83</v>
      </c>
      <c r="AY174" s="13" t="s">
        <v>142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3" t="s">
        <v>83</v>
      </c>
      <c r="BK174" s="211">
        <f>ROUND(I174*H174,2)</f>
        <v>0</v>
      </c>
      <c r="BL174" s="13" t="s">
        <v>150</v>
      </c>
      <c r="BM174" s="13" t="s">
        <v>1807</v>
      </c>
    </row>
    <row r="175" s="1" customFormat="1" ht="16.5" customHeight="1">
      <c r="B175" s="34"/>
      <c r="C175" s="200" t="s">
        <v>504</v>
      </c>
      <c r="D175" s="200" t="s">
        <v>145</v>
      </c>
      <c r="E175" s="201" t="s">
        <v>1808</v>
      </c>
      <c r="F175" s="202" t="s">
        <v>1809</v>
      </c>
      <c r="G175" s="203" t="s">
        <v>1622</v>
      </c>
      <c r="H175" s="204">
        <v>2</v>
      </c>
      <c r="I175" s="205"/>
      <c r="J175" s="206">
        <f>ROUND(I175*H175,2)</f>
        <v>0</v>
      </c>
      <c r="K175" s="202" t="s">
        <v>1606</v>
      </c>
      <c r="L175" s="39"/>
      <c r="M175" s="207" t="s">
        <v>20</v>
      </c>
      <c r="N175" s="208" t="s">
        <v>46</v>
      </c>
      <c r="O175" s="75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AR175" s="13" t="s">
        <v>150</v>
      </c>
      <c r="AT175" s="13" t="s">
        <v>145</v>
      </c>
      <c r="AU175" s="13" t="s">
        <v>83</v>
      </c>
      <c r="AY175" s="13" t="s">
        <v>142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3" t="s">
        <v>83</v>
      </c>
      <c r="BK175" s="211">
        <f>ROUND(I175*H175,2)</f>
        <v>0</v>
      </c>
      <c r="BL175" s="13" t="s">
        <v>150</v>
      </c>
      <c r="BM175" s="13" t="s">
        <v>1810</v>
      </c>
    </row>
    <row r="176" s="1" customFormat="1" ht="16.5" customHeight="1">
      <c r="B176" s="34"/>
      <c r="C176" s="200" t="s">
        <v>508</v>
      </c>
      <c r="D176" s="200" t="s">
        <v>145</v>
      </c>
      <c r="E176" s="201" t="s">
        <v>1811</v>
      </c>
      <c r="F176" s="202" t="s">
        <v>1812</v>
      </c>
      <c r="G176" s="203" t="s">
        <v>228</v>
      </c>
      <c r="H176" s="204">
        <v>1</v>
      </c>
      <c r="I176" s="205"/>
      <c r="J176" s="206">
        <f>ROUND(I176*H176,2)</f>
        <v>0</v>
      </c>
      <c r="K176" s="202" t="s">
        <v>1606</v>
      </c>
      <c r="L176" s="39"/>
      <c r="M176" s="207" t="s">
        <v>20</v>
      </c>
      <c r="N176" s="208" t="s">
        <v>46</v>
      </c>
      <c r="O176" s="75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AR176" s="13" t="s">
        <v>150</v>
      </c>
      <c r="AT176" s="13" t="s">
        <v>145</v>
      </c>
      <c r="AU176" s="13" t="s">
        <v>83</v>
      </c>
      <c r="AY176" s="13" t="s">
        <v>142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3" t="s">
        <v>83</v>
      </c>
      <c r="BK176" s="211">
        <f>ROUND(I176*H176,2)</f>
        <v>0</v>
      </c>
      <c r="BL176" s="13" t="s">
        <v>150</v>
      </c>
      <c r="BM176" s="13" t="s">
        <v>1813</v>
      </c>
    </row>
    <row r="177" s="1" customFormat="1" ht="16.5" customHeight="1">
      <c r="B177" s="34"/>
      <c r="C177" s="200" t="s">
        <v>512</v>
      </c>
      <c r="D177" s="200" t="s">
        <v>145</v>
      </c>
      <c r="E177" s="201" t="s">
        <v>1814</v>
      </c>
      <c r="F177" s="202" t="s">
        <v>1815</v>
      </c>
      <c r="G177" s="203" t="s">
        <v>1622</v>
      </c>
      <c r="H177" s="204">
        <v>2</v>
      </c>
      <c r="I177" s="205"/>
      <c r="J177" s="206">
        <f>ROUND(I177*H177,2)</f>
        <v>0</v>
      </c>
      <c r="K177" s="202" t="s">
        <v>1606</v>
      </c>
      <c r="L177" s="39"/>
      <c r="M177" s="207" t="s">
        <v>20</v>
      </c>
      <c r="N177" s="208" t="s">
        <v>46</v>
      </c>
      <c r="O177" s="75"/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10">
        <f>S177*H177</f>
        <v>0</v>
      </c>
      <c r="AR177" s="13" t="s">
        <v>150</v>
      </c>
      <c r="AT177" s="13" t="s">
        <v>145</v>
      </c>
      <c r="AU177" s="13" t="s">
        <v>83</v>
      </c>
      <c r="AY177" s="13" t="s">
        <v>142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3" t="s">
        <v>83</v>
      </c>
      <c r="BK177" s="211">
        <f>ROUND(I177*H177,2)</f>
        <v>0</v>
      </c>
      <c r="BL177" s="13" t="s">
        <v>150</v>
      </c>
      <c r="BM177" s="13" t="s">
        <v>1816</v>
      </c>
    </row>
    <row r="178" s="1" customFormat="1" ht="16.5" customHeight="1">
      <c r="B178" s="34"/>
      <c r="C178" s="200" t="s">
        <v>516</v>
      </c>
      <c r="D178" s="200" t="s">
        <v>145</v>
      </c>
      <c r="E178" s="201" t="s">
        <v>1817</v>
      </c>
      <c r="F178" s="202" t="s">
        <v>1818</v>
      </c>
      <c r="G178" s="203" t="s">
        <v>1622</v>
      </c>
      <c r="H178" s="204">
        <v>2</v>
      </c>
      <c r="I178" s="205"/>
      <c r="J178" s="206">
        <f>ROUND(I178*H178,2)</f>
        <v>0</v>
      </c>
      <c r="K178" s="202" t="s">
        <v>1606</v>
      </c>
      <c r="L178" s="39"/>
      <c r="M178" s="207" t="s">
        <v>20</v>
      </c>
      <c r="N178" s="208" t="s">
        <v>46</v>
      </c>
      <c r="O178" s="75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AR178" s="13" t="s">
        <v>150</v>
      </c>
      <c r="AT178" s="13" t="s">
        <v>145</v>
      </c>
      <c r="AU178" s="13" t="s">
        <v>83</v>
      </c>
      <c r="AY178" s="13" t="s">
        <v>142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3" t="s">
        <v>83</v>
      </c>
      <c r="BK178" s="211">
        <f>ROUND(I178*H178,2)</f>
        <v>0</v>
      </c>
      <c r="BL178" s="13" t="s">
        <v>150</v>
      </c>
      <c r="BM178" s="13" t="s">
        <v>1819</v>
      </c>
    </row>
    <row r="179" s="1" customFormat="1" ht="16.5" customHeight="1">
      <c r="B179" s="34"/>
      <c r="C179" s="200" t="s">
        <v>520</v>
      </c>
      <c r="D179" s="200" t="s">
        <v>145</v>
      </c>
      <c r="E179" s="201" t="s">
        <v>1820</v>
      </c>
      <c r="F179" s="202" t="s">
        <v>1821</v>
      </c>
      <c r="G179" s="203" t="s">
        <v>1622</v>
      </c>
      <c r="H179" s="204">
        <v>9</v>
      </c>
      <c r="I179" s="205"/>
      <c r="J179" s="206">
        <f>ROUND(I179*H179,2)</f>
        <v>0</v>
      </c>
      <c r="K179" s="202" t="s">
        <v>1606</v>
      </c>
      <c r="L179" s="39"/>
      <c r="M179" s="207" t="s">
        <v>20</v>
      </c>
      <c r="N179" s="208" t="s">
        <v>46</v>
      </c>
      <c r="O179" s="75"/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10">
        <f>S179*H179</f>
        <v>0</v>
      </c>
      <c r="AR179" s="13" t="s">
        <v>150</v>
      </c>
      <c r="AT179" s="13" t="s">
        <v>145</v>
      </c>
      <c r="AU179" s="13" t="s">
        <v>83</v>
      </c>
      <c r="AY179" s="13" t="s">
        <v>142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3" t="s">
        <v>83</v>
      </c>
      <c r="BK179" s="211">
        <f>ROUND(I179*H179,2)</f>
        <v>0</v>
      </c>
      <c r="BL179" s="13" t="s">
        <v>150</v>
      </c>
      <c r="BM179" s="13" t="s">
        <v>1822</v>
      </c>
    </row>
    <row r="180" s="1" customFormat="1" ht="16.5" customHeight="1">
      <c r="B180" s="34"/>
      <c r="C180" s="200" t="s">
        <v>524</v>
      </c>
      <c r="D180" s="200" t="s">
        <v>145</v>
      </c>
      <c r="E180" s="201" t="s">
        <v>1823</v>
      </c>
      <c r="F180" s="202" t="s">
        <v>1824</v>
      </c>
      <c r="G180" s="203" t="s">
        <v>1622</v>
      </c>
      <c r="H180" s="204">
        <v>4</v>
      </c>
      <c r="I180" s="205"/>
      <c r="J180" s="206">
        <f>ROUND(I180*H180,2)</f>
        <v>0</v>
      </c>
      <c r="K180" s="202" t="s">
        <v>1606</v>
      </c>
      <c r="L180" s="39"/>
      <c r="M180" s="207" t="s">
        <v>20</v>
      </c>
      <c r="N180" s="208" t="s">
        <v>46</v>
      </c>
      <c r="O180" s="75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AR180" s="13" t="s">
        <v>150</v>
      </c>
      <c r="AT180" s="13" t="s">
        <v>145</v>
      </c>
      <c r="AU180" s="13" t="s">
        <v>83</v>
      </c>
      <c r="AY180" s="13" t="s">
        <v>142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3" t="s">
        <v>83</v>
      </c>
      <c r="BK180" s="211">
        <f>ROUND(I180*H180,2)</f>
        <v>0</v>
      </c>
      <c r="BL180" s="13" t="s">
        <v>150</v>
      </c>
      <c r="BM180" s="13" t="s">
        <v>1825</v>
      </c>
    </row>
    <row r="181" s="1" customFormat="1" ht="16.5" customHeight="1">
      <c r="B181" s="34"/>
      <c r="C181" s="200" t="s">
        <v>528</v>
      </c>
      <c r="D181" s="200" t="s">
        <v>145</v>
      </c>
      <c r="E181" s="201" t="s">
        <v>1826</v>
      </c>
      <c r="F181" s="202" t="s">
        <v>1827</v>
      </c>
      <c r="G181" s="203" t="s">
        <v>1622</v>
      </c>
      <c r="H181" s="204">
        <v>1</v>
      </c>
      <c r="I181" s="205"/>
      <c r="J181" s="206">
        <f>ROUND(I181*H181,2)</f>
        <v>0</v>
      </c>
      <c r="K181" s="202" t="s">
        <v>1606</v>
      </c>
      <c r="L181" s="39"/>
      <c r="M181" s="207" t="s">
        <v>20</v>
      </c>
      <c r="N181" s="208" t="s">
        <v>46</v>
      </c>
      <c r="O181" s="75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AR181" s="13" t="s">
        <v>150</v>
      </c>
      <c r="AT181" s="13" t="s">
        <v>145</v>
      </c>
      <c r="AU181" s="13" t="s">
        <v>83</v>
      </c>
      <c r="AY181" s="13" t="s">
        <v>142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3" t="s">
        <v>83</v>
      </c>
      <c r="BK181" s="211">
        <f>ROUND(I181*H181,2)</f>
        <v>0</v>
      </c>
      <c r="BL181" s="13" t="s">
        <v>150</v>
      </c>
      <c r="BM181" s="13" t="s">
        <v>1828</v>
      </c>
    </row>
    <row r="182" s="1" customFormat="1" ht="16.5" customHeight="1">
      <c r="B182" s="34"/>
      <c r="C182" s="200" t="s">
        <v>532</v>
      </c>
      <c r="D182" s="200" t="s">
        <v>145</v>
      </c>
      <c r="E182" s="201" t="s">
        <v>1829</v>
      </c>
      <c r="F182" s="202" t="s">
        <v>1830</v>
      </c>
      <c r="G182" s="203" t="s">
        <v>1622</v>
      </c>
      <c r="H182" s="204">
        <v>1</v>
      </c>
      <c r="I182" s="205"/>
      <c r="J182" s="206">
        <f>ROUND(I182*H182,2)</f>
        <v>0</v>
      </c>
      <c r="K182" s="202" t="s">
        <v>1606</v>
      </c>
      <c r="L182" s="39"/>
      <c r="M182" s="207" t="s">
        <v>20</v>
      </c>
      <c r="N182" s="208" t="s">
        <v>46</v>
      </c>
      <c r="O182" s="75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AR182" s="13" t="s">
        <v>150</v>
      </c>
      <c r="AT182" s="13" t="s">
        <v>145</v>
      </c>
      <c r="AU182" s="13" t="s">
        <v>83</v>
      </c>
      <c r="AY182" s="13" t="s">
        <v>142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3" t="s">
        <v>83</v>
      </c>
      <c r="BK182" s="211">
        <f>ROUND(I182*H182,2)</f>
        <v>0</v>
      </c>
      <c r="BL182" s="13" t="s">
        <v>150</v>
      </c>
      <c r="BM182" s="13" t="s">
        <v>1831</v>
      </c>
    </row>
    <row r="183" s="1" customFormat="1" ht="22.5" customHeight="1">
      <c r="B183" s="34"/>
      <c r="C183" s="200" t="s">
        <v>536</v>
      </c>
      <c r="D183" s="200" t="s">
        <v>145</v>
      </c>
      <c r="E183" s="201" t="s">
        <v>1832</v>
      </c>
      <c r="F183" s="202" t="s">
        <v>1833</v>
      </c>
      <c r="G183" s="203" t="s">
        <v>1622</v>
      </c>
      <c r="H183" s="204">
        <v>1</v>
      </c>
      <c r="I183" s="205"/>
      <c r="J183" s="206">
        <f>ROUND(I183*H183,2)</f>
        <v>0</v>
      </c>
      <c r="K183" s="202" t="s">
        <v>1606</v>
      </c>
      <c r="L183" s="39"/>
      <c r="M183" s="207" t="s">
        <v>20</v>
      </c>
      <c r="N183" s="208" t="s">
        <v>46</v>
      </c>
      <c r="O183" s="75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AR183" s="13" t="s">
        <v>150</v>
      </c>
      <c r="AT183" s="13" t="s">
        <v>145</v>
      </c>
      <c r="AU183" s="13" t="s">
        <v>83</v>
      </c>
      <c r="AY183" s="13" t="s">
        <v>142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3" t="s">
        <v>83</v>
      </c>
      <c r="BK183" s="211">
        <f>ROUND(I183*H183,2)</f>
        <v>0</v>
      </c>
      <c r="BL183" s="13" t="s">
        <v>150</v>
      </c>
      <c r="BM183" s="13" t="s">
        <v>1834</v>
      </c>
    </row>
    <row r="184" s="1" customFormat="1" ht="16.5" customHeight="1">
      <c r="B184" s="34"/>
      <c r="C184" s="200" t="s">
        <v>542</v>
      </c>
      <c r="D184" s="200" t="s">
        <v>145</v>
      </c>
      <c r="E184" s="201" t="s">
        <v>1835</v>
      </c>
      <c r="F184" s="202" t="s">
        <v>1836</v>
      </c>
      <c r="G184" s="203" t="s">
        <v>1622</v>
      </c>
      <c r="H184" s="204">
        <v>4</v>
      </c>
      <c r="I184" s="205"/>
      <c r="J184" s="206">
        <f>ROUND(I184*H184,2)</f>
        <v>0</v>
      </c>
      <c r="K184" s="202" t="s">
        <v>1606</v>
      </c>
      <c r="L184" s="39"/>
      <c r="M184" s="207" t="s">
        <v>20</v>
      </c>
      <c r="N184" s="208" t="s">
        <v>46</v>
      </c>
      <c r="O184" s="75"/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AR184" s="13" t="s">
        <v>150</v>
      </c>
      <c r="AT184" s="13" t="s">
        <v>145</v>
      </c>
      <c r="AU184" s="13" t="s">
        <v>83</v>
      </c>
      <c r="AY184" s="13" t="s">
        <v>142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3" t="s">
        <v>83</v>
      </c>
      <c r="BK184" s="211">
        <f>ROUND(I184*H184,2)</f>
        <v>0</v>
      </c>
      <c r="BL184" s="13" t="s">
        <v>150</v>
      </c>
      <c r="BM184" s="13" t="s">
        <v>1837</v>
      </c>
    </row>
    <row r="185" s="1" customFormat="1" ht="16.5" customHeight="1">
      <c r="B185" s="34"/>
      <c r="C185" s="200" t="s">
        <v>546</v>
      </c>
      <c r="D185" s="200" t="s">
        <v>145</v>
      </c>
      <c r="E185" s="201" t="s">
        <v>1838</v>
      </c>
      <c r="F185" s="202" t="s">
        <v>1839</v>
      </c>
      <c r="G185" s="203" t="s">
        <v>1622</v>
      </c>
      <c r="H185" s="204">
        <v>1</v>
      </c>
      <c r="I185" s="205"/>
      <c r="J185" s="206">
        <f>ROUND(I185*H185,2)</f>
        <v>0</v>
      </c>
      <c r="K185" s="202" t="s">
        <v>1606</v>
      </c>
      <c r="L185" s="39"/>
      <c r="M185" s="207" t="s">
        <v>20</v>
      </c>
      <c r="N185" s="208" t="s">
        <v>46</v>
      </c>
      <c r="O185" s="75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AR185" s="13" t="s">
        <v>150</v>
      </c>
      <c r="AT185" s="13" t="s">
        <v>145</v>
      </c>
      <c r="AU185" s="13" t="s">
        <v>83</v>
      </c>
      <c r="AY185" s="13" t="s">
        <v>142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3" t="s">
        <v>83</v>
      </c>
      <c r="BK185" s="211">
        <f>ROUND(I185*H185,2)</f>
        <v>0</v>
      </c>
      <c r="BL185" s="13" t="s">
        <v>150</v>
      </c>
      <c r="BM185" s="13" t="s">
        <v>1840</v>
      </c>
    </row>
    <row r="186" s="1" customFormat="1" ht="16.5" customHeight="1">
      <c r="B186" s="34"/>
      <c r="C186" s="200" t="s">
        <v>550</v>
      </c>
      <c r="D186" s="200" t="s">
        <v>145</v>
      </c>
      <c r="E186" s="201" t="s">
        <v>1841</v>
      </c>
      <c r="F186" s="202" t="s">
        <v>1842</v>
      </c>
      <c r="G186" s="203" t="s">
        <v>1622</v>
      </c>
      <c r="H186" s="204">
        <v>1</v>
      </c>
      <c r="I186" s="205"/>
      <c r="J186" s="206">
        <f>ROUND(I186*H186,2)</f>
        <v>0</v>
      </c>
      <c r="K186" s="202" t="s">
        <v>1606</v>
      </c>
      <c r="L186" s="39"/>
      <c r="M186" s="207" t="s">
        <v>20</v>
      </c>
      <c r="N186" s="208" t="s">
        <v>46</v>
      </c>
      <c r="O186" s="75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AR186" s="13" t="s">
        <v>150</v>
      </c>
      <c r="AT186" s="13" t="s">
        <v>145</v>
      </c>
      <c r="AU186" s="13" t="s">
        <v>83</v>
      </c>
      <c r="AY186" s="13" t="s">
        <v>142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3" t="s">
        <v>83</v>
      </c>
      <c r="BK186" s="211">
        <f>ROUND(I186*H186,2)</f>
        <v>0</v>
      </c>
      <c r="BL186" s="13" t="s">
        <v>150</v>
      </c>
      <c r="BM186" s="13" t="s">
        <v>1843</v>
      </c>
    </row>
    <row r="187" s="1" customFormat="1" ht="16.5" customHeight="1">
      <c r="B187" s="34"/>
      <c r="C187" s="200" t="s">
        <v>554</v>
      </c>
      <c r="D187" s="200" t="s">
        <v>145</v>
      </c>
      <c r="E187" s="201" t="s">
        <v>1844</v>
      </c>
      <c r="F187" s="202" t="s">
        <v>1845</v>
      </c>
      <c r="G187" s="203" t="s">
        <v>1622</v>
      </c>
      <c r="H187" s="204">
        <v>1</v>
      </c>
      <c r="I187" s="205"/>
      <c r="J187" s="206">
        <f>ROUND(I187*H187,2)</f>
        <v>0</v>
      </c>
      <c r="K187" s="202" t="s">
        <v>1606</v>
      </c>
      <c r="L187" s="39"/>
      <c r="M187" s="207" t="s">
        <v>20</v>
      </c>
      <c r="N187" s="208" t="s">
        <v>46</v>
      </c>
      <c r="O187" s="75"/>
      <c r="P187" s="209">
        <f>O187*H187</f>
        <v>0</v>
      </c>
      <c r="Q187" s="209">
        <v>0</v>
      </c>
      <c r="R187" s="209">
        <f>Q187*H187</f>
        <v>0</v>
      </c>
      <c r="S187" s="209">
        <v>0</v>
      </c>
      <c r="T187" s="210">
        <f>S187*H187</f>
        <v>0</v>
      </c>
      <c r="AR187" s="13" t="s">
        <v>150</v>
      </c>
      <c r="AT187" s="13" t="s">
        <v>145</v>
      </c>
      <c r="AU187" s="13" t="s">
        <v>83</v>
      </c>
      <c r="AY187" s="13" t="s">
        <v>142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3" t="s">
        <v>83</v>
      </c>
      <c r="BK187" s="211">
        <f>ROUND(I187*H187,2)</f>
        <v>0</v>
      </c>
      <c r="BL187" s="13" t="s">
        <v>150</v>
      </c>
      <c r="BM187" s="13" t="s">
        <v>1846</v>
      </c>
    </row>
    <row r="188" s="1" customFormat="1" ht="16.5" customHeight="1">
      <c r="B188" s="34"/>
      <c r="C188" s="200" t="s">
        <v>558</v>
      </c>
      <c r="D188" s="200" t="s">
        <v>145</v>
      </c>
      <c r="E188" s="201" t="s">
        <v>1847</v>
      </c>
      <c r="F188" s="202" t="s">
        <v>1848</v>
      </c>
      <c r="G188" s="203" t="s">
        <v>1622</v>
      </c>
      <c r="H188" s="204">
        <v>5</v>
      </c>
      <c r="I188" s="205"/>
      <c r="J188" s="206">
        <f>ROUND(I188*H188,2)</f>
        <v>0</v>
      </c>
      <c r="K188" s="202" t="s">
        <v>1606</v>
      </c>
      <c r="L188" s="39"/>
      <c r="M188" s="207" t="s">
        <v>20</v>
      </c>
      <c r="N188" s="208" t="s">
        <v>46</v>
      </c>
      <c r="O188" s="75"/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AR188" s="13" t="s">
        <v>150</v>
      </c>
      <c r="AT188" s="13" t="s">
        <v>145</v>
      </c>
      <c r="AU188" s="13" t="s">
        <v>83</v>
      </c>
      <c r="AY188" s="13" t="s">
        <v>142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3" t="s">
        <v>83</v>
      </c>
      <c r="BK188" s="211">
        <f>ROUND(I188*H188,2)</f>
        <v>0</v>
      </c>
      <c r="BL188" s="13" t="s">
        <v>150</v>
      </c>
      <c r="BM188" s="13" t="s">
        <v>1849</v>
      </c>
    </row>
    <row r="189" s="1" customFormat="1" ht="16.5" customHeight="1">
      <c r="B189" s="34"/>
      <c r="C189" s="200" t="s">
        <v>562</v>
      </c>
      <c r="D189" s="200" t="s">
        <v>145</v>
      </c>
      <c r="E189" s="201" t="s">
        <v>1850</v>
      </c>
      <c r="F189" s="202" t="s">
        <v>1851</v>
      </c>
      <c r="G189" s="203" t="s">
        <v>1622</v>
      </c>
      <c r="H189" s="204">
        <v>1</v>
      </c>
      <c r="I189" s="205"/>
      <c r="J189" s="206">
        <f>ROUND(I189*H189,2)</f>
        <v>0</v>
      </c>
      <c r="K189" s="202" t="s">
        <v>1606</v>
      </c>
      <c r="L189" s="39"/>
      <c r="M189" s="207" t="s">
        <v>20</v>
      </c>
      <c r="N189" s="208" t="s">
        <v>46</v>
      </c>
      <c r="O189" s="75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AR189" s="13" t="s">
        <v>150</v>
      </c>
      <c r="AT189" s="13" t="s">
        <v>145</v>
      </c>
      <c r="AU189" s="13" t="s">
        <v>83</v>
      </c>
      <c r="AY189" s="13" t="s">
        <v>142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3" t="s">
        <v>83</v>
      </c>
      <c r="BK189" s="211">
        <f>ROUND(I189*H189,2)</f>
        <v>0</v>
      </c>
      <c r="BL189" s="13" t="s">
        <v>150</v>
      </c>
      <c r="BM189" s="13" t="s">
        <v>1852</v>
      </c>
    </row>
    <row r="190" s="1" customFormat="1" ht="16.5" customHeight="1">
      <c r="B190" s="34"/>
      <c r="C190" s="200" t="s">
        <v>566</v>
      </c>
      <c r="D190" s="200" t="s">
        <v>145</v>
      </c>
      <c r="E190" s="201" t="s">
        <v>1853</v>
      </c>
      <c r="F190" s="202" t="s">
        <v>1854</v>
      </c>
      <c r="G190" s="203" t="s">
        <v>1622</v>
      </c>
      <c r="H190" s="204">
        <v>3</v>
      </c>
      <c r="I190" s="205"/>
      <c r="J190" s="206">
        <f>ROUND(I190*H190,2)</f>
        <v>0</v>
      </c>
      <c r="K190" s="202" t="s">
        <v>1606</v>
      </c>
      <c r="L190" s="39"/>
      <c r="M190" s="207" t="s">
        <v>20</v>
      </c>
      <c r="N190" s="208" t="s">
        <v>46</v>
      </c>
      <c r="O190" s="75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AR190" s="13" t="s">
        <v>150</v>
      </c>
      <c r="AT190" s="13" t="s">
        <v>145</v>
      </c>
      <c r="AU190" s="13" t="s">
        <v>83</v>
      </c>
      <c r="AY190" s="13" t="s">
        <v>142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3" t="s">
        <v>83</v>
      </c>
      <c r="BK190" s="211">
        <f>ROUND(I190*H190,2)</f>
        <v>0</v>
      </c>
      <c r="BL190" s="13" t="s">
        <v>150</v>
      </c>
      <c r="BM190" s="13" t="s">
        <v>1855</v>
      </c>
    </row>
    <row r="191" s="1" customFormat="1" ht="16.5" customHeight="1">
      <c r="B191" s="34"/>
      <c r="C191" s="200" t="s">
        <v>570</v>
      </c>
      <c r="D191" s="200" t="s">
        <v>145</v>
      </c>
      <c r="E191" s="201" t="s">
        <v>1856</v>
      </c>
      <c r="F191" s="202" t="s">
        <v>1857</v>
      </c>
      <c r="G191" s="203" t="s">
        <v>1622</v>
      </c>
      <c r="H191" s="204">
        <v>1</v>
      </c>
      <c r="I191" s="205"/>
      <c r="J191" s="206">
        <f>ROUND(I191*H191,2)</f>
        <v>0</v>
      </c>
      <c r="K191" s="202" t="s">
        <v>1606</v>
      </c>
      <c r="L191" s="39"/>
      <c r="M191" s="207" t="s">
        <v>20</v>
      </c>
      <c r="N191" s="208" t="s">
        <v>46</v>
      </c>
      <c r="O191" s="75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AR191" s="13" t="s">
        <v>150</v>
      </c>
      <c r="AT191" s="13" t="s">
        <v>145</v>
      </c>
      <c r="AU191" s="13" t="s">
        <v>83</v>
      </c>
      <c r="AY191" s="13" t="s">
        <v>142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3" t="s">
        <v>83</v>
      </c>
      <c r="BK191" s="211">
        <f>ROUND(I191*H191,2)</f>
        <v>0</v>
      </c>
      <c r="BL191" s="13" t="s">
        <v>150</v>
      </c>
      <c r="BM191" s="13" t="s">
        <v>1858</v>
      </c>
    </row>
    <row r="192" s="1" customFormat="1" ht="16.5" customHeight="1">
      <c r="B192" s="34"/>
      <c r="C192" s="200" t="s">
        <v>574</v>
      </c>
      <c r="D192" s="200" t="s">
        <v>145</v>
      </c>
      <c r="E192" s="201" t="s">
        <v>1859</v>
      </c>
      <c r="F192" s="202" t="s">
        <v>1860</v>
      </c>
      <c r="G192" s="203" t="s">
        <v>1622</v>
      </c>
      <c r="H192" s="204">
        <v>2</v>
      </c>
      <c r="I192" s="205"/>
      <c r="J192" s="206">
        <f>ROUND(I192*H192,2)</f>
        <v>0</v>
      </c>
      <c r="K192" s="202" t="s">
        <v>1606</v>
      </c>
      <c r="L192" s="39"/>
      <c r="M192" s="207" t="s">
        <v>20</v>
      </c>
      <c r="N192" s="208" t="s">
        <v>46</v>
      </c>
      <c r="O192" s="75"/>
      <c r="P192" s="209">
        <f>O192*H192</f>
        <v>0</v>
      </c>
      <c r="Q192" s="209">
        <v>0</v>
      </c>
      <c r="R192" s="209">
        <f>Q192*H192</f>
        <v>0</v>
      </c>
      <c r="S192" s="209">
        <v>0</v>
      </c>
      <c r="T192" s="210">
        <f>S192*H192</f>
        <v>0</v>
      </c>
      <c r="AR192" s="13" t="s">
        <v>150</v>
      </c>
      <c r="AT192" s="13" t="s">
        <v>145</v>
      </c>
      <c r="AU192" s="13" t="s">
        <v>83</v>
      </c>
      <c r="AY192" s="13" t="s">
        <v>142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3" t="s">
        <v>83</v>
      </c>
      <c r="BK192" s="211">
        <f>ROUND(I192*H192,2)</f>
        <v>0</v>
      </c>
      <c r="BL192" s="13" t="s">
        <v>150</v>
      </c>
      <c r="BM192" s="13" t="s">
        <v>1861</v>
      </c>
    </row>
    <row r="193" s="1" customFormat="1" ht="16.5" customHeight="1">
      <c r="B193" s="34"/>
      <c r="C193" s="200" t="s">
        <v>578</v>
      </c>
      <c r="D193" s="200" t="s">
        <v>145</v>
      </c>
      <c r="E193" s="201" t="s">
        <v>1862</v>
      </c>
      <c r="F193" s="202" t="s">
        <v>1863</v>
      </c>
      <c r="G193" s="203" t="s">
        <v>1622</v>
      </c>
      <c r="H193" s="204">
        <v>4</v>
      </c>
      <c r="I193" s="205"/>
      <c r="J193" s="206">
        <f>ROUND(I193*H193,2)</f>
        <v>0</v>
      </c>
      <c r="K193" s="202" t="s">
        <v>1606</v>
      </c>
      <c r="L193" s="39"/>
      <c r="M193" s="207" t="s">
        <v>20</v>
      </c>
      <c r="N193" s="208" t="s">
        <v>46</v>
      </c>
      <c r="O193" s="75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AR193" s="13" t="s">
        <v>150</v>
      </c>
      <c r="AT193" s="13" t="s">
        <v>145</v>
      </c>
      <c r="AU193" s="13" t="s">
        <v>83</v>
      </c>
      <c r="AY193" s="13" t="s">
        <v>142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3" t="s">
        <v>83</v>
      </c>
      <c r="BK193" s="211">
        <f>ROUND(I193*H193,2)</f>
        <v>0</v>
      </c>
      <c r="BL193" s="13" t="s">
        <v>150</v>
      </c>
      <c r="BM193" s="13" t="s">
        <v>1864</v>
      </c>
    </row>
    <row r="194" s="1" customFormat="1" ht="16.5" customHeight="1">
      <c r="B194" s="34"/>
      <c r="C194" s="200" t="s">
        <v>582</v>
      </c>
      <c r="D194" s="200" t="s">
        <v>145</v>
      </c>
      <c r="E194" s="201" t="s">
        <v>1865</v>
      </c>
      <c r="F194" s="202" t="s">
        <v>1866</v>
      </c>
      <c r="G194" s="203" t="s">
        <v>1622</v>
      </c>
      <c r="H194" s="204">
        <v>1</v>
      </c>
      <c r="I194" s="205"/>
      <c r="J194" s="206">
        <f>ROUND(I194*H194,2)</f>
        <v>0</v>
      </c>
      <c r="K194" s="202" t="s">
        <v>1606</v>
      </c>
      <c r="L194" s="39"/>
      <c r="M194" s="207" t="s">
        <v>20</v>
      </c>
      <c r="N194" s="208" t="s">
        <v>46</v>
      </c>
      <c r="O194" s="75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AR194" s="13" t="s">
        <v>150</v>
      </c>
      <c r="AT194" s="13" t="s">
        <v>145</v>
      </c>
      <c r="AU194" s="13" t="s">
        <v>83</v>
      </c>
      <c r="AY194" s="13" t="s">
        <v>142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3" t="s">
        <v>83</v>
      </c>
      <c r="BK194" s="211">
        <f>ROUND(I194*H194,2)</f>
        <v>0</v>
      </c>
      <c r="BL194" s="13" t="s">
        <v>150</v>
      </c>
      <c r="BM194" s="13" t="s">
        <v>1867</v>
      </c>
    </row>
    <row r="195" s="1" customFormat="1" ht="16.5" customHeight="1">
      <c r="B195" s="34"/>
      <c r="C195" s="200" t="s">
        <v>586</v>
      </c>
      <c r="D195" s="200" t="s">
        <v>145</v>
      </c>
      <c r="E195" s="201" t="s">
        <v>1868</v>
      </c>
      <c r="F195" s="202" t="s">
        <v>1869</v>
      </c>
      <c r="G195" s="203" t="s">
        <v>1622</v>
      </c>
      <c r="H195" s="204">
        <v>1</v>
      </c>
      <c r="I195" s="205"/>
      <c r="J195" s="206">
        <f>ROUND(I195*H195,2)</f>
        <v>0</v>
      </c>
      <c r="K195" s="202" t="s">
        <v>1606</v>
      </c>
      <c r="L195" s="39"/>
      <c r="M195" s="207" t="s">
        <v>20</v>
      </c>
      <c r="N195" s="208" t="s">
        <v>46</v>
      </c>
      <c r="O195" s="75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AR195" s="13" t="s">
        <v>150</v>
      </c>
      <c r="AT195" s="13" t="s">
        <v>145</v>
      </c>
      <c r="AU195" s="13" t="s">
        <v>83</v>
      </c>
      <c r="AY195" s="13" t="s">
        <v>142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3" t="s">
        <v>83</v>
      </c>
      <c r="BK195" s="211">
        <f>ROUND(I195*H195,2)</f>
        <v>0</v>
      </c>
      <c r="BL195" s="13" t="s">
        <v>150</v>
      </c>
      <c r="BM195" s="13" t="s">
        <v>1870</v>
      </c>
    </row>
    <row r="196" s="1" customFormat="1" ht="16.5" customHeight="1">
      <c r="B196" s="34"/>
      <c r="C196" s="200" t="s">
        <v>590</v>
      </c>
      <c r="D196" s="200" t="s">
        <v>145</v>
      </c>
      <c r="E196" s="201" t="s">
        <v>1871</v>
      </c>
      <c r="F196" s="202" t="s">
        <v>1872</v>
      </c>
      <c r="G196" s="203" t="s">
        <v>1622</v>
      </c>
      <c r="H196" s="204">
        <v>8</v>
      </c>
      <c r="I196" s="205"/>
      <c r="J196" s="206">
        <f>ROUND(I196*H196,2)</f>
        <v>0</v>
      </c>
      <c r="K196" s="202" t="s">
        <v>1606</v>
      </c>
      <c r="L196" s="39"/>
      <c r="M196" s="207" t="s">
        <v>20</v>
      </c>
      <c r="N196" s="208" t="s">
        <v>46</v>
      </c>
      <c r="O196" s="75"/>
      <c r="P196" s="209">
        <f>O196*H196</f>
        <v>0</v>
      </c>
      <c r="Q196" s="209">
        <v>0</v>
      </c>
      <c r="R196" s="209">
        <f>Q196*H196</f>
        <v>0</v>
      </c>
      <c r="S196" s="209">
        <v>0</v>
      </c>
      <c r="T196" s="210">
        <f>S196*H196</f>
        <v>0</v>
      </c>
      <c r="AR196" s="13" t="s">
        <v>150</v>
      </c>
      <c r="AT196" s="13" t="s">
        <v>145</v>
      </c>
      <c r="AU196" s="13" t="s">
        <v>83</v>
      </c>
      <c r="AY196" s="13" t="s">
        <v>142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3" t="s">
        <v>83</v>
      </c>
      <c r="BK196" s="211">
        <f>ROUND(I196*H196,2)</f>
        <v>0</v>
      </c>
      <c r="BL196" s="13" t="s">
        <v>150</v>
      </c>
      <c r="BM196" s="13" t="s">
        <v>1873</v>
      </c>
    </row>
    <row r="197" s="1" customFormat="1" ht="16.5" customHeight="1">
      <c r="B197" s="34"/>
      <c r="C197" s="200" t="s">
        <v>594</v>
      </c>
      <c r="D197" s="200" t="s">
        <v>145</v>
      </c>
      <c r="E197" s="201" t="s">
        <v>1874</v>
      </c>
      <c r="F197" s="202" t="s">
        <v>1875</v>
      </c>
      <c r="G197" s="203" t="s">
        <v>1622</v>
      </c>
      <c r="H197" s="204">
        <v>1</v>
      </c>
      <c r="I197" s="205"/>
      <c r="J197" s="206">
        <f>ROUND(I197*H197,2)</f>
        <v>0</v>
      </c>
      <c r="K197" s="202" t="s">
        <v>1606</v>
      </c>
      <c r="L197" s="39"/>
      <c r="M197" s="207" t="s">
        <v>20</v>
      </c>
      <c r="N197" s="208" t="s">
        <v>46</v>
      </c>
      <c r="O197" s="75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AR197" s="13" t="s">
        <v>150</v>
      </c>
      <c r="AT197" s="13" t="s">
        <v>145</v>
      </c>
      <c r="AU197" s="13" t="s">
        <v>83</v>
      </c>
      <c r="AY197" s="13" t="s">
        <v>142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3" t="s">
        <v>83</v>
      </c>
      <c r="BK197" s="211">
        <f>ROUND(I197*H197,2)</f>
        <v>0</v>
      </c>
      <c r="BL197" s="13" t="s">
        <v>150</v>
      </c>
      <c r="BM197" s="13" t="s">
        <v>1876</v>
      </c>
    </row>
    <row r="198" s="1" customFormat="1" ht="16.5" customHeight="1">
      <c r="B198" s="34"/>
      <c r="C198" s="200" t="s">
        <v>598</v>
      </c>
      <c r="D198" s="200" t="s">
        <v>145</v>
      </c>
      <c r="E198" s="201" t="s">
        <v>1877</v>
      </c>
      <c r="F198" s="202" t="s">
        <v>1878</v>
      </c>
      <c r="G198" s="203" t="s">
        <v>1622</v>
      </c>
      <c r="H198" s="204">
        <v>1</v>
      </c>
      <c r="I198" s="205"/>
      <c r="J198" s="206">
        <f>ROUND(I198*H198,2)</f>
        <v>0</v>
      </c>
      <c r="K198" s="202" t="s">
        <v>1606</v>
      </c>
      <c r="L198" s="39"/>
      <c r="M198" s="207" t="s">
        <v>20</v>
      </c>
      <c r="N198" s="208" t="s">
        <v>46</v>
      </c>
      <c r="O198" s="75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AR198" s="13" t="s">
        <v>150</v>
      </c>
      <c r="AT198" s="13" t="s">
        <v>145</v>
      </c>
      <c r="AU198" s="13" t="s">
        <v>83</v>
      </c>
      <c r="AY198" s="13" t="s">
        <v>142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3" t="s">
        <v>83</v>
      </c>
      <c r="BK198" s="211">
        <f>ROUND(I198*H198,2)</f>
        <v>0</v>
      </c>
      <c r="BL198" s="13" t="s">
        <v>150</v>
      </c>
      <c r="BM198" s="13" t="s">
        <v>1879</v>
      </c>
    </row>
    <row r="199" s="1" customFormat="1" ht="16.5" customHeight="1">
      <c r="B199" s="34"/>
      <c r="C199" s="200" t="s">
        <v>602</v>
      </c>
      <c r="D199" s="200" t="s">
        <v>145</v>
      </c>
      <c r="E199" s="201" t="s">
        <v>1880</v>
      </c>
      <c r="F199" s="202" t="s">
        <v>1881</v>
      </c>
      <c r="G199" s="203" t="s">
        <v>1622</v>
      </c>
      <c r="H199" s="204">
        <v>2</v>
      </c>
      <c r="I199" s="205"/>
      <c r="J199" s="206">
        <f>ROUND(I199*H199,2)</f>
        <v>0</v>
      </c>
      <c r="K199" s="202" t="s">
        <v>1606</v>
      </c>
      <c r="L199" s="39"/>
      <c r="M199" s="207" t="s">
        <v>20</v>
      </c>
      <c r="N199" s="208" t="s">
        <v>46</v>
      </c>
      <c r="O199" s="75"/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10">
        <f>S199*H199</f>
        <v>0</v>
      </c>
      <c r="AR199" s="13" t="s">
        <v>150</v>
      </c>
      <c r="AT199" s="13" t="s">
        <v>145</v>
      </c>
      <c r="AU199" s="13" t="s">
        <v>83</v>
      </c>
      <c r="AY199" s="13" t="s">
        <v>142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3" t="s">
        <v>83</v>
      </c>
      <c r="BK199" s="211">
        <f>ROUND(I199*H199,2)</f>
        <v>0</v>
      </c>
      <c r="BL199" s="13" t="s">
        <v>150</v>
      </c>
      <c r="BM199" s="13" t="s">
        <v>1882</v>
      </c>
    </row>
    <row r="200" s="1" customFormat="1" ht="16.5" customHeight="1">
      <c r="B200" s="34"/>
      <c r="C200" s="200" t="s">
        <v>606</v>
      </c>
      <c r="D200" s="200" t="s">
        <v>145</v>
      </c>
      <c r="E200" s="201" t="s">
        <v>1883</v>
      </c>
      <c r="F200" s="202" t="s">
        <v>1884</v>
      </c>
      <c r="G200" s="203" t="s">
        <v>1622</v>
      </c>
      <c r="H200" s="204">
        <v>2</v>
      </c>
      <c r="I200" s="205"/>
      <c r="J200" s="206">
        <f>ROUND(I200*H200,2)</f>
        <v>0</v>
      </c>
      <c r="K200" s="202" t="s">
        <v>1606</v>
      </c>
      <c r="L200" s="39"/>
      <c r="M200" s="207" t="s">
        <v>20</v>
      </c>
      <c r="N200" s="208" t="s">
        <v>46</v>
      </c>
      <c r="O200" s="75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AR200" s="13" t="s">
        <v>150</v>
      </c>
      <c r="AT200" s="13" t="s">
        <v>145</v>
      </c>
      <c r="AU200" s="13" t="s">
        <v>83</v>
      </c>
      <c r="AY200" s="13" t="s">
        <v>142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3" t="s">
        <v>83</v>
      </c>
      <c r="BK200" s="211">
        <f>ROUND(I200*H200,2)</f>
        <v>0</v>
      </c>
      <c r="BL200" s="13" t="s">
        <v>150</v>
      </c>
      <c r="BM200" s="13" t="s">
        <v>1885</v>
      </c>
    </row>
    <row r="201" s="1" customFormat="1" ht="16.5" customHeight="1">
      <c r="B201" s="34"/>
      <c r="C201" s="200" t="s">
        <v>610</v>
      </c>
      <c r="D201" s="200" t="s">
        <v>145</v>
      </c>
      <c r="E201" s="201" t="s">
        <v>1811</v>
      </c>
      <c r="F201" s="202" t="s">
        <v>1812</v>
      </c>
      <c r="G201" s="203" t="s">
        <v>228</v>
      </c>
      <c r="H201" s="204">
        <v>1</v>
      </c>
      <c r="I201" s="205"/>
      <c r="J201" s="206">
        <f>ROUND(I201*H201,2)</f>
        <v>0</v>
      </c>
      <c r="K201" s="202" t="s">
        <v>1606</v>
      </c>
      <c r="L201" s="39"/>
      <c r="M201" s="207" t="s">
        <v>20</v>
      </c>
      <c r="N201" s="208" t="s">
        <v>46</v>
      </c>
      <c r="O201" s="75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AR201" s="13" t="s">
        <v>150</v>
      </c>
      <c r="AT201" s="13" t="s">
        <v>145</v>
      </c>
      <c r="AU201" s="13" t="s">
        <v>83</v>
      </c>
      <c r="AY201" s="13" t="s">
        <v>142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3" t="s">
        <v>83</v>
      </c>
      <c r="BK201" s="211">
        <f>ROUND(I201*H201,2)</f>
        <v>0</v>
      </c>
      <c r="BL201" s="13" t="s">
        <v>150</v>
      </c>
      <c r="BM201" s="13" t="s">
        <v>1886</v>
      </c>
    </row>
    <row r="202" s="1" customFormat="1" ht="16.5" customHeight="1">
      <c r="B202" s="34"/>
      <c r="C202" s="200" t="s">
        <v>614</v>
      </c>
      <c r="D202" s="200" t="s">
        <v>145</v>
      </c>
      <c r="E202" s="201" t="s">
        <v>1887</v>
      </c>
      <c r="F202" s="202" t="s">
        <v>1888</v>
      </c>
      <c r="G202" s="203" t="s">
        <v>1622</v>
      </c>
      <c r="H202" s="204">
        <v>1</v>
      </c>
      <c r="I202" s="205"/>
      <c r="J202" s="206">
        <f>ROUND(I202*H202,2)</f>
        <v>0</v>
      </c>
      <c r="K202" s="202" t="s">
        <v>1606</v>
      </c>
      <c r="L202" s="39"/>
      <c r="M202" s="207" t="s">
        <v>20</v>
      </c>
      <c r="N202" s="208" t="s">
        <v>46</v>
      </c>
      <c r="O202" s="75"/>
      <c r="P202" s="209">
        <f>O202*H202</f>
        <v>0</v>
      </c>
      <c r="Q202" s="209">
        <v>0</v>
      </c>
      <c r="R202" s="209">
        <f>Q202*H202</f>
        <v>0</v>
      </c>
      <c r="S202" s="209">
        <v>0</v>
      </c>
      <c r="T202" s="210">
        <f>S202*H202</f>
        <v>0</v>
      </c>
      <c r="AR202" s="13" t="s">
        <v>150</v>
      </c>
      <c r="AT202" s="13" t="s">
        <v>145</v>
      </c>
      <c r="AU202" s="13" t="s">
        <v>83</v>
      </c>
      <c r="AY202" s="13" t="s">
        <v>142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3" t="s">
        <v>83</v>
      </c>
      <c r="BK202" s="211">
        <f>ROUND(I202*H202,2)</f>
        <v>0</v>
      </c>
      <c r="BL202" s="13" t="s">
        <v>150</v>
      </c>
      <c r="BM202" s="13" t="s">
        <v>1889</v>
      </c>
    </row>
    <row r="203" s="1" customFormat="1" ht="16.5" customHeight="1">
      <c r="B203" s="34"/>
      <c r="C203" s="200" t="s">
        <v>618</v>
      </c>
      <c r="D203" s="200" t="s">
        <v>145</v>
      </c>
      <c r="E203" s="201" t="s">
        <v>1890</v>
      </c>
      <c r="F203" s="202" t="s">
        <v>1891</v>
      </c>
      <c r="G203" s="203" t="s">
        <v>1622</v>
      </c>
      <c r="H203" s="204">
        <v>15</v>
      </c>
      <c r="I203" s="205"/>
      <c r="J203" s="206">
        <f>ROUND(I203*H203,2)</f>
        <v>0</v>
      </c>
      <c r="K203" s="202" t="s">
        <v>1606</v>
      </c>
      <c r="L203" s="39"/>
      <c r="M203" s="207" t="s">
        <v>20</v>
      </c>
      <c r="N203" s="208" t="s">
        <v>46</v>
      </c>
      <c r="O203" s="75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AR203" s="13" t="s">
        <v>150</v>
      </c>
      <c r="AT203" s="13" t="s">
        <v>145</v>
      </c>
      <c r="AU203" s="13" t="s">
        <v>83</v>
      </c>
      <c r="AY203" s="13" t="s">
        <v>142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3" t="s">
        <v>83</v>
      </c>
      <c r="BK203" s="211">
        <f>ROUND(I203*H203,2)</f>
        <v>0</v>
      </c>
      <c r="BL203" s="13" t="s">
        <v>150</v>
      </c>
      <c r="BM203" s="13" t="s">
        <v>1892</v>
      </c>
    </row>
    <row r="204" s="1" customFormat="1" ht="16.5" customHeight="1">
      <c r="B204" s="34"/>
      <c r="C204" s="200" t="s">
        <v>622</v>
      </c>
      <c r="D204" s="200" t="s">
        <v>145</v>
      </c>
      <c r="E204" s="201" t="s">
        <v>1817</v>
      </c>
      <c r="F204" s="202" t="s">
        <v>1818</v>
      </c>
      <c r="G204" s="203" t="s">
        <v>1622</v>
      </c>
      <c r="H204" s="204">
        <v>12</v>
      </c>
      <c r="I204" s="205"/>
      <c r="J204" s="206">
        <f>ROUND(I204*H204,2)</f>
        <v>0</v>
      </c>
      <c r="K204" s="202" t="s">
        <v>1606</v>
      </c>
      <c r="L204" s="39"/>
      <c r="M204" s="207" t="s">
        <v>20</v>
      </c>
      <c r="N204" s="208" t="s">
        <v>46</v>
      </c>
      <c r="O204" s="75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AR204" s="13" t="s">
        <v>150</v>
      </c>
      <c r="AT204" s="13" t="s">
        <v>145</v>
      </c>
      <c r="AU204" s="13" t="s">
        <v>83</v>
      </c>
      <c r="AY204" s="13" t="s">
        <v>142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3" t="s">
        <v>83</v>
      </c>
      <c r="BK204" s="211">
        <f>ROUND(I204*H204,2)</f>
        <v>0</v>
      </c>
      <c r="BL204" s="13" t="s">
        <v>150</v>
      </c>
      <c r="BM204" s="13" t="s">
        <v>1893</v>
      </c>
    </row>
    <row r="205" s="1" customFormat="1" ht="16.5" customHeight="1">
      <c r="B205" s="34"/>
      <c r="C205" s="200" t="s">
        <v>626</v>
      </c>
      <c r="D205" s="200" t="s">
        <v>145</v>
      </c>
      <c r="E205" s="201" t="s">
        <v>1894</v>
      </c>
      <c r="F205" s="202" t="s">
        <v>1895</v>
      </c>
      <c r="G205" s="203" t="s">
        <v>1622</v>
      </c>
      <c r="H205" s="204">
        <v>8</v>
      </c>
      <c r="I205" s="205"/>
      <c r="J205" s="206">
        <f>ROUND(I205*H205,2)</f>
        <v>0</v>
      </c>
      <c r="K205" s="202" t="s">
        <v>1606</v>
      </c>
      <c r="L205" s="39"/>
      <c r="M205" s="207" t="s">
        <v>20</v>
      </c>
      <c r="N205" s="208" t="s">
        <v>46</v>
      </c>
      <c r="O205" s="75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AR205" s="13" t="s">
        <v>150</v>
      </c>
      <c r="AT205" s="13" t="s">
        <v>145</v>
      </c>
      <c r="AU205" s="13" t="s">
        <v>83</v>
      </c>
      <c r="AY205" s="13" t="s">
        <v>142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3" t="s">
        <v>83</v>
      </c>
      <c r="BK205" s="211">
        <f>ROUND(I205*H205,2)</f>
        <v>0</v>
      </c>
      <c r="BL205" s="13" t="s">
        <v>150</v>
      </c>
      <c r="BM205" s="13" t="s">
        <v>1896</v>
      </c>
    </row>
    <row r="206" s="1" customFormat="1" ht="16.5" customHeight="1">
      <c r="B206" s="34"/>
      <c r="C206" s="200" t="s">
        <v>630</v>
      </c>
      <c r="D206" s="200" t="s">
        <v>145</v>
      </c>
      <c r="E206" s="201" t="s">
        <v>1897</v>
      </c>
      <c r="F206" s="202" t="s">
        <v>1898</v>
      </c>
      <c r="G206" s="203" t="s">
        <v>1622</v>
      </c>
      <c r="H206" s="204">
        <v>3</v>
      </c>
      <c r="I206" s="205"/>
      <c r="J206" s="206">
        <f>ROUND(I206*H206,2)</f>
        <v>0</v>
      </c>
      <c r="K206" s="202" t="s">
        <v>1606</v>
      </c>
      <c r="L206" s="39"/>
      <c r="M206" s="207" t="s">
        <v>20</v>
      </c>
      <c r="N206" s="208" t="s">
        <v>46</v>
      </c>
      <c r="O206" s="75"/>
      <c r="P206" s="209">
        <f>O206*H206</f>
        <v>0</v>
      </c>
      <c r="Q206" s="209">
        <v>0</v>
      </c>
      <c r="R206" s="209">
        <f>Q206*H206</f>
        <v>0</v>
      </c>
      <c r="S206" s="209">
        <v>0</v>
      </c>
      <c r="T206" s="210">
        <f>S206*H206</f>
        <v>0</v>
      </c>
      <c r="AR206" s="13" t="s">
        <v>150</v>
      </c>
      <c r="AT206" s="13" t="s">
        <v>145</v>
      </c>
      <c r="AU206" s="13" t="s">
        <v>83</v>
      </c>
      <c r="AY206" s="13" t="s">
        <v>142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3" t="s">
        <v>83</v>
      </c>
      <c r="BK206" s="211">
        <f>ROUND(I206*H206,2)</f>
        <v>0</v>
      </c>
      <c r="BL206" s="13" t="s">
        <v>150</v>
      </c>
      <c r="BM206" s="13" t="s">
        <v>1899</v>
      </c>
    </row>
    <row r="207" s="1" customFormat="1" ht="16.5" customHeight="1">
      <c r="B207" s="34"/>
      <c r="C207" s="200" t="s">
        <v>634</v>
      </c>
      <c r="D207" s="200" t="s">
        <v>145</v>
      </c>
      <c r="E207" s="201" t="s">
        <v>1900</v>
      </c>
      <c r="F207" s="202" t="s">
        <v>1901</v>
      </c>
      <c r="G207" s="203" t="s">
        <v>1622</v>
      </c>
      <c r="H207" s="204">
        <v>1</v>
      </c>
      <c r="I207" s="205"/>
      <c r="J207" s="206">
        <f>ROUND(I207*H207,2)</f>
        <v>0</v>
      </c>
      <c r="K207" s="202" t="s">
        <v>1606</v>
      </c>
      <c r="L207" s="39"/>
      <c r="M207" s="207" t="s">
        <v>20</v>
      </c>
      <c r="N207" s="208" t="s">
        <v>46</v>
      </c>
      <c r="O207" s="75"/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10">
        <f>S207*H207</f>
        <v>0</v>
      </c>
      <c r="AR207" s="13" t="s">
        <v>150</v>
      </c>
      <c r="AT207" s="13" t="s">
        <v>145</v>
      </c>
      <c r="AU207" s="13" t="s">
        <v>83</v>
      </c>
      <c r="AY207" s="13" t="s">
        <v>142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3" t="s">
        <v>83</v>
      </c>
      <c r="BK207" s="211">
        <f>ROUND(I207*H207,2)</f>
        <v>0</v>
      </c>
      <c r="BL207" s="13" t="s">
        <v>150</v>
      </c>
      <c r="BM207" s="13" t="s">
        <v>1902</v>
      </c>
    </row>
    <row r="208" s="1" customFormat="1" ht="16.5" customHeight="1">
      <c r="B208" s="34"/>
      <c r="C208" s="200" t="s">
        <v>636</v>
      </c>
      <c r="D208" s="200" t="s">
        <v>145</v>
      </c>
      <c r="E208" s="201" t="s">
        <v>1829</v>
      </c>
      <c r="F208" s="202" t="s">
        <v>1830</v>
      </c>
      <c r="G208" s="203" t="s">
        <v>1622</v>
      </c>
      <c r="H208" s="204">
        <v>1</v>
      </c>
      <c r="I208" s="205"/>
      <c r="J208" s="206">
        <f>ROUND(I208*H208,2)</f>
        <v>0</v>
      </c>
      <c r="K208" s="202" t="s">
        <v>1606</v>
      </c>
      <c r="L208" s="39"/>
      <c r="M208" s="207" t="s">
        <v>20</v>
      </c>
      <c r="N208" s="208" t="s">
        <v>46</v>
      </c>
      <c r="O208" s="75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AR208" s="13" t="s">
        <v>150</v>
      </c>
      <c r="AT208" s="13" t="s">
        <v>145</v>
      </c>
      <c r="AU208" s="13" t="s">
        <v>83</v>
      </c>
      <c r="AY208" s="13" t="s">
        <v>142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3" t="s">
        <v>83</v>
      </c>
      <c r="BK208" s="211">
        <f>ROUND(I208*H208,2)</f>
        <v>0</v>
      </c>
      <c r="BL208" s="13" t="s">
        <v>150</v>
      </c>
      <c r="BM208" s="13" t="s">
        <v>1903</v>
      </c>
    </row>
    <row r="209" s="10" customFormat="1" ht="25.92" customHeight="1">
      <c r="B209" s="184"/>
      <c r="C209" s="185"/>
      <c r="D209" s="186" t="s">
        <v>74</v>
      </c>
      <c r="E209" s="187" t="s">
        <v>1904</v>
      </c>
      <c r="F209" s="187" t="s">
        <v>1905</v>
      </c>
      <c r="G209" s="185"/>
      <c r="H209" s="185"/>
      <c r="I209" s="188"/>
      <c r="J209" s="189">
        <f>BK209</f>
        <v>0</v>
      </c>
      <c r="K209" s="185"/>
      <c r="L209" s="190"/>
      <c r="M209" s="191"/>
      <c r="N209" s="192"/>
      <c r="O209" s="192"/>
      <c r="P209" s="193">
        <f>SUM(P210:P218)</f>
        <v>0</v>
      </c>
      <c r="Q209" s="192"/>
      <c r="R209" s="193">
        <f>SUM(R210:R218)</f>
        <v>0</v>
      </c>
      <c r="S209" s="192"/>
      <c r="T209" s="194">
        <f>SUM(T210:T218)</f>
        <v>0</v>
      </c>
      <c r="AR209" s="195" t="s">
        <v>83</v>
      </c>
      <c r="AT209" s="196" t="s">
        <v>74</v>
      </c>
      <c r="AU209" s="196" t="s">
        <v>75</v>
      </c>
      <c r="AY209" s="195" t="s">
        <v>142</v>
      </c>
      <c r="BK209" s="197">
        <f>SUM(BK210:BK218)</f>
        <v>0</v>
      </c>
    </row>
    <row r="210" s="1" customFormat="1" ht="16.5" customHeight="1">
      <c r="B210" s="34"/>
      <c r="C210" s="200" t="s">
        <v>642</v>
      </c>
      <c r="D210" s="200" t="s">
        <v>145</v>
      </c>
      <c r="E210" s="201" t="s">
        <v>1906</v>
      </c>
      <c r="F210" s="202" t="s">
        <v>1907</v>
      </c>
      <c r="G210" s="203" t="s">
        <v>1622</v>
      </c>
      <c r="H210" s="204">
        <v>2</v>
      </c>
      <c r="I210" s="205"/>
      <c r="J210" s="206">
        <f>ROUND(I210*H210,2)</f>
        <v>0</v>
      </c>
      <c r="K210" s="202" t="s">
        <v>1606</v>
      </c>
      <c r="L210" s="39"/>
      <c r="M210" s="207" t="s">
        <v>20</v>
      </c>
      <c r="N210" s="208" t="s">
        <v>46</v>
      </c>
      <c r="O210" s="75"/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AR210" s="13" t="s">
        <v>150</v>
      </c>
      <c r="AT210" s="13" t="s">
        <v>145</v>
      </c>
      <c r="AU210" s="13" t="s">
        <v>83</v>
      </c>
      <c r="AY210" s="13" t="s">
        <v>142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3" t="s">
        <v>83</v>
      </c>
      <c r="BK210" s="211">
        <f>ROUND(I210*H210,2)</f>
        <v>0</v>
      </c>
      <c r="BL210" s="13" t="s">
        <v>150</v>
      </c>
      <c r="BM210" s="13" t="s">
        <v>1908</v>
      </c>
    </row>
    <row r="211" s="1" customFormat="1" ht="16.5" customHeight="1">
      <c r="B211" s="34"/>
      <c r="C211" s="200" t="s">
        <v>646</v>
      </c>
      <c r="D211" s="200" t="s">
        <v>145</v>
      </c>
      <c r="E211" s="201" t="s">
        <v>1909</v>
      </c>
      <c r="F211" s="202" t="s">
        <v>1910</v>
      </c>
      <c r="G211" s="203" t="s">
        <v>1622</v>
      </c>
      <c r="H211" s="204">
        <v>6</v>
      </c>
      <c r="I211" s="205"/>
      <c r="J211" s="206">
        <f>ROUND(I211*H211,2)</f>
        <v>0</v>
      </c>
      <c r="K211" s="202" t="s">
        <v>1606</v>
      </c>
      <c r="L211" s="39"/>
      <c r="M211" s="207" t="s">
        <v>20</v>
      </c>
      <c r="N211" s="208" t="s">
        <v>46</v>
      </c>
      <c r="O211" s="75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AR211" s="13" t="s">
        <v>150</v>
      </c>
      <c r="AT211" s="13" t="s">
        <v>145</v>
      </c>
      <c r="AU211" s="13" t="s">
        <v>83</v>
      </c>
      <c r="AY211" s="13" t="s">
        <v>142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3" t="s">
        <v>83</v>
      </c>
      <c r="BK211" s="211">
        <f>ROUND(I211*H211,2)</f>
        <v>0</v>
      </c>
      <c r="BL211" s="13" t="s">
        <v>150</v>
      </c>
      <c r="BM211" s="13" t="s">
        <v>1911</v>
      </c>
    </row>
    <row r="212" s="1" customFormat="1" ht="16.5" customHeight="1">
      <c r="B212" s="34"/>
      <c r="C212" s="200" t="s">
        <v>650</v>
      </c>
      <c r="D212" s="200" t="s">
        <v>145</v>
      </c>
      <c r="E212" s="201" t="s">
        <v>1912</v>
      </c>
      <c r="F212" s="202" t="s">
        <v>1913</v>
      </c>
      <c r="G212" s="203" t="s">
        <v>1622</v>
      </c>
      <c r="H212" s="204">
        <v>1</v>
      </c>
      <c r="I212" s="205"/>
      <c r="J212" s="206">
        <f>ROUND(I212*H212,2)</f>
        <v>0</v>
      </c>
      <c r="K212" s="202" t="s">
        <v>1606</v>
      </c>
      <c r="L212" s="39"/>
      <c r="M212" s="207" t="s">
        <v>20</v>
      </c>
      <c r="N212" s="208" t="s">
        <v>46</v>
      </c>
      <c r="O212" s="75"/>
      <c r="P212" s="209">
        <f>O212*H212</f>
        <v>0</v>
      </c>
      <c r="Q212" s="209">
        <v>0</v>
      </c>
      <c r="R212" s="209">
        <f>Q212*H212</f>
        <v>0</v>
      </c>
      <c r="S212" s="209">
        <v>0</v>
      </c>
      <c r="T212" s="210">
        <f>S212*H212</f>
        <v>0</v>
      </c>
      <c r="AR212" s="13" t="s">
        <v>150</v>
      </c>
      <c r="AT212" s="13" t="s">
        <v>145</v>
      </c>
      <c r="AU212" s="13" t="s">
        <v>83</v>
      </c>
      <c r="AY212" s="13" t="s">
        <v>142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3" t="s">
        <v>83</v>
      </c>
      <c r="BK212" s="211">
        <f>ROUND(I212*H212,2)</f>
        <v>0</v>
      </c>
      <c r="BL212" s="13" t="s">
        <v>150</v>
      </c>
      <c r="BM212" s="13" t="s">
        <v>1914</v>
      </c>
    </row>
    <row r="213" s="1" customFormat="1" ht="16.5" customHeight="1">
      <c r="B213" s="34"/>
      <c r="C213" s="200" t="s">
        <v>654</v>
      </c>
      <c r="D213" s="200" t="s">
        <v>145</v>
      </c>
      <c r="E213" s="201" t="s">
        <v>1915</v>
      </c>
      <c r="F213" s="202" t="s">
        <v>1916</v>
      </c>
      <c r="G213" s="203" t="s">
        <v>1622</v>
      </c>
      <c r="H213" s="204">
        <v>1</v>
      </c>
      <c r="I213" s="205"/>
      <c r="J213" s="206">
        <f>ROUND(I213*H213,2)</f>
        <v>0</v>
      </c>
      <c r="K213" s="202" t="s">
        <v>1606</v>
      </c>
      <c r="L213" s="39"/>
      <c r="M213" s="207" t="s">
        <v>20</v>
      </c>
      <c r="N213" s="208" t="s">
        <v>46</v>
      </c>
      <c r="O213" s="75"/>
      <c r="P213" s="209">
        <f>O213*H213</f>
        <v>0</v>
      </c>
      <c r="Q213" s="209">
        <v>0</v>
      </c>
      <c r="R213" s="209">
        <f>Q213*H213</f>
        <v>0</v>
      </c>
      <c r="S213" s="209">
        <v>0</v>
      </c>
      <c r="T213" s="210">
        <f>S213*H213</f>
        <v>0</v>
      </c>
      <c r="AR213" s="13" t="s">
        <v>150</v>
      </c>
      <c r="AT213" s="13" t="s">
        <v>145</v>
      </c>
      <c r="AU213" s="13" t="s">
        <v>83</v>
      </c>
      <c r="AY213" s="13" t="s">
        <v>142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3" t="s">
        <v>83</v>
      </c>
      <c r="BK213" s="211">
        <f>ROUND(I213*H213,2)</f>
        <v>0</v>
      </c>
      <c r="BL213" s="13" t="s">
        <v>150</v>
      </c>
      <c r="BM213" s="13" t="s">
        <v>1917</v>
      </c>
    </row>
    <row r="214" s="1" customFormat="1" ht="16.5" customHeight="1">
      <c r="B214" s="34"/>
      <c r="C214" s="200" t="s">
        <v>658</v>
      </c>
      <c r="D214" s="200" t="s">
        <v>145</v>
      </c>
      <c r="E214" s="201" t="s">
        <v>1918</v>
      </c>
      <c r="F214" s="202" t="s">
        <v>1919</v>
      </c>
      <c r="G214" s="203" t="s">
        <v>1622</v>
      </c>
      <c r="H214" s="204">
        <v>11</v>
      </c>
      <c r="I214" s="205"/>
      <c r="J214" s="206">
        <f>ROUND(I214*H214,2)</f>
        <v>0</v>
      </c>
      <c r="K214" s="202" t="s">
        <v>1606</v>
      </c>
      <c r="L214" s="39"/>
      <c r="M214" s="207" t="s">
        <v>20</v>
      </c>
      <c r="N214" s="208" t="s">
        <v>46</v>
      </c>
      <c r="O214" s="75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AR214" s="13" t="s">
        <v>150</v>
      </c>
      <c r="AT214" s="13" t="s">
        <v>145</v>
      </c>
      <c r="AU214" s="13" t="s">
        <v>83</v>
      </c>
      <c r="AY214" s="13" t="s">
        <v>142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3" t="s">
        <v>83</v>
      </c>
      <c r="BK214" s="211">
        <f>ROUND(I214*H214,2)</f>
        <v>0</v>
      </c>
      <c r="BL214" s="13" t="s">
        <v>150</v>
      </c>
      <c r="BM214" s="13" t="s">
        <v>1920</v>
      </c>
    </row>
    <row r="215" s="1" customFormat="1" ht="16.5" customHeight="1">
      <c r="B215" s="34"/>
      <c r="C215" s="200" t="s">
        <v>664</v>
      </c>
      <c r="D215" s="200" t="s">
        <v>145</v>
      </c>
      <c r="E215" s="201" t="s">
        <v>1921</v>
      </c>
      <c r="F215" s="202" t="s">
        <v>1922</v>
      </c>
      <c r="G215" s="203" t="s">
        <v>1622</v>
      </c>
      <c r="H215" s="204">
        <v>13</v>
      </c>
      <c r="I215" s="205"/>
      <c r="J215" s="206">
        <f>ROUND(I215*H215,2)</f>
        <v>0</v>
      </c>
      <c r="K215" s="202" t="s">
        <v>1606</v>
      </c>
      <c r="L215" s="39"/>
      <c r="M215" s="207" t="s">
        <v>20</v>
      </c>
      <c r="N215" s="208" t="s">
        <v>46</v>
      </c>
      <c r="O215" s="75"/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10">
        <f>S215*H215</f>
        <v>0</v>
      </c>
      <c r="AR215" s="13" t="s">
        <v>150</v>
      </c>
      <c r="AT215" s="13" t="s">
        <v>145</v>
      </c>
      <c r="AU215" s="13" t="s">
        <v>83</v>
      </c>
      <c r="AY215" s="13" t="s">
        <v>142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3" t="s">
        <v>83</v>
      </c>
      <c r="BK215" s="211">
        <f>ROUND(I215*H215,2)</f>
        <v>0</v>
      </c>
      <c r="BL215" s="13" t="s">
        <v>150</v>
      </c>
      <c r="BM215" s="13" t="s">
        <v>1923</v>
      </c>
    </row>
    <row r="216" s="1" customFormat="1" ht="16.5" customHeight="1">
      <c r="B216" s="34"/>
      <c r="C216" s="200" t="s">
        <v>668</v>
      </c>
      <c r="D216" s="200" t="s">
        <v>145</v>
      </c>
      <c r="E216" s="201" t="s">
        <v>1924</v>
      </c>
      <c r="F216" s="202" t="s">
        <v>1925</v>
      </c>
      <c r="G216" s="203" t="s">
        <v>1622</v>
      </c>
      <c r="H216" s="204">
        <v>6</v>
      </c>
      <c r="I216" s="205"/>
      <c r="J216" s="206">
        <f>ROUND(I216*H216,2)</f>
        <v>0</v>
      </c>
      <c r="K216" s="202" t="s">
        <v>1606</v>
      </c>
      <c r="L216" s="39"/>
      <c r="M216" s="207" t="s">
        <v>20</v>
      </c>
      <c r="N216" s="208" t="s">
        <v>46</v>
      </c>
      <c r="O216" s="75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AR216" s="13" t="s">
        <v>150</v>
      </c>
      <c r="AT216" s="13" t="s">
        <v>145</v>
      </c>
      <c r="AU216" s="13" t="s">
        <v>83</v>
      </c>
      <c r="AY216" s="13" t="s">
        <v>142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3" t="s">
        <v>83</v>
      </c>
      <c r="BK216" s="211">
        <f>ROUND(I216*H216,2)</f>
        <v>0</v>
      </c>
      <c r="BL216" s="13" t="s">
        <v>150</v>
      </c>
      <c r="BM216" s="13" t="s">
        <v>1926</v>
      </c>
    </row>
    <row r="217" s="1" customFormat="1" ht="16.5" customHeight="1">
      <c r="B217" s="34"/>
      <c r="C217" s="200" t="s">
        <v>672</v>
      </c>
      <c r="D217" s="200" t="s">
        <v>145</v>
      </c>
      <c r="E217" s="201" t="s">
        <v>1927</v>
      </c>
      <c r="F217" s="202" t="s">
        <v>1928</v>
      </c>
      <c r="G217" s="203" t="s">
        <v>1622</v>
      </c>
      <c r="H217" s="204">
        <v>1</v>
      </c>
      <c r="I217" s="205"/>
      <c r="J217" s="206">
        <f>ROUND(I217*H217,2)</f>
        <v>0</v>
      </c>
      <c r="K217" s="202" t="s">
        <v>1606</v>
      </c>
      <c r="L217" s="39"/>
      <c r="M217" s="207" t="s">
        <v>20</v>
      </c>
      <c r="N217" s="208" t="s">
        <v>46</v>
      </c>
      <c r="O217" s="75"/>
      <c r="P217" s="209">
        <f>O217*H217</f>
        <v>0</v>
      </c>
      <c r="Q217" s="209">
        <v>0</v>
      </c>
      <c r="R217" s="209">
        <f>Q217*H217</f>
        <v>0</v>
      </c>
      <c r="S217" s="209">
        <v>0</v>
      </c>
      <c r="T217" s="210">
        <f>S217*H217</f>
        <v>0</v>
      </c>
      <c r="AR217" s="13" t="s">
        <v>150</v>
      </c>
      <c r="AT217" s="13" t="s">
        <v>145</v>
      </c>
      <c r="AU217" s="13" t="s">
        <v>83</v>
      </c>
      <c r="AY217" s="13" t="s">
        <v>142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3" t="s">
        <v>83</v>
      </c>
      <c r="BK217" s="211">
        <f>ROUND(I217*H217,2)</f>
        <v>0</v>
      </c>
      <c r="BL217" s="13" t="s">
        <v>150</v>
      </c>
      <c r="BM217" s="13" t="s">
        <v>1929</v>
      </c>
    </row>
    <row r="218" s="1" customFormat="1" ht="16.5" customHeight="1">
      <c r="B218" s="34"/>
      <c r="C218" s="200" t="s">
        <v>676</v>
      </c>
      <c r="D218" s="200" t="s">
        <v>145</v>
      </c>
      <c r="E218" s="201" t="s">
        <v>1930</v>
      </c>
      <c r="F218" s="202" t="s">
        <v>1931</v>
      </c>
      <c r="G218" s="203" t="s">
        <v>1622</v>
      </c>
      <c r="H218" s="204">
        <v>3</v>
      </c>
      <c r="I218" s="205"/>
      <c r="J218" s="206">
        <f>ROUND(I218*H218,2)</f>
        <v>0</v>
      </c>
      <c r="K218" s="202" t="s">
        <v>1606</v>
      </c>
      <c r="L218" s="39"/>
      <c r="M218" s="207" t="s">
        <v>20</v>
      </c>
      <c r="N218" s="208" t="s">
        <v>46</v>
      </c>
      <c r="O218" s="75"/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AR218" s="13" t="s">
        <v>150</v>
      </c>
      <c r="AT218" s="13" t="s">
        <v>145</v>
      </c>
      <c r="AU218" s="13" t="s">
        <v>83</v>
      </c>
      <c r="AY218" s="13" t="s">
        <v>142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3" t="s">
        <v>83</v>
      </c>
      <c r="BK218" s="211">
        <f>ROUND(I218*H218,2)</f>
        <v>0</v>
      </c>
      <c r="BL218" s="13" t="s">
        <v>150</v>
      </c>
      <c r="BM218" s="13" t="s">
        <v>1932</v>
      </c>
    </row>
    <row r="219" s="10" customFormat="1" ht="25.92" customHeight="1">
      <c r="B219" s="184"/>
      <c r="C219" s="185"/>
      <c r="D219" s="186" t="s">
        <v>74</v>
      </c>
      <c r="E219" s="187" t="s">
        <v>1933</v>
      </c>
      <c r="F219" s="187" t="s">
        <v>1934</v>
      </c>
      <c r="G219" s="185"/>
      <c r="H219" s="185"/>
      <c r="I219" s="188"/>
      <c r="J219" s="189">
        <f>BK219</f>
        <v>0</v>
      </c>
      <c r="K219" s="185"/>
      <c r="L219" s="190"/>
      <c r="M219" s="191"/>
      <c r="N219" s="192"/>
      <c r="O219" s="192"/>
      <c r="P219" s="193">
        <f>SUM(P220:P226)</f>
        <v>0</v>
      </c>
      <c r="Q219" s="192"/>
      <c r="R219" s="193">
        <f>SUM(R220:R226)</f>
        <v>0</v>
      </c>
      <c r="S219" s="192"/>
      <c r="T219" s="194">
        <f>SUM(T220:T226)</f>
        <v>0</v>
      </c>
      <c r="AR219" s="195" t="s">
        <v>83</v>
      </c>
      <c r="AT219" s="196" t="s">
        <v>74</v>
      </c>
      <c r="AU219" s="196" t="s">
        <v>75</v>
      </c>
      <c r="AY219" s="195" t="s">
        <v>142</v>
      </c>
      <c r="BK219" s="197">
        <f>SUM(BK220:BK226)</f>
        <v>0</v>
      </c>
    </row>
    <row r="220" s="1" customFormat="1" ht="16.5" customHeight="1">
      <c r="B220" s="34"/>
      <c r="C220" s="200" t="s">
        <v>680</v>
      </c>
      <c r="D220" s="200" t="s">
        <v>145</v>
      </c>
      <c r="E220" s="201" t="s">
        <v>1935</v>
      </c>
      <c r="F220" s="202" t="s">
        <v>1936</v>
      </c>
      <c r="G220" s="203" t="s">
        <v>163</v>
      </c>
      <c r="H220" s="204">
        <v>200</v>
      </c>
      <c r="I220" s="205"/>
      <c r="J220" s="206">
        <f>ROUND(I220*H220,2)</f>
        <v>0</v>
      </c>
      <c r="K220" s="202" t="s">
        <v>1606</v>
      </c>
      <c r="L220" s="39"/>
      <c r="M220" s="207" t="s">
        <v>20</v>
      </c>
      <c r="N220" s="208" t="s">
        <v>46</v>
      </c>
      <c r="O220" s="75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AR220" s="13" t="s">
        <v>150</v>
      </c>
      <c r="AT220" s="13" t="s">
        <v>145</v>
      </c>
      <c r="AU220" s="13" t="s">
        <v>83</v>
      </c>
      <c r="AY220" s="13" t="s">
        <v>142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3" t="s">
        <v>83</v>
      </c>
      <c r="BK220" s="211">
        <f>ROUND(I220*H220,2)</f>
        <v>0</v>
      </c>
      <c r="BL220" s="13" t="s">
        <v>150</v>
      </c>
      <c r="BM220" s="13" t="s">
        <v>1937</v>
      </c>
    </row>
    <row r="221" s="1" customFormat="1" ht="16.5" customHeight="1">
      <c r="B221" s="34"/>
      <c r="C221" s="200" t="s">
        <v>684</v>
      </c>
      <c r="D221" s="200" t="s">
        <v>145</v>
      </c>
      <c r="E221" s="201" t="s">
        <v>1938</v>
      </c>
      <c r="F221" s="202" t="s">
        <v>1939</v>
      </c>
      <c r="G221" s="203" t="s">
        <v>1622</v>
      </c>
      <c r="H221" s="204">
        <v>25</v>
      </c>
      <c r="I221" s="205"/>
      <c r="J221" s="206">
        <f>ROUND(I221*H221,2)</f>
        <v>0</v>
      </c>
      <c r="K221" s="202" t="s">
        <v>1606</v>
      </c>
      <c r="L221" s="39"/>
      <c r="M221" s="207" t="s">
        <v>20</v>
      </c>
      <c r="N221" s="208" t="s">
        <v>46</v>
      </c>
      <c r="O221" s="75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AR221" s="13" t="s">
        <v>150</v>
      </c>
      <c r="AT221" s="13" t="s">
        <v>145</v>
      </c>
      <c r="AU221" s="13" t="s">
        <v>83</v>
      </c>
      <c r="AY221" s="13" t="s">
        <v>142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3" t="s">
        <v>83</v>
      </c>
      <c r="BK221" s="211">
        <f>ROUND(I221*H221,2)</f>
        <v>0</v>
      </c>
      <c r="BL221" s="13" t="s">
        <v>150</v>
      </c>
      <c r="BM221" s="13" t="s">
        <v>1940</v>
      </c>
    </row>
    <row r="222" s="1" customFormat="1" ht="16.5" customHeight="1">
      <c r="B222" s="34"/>
      <c r="C222" s="200" t="s">
        <v>688</v>
      </c>
      <c r="D222" s="200" t="s">
        <v>145</v>
      </c>
      <c r="E222" s="201" t="s">
        <v>1941</v>
      </c>
      <c r="F222" s="202" t="s">
        <v>1942</v>
      </c>
      <c r="G222" s="203" t="s">
        <v>1622</v>
      </c>
      <c r="H222" s="204">
        <v>10</v>
      </c>
      <c r="I222" s="205"/>
      <c r="J222" s="206">
        <f>ROUND(I222*H222,2)</f>
        <v>0</v>
      </c>
      <c r="K222" s="202" t="s">
        <v>1606</v>
      </c>
      <c r="L222" s="39"/>
      <c r="M222" s="207" t="s">
        <v>20</v>
      </c>
      <c r="N222" s="208" t="s">
        <v>46</v>
      </c>
      <c r="O222" s="75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AR222" s="13" t="s">
        <v>150</v>
      </c>
      <c r="AT222" s="13" t="s">
        <v>145</v>
      </c>
      <c r="AU222" s="13" t="s">
        <v>83</v>
      </c>
      <c r="AY222" s="13" t="s">
        <v>142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3" t="s">
        <v>83</v>
      </c>
      <c r="BK222" s="211">
        <f>ROUND(I222*H222,2)</f>
        <v>0</v>
      </c>
      <c r="BL222" s="13" t="s">
        <v>150</v>
      </c>
      <c r="BM222" s="13" t="s">
        <v>1943</v>
      </c>
    </row>
    <row r="223" s="1" customFormat="1" ht="16.5" customHeight="1">
      <c r="B223" s="34"/>
      <c r="C223" s="200" t="s">
        <v>692</v>
      </c>
      <c r="D223" s="200" t="s">
        <v>145</v>
      </c>
      <c r="E223" s="201" t="s">
        <v>1944</v>
      </c>
      <c r="F223" s="202" t="s">
        <v>1945</v>
      </c>
      <c r="G223" s="203" t="s">
        <v>1622</v>
      </c>
      <c r="H223" s="204">
        <v>3</v>
      </c>
      <c r="I223" s="205"/>
      <c r="J223" s="206">
        <f>ROUND(I223*H223,2)</f>
        <v>0</v>
      </c>
      <c r="K223" s="202" t="s">
        <v>1606</v>
      </c>
      <c r="L223" s="39"/>
      <c r="M223" s="207" t="s">
        <v>20</v>
      </c>
      <c r="N223" s="208" t="s">
        <v>46</v>
      </c>
      <c r="O223" s="75"/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10">
        <f>S223*H223</f>
        <v>0</v>
      </c>
      <c r="AR223" s="13" t="s">
        <v>150</v>
      </c>
      <c r="AT223" s="13" t="s">
        <v>145</v>
      </c>
      <c r="AU223" s="13" t="s">
        <v>83</v>
      </c>
      <c r="AY223" s="13" t="s">
        <v>142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3" t="s">
        <v>83</v>
      </c>
      <c r="BK223" s="211">
        <f>ROUND(I223*H223,2)</f>
        <v>0</v>
      </c>
      <c r="BL223" s="13" t="s">
        <v>150</v>
      </c>
      <c r="BM223" s="13" t="s">
        <v>1946</v>
      </c>
    </row>
    <row r="224" s="1" customFormat="1" ht="16.5" customHeight="1">
      <c r="B224" s="34"/>
      <c r="C224" s="200" t="s">
        <v>696</v>
      </c>
      <c r="D224" s="200" t="s">
        <v>145</v>
      </c>
      <c r="E224" s="201" t="s">
        <v>1947</v>
      </c>
      <c r="F224" s="202" t="s">
        <v>1948</v>
      </c>
      <c r="G224" s="203" t="s">
        <v>1622</v>
      </c>
      <c r="H224" s="204">
        <v>5</v>
      </c>
      <c r="I224" s="205"/>
      <c r="J224" s="206">
        <f>ROUND(I224*H224,2)</f>
        <v>0</v>
      </c>
      <c r="K224" s="202" t="s">
        <v>1606</v>
      </c>
      <c r="L224" s="39"/>
      <c r="M224" s="207" t="s">
        <v>20</v>
      </c>
      <c r="N224" s="208" t="s">
        <v>46</v>
      </c>
      <c r="O224" s="75"/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AR224" s="13" t="s">
        <v>150</v>
      </c>
      <c r="AT224" s="13" t="s">
        <v>145</v>
      </c>
      <c r="AU224" s="13" t="s">
        <v>83</v>
      </c>
      <c r="AY224" s="13" t="s">
        <v>142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3" t="s">
        <v>83</v>
      </c>
      <c r="BK224" s="211">
        <f>ROUND(I224*H224,2)</f>
        <v>0</v>
      </c>
      <c r="BL224" s="13" t="s">
        <v>150</v>
      </c>
      <c r="BM224" s="13" t="s">
        <v>1949</v>
      </c>
    </row>
    <row r="225" s="1" customFormat="1" ht="16.5" customHeight="1">
      <c r="B225" s="34"/>
      <c r="C225" s="200" t="s">
        <v>700</v>
      </c>
      <c r="D225" s="200" t="s">
        <v>145</v>
      </c>
      <c r="E225" s="201" t="s">
        <v>1950</v>
      </c>
      <c r="F225" s="202" t="s">
        <v>1951</v>
      </c>
      <c r="G225" s="203" t="s">
        <v>1622</v>
      </c>
      <c r="H225" s="204">
        <v>20</v>
      </c>
      <c r="I225" s="205"/>
      <c r="J225" s="206">
        <f>ROUND(I225*H225,2)</f>
        <v>0</v>
      </c>
      <c r="K225" s="202" t="s">
        <v>1606</v>
      </c>
      <c r="L225" s="39"/>
      <c r="M225" s="207" t="s">
        <v>20</v>
      </c>
      <c r="N225" s="208" t="s">
        <v>46</v>
      </c>
      <c r="O225" s="75"/>
      <c r="P225" s="209">
        <f>O225*H225</f>
        <v>0</v>
      </c>
      <c r="Q225" s="209">
        <v>0</v>
      </c>
      <c r="R225" s="209">
        <f>Q225*H225</f>
        <v>0</v>
      </c>
      <c r="S225" s="209">
        <v>0</v>
      </c>
      <c r="T225" s="210">
        <f>S225*H225</f>
        <v>0</v>
      </c>
      <c r="AR225" s="13" t="s">
        <v>150</v>
      </c>
      <c r="AT225" s="13" t="s">
        <v>145</v>
      </c>
      <c r="AU225" s="13" t="s">
        <v>83</v>
      </c>
      <c r="AY225" s="13" t="s">
        <v>142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3" t="s">
        <v>83</v>
      </c>
      <c r="BK225" s="211">
        <f>ROUND(I225*H225,2)</f>
        <v>0</v>
      </c>
      <c r="BL225" s="13" t="s">
        <v>150</v>
      </c>
      <c r="BM225" s="13" t="s">
        <v>1952</v>
      </c>
    </row>
    <row r="226" s="1" customFormat="1" ht="16.5" customHeight="1">
      <c r="B226" s="34"/>
      <c r="C226" s="200" t="s">
        <v>704</v>
      </c>
      <c r="D226" s="200" t="s">
        <v>145</v>
      </c>
      <c r="E226" s="201" t="s">
        <v>1953</v>
      </c>
      <c r="F226" s="202" t="s">
        <v>1954</v>
      </c>
      <c r="G226" s="203" t="s">
        <v>1622</v>
      </c>
      <c r="H226" s="204">
        <v>20</v>
      </c>
      <c r="I226" s="205"/>
      <c r="J226" s="206">
        <f>ROUND(I226*H226,2)</f>
        <v>0</v>
      </c>
      <c r="K226" s="202" t="s">
        <v>1606</v>
      </c>
      <c r="L226" s="39"/>
      <c r="M226" s="207" t="s">
        <v>20</v>
      </c>
      <c r="N226" s="208" t="s">
        <v>46</v>
      </c>
      <c r="O226" s="75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AR226" s="13" t="s">
        <v>150</v>
      </c>
      <c r="AT226" s="13" t="s">
        <v>145</v>
      </c>
      <c r="AU226" s="13" t="s">
        <v>83</v>
      </c>
      <c r="AY226" s="13" t="s">
        <v>142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3" t="s">
        <v>83</v>
      </c>
      <c r="BK226" s="211">
        <f>ROUND(I226*H226,2)</f>
        <v>0</v>
      </c>
      <c r="BL226" s="13" t="s">
        <v>150</v>
      </c>
      <c r="BM226" s="13" t="s">
        <v>1955</v>
      </c>
    </row>
    <row r="227" s="10" customFormat="1" ht="25.92" customHeight="1">
      <c r="B227" s="184"/>
      <c r="C227" s="185"/>
      <c r="D227" s="186" t="s">
        <v>74</v>
      </c>
      <c r="E227" s="187" t="s">
        <v>1956</v>
      </c>
      <c r="F227" s="187" t="s">
        <v>1957</v>
      </c>
      <c r="G227" s="185"/>
      <c r="H227" s="185"/>
      <c r="I227" s="188"/>
      <c r="J227" s="189">
        <f>BK227</f>
        <v>0</v>
      </c>
      <c r="K227" s="185"/>
      <c r="L227" s="190"/>
      <c r="M227" s="191"/>
      <c r="N227" s="192"/>
      <c r="O227" s="192"/>
      <c r="P227" s="193">
        <f>SUM(P228:P261)</f>
        <v>0</v>
      </c>
      <c r="Q227" s="192"/>
      <c r="R227" s="193">
        <f>SUM(R228:R261)</f>
        <v>0</v>
      </c>
      <c r="S227" s="192"/>
      <c r="T227" s="194">
        <f>SUM(T228:T261)</f>
        <v>0</v>
      </c>
      <c r="AR227" s="195" t="s">
        <v>83</v>
      </c>
      <c r="AT227" s="196" t="s">
        <v>74</v>
      </c>
      <c r="AU227" s="196" t="s">
        <v>75</v>
      </c>
      <c r="AY227" s="195" t="s">
        <v>142</v>
      </c>
      <c r="BK227" s="197">
        <f>SUM(BK228:BK261)</f>
        <v>0</v>
      </c>
    </row>
    <row r="228" s="1" customFormat="1" ht="16.5" customHeight="1">
      <c r="B228" s="34"/>
      <c r="C228" s="200" t="s">
        <v>708</v>
      </c>
      <c r="D228" s="200" t="s">
        <v>145</v>
      </c>
      <c r="E228" s="201" t="s">
        <v>1958</v>
      </c>
      <c r="F228" s="202" t="s">
        <v>1959</v>
      </c>
      <c r="G228" s="203" t="s">
        <v>1622</v>
      </c>
      <c r="H228" s="204">
        <v>20</v>
      </c>
      <c r="I228" s="205"/>
      <c r="J228" s="206">
        <f>ROUND(I228*H228,2)</f>
        <v>0</v>
      </c>
      <c r="K228" s="202" t="s">
        <v>1606</v>
      </c>
      <c r="L228" s="39"/>
      <c r="M228" s="207" t="s">
        <v>20</v>
      </c>
      <c r="N228" s="208" t="s">
        <v>46</v>
      </c>
      <c r="O228" s="75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AR228" s="13" t="s">
        <v>150</v>
      </c>
      <c r="AT228" s="13" t="s">
        <v>145</v>
      </c>
      <c r="AU228" s="13" t="s">
        <v>83</v>
      </c>
      <c r="AY228" s="13" t="s">
        <v>142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3" t="s">
        <v>83</v>
      </c>
      <c r="BK228" s="211">
        <f>ROUND(I228*H228,2)</f>
        <v>0</v>
      </c>
      <c r="BL228" s="13" t="s">
        <v>150</v>
      </c>
      <c r="BM228" s="13" t="s">
        <v>1960</v>
      </c>
    </row>
    <row r="229" s="1" customFormat="1" ht="16.5" customHeight="1">
      <c r="B229" s="34"/>
      <c r="C229" s="200" t="s">
        <v>712</v>
      </c>
      <c r="D229" s="200" t="s">
        <v>145</v>
      </c>
      <c r="E229" s="201" t="s">
        <v>1961</v>
      </c>
      <c r="F229" s="202" t="s">
        <v>1962</v>
      </c>
      <c r="G229" s="203" t="s">
        <v>1622</v>
      </c>
      <c r="H229" s="204">
        <v>10</v>
      </c>
      <c r="I229" s="205"/>
      <c r="J229" s="206">
        <f>ROUND(I229*H229,2)</f>
        <v>0</v>
      </c>
      <c r="K229" s="202" t="s">
        <v>1606</v>
      </c>
      <c r="L229" s="39"/>
      <c r="M229" s="207" t="s">
        <v>20</v>
      </c>
      <c r="N229" s="208" t="s">
        <v>46</v>
      </c>
      <c r="O229" s="75"/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10">
        <f>S229*H229</f>
        <v>0</v>
      </c>
      <c r="AR229" s="13" t="s">
        <v>150</v>
      </c>
      <c r="AT229" s="13" t="s">
        <v>145</v>
      </c>
      <c r="AU229" s="13" t="s">
        <v>83</v>
      </c>
      <c r="AY229" s="13" t="s">
        <v>142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3" t="s">
        <v>83</v>
      </c>
      <c r="BK229" s="211">
        <f>ROUND(I229*H229,2)</f>
        <v>0</v>
      </c>
      <c r="BL229" s="13" t="s">
        <v>150</v>
      </c>
      <c r="BM229" s="13" t="s">
        <v>1963</v>
      </c>
    </row>
    <row r="230" s="1" customFormat="1" ht="16.5" customHeight="1">
      <c r="B230" s="34"/>
      <c r="C230" s="200" t="s">
        <v>718</v>
      </c>
      <c r="D230" s="200" t="s">
        <v>145</v>
      </c>
      <c r="E230" s="201" t="s">
        <v>1964</v>
      </c>
      <c r="F230" s="202" t="s">
        <v>1965</v>
      </c>
      <c r="G230" s="203" t="s">
        <v>1622</v>
      </c>
      <c r="H230" s="204">
        <v>5</v>
      </c>
      <c r="I230" s="205"/>
      <c r="J230" s="206">
        <f>ROUND(I230*H230,2)</f>
        <v>0</v>
      </c>
      <c r="K230" s="202" t="s">
        <v>1606</v>
      </c>
      <c r="L230" s="39"/>
      <c r="M230" s="207" t="s">
        <v>20</v>
      </c>
      <c r="N230" s="208" t="s">
        <v>46</v>
      </c>
      <c r="O230" s="75"/>
      <c r="P230" s="209">
        <f>O230*H230</f>
        <v>0</v>
      </c>
      <c r="Q230" s="209">
        <v>0</v>
      </c>
      <c r="R230" s="209">
        <f>Q230*H230</f>
        <v>0</v>
      </c>
      <c r="S230" s="209">
        <v>0</v>
      </c>
      <c r="T230" s="210">
        <f>S230*H230</f>
        <v>0</v>
      </c>
      <c r="AR230" s="13" t="s">
        <v>150</v>
      </c>
      <c r="AT230" s="13" t="s">
        <v>145</v>
      </c>
      <c r="AU230" s="13" t="s">
        <v>83</v>
      </c>
      <c r="AY230" s="13" t="s">
        <v>142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3" t="s">
        <v>83</v>
      </c>
      <c r="BK230" s="211">
        <f>ROUND(I230*H230,2)</f>
        <v>0</v>
      </c>
      <c r="BL230" s="13" t="s">
        <v>150</v>
      </c>
      <c r="BM230" s="13" t="s">
        <v>1966</v>
      </c>
    </row>
    <row r="231" s="1" customFormat="1" ht="16.5" customHeight="1">
      <c r="B231" s="34"/>
      <c r="C231" s="200" t="s">
        <v>722</v>
      </c>
      <c r="D231" s="200" t="s">
        <v>145</v>
      </c>
      <c r="E231" s="201" t="s">
        <v>1967</v>
      </c>
      <c r="F231" s="202" t="s">
        <v>1968</v>
      </c>
      <c r="G231" s="203" t="s">
        <v>1622</v>
      </c>
      <c r="H231" s="204">
        <v>8</v>
      </c>
      <c r="I231" s="205"/>
      <c r="J231" s="206">
        <f>ROUND(I231*H231,2)</f>
        <v>0</v>
      </c>
      <c r="K231" s="202" t="s">
        <v>1606</v>
      </c>
      <c r="L231" s="39"/>
      <c r="M231" s="207" t="s">
        <v>20</v>
      </c>
      <c r="N231" s="208" t="s">
        <v>46</v>
      </c>
      <c r="O231" s="75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AR231" s="13" t="s">
        <v>150</v>
      </c>
      <c r="AT231" s="13" t="s">
        <v>145</v>
      </c>
      <c r="AU231" s="13" t="s">
        <v>83</v>
      </c>
      <c r="AY231" s="13" t="s">
        <v>142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3" t="s">
        <v>83</v>
      </c>
      <c r="BK231" s="211">
        <f>ROUND(I231*H231,2)</f>
        <v>0</v>
      </c>
      <c r="BL231" s="13" t="s">
        <v>150</v>
      </c>
      <c r="BM231" s="13" t="s">
        <v>1969</v>
      </c>
    </row>
    <row r="232" s="1" customFormat="1" ht="16.5" customHeight="1">
      <c r="B232" s="34"/>
      <c r="C232" s="200" t="s">
        <v>726</v>
      </c>
      <c r="D232" s="200" t="s">
        <v>145</v>
      </c>
      <c r="E232" s="201" t="s">
        <v>1970</v>
      </c>
      <c r="F232" s="202" t="s">
        <v>1971</v>
      </c>
      <c r="G232" s="203" t="s">
        <v>1622</v>
      </c>
      <c r="H232" s="204">
        <v>8</v>
      </c>
      <c r="I232" s="205"/>
      <c r="J232" s="206">
        <f>ROUND(I232*H232,2)</f>
        <v>0</v>
      </c>
      <c r="K232" s="202" t="s">
        <v>1606</v>
      </c>
      <c r="L232" s="39"/>
      <c r="M232" s="207" t="s">
        <v>20</v>
      </c>
      <c r="N232" s="208" t="s">
        <v>46</v>
      </c>
      <c r="O232" s="75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AR232" s="13" t="s">
        <v>150</v>
      </c>
      <c r="AT232" s="13" t="s">
        <v>145</v>
      </c>
      <c r="AU232" s="13" t="s">
        <v>83</v>
      </c>
      <c r="AY232" s="13" t="s">
        <v>142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3" t="s">
        <v>83</v>
      </c>
      <c r="BK232" s="211">
        <f>ROUND(I232*H232,2)</f>
        <v>0</v>
      </c>
      <c r="BL232" s="13" t="s">
        <v>150</v>
      </c>
      <c r="BM232" s="13" t="s">
        <v>1972</v>
      </c>
    </row>
    <row r="233" s="1" customFormat="1" ht="16.5" customHeight="1">
      <c r="B233" s="34"/>
      <c r="C233" s="200" t="s">
        <v>730</v>
      </c>
      <c r="D233" s="200" t="s">
        <v>145</v>
      </c>
      <c r="E233" s="201" t="s">
        <v>1973</v>
      </c>
      <c r="F233" s="202" t="s">
        <v>1974</v>
      </c>
      <c r="G233" s="203" t="s">
        <v>1622</v>
      </c>
      <c r="H233" s="204">
        <v>16</v>
      </c>
      <c r="I233" s="205"/>
      <c r="J233" s="206">
        <f>ROUND(I233*H233,2)</f>
        <v>0</v>
      </c>
      <c r="K233" s="202" t="s">
        <v>1606</v>
      </c>
      <c r="L233" s="39"/>
      <c r="M233" s="207" t="s">
        <v>20</v>
      </c>
      <c r="N233" s="208" t="s">
        <v>46</v>
      </c>
      <c r="O233" s="75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AR233" s="13" t="s">
        <v>150</v>
      </c>
      <c r="AT233" s="13" t="s">
        <v>145</v>
      </c>
      <c r="AU233" s="13" t="s">
        <v>83</v>
      </c>
      <c r="AY233" s="13" t="s">
        <v>142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3" t="s">
        <v>83</v>
      </c>
      <c r="BK233" s="211">
        <f>ROUND(I233*H233,2)</f>
        <v>0</v>
      </c>
      <c r="BL233" s="13" t="s">
        <v>150</v>
      </c>
      <c r="BM233" s="13" t="s">
        <v>1975</v>
      </c>
    </row>
    <row r="234" s="1" customFormat="1" ht="16.5" customHeight="1">
      <c r="B234" s="34"/>
      <c r="C234" s="200" t="s">
        <v>734</v>
      </c>
      <c r="D234" s="200" t="s">
        <v>145</v>
      </c>
      <c r="E234" s="201" t="s">
        <v>1976</v>
      </c>
      <c r="F234" s="202" t="s">
        <v>1977</v>
      </c>
      <c r="G234" s="203" t="s">
        <v>1622</v>
      </c>
      <c r="H234" s="204">
        <v>12</v>
      </c>
      <c r="I234" s="205"/>
      <c r="J234" s="206">
        <f>ROUND(I234*H234,2)</f>
        <v>0</v>
      </c>
      <c r="K234" s="202" t="s">
        <v>1606</v>
      </c>
      <c r="L234" s="39"/>
      <c r="M234" s="207" t="s">
        <v>20</v>
      </c>
      <c r="N234" s="208" t="s">
        <v>46</v>
      </c>
      <c r="O234" s="75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AR234" s="13" t="s">
        <v>150</v>
      </c>
      <c r="AT234" s="13" t="s">
        <v>145</v>
      </c>
      <c r="AU234" s="13" t="s">
        <v>83</v>
      </c>
      <c r="AY234" s="13" t="s">
        <v>142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3" t="s">
        <v>83</v>
      </c>
      <c r="BK234" s="211">
        <f>ROUND(I234*H234,2)</f>
        <v>0</v>
      </c>
      <c r="BL234" s="13" t="s">
        <v>150</v>
      </c>
      <c r="BM234" s="13" t="s">
        <v>1978</v>
      </c>
    </row>
    <row r="235" s="1" customFormat="1" ht="16.5" customHeight="1">
      <c r="B235" s="34"/>
      <c r="C235" s="200" t="s">
        <v>738</v>
      </c>
      <c r="D235" s="200" t="s">
        <v>145</v>
      </c>
      <c r="E235" s="201" t="s">
        <v>1979</v>
      </c>
      <c r="F235" s="202" t="s">
        <v>1980</v>
      </c>
      <c r="G235" s="203" t="s">
        <v>1622</v>
      </c>
      <c r="H235" s="204">
        <v>6</v>
      </c>
      <c r="I235" s="205"/>
      <c r="J235" s="206">
        <f>ROUND(I235*H235,2)</f>
        <v>0</v>
      </c>
      <c r="K235" s="202" t="s">
        <v>1606</v>
      </c>
      <c r="L235" s="39"/>
      <c r="M235" s="207" t="s">
        <v>20</v>
      </c>
      <c r="N235" s="208" t="s">
        <v>46</v>
      </c>
      <c r="O235" s="75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AR235" s="13" t="s">
        <v>150</v>
      </c>
      <c r="AT235" s="13" t="s">
        <v>145</v>
      </c>
      <c r="AU235" s="13" t="s">
        <v>83</v>
      </c>
      <c r="AY235" s="13" t="s">
        <v>142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3" t="s">
        <v>83</v>
      </c>
      <c r="BK235" s="211">
        <f>ROUND(I235*H235,2)</f>
        <v>0</v>
      </c>
      <c r="BL235" s="13" t="s">
        <v>150</v>
      </c>
      <c r="BM235" s="13" t="s">
        <v>1981</v>
      </c>
    </row>
    <row r="236" s="1" customFormat="1" ht="16.5" customHeight="1">
      <c r="B236" s="34"/>
      <c r="C236" s="200" t="s">
        <v>742</v>
      </c>
      <c r="D236" s="200" t="s">
        <v>145</v>
      </c>
      <c r="E236" s="201" t="s">
        <v>1982</v>
      </c>
      <c r="F236" s="202" t="s">
        <v>1983</v>
      </c>
      <c r="G236" s="203" t="s">
        <v>1622</v>
      </c>
      <c r="H236" s="204">
        <v>22</v>
      </c>
      <c r="I236" s="205"/>
      <c r="J236" s="206">
        <f>ROUND(I236*H236,2)</f>
        <v>0</v>
      </c>
      <c r="K236" s="202" t="s">
        <v>1606</v>
      </c>
      <c r="L236" s="39"/>
      <c r="M236" s="207" t="s">
        <v>20</v>
      </c>
      <c r="N236" s="208" t="s">
        <v>46</v>
      </c>
      <c r="O236" s="75"/>
      <c r="P236" s="209">
        <f>O236*H236</f>
        <v>0</v>
      </c>
      <c r="Q236" s="209">
        <v>0</v>
      </c>
      <c r="R236" s="209">
        <f>Q236*H236</f>
        <v>0</v>
      </c>
      <c r="S236" s="209">
        <v>0</v>
      </c>
      <c r="T236" s="210">
        <f>S236*H236</f>
        <v>0</v>
      </c>
      <c r="AR236" s="13" t="s">
        <v>150</v>
      </c>
      <c r="AT236" s="13" t="s">
        <v>145</v>
      </c>
      <c r="AU236" s="13" t="s">
        <v>83</v>
      </c>
      <c r="AY236" s="13" t="s">
        <v>142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3" t="s">
        <v>83</v>
      </c>
      <c r="BK236" s="211">
        <f>ROUND(I236*H236,2)</f>
        <v>0</v>
      </c>
      <c r="BL236" s="13" t="s">
        <v>150</v>
      </c>
      <c r="BM236" s="13" t="s">
        <v>1984</v>
      </c>
    </row>
    <row r="237" s="1" customFormat="1" ht="16.5" customHeight="1">
      <c r="B237" s="34"/>
      <c r="C237" s="200" t="s">
        <v>746</v>
      </c>
      <c r="D237" s="200" t="s">
        <v>145</v>
      </c>
      <c r="E237" s="201" t="s">
        <v>1985</v>
      </c>
      <c r="F237" s="202" t="s">
        <v>1986</v>
      </c>
      <c r="G237" s="203" t="s">
        <v>1622</v>
      </c>
      <c r="H237" s="204">
        <v>26</v>
      </c>
      <c r="I237" s="205"/>
      <c r="J237" s="206">
        <f>ROUND(I237*H237,2)</f>
        <v>0</v>
      </c>
      <c r="K237" s="202" t="s">
        <v>1606</v>
      </c>
      <c r="L237" s="39"/>
      <c r="M237" s="207" t="s">
        <v>20</v>
      </c>
      <c r="N237" s="208" t="s">
        <v>46</v>
      </c>
      <c r="O237" s="75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AR237" s="13" t="s">
        <v>150</v>
      </c>
      <c r="AT237" s="13" t="s">
        <v>145</v>
      </c>
      <c r="AU237" s="13" t="s">
        <v>83</v>
      </c>
      <c r="AY237" s="13" t="s">
        <v>142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3" t="s">
        <v>83</v>
      </c>
      <c r="BK237" s="211">
        <f>ROUND(I237*H237,2)</f>
        <v>0</v>
      </c>
      <c r="BL237" s="13" t="s">
        <v>150</v>
      </c>
      <c r="BM237" s="13" t="s">
        <v>1987</v>
      </c>
    </row>
    <row r="238" s="1" customFormat="1" ht="16.5" customHeight="1">
      <c r="B238" s="34"/>
      <c r="C238" s="200" t="s">
        <v>752</v>
      </c>
      <c r="D238" s="200" t="s">
        <v>145</v>
      </c>
      <c r="E238" s="201" t="s">
        <v>1988</v>
      </c>
      <c r="F238" s="202" t="s">
        <v>1989</v>
      </c>
      <c r="G238" s="203" t="s">
        <v>1622</v>
      </c>
      <c r="H238" s="204">
        <v>10</v>
      </c>
      <c r="I238" s="205"/>
      <c r="J238" s="206">
        <f>ROUND(I238*H238,2)</f>
        <v>0</v>
      </c>
      <c r="K238" s="202" t="s">
        <v>1606</v>
      </c>
      <c r="L238" s="39"/>
      <c r="M238" s="207" t="s">
        <v>20</v>
      </c>
      <c r="N238" s="208" t="s">
        <v>46</v>
      </c>
      <c r="O238" s="75"/>
      <c r="P238" s="209">
        <f>O238*H238</f>
        <v>0</v>
      </c>
      <c r="Q238" s="209">
        <v>0</v>
      </c>
      <c r="R238" s="209">
        <f>Q238*H238</f>
        <v>0</v>
      </c>
      <c r="S238" s="209">
        <v>0</v>
      </c>
      <c r="T238" s="210">
        <f>S238*H238</f>
        <v>0</v>
      </c>
      <c r="AR238" s="13" t="s">
        <v>150</v>
      </c>
      <c r="AT238" s="13" t="s">
        <v>145</v>
      </c>
      <c r="AU238" s="13" t="s">
        <v>83</v>
      </c>
      <c r="AY238" s="13" t="s">
        <v>142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3" t="s">
        <v>83</v>
      </c>
      <c r="BK238" s="211">
        <f>ROUND(I238*H238,2)</f>
        <v>0</v>
      </c>
      <c r="BL238" s="13" t="s">
        <v>150</v>
      </c>
      <c r="BM238" s="13" t="s">
        <v>1990</v>
      </c>
    </row>
    <row r="239" s="1" customFormat="1" ht="16.5" customHeight="1">
      <c r="B239" s="34"/>
      <c r="C239" s="200" t="s">
        <v>756</v>
      </c>
      <c r="D239" s="200" t="s">
        <v>145</v>
      </c>
      <c r="E239" s="201" t="s">
        <v>1991</v>
      </c>
      <c r="F239" s="202" t="s">
        <v>1992</v>
      </c>
      <c r="G239" s="203" t="s">
        <v>1622</v>
      </c>
      <c r="H239" s="204">
        <v>6</v>
      </c>
      <c r="I239" s="205"/>
      <c r="J239" s="206">
        <f>ROUND(I239*H239,2)</f>
        <v>0</v>
      </c>
      <c r="K239" s="202" t="s">
        <v>1606</v>
      </c>
      <c r="L239" s="39"/>
      <c r="M239" s="207" t="s">
        <v>20</v>
      </c>
      <c r="N239" s="208" t="s">
        <v>46</v>
      </c>
      <c r="O239" s="75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AR239" s="13" t="s">
        <v>150</v>
      </c>
      <c r="AT239" s="13" t="s">
        <v>145</v>
      </c>
      <c r="AU239" s="13" t="s">
        <v>83</v>
      </c>
      <c r="AY239" s="13" t="s">
        <v>142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3" t="s">
        <v>83</v>
      </c>
      <c r="BK239" s="211">
        <f>ROUND(I239*H239,2)</f>
        <v>0</v>
      </c>
      <c r="BL239" s="13" t="s">
        <v>150</v>
      </c>
      <c r="BM239" s="13" t="s">
        <v>1993</v>
      </c>
    </row>
    <row r="240" s="1" customFormat="1" ht="16.5" customHeight="1">
      <c r="B240" s="34"/>
      <c r="C240" s="200" t="s">
        <v>760</v>
      </c>
      <c r="D240" s="200" t="s">
        <v>145</v>
      </c>
      <c r="E240" s="201" t="s">
        <v>1994</v>
      </c>
      <c r="F240" s="202" t="s">
        <v>1995</v>
      </c>
      <c r="G240" s="203" t="s">
        <v>1622</v>
      </c>
      <c r="H240" s="204">
        <v>8</v>
      </c>
      <c r="I240" s="205"/>
      <c r="J240" s="206">
        <f>ROUND(I240*H240,2)</f>
        <v>0</v>
      </c>
      <c r="K240" s="202" t="s">
        <v>1606</v>
      </c>
      <c r="L240" s="39"/>
      <c r="M240" s="207" t="s">
        <v>20</v>
      </c>
      <c r="N240" s="208" t="s">
        <v>46</v>
      </c>
      <c r="O240" s="75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AR240" s="13" t="s">
        <v>150</v>
      </c>
      <c r="AT240" s="13" t="s">
        <v>145</v>
      </c>
      <c r="AU240" s="13" t="s">
        <v>83</v>
      </c>
      <c r="AY240" s="13" t="s">
        <v>142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3" t="s">
        <v>83</v>
      </c>
      <c r="BK240" s="211">
        <f>ROUND(I240*H240,2)</f>
        <v>0</v>
      </c>
      <c r="BL240" s="13" t="s">
        <v>150</v>
      </c>
      <c r="BM240" s="13" t="s">
        <v>1996</v>
      </c>
    </row>
    <row r="241" s="1" customFormat="1" ht="16.5" customHeight="1">
      <c r="B241" s="34"/>
      <c r="C241" s="200" t="s">
        <v>1997</v>
      </c>
      <c r="D241" s="200" t="s">
        <v>145</v>
      </c>
      <c r="E241" s="201" t="s">
        <v>1998</v>
      </c>
      <c r="F241" s="202" t="s">
        <v>1999</v>
      </c>
      <c r="G241" s="203" t="s">
        <v>1622</v>
      </c>
      <c r="H241" s="204">
        <v>30</v>
      </c>
      <c r="I241" s="205"/>
      <c r="J241" s="206">
        <f>ROUND(I241*H241,2)</f>
        <v>0</v>
      </c>
      <c r="K241" s="202" t="s">
        <v>1606</v>
      </c>
      <c r="L241" s="39"/>
      <c r="M241" s="207" t="s">
        <v>20</v>
      </c>
      <c r="N241" s="208" t="s">
        <v>46</v>
      </c>
      <c r="O241" s="75"/>
      <c r="P241" s="209">
        <f>O241*H241</f>
        <v>0</v>
      </c>
      <c r="Q241" s="209">
        <v>0</v>
      </c>
      <c r="R241" s="209">
        <f>Q241*H241</f>
        <v>0</v>
      </c>
      <c r="S241" s="209">
        <v>0</v>
      </c>
      <c r="T241" s="210">
        <f>S241*H241</f>
        <v>0</v>
      </c>
      <c r="AR241" s="13" t="s">
        <v>150</v>
      </c>
      <c r="AT241" s="13" t="s">
        <v>145</v>
      </c>
      <c r="AU241" s="13" t="s">
        <v>83</v>
      </c>
      <c r="AY241" s="13" t="s">
        <v>142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3" t="s">
        <v>83</v>
      </c>
      <c r="BK241" s="211">
        <f>ROUND(I241*H241,2)</f>
        <v>0</v>
      </c>
      <c r="BL241" s="13" t="s">
        <v>150</v>
      </c>
      <c r="BM241" s="13" t="s">
        <v>2000</v>
      </c>
    </row>
    <row r="242" s="1" customFormat="1" ht="16.5" customHeight="1">
      <c r="B242" s="34"/>
      <c r="C242" s="200" t="s">
        <v>1721</v>
      </c>
      <c r="D242" s="200" t="s">
        <v>145</v>
      </c>
      <c r="E242" s="201" t="s">
        <v>2001</v>
      </c>
      <c r="F242" s="202" t="s">
        <v>2002</v>
      </c>
      <c r="G242" s="203" t="s">
        <v>163</v>
      </c>
      <c r="H242" s="204">
        <v>60</v>
      </c>
      <c r="I242" s="205"/>
      <c r="J242" s="206">
        <f>ROUND(I242*H242,2)</f>
        <v>0</v>
      </c>
      <c r="K242" s="202" t="s">
        <v>1606</v>
      </c>
      <c r="L242" s="39"/>
      <c r="M242" s="207" t="s">
        <v>20</v>
      </c>
      <c r="N242" s="208" t="s">
        <v>46</v>
      </c>
      <c r="O242" s="75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AR242" s="13" t="s">
        <v>150</v>
      </c>
      <c r="AT242" s="13" t="s">
        <v>145</v>
      </c>
      <c r="AU242" s="13" t="s">
        <v>83</v>
      </c>
      <c r="AY242" s="13" t="s">
        <v>142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3" t="s">
        <v>83</v>
      </c>
      <c r="BK242" s="211">
        <f>ROUND(I242*H242,2)</f>
        <v>0</v>
      </c>
      <c r="BL242" s="13" t="s">
        <v>150</v>
      </c>
      <c r="BM242" s="13" t="s">
        <v>2003</v>
      </c>
    </row>
    <row r="243" s="1" customFormat="1" ht="16.5" customHeight="1">
      <c r="B243" s="34"/>
      <c r="C243" s="200" t="s">
        <v>2004</v>
      </c>
      <c r="D243" s="200" t="s">
        <v>145</v>
      </c>
      <c r="E243" s="201" t="s">
        <v>2005</v>
      </c>
      <c r="F243" s="202" t="s">
        <v>2006</v>
      </c>
      <c r="G243" s="203" t="s">
        <v>163</v>
      </c>
      <c r="H243" s="204">
        <v>220</v>
      </c>
      <c r="I243" s="205"/>
      <c r="J243" s="206">
        <f>ROUND(I243*H243,2)</f>
        <v>0</v>
      </c>
      <c r="K243" s="202" t="s">
        <v>1606</v>
      </c>
      <c r="L243" s="39"/>
      <c r="M243" s="207" t="s">
        <v>20</v>
      </c>
      <c r="N243" s="208" t="s">
        <v>46</v>
      </c>
      <c r="O243" s="75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AR243" s="13" t="s">
        <v>150</v>
      </c>
      <c r="AT243" s="13" t="s">
        <v>145</v>
      </c>
      <c r="AU243" s="13" t="s">
        <v>83</v>
      </c>
      <c r="AY243" s="13" t="s">
        <v>142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3" t="s">
        <v>83</v>
      </c>
      <c r="BK243" s="211">
        <f>ROUND(I243*H243,2)</f>
        <v>0</v>
      </c>
      <c r="BL243" s="13" t="s">
        <v>150</v>
      </c>
      <c r="BM243" s="13" t="s">
        <v>2007</v>
      </c>
    </row>
    <row r="244" s="1" customFormat="1" ht="16.5" customHeight="1">
      <c r="B244" s="34"/>
      <c r="C244" s="200" t="s">
        <v>1724</v>
      </c>
      <c r="D244" s="200" t="s">
        <v>145</v>
      </c>
      <c r="E244" s="201" t="s">
        <v>2008</v>
      </c>
      <c r="F244" s="202" t="s">
        <v>2009</v>
      </c>
      <c r="G244" s="203" t="s">
        <v>163</v>
      </c>
      <c r="H244" s="204">
        <v>100</v>
      </c>
      <c r="I244" s="205"/>
      <c r="J244" s="206">
        <f>ROUND(I244*H244,2)</f>
        <v>0</v>
      </c>
      <c r="K244" s="202" t="s">
        <v>1606</v>
      </c>
      <c r="L244" s="39"/>
      <c r="M244" s="207" t="s">
        <v>20</v>
      </c>
      <c r="N244" s="208" t="s">
        <v>46</v>
      </c>
      <c r="O244" s="75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AR244" s="13" t="s">
        <v>150</v>
      </c>
      <c r="AT244" s="13" t="s">
        <v>145</v>
      </c>
      <c r="AU244" s="13" t="s">
        <v>83</v>
      </c>
      <c r="AY244" s="13" t="s">
        <v>142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3" t="s">
        <v>83</v>
      </c>
      <c r="BK244" s="211">
        <f>ROUND(I244*H244,2)</f>
        <v>0</v>
      </c>
      <c r="BL244" s="13" t="s">
        <v>150</v>
      </c>
      <c r="BM244" s="13" t="s">
        <v>2010</v>
      </c>
    </row>
    <row r="245" s="1" customFormat="1" ht="16.5" customHeight="1">
      <c r="B245" s="34"/>
      <c r="C245" s="200" t="s">
        <v>2011</v>
      </c>
      <c r="D245" s="200" t="s">
        <v>145</v>
      </c>
      <c r="E245" s="201" t="s">
        <v>2012</v>
      </c>
      <c r="F245" s="202" t="s">
        <v>2013</v>
      </c>
      <c r="G245" s="203" t="s">
        <v>163</v>
      </c>
      <c r="H245" s="204">
        <v>4</v>
      </c>
      <c r="I245" s="205"/>
      <c r="J245" s="206">
        <f>ROUND(I245*H245,2)</f>
        <v>0</v>
      </c>
      <c r="K245" s="202" t="s">
        <v>1606</v>
      </c>
      <c r="L245" s="39"/>
      <c r="M245" s="207" t="s">
        <v>20</v>
      </c>
      <c r="N245" s="208" t="s">
        <v>46</v>
      </c>
      <c r="O245" s="75"/>
      <c r="P245" s="209">
        <f>O245*H245</f>
        <v>0</v>
      </c>
      <c r="Q245" s="209">
        <v>0</v>
      </c>
      <c r="R245" s="209">
        <f>Q245*H245</f>
        <v>0</v>
      </c>
      <c r="S245" s="209">
        <v>0</v>
      </c>
      <c r="T245" s="210">
        <f>S245*H245</f>
        <v>0</v>
      </c>
      <c r="AR245" s="13" t="s">
        <v>150</v>
      </c>
      <c r="AT245" s="13" t="s">
        <v>145</v>
      </c>
      <c r="AU245" s="13" t="s">
        <v>83</v>
      </c>
      <c r="AY245" s="13" t="s">
        <v>142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3" t="s">
        <v>83</v>
      </c>
      <c r="BK245" s="211">
        <f>ROUND(I245*H245,2)</f>
        <v>0</v>
      </c>
      <c r="BL245" s="13" t="s">
        <v>150</v>
      </c>
      <c r="BM245" s="13" t="s">
        <v>2014</v>
      </c>
    </row>
    <row r="246" s="1" customFormat="1" ht="16.5" customHeight="1">
      <c r="B246" s="34"/>
      <c r="C246" s="200" t="s">
        <v>1727</v>
      </c>
      <c r="D246" s="200" t="s">
        <v>145</v>
      </c>
      <c r="E246" s="201" t="s">
        <v>2015</v>
      </c>
      <c r="F246" s="202" t="s">
        <v>2016</v>
      </c>
      <c r="G246" s="203" t="s">
        <v>1577</v>
      </c>
      <c r="H246" s="204">
        <v>5</v>
      </c>
      <c r="I246" s="205"/>
      <c r="J246" s="206">
        <f>ROUND(I246*H246,2)</f>
        <v>0</v>
      </c>
      <c r="K246" s="202" t="s">
        <v>1606</v>
      </c>
      <c r="L246" s="39"/>
      <c r="M246" s="207" t="s">
        <v>20</v>
      </c>
      <c r="N246" s="208" t="s">
        <v>46</v>
      </c>
      <c r="O246" s="75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AR246" s="13" t="s">
        <v>150</v>
      </c>
      <c r="AT246" s="13" t="s">
        <v>145</v>
      </c>
      <c r="AU246" s="13" t="s">
        <v>83</v>
      </c>
      <c r="AY246" s="13" t="s">
        <v>142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3" t="s">
        <v>83</v>
      </c>
      <c r="BK246" s="211">
        <f>ROUND(I246*H246,2)</f>
        <v>0</v>
      </c>
      <c r="BL246" s="13" t="s">
        <v>150</v>
      </c>
      <c r="BM246" s="13" t="s">
        <v>2017</v>
      </c>
    </row>
    <row r="247" s="1" customFormat="1" ht="16.5" customHeight="1">
      <c r="B247" s="34"/>
      <c r="C247" s="200" t="s">
        <v>2018</v>
      </c>
      <c r="D247" s="200" t="s">
        <v>145</v>
      </c>
      <c r="E247" s="201" t="s">
        <v>2019</v>
      </c>
      <c r="F247" s="202" t="s">
        <v>2020</v>
      </c>
      <c r="G247" s="203" t="s">
        <v>1622</v>
      </c>
      <c r="H247" s="204">
        <v>90</v>
      </c>
      <c r="I247" s="205"/>
      <c r="J247" s="206">
        <f>ROUND(I247*H247,2)</f>
        <v>0</v>
      </c>
      <c r="K247" s="202" t="s">
        <v>1606</v>
      </c>
      <c r="L247" s="39"/>
      <c r="M247" s="207" t="s">
        <v>20</v>
      </c>
      <c r="N247" s="208" t="s">
        <v>46</v>
      </c>
      <c r="O247" s="75"/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10">
        <f>S247*H247</f>
        <v>0</v>
      </c>
      <c r="AR247" s="13" t="s">
        <v>150</v>
      </c>
      <c r="AT247" s="13" t="s">
        <v>145</v>
      </c>
      <c r="AU247" s="13" t="s">
        <v>83</v>
      </c>
      <c r="AY247" s="13" t="s">
        <v>142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3" t="s">
        <v>83</v>
      </c>
      <c r="BK247" s="211">
        <f>ROUND(I247*H247,2)</f>
        <v>0</v>
      </c>
      <c r="BL247" s="13" t="s">
        <v>150</v>
      </c>
      <c r="BM247" s="13" t="s">
        <v>2021</v>
      </c>
    </row>
    <row r="248" s="1" customFormat="1" ht="16.5" customHeight="1">
      <c r="B248" s="34"/>
      <c r="C248" s="200" t="s">
        <v>1730</v>
      </c>
      <c r="D248" s="200" t="s">
        <v>145</v>
      </c>
      <c r="E248" s="201" t="s">
        <v>2022</v>
      </c>
      <c r="F248" s="202" t="s">
        <v>2023</v>
      </c>
      <c r="G248" s="203" t="s">
        <v>1622</v>
      </c>
      <c r="H248" s="204">
        <v>50</v>
      </c>
      <c r="I248" s="205"/>
      <c r="J248" s="206">
        <f>ROUND(I248*H248,2)</f>
        <v>0</v>
      </c>
      <c r="K248" s="202" t="s">
        <v>1606</v>
      </c>
      <c r="L248" s="39"/>
      <c r="M248" s="207" t="s">
        <v>20</v>
      </c>
      <c r="N248" s="208" t="s">
        <v>46</v>
      </c>
      <c r="O248" s="75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AR248" s="13" t="s">
        <v>150</v>
      </c>
      <c r="AT248" s="13" t="s">
        <v>145</v>
      </c>
      <c r="AU248" s="13" t="s">
        <v>83</v>
      </c>
      <c r="AY248" s="13" t="s">
        <v>142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3" t="s">
        <v>83</v>
      </c>
      <c r="BK248" s="211">
        <f>ROUND(I248*H248,2)</f>
        <v>0</v>
      </c>
      <c r="BL248" s="13" t="s">
        <v>150</v>
      </c>
      <c r="BM248" s="13" t="s">
        <v>2024</v>
      </c>
    </row>
    <row r="249" s="1" customFormat="1" ht="16.5" customHeight="1">
      <c r="B249" s="34"/>
      <c r="C249" s="200" t="s">
        <v>2025</v>
      </c>
      <c r="D249" s="200" t="s">
        <v>145</v>
      </c>
      <c r="E249" s="201" t="s">
        <v>2026</v>
      </c>
      <c r="F249" s="202" t="s">
        <v>2027</v>
      </c>
      <c r="G249" s="203" t="s">
        <v>1622</v>
      </c>
      <c r="H249" s="204">
        <v>8</v>
      </c>
      <c r="I249" s="205"/>
      <c r="J249" s="206">
        <f>ROUND(I249*H249,2)</f>
        <v>0</v>
      </c>
      <c r="K249" s="202" t="s">
        <v>1606</v>
      </c>
      <c r="L249" s="39"/>
      <c r="M249" s="207" t="s">
        <v>20</v>
      </c>
      <c r="N249" s="208" t="s">
        <v>46</v>
      </c>
      <c r="O249" s="75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AR249" s="13" t="s">
        <v>150</v>
      </c>
      <c r="AT249" s="13" t="s">
        <v>145</v>
      </c>
      <c r="AU249" s="13" t="s">
        <v>83</v>
      </c>
      <c r="AY249" s="13" t="s">
        <v>142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3" t="s">
        <v>83</v>
      </c>
      <c r="BK249" s="211">
        <f>ROUND(I249*H249,2)</f>
        <v>0</v>
      </c>
      <c r="BL249" s="13" t="s">
        <v>150</v>
      </c>
      <c r="BM249" s="13" t="s">
        <v>2028</v>
      </c>
    </row>
    <row r="250" s="1" customFormat="1" ht="16.5" customHeight="1">
      <c r="B250" s="34"/>
      <c r="C250" s="200" t="s">
        <v>1733</v>
      </c>
      <c r="D250" s="200" t="s">
        <v>145</v>
      </c>
      <c r="E250" s="201" t="s">
        <v>2029</v>
      </c>
      <c r="F250" s="202" t="s">
        <v>2030</v>
      </c>
      <c r="G250" s="203" t="s">
        <v>1622</v>
      </c>
      <c r="H250" s="204">
        <v>6</v>
      </c>
      <c r="I250" s="205"/>
      <c r="J250" s="206">
        <f>ROUND(I250*H250,2)</f>
        <v>0</v>
      </c>
      <c r="K250" s="202" t="s">
        <v>1606</v>
      </c>
      <c r="L250" s="39"/>
      <c r="M250" s="207" t="s">
        <v>20</v>
      </c>
      <c r="N250" s="208" t="s">
        <v>46</v>
      </c>
      <c r="O250" s="75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AR250" s="13" t="s">
        <v>150</v>
      </c>
      <c r="AT250" s="13" t="s">
        <v>145</v>
      </c>
      <c r="AU250" s="13" t="s">
        <v>83</v>
      </c>
      <c r="AY250" s="13" t="s">
        <v>142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3" t="s">
        <v>83</v>
      </c>
      <c r="BK250" s="211">
        <f>ROUND(I250*H250,2)</f>
        <v>0</v>
      </c>
      <c r="BL250" s="13" t="s">
        <v>150</v>
      </c>
      <c r="BM250" s="13" t="s">
        <v>2031</v>
      </c>
    </row>
    <row r="251" s="1" customFormat="1" ht="16.5" customHeight="1">
      <c r="B251" s="34"/>
      <c r="C251" s="200" t="s">
        <v>2032</v>
      </c>
      <c r="D251" s="200" t="s">
        <v>145</v>
      </c>
      <c r="E251" s="201" t="s">
        <v>2033</v>
      </c>
      <c r="F251" s="202" t="s">
        <v>2034</v>
      </c>
      <c r="G251" s="203" t="s">
        <v>1622</v>
      </c>
      <c r="H251" s="204">
        <v>8</v>
      </c>
      <c r="I251" s="205"/>
      <c r="J251" s="206">
        <f>ROUND(I251*H251,2)</f>
        <v>0</v>
      </c>
      <c r="K251" s="202" t="s">
        <v>1606</v>
      </c>
      <c r="L251" s="39"/>
      <c r="M251" s="207" t="s">
        <v>20</v>
      </c>
      <c r="N251" s="208" t="s">
        <v>46</v>
      </c>
      <c r="O251" s="75"/>
      <c r="P251" s="209">
        <f>O251*H251</f>
        <v>0</v>
      </c>
      <c r="Q251" s="209">
        <v>0</v>
      </c>
      <c r="R251" s="209">
        <f>Q251*H251</f>
        <v>0</v>
      </c>
      <c r="S251" s="209">
        <v>0</v>
      </c>
      <c r="T251" s="210">
        <f>S251*H251</f>
        <v>0</v>
      </c>
      <c r="AR251" s="13" t="s">
        <v>150</v>
      </c>
      <c r="AT251" s="13" t="s">
        <v>145</v>
      </c>
      <c r="AU251" s="13" t="s">
        <v>83</v>
      </c>
      <c r="AY251" s="13" t="s">
        <v>142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3" t="s">
        <v>83</v>
      </c>
      <c r="BK251" s="211">
        <f>ROUND(I251*H251,2)</f>
        <v>0</v>
      </c>
      <c r="BL251" s="13" t="s">
        <v>150</v>
      </c>
      <c r="BM251" s="13" t="s">
        <v>2035</v>
      </c>
    </row>
    <row r="252" s="1" customFormat="1" ht="16.5" customHeight="1">
      <c r="B252" s="34"/>
      <c r="C252" s="200" t="s">
        <v>2036</v>
      </c>
      <c r="D252" s="200" t="s">
        <v>145</v>
      </c>
      <c r="E252" s="201" t="s">
        <v>2037</v>
      </c>
      <c r="F252" s="202" t="s">
        <v>2038</v>
      </c>
      <c r="G252" s="203" t="s">
        <v>163</v>
      </c>
      <c r="H252" s="204">
        <v>100</v>
      </c>
      <c r="I252" s="205"/>
      <c r="J252" s="206">
        <f>ROUND(I252*H252,2)</f>
        <v>0</v>
      </c>
      <c r="K252" s="202" t="s">
        <v>1606</v>
      </c>
      <c r="L252" s="39"/>
      <c r="M252" s="207" t="s">
        <v>20</v>
      </c>
      <c r="N252" s="208" t="s">
        <v>46</v>
      </c>
      <c r="O252" s="75"/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AR252" s="13" t="s">
        <v>150</v>
      </c>
      <c r="AT252" s="13" t="s">
        <v>145</v>
      </c>
      <c r="AU252" s="13" t="s">
        <v>83</v>
      </c>
      <c r="AY252" s="13" t="s">
        <v>142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3" t="s">
        <v>83</v>
      </c>
      <c r="BK252" s="211">
        <f>ROUND(I252*H252,2)</f>
        <v>0</v>
      </c>
      <c r="BL252" s="13" t="s">
        <v>150</v>
      </c>
      <c r="BM252" s="13" t="s">
        <v>2039</v>
      </c>
    </row>
    <row r="253" s="1" customFormat="1" ht="16.5" customHeight="1">
      <c r="B253" s="34"/>
      <c r="C253" s="200" t="s">
        <v>2040</v>
      </c>
      <c r="D253" s="200" t="s">
        <v>145</v>
      </c>
      <c r="E253" s="201" t="s">
        <v>2041</v>
      </c>
      <c r="F253" s="202" t="s">
        <v>2042</v>
      </c>
      <c r="G253" s="203" t="s">
        <v>163</v>
      </c>
      <c r="H253" s="204">
        <v>250</v>
      </c>
      <c r="I253" s="205"/>
      <c r="J253" s="206">
        <f>ROUND(I253*H253,2)</f>
        <v>0</v>
      </c>
      <c r="K253" s="202" t="s">
        <v>1606</v>
      </c>
      <c r="L253" s="39"/>
      <c r="M253" s="207" t="s">
        <v>20</v>
      </c>
      <c r="N253" s="208" t="s">
        <v>46</v>
      </c>
      <c r="O253" s="75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AR253" s="13" t="s">
        <v>150</v>
      </c>
      <c r="AT253" s="13" t="s">
        <v>145</v>
      </c>
      <c r="AU253" s="13" t="s">
        <v>83</v>
      </c>
      <c r="AY253" s="13" t="s">
        <v>142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3" t="s">
        <v>83</v>
      </c>
      <c r="BK253" s="211">
        <f>ROUND(I253*H253,2)</f>
        <v>0</v>
      </c>
      <c r="BL253" s="13" t="s">
        <v>150</v>
      </c>
      <c r="BM253" s="13" t="s">
        <v>2043</v>
      </c>
    </row>
    <row r="254" s="1" customFormat="1" ht="16.5" customHeight="1">
      <c r="B254" s="34"/>
      <c r="C254" s="200" t="s">
        <v>1736</v>
      </c>
      <c r="D254" s="200" t="s">
        <v>145</v>
      </c>
      <c r="E254" s="201" t="s">
        <v>2044</v>
      </c>
      <c r="F254" s="202" t="s">
        <v>2045</v>
      </c>
      <c r="G254" s="203" t="s">
        <v>163</v>
      </c>
      <c r="H254" s="204">
        <v>4</v>
      </c>
      <c r="I254" s="205"/>
      <c r="J254" s="206">
        <f>ROUND(I254*H254,2)</f>
        <v>0</v>
      </c>
      <c r="K254" s="202" t="s">
        <v>1606</v>
      </c>
      <c r="L254" s="39"/>
      <c r="M254" s="207" t="s">
        <v>20</v>
      </c>
      <c r="N254" s="208" t="s">
        <v>46</v>
      </c>
      <c r="O254" s="75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AR254" s="13" t="s">
        <v>150</v>
      </c>
      <c r="AT254" s="13" t="s">
        <v>145</v>
      </c>
      <c r="AU254" s="13" t="s">
        <v>83</v>
      </c>
      <c r="AY254" s="13" t="s">
        <v>142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3" t="s">
        <v>83</v>
      </c>
      <c r="BK254" s="211">
        <f>ROUND(I254*H254,2)</f>
        <v>0</v>
      </c>
      <c r="BL254" s="13" t="s">
        <v>150</v>
      </c>
      <c r="BM254" s="13" t="s">
        <v>2046</v>
      </c>
    </row>
    <row r="255" s="1" customFormat="1" ht="16.5" customHeight="1">
      <c r="B255" s="34"/>
      <c r="C255" s="200" t="s">
        <v>2047</v>
      </c>
      <c r="D255" s="200" t="s">
        <v>145</v>
      </c>
      <c r="E255" s="201" t="s">
        <v>2048</v>
      </c>
      <c r="F255" s="202" t="s">
        <v>2049</v>
      </c>
      <c r="G255" s="203" t="s">
        <v>156</v>
      </c>
      <c r="H255" s="204">
        <v>2</v>
      </c>
      <c r="I255" s="205"/>
      <c r="J255" s="206">
        <f>ROUND(I255*H255,2)</f>
        <v>0</v>
      </c>
      <c r="K255" s="202" t="s">
        <v>1606</v>
      </c>
      <c r="L255" s="39"/>
      <c r="M255" s="207" t="s">
        <v>20</v>
      </c>
      <c r="N255" s="208" t="s">
        <v>46</v>
      </c>
      <c r="O255" s="75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AR255" s="13" t="s">
        <v>150</v>
      </c>
      <c r="AT255" s="13" t="s">
        <v>145</v>
      </c>
      <c r="AU255" s="13" t="s">
        <v>83</v>
      </c>
      <c r="AY255" s="13" t="s">
        <v>142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3" t="s">
        <v>83</v>
      </c>
      <c r="BK255" s="211">
        <f>ROUND(I255*H255,2)</f>
        <v>0</v>
      </c>
      <c r="BL255" s="13" t="s">
        <v>150</v>
      </c>
      <c r="BM255" s="13" t="s">
        <v>2050</v>
      </c>
    </row>
    <row r="256" s="1" customFormat="1" ht="16.5" customHeight="1">
      <c r="B256" s="34"/>
      <c r="C256" s="200" t="s">
        <v>1739</v>
      </c>
      <c r="D256" s="200" t="s">
        <v>145</v>
      </c>
      <c r="E256" s="201" t="s">
        <v>2051</v>
      </c>
      <c r="F256" s="202" t="s">
        <v>2052</v>
      </c>
      <c r="G256" s="203" t="s">
        <v>2053</v>
      </c>
      <c r="H256" s="204">
        <v>0.80000000000000004</v>
      </c>
      <c r="I256" s="205"/>
      <c r="J256" s="206">
        <f>ROUND(I256*H256,2)</f>
        <v>0</v>
      </c>
      <c r="K256" s="202" t="s">
        <v>1606</v>
      </c>
      <c r="L256" s="39"/>
      <c r="M256" s="207" t="s">
        <v>20</v>
      </c>
      <c r="N256" s="208" t="s">
        <v>46</v>
      </c>
      <c r="O256" s="75"/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AR256" s="13" t="s">
        <v>150</v>
      </c>
      <c r="AT256" s="13" t="s">
        <v>145</v>
      </c>
      <c r="AU256" s="13" t="s">
        <v>83</v>
      </c>
      <c r="AY256" s="13" t="s">
        <v>142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3" t="s">
        <v>83</v>
      </c>
      <c r="BK256" s="211">
        <f>ROUND(I256*H256,2)</f>
        <v>0</v>
      </c>
      <c r="BL256" s="13" t="s">
        <v>150</v>
      </c>
      <c r="BM256" s="13" t="s">
        <v>2054</v>
      </c>
    </row>
    <row r="257" s="1" customFormat="1" ht="16.5" customHeight="1">
      <c r="B257" s="34"/>
      <c r="C257" s="200" t="s">
        <v>2055</v>
      </c>
      <c r="D257" s="200" t="s">
        <v>145</v>
      </c>
      <c r="E257" s="201" t="s">
        <v>2056</v>
      </c>
      <c r="F257" s="202" t="s">
        <v>2057</v>
      </c>
      <c r="G257" s="203" t="s">
        <v>2053</v>
      </c>
      <c r="H257" s="204">
        <v>0.20000000000000001</v>
      </c>
      <c r="I257" s="205"/>
      <c r="J257" s="206">
        <f>ROUND(I257*H257,2)</f>
        <v>0</v>
      </c>
      <c r="K257" s="202" t="s">
        <v>1606</v>
      </c>
      <c r="L257" s="39"/>
      <c r="M257" s="207" t="s">
        <v>20</v>
      </c>
      <c r="N257" s="208" t="s">
        <v>46</v>
      </c>
      <c r="O257" s="75"/>
      <c r="P257" s="209">
        <f>O257*H257</f>
        <v>0</v>
      </c>
      <c r="Q257" s="209">
        <v>0</v>
      </c>
      <c r="R257" s="209">
        <f>Q257*H257</f>
        <v>0</v>
      </c>
      <c r="S257" s="209">
        <v>0</v>
      </c>
      <c r="T257" s="210">
        <f>S257*H257</f>
        <v>0</v>
      </c>
      <c r="AR257" s="13" t="s">
        <v>150</v>
      </c>
      <c r="AT257" s="13" t="s">
        <v>145</v>
      </c>
      <c r="AU257" s="13" t="s">
        <v>83</v>
      </c>
      <c r="AY257" s="13" t="s">
        <v>142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3" t="s">
        <v>83</v>
      </c>
      <c r="BK257" s="211">
        <f>ROUND(I257*H257,2)</f>
        <v>0</v>
      </c>
      <c r="BL257" s="13" t="s">
        <v>150</v>
      </c>
      <c r="BM257" s="13" t="s">
        <v>2058</v>
      </c>
    </row>
    <row r="258" s="1" customFormat="1" ht="16.5" customHeight="1">
      <c r="B258" s="34"/>
      <c r="C258" s="200" t="s">
        <v>1742</v>
      </c>
      <c r="D258" s="200" t="s">
        <v>145</v>
      </c>
      <c r="E258" s="201" t="s">
        <v>2059</v>
      </c>
      <c r="F258" s="202" t="s">
        <v>2060</v>
      </c>
      <c r="G258" s="203" t="s">
        <v>156</v>
      </c>
      <c r="H258" s="204">
        <v>20</v>
      </c>
      <c r="I258" s="205"/>
      <c r="J258" s="206">
        <f>ROUND(I258*H258,2)</f>
        <v>0</v>
      </c>
      <c r="K258" s="202" t="s">
        <v>1606</v>
      </c>
      <c r="L258" s="39"/>
      <c r="M258" s="207" t="s">
        <v>20</v>
      </c>
      <c r="N258" s="208" t="s">
        <v>46</v>
      </c>
      <c r="O258" s="75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AR258" s="13" t="s">
        <v>150</v>
      </c>
      <c r="AT258" s="13" t="s">
        <v>145</v>
      </c>
      <c r="AU258" s="13" t="s">
        <v>83</v>
      </c>
      <c r="AY258" s="13" t="s">
        <v>142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3" t="s">
        <v>83</v>
      </c>
      <c r="BK258" s="211">
        <f>ROUND(I258*H258,2)</f>
        <v>0</v>
      </c>
      <c r="BL258" s="13" t="s">
        <v>150</v>
      </c>
      <c r="BM258" s="13" t="s">
        <v>2061</v>
      </c>
    </row>
    <row r="259" s="1" customFormat="1" ht="16.5" customHeight="1">
      <c r="B259" s="34"/>
      <c r="C259" s="200" t="s">
        <v>2062</v>
      </c>
      <c r="D259" s="200" t="s">
        <v>145</v>
      </c>
      <c r="E259" s="201" t="s">
        <v>2063</v>
      </c>
      <c r="F259" s="202" t="s">
        <v>2064</v>
      </c>
      <c r="G259" s="203" t="s">
        <v>163</v>
      </c>
      <c r="H259" s="204">
        <v>100</v>
      </c>
      <c r="I259" s="205"/>
      <c r="J259" s="206">
        <f>ROUND(I259*H259,2)</f>
        <v>0</v>
      </c>
      <c r="K259" s="202" t="s">
        <v>1606</v>
      </c>
      <c r="L259" s="39"/>
      <c r="M259" s="207" t="s">
        <v>20</v>
      </c>
      <c r="N259" s="208" t="s">
        <v>46</v>
      </c>
      <c r="O259" s="75"/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AR259" s="13" t="s">
        <v>150</v>
      </c>
      <c r="AT259" s="13" t="s">
        <v>145</v>
      </c>
      <c r="AU259" s="13" t="s">
        <v>83</v>
      </c>
      <c r="AY259" s="13" t="s">
        <v>142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3" t="s">
        <v>83</v>
      </c>
      <c r="BK259" s="211">
        <f>ROUND(I259*H259,2)</f>
        <v>0</v>
      </c>
      <c r="BL259" s="13" t="s">
        <v>150</v>
      </c>
      <c r="BM259" s="13" t="s">
        <v>2065</v>
      </c>
    </row>
    <row r="260" s="1" customFormat="1" ht="16.5" customHeight="1">
      <c r="B260" s="34"/>
      <c r="C260" s="200" t="s">
        <v>1745</v>
      </c>
      <c r="D260" s="200" t="s">
        <v>145</v>
      </c>
      <c r="E260" s="201" t="s">
        <v>2066</v>
      </c>
      <c r="F260" s="202" t="s">
        <v>2067</v>
      </c>
      <c r="G260" s="203" t="s">
        <v>163</v>
      </c>
      <c r="H260" s="204">
        <v>100</v>
      </c>
      <c r="I260" s="205"/>
      <c r="J260" s="206">
        <f>ROUND(I260*H260,2)</f>
        <v>0</v>
      </c>
      <c r="K260" s="202" t="s">
        <v>1606</v>
      </c>
      <c r="L260" s="39"/>
      <c r="M260" s="207" t="s">
        <v>20</v>
      </c>
      <c r="N260" s="208" t="s">
        <v>46</v>
      </c>
      <c r="O260" s="75"/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AR260" s="13" t="s">
        <v>150</v>
      </c>
      <c r="AT260" s="13" t="s">
        <v>145</v>
      </c>
      <c r="AU260" s="13" t="s">
        <v>83</v>
      </c>
      <c r="AY260" s="13" t="s">
        <v>142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3" t="s">
        <v>83</v>
      </c>
      <c r="BK260" s="211">
        <f>ROUND(I260*H260,2)</f>
        <v>0</v>
      </c>
      <c r="BL260" s="13" t="s">
        <v>150</v>
      </c>
      <c r="BM260" s="13" t="s">
        <v>2068</v>
      </c>
    </row>
    <row r="261" s="1" customFormat="1" ht="16.5" customHeight="1">
      <c r="B261" s="34"/>
      <c r="C261" s="200" t="s">
        <v>2069</v>
      </c>
      <c r="D261" s="200" t="s">
        <v>145</v>
      </c>
      <c r="E261" s="201" t="s">
        <v>2070</v>
      </c>
      <c r="F261" s="202" t="s">
        <v>2071</v>
      </c>
      <c r="G261" s="203" t="s">
        <v>163</v>
      </c>
      <c r="H261" s="204">
        <v>100</v>
      </c>
      <c r="I261" s="205"/>
      <c r="J261" s="206">
        <f>ROUND(I261*H261,2)</f>
        <v>0</v>
      </c>
      <c r="K261" s="202" t="s">
        <v>1606</v>
      </c>
      <c r="L261" s="39"/>
      <c r="M261" s="207" t="s">
        <v>20</v>
      </c>
      <c r="N261" s="208" t="s">
        <v>46</v>
      </c>
      <c r="O261" s="75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AR261" s="13" t="s">
        <v>150</v>
      </c>
      <c r="AT261" s="13" t="s">
        <v>145</v>
      </c>
      <c r="AU261" s="13" t="s">
        <v>83</v>
      </c>
      <c r="AY261" s="13" t="s">
        <v>142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3" t="s">
        <v>83</v>
      </c>
      <c r="BK261" s="211">
        <f>ROUND(I261*H261,2)</f>
        <v>0</v>
      </c>
      <c r="BL261" s="13" t="s">
        <v>150</v>
      </c>
      <c r="BM261" s="13" t="s">
        <v>2072</v>
      </c>
    </row>
    <row r="262" s="10" customFormat="1" ht="25.92" customHeight="1">
      <c r="B262" s="184"/>
      <c r="C262" s="185"/>
      <c r="D262" s="186" t="s">
        <v>74</v>
      </c>
      <c r="E262" s="187" t="s">
        <v>2073</v>
      </c>
      <c r="F262" s="187" t="s">
        <v>2074</v>
      </c>
      <c r="G262" s="185"/>
      <c r="H262" s="185"/>
      <c r="I262" s="188"/>
      <c r="J262" s="189">
        <f>BK262</f>
        <v>0</v>
      </c>
      <c r="K262" s="185"/>
      <c r="L262" s="190"/>
      <c r="M262" s="191"/>
      <c r="N262" s="192"/>
      <c r="O262" s="192"/>
      <c r="P262" s="193">
        <f>SUM(P263:P268)</f>
        <v>0</v>
      </c>
      <c r="Q262" s="192"/>
      <c r="R262" s="193">
        <f>SUM(R263:R268)</f>
        <v>0</v>
      </c>
      <c r="S262" s="192"/>
      <c r="T262" s="194">
        <f>SUM(T263:T268)</f>
        <v>0</v>
      </c>
      <c r="AR262" s="195" t="s">
        <v>83</v>
      </c>
      <c r="AT262" s="196" t="s">
        <v>74</v>
      </c>
      <c r="AU262" s="196" t="s">
        <v>75</v>
      </c>
      <c r="AY262" s="195" t="s">
        <v>142</v>
      </c>
      <c r="BK262" s="197">
        <f>SUM(BK263:BK268)</f>
        <v>0</v>
      </c>
    </row>
    <row r="263" s="1" customFormat="1" ht="16.5" customHeight="1">
      <c r="B263" s="34"/>
      <c r="C263" s="200" t="s">
        <v>1748</v>
      </c>
      <c r="D263" s="200" t="s">
        <v>145</v>
      </c>
      <c r="E263" s="201" t="s">
        <v>2075</v>
      </c>
      <c r="F263" s="202" t="s">
        <v>2076</v>
      </c>
      <c r="G263" s="203" t="s">
        <v>1622</v>
      </c>
      <c r="H263" s="204">
        <v>20</v>
      </c>
      <c r="I263" s="205"/>
      <c r="J263" s="206">
        <f>ROUND(I263*H263,2)</f>
        <v>0</v>
      </c>
      <c r="K263" s="202" t="s">
        <v>1606</v>
      </c>
      <c r="L263" s="39"/>
      <c r="M263" s="207" t="s">
        <v>20</v>
      </c>
      <c r="N263" s="208" t="s">
        <v>46</v>
      </c>
      <c r="O263" s="75"/>
      <c r="P263" s="209">
        <f>O263*H263</f>
        <v>0</v>
      </c>
      <c r="Q263" s="209">
        <v>0</v>
      </c>
      <c r="R263" s="209">
        <f>Q263*H263</f>
        <v>0</v>
      </c>
      <c r="S263" s="209">
        <v>0</v>
      </c>
      <c r="T263" s="210">
        <f>S263*H263</f>
        <v>0</v>
      </c>
      <c r="AR263" s="13" t="s">
        <v>150</v>
      </c>
      <c r="AT263" s="13" t="s">
        <v>145</v>
      </c>
      <c r="AU263" s="13" t="s">
        <v>83</v>
      </c>
      <c r="AY263" s="13" t="s">
        <v>142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3" t="s">
        <v>83</v>
      </c>
      <c r="BK263" s="211">
        <f>ROUND(I263*H263,2)</f>
        <v>0</v>
      </c>
      <c r="BL263" s="13" t="s">
        <v>150</v>
      </c>
      <c r="BM263" s="13" t="s">
        <v>2077</v>
      </c>
    </row>
    <row r="264" s="1" customFormat="1" ht="16.5" customHeight="1">
      <c r="B264" s="34"/>
      <c r="C264" s="200" t="s">
        <v>2078</v>
      </c>
      <c r="D264" s="200" t="s">
        <v>145</v>
      </c>
      <c r="E264" s="201" t="s">
        <v>2079</v>
      </c>
      <c r="F264" s="202" t="s">
        <v>2080</v>
      </c>
      <c r="G264" s="203" t="s">
        <v>1622</v>
      </c>
      <c r="H264" s="204">
        <v>40</v>
      </c>
      <c r="I264" s="205"/>
      <c r="J264" s="206">
        <f>ROUND(I264*H264,2)</f>
        <v>0</v>
      </c>
      <c r="K264" s="202" t="s">
        <v>1606</v>
      </c>
      <c r="L264" s="39"/>
      <c r="M264" s="207" t="s">
        <v>20</v>
      </c>
      <c r="N264" s="208" t="s">
        <v>46</v>
      </c>
      <c r="O264" s="75"/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AR264" s="13" t="s">
        <v>150</v>
      </c>
      <c r="AT264" s="13" t="s">
        <v>145</v>
      </c>
      <c r="AU264" s="13" t="s">
        <v>83</v>
      </c>
      <c r="AY264" s="13" t="s">
        <v>142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3" t="s">
        <v>83</v>
      </c>
      <c r="BK264" s="211">
        <f>ROUND(I264*H264,2)</f>
        <v>0</v>
      </c>
      <c r="BL264" s="13" t="s">
        <v>150</v>
      </c>
      <c r="BM264" s="13" t="s">
        <v>2081</v>
      </c>
    </row>
    <row r="265" s="1" customFormat="1" ht="16.5" customHeight="1">
      <c r="B265" s="34"/>
      <c r="C265" s="200" t="s">
        <v>1751</v>
      </c>
      <c r="D265" s="200" t="s">
        <v>145</v>
      </c>
      <c r="E265" s="201" t="s">
        <v>2082</v>
      </c>
      <c r="F265" s="202" t="s">
        <v>2083</v>
      </c>
      <c r="G265" s="203" t="s">
        <v>1622</v>
      </c>
      <c r="H265" s="204">
        <v>30</v>
      </c>
      <c r="I265" s="205"/>
      <c r="J265" s="206">
        <f>ROUND(I265*H265,2)</f>
        <v>0</v>
      </c>
      <c r="K265" s="202" t="s">
        <v>1606</v>
      </c>
      <c r="L265" s="39"/>
      <c r="M265" s="207" t="s">
        <v>20</v>
      </c>
      <c r="N265" s="208" t="s">
        <v>46</v>
      </c>
      <c r="O265" s="75"/>
      <c r="P265" s="209">
        <f>O265*H265</f>
        <v>0</v>
      </c>
      <c r="Q265" s="209">
        <v>0</v>
      </c>
      <c r="R265" s="209">
        <f>Q265*H265</f>
        <v>0</v>
      </c>
      <c r="S265" s="209">
        <v>0</v>
      </c>
      <c r="T265" s="210">
        <f>S265*H265</f>
        <v>0</v>
      </c>
      <c r="AR265" s="13" t="s">
        <v>150</v>
      </c>
      <c r="AT265" s="13" t="s">
        <v>145</v>
      </c>
      <c r="AU265" s="13" t="s">
        <v>83</v>
      </c>
      <c r="AY265" s="13" t="s">
        <v>142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3" t="s">
        <v>83</v>
      </c>
      <c r="BK265" s="211">
        <f>ROUND(I265*H265,2)</f>
        <v>0</v>
      </c>
      <c r="BL265" s="13" t="s">
        <v>150</v>
      </c>
      <c r="BM265" s="13" t="s">
        <v>2084</v>
      </c>
    </row>
    <row r="266" s="1" customFormat="1" ht="16.5" customHeight="1">
      <c r="B266" s="34"/>
      <c r="C266" s="200" t="s">
        <v>2085</v>
      </c>
      <c r="D266" s="200" t="s">
        <v>145</v>
      </c>
      <c r="E266" s="201" t="s">
        <v>2086</v>
      </c>
      <c r="F266" s="202" t="s">
        <v>2087</v>
      </c>
      <c r="G266" s="203" t="s">
        <v>163</v>
      </c>
      <c r="H266" s="204">
        <v>120</v>
      </c>
      <c r="I266" s="205"/>
      <c r="J266" s="206">
        <f>ROUND(I266*H266,2)</f>
        <v>0</v>
      </c>
      <c r="K266" s="202" t="s">
        <v>1606</v>
      </c>
      <c r="L266" s="39"/>
      <c r="M266" s="207" t="s">
        <v>20</v>
      </c>
      <c r="N266" s="208" t="s">
        <v>46</v>
      </c>
      <c r="O266" s="75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AR266" s="13" t="s">
        <v>150</v>
      </c>
      <c r="AT266" s="13" t="s">
        <v>145</v>
      </c>
      <c r="AU266" s="13" t="s">
        <v>83</v>
      </c>
      <c r="AY266" s="13" t="s">
        <v>142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3" t="s">
        <v>83</v>
      </c>
      <c r="BK266" s="211">
        <f>ROUND(I266*H266,2)</f>
        <v>0</v>
      </c>
      <c r="BL266" s="13" t="s">
        <v>150</v>
      </c>
      <c r="BM266" s="13" t="s">
        <v>2088</v>
      </c>
    </row>
    <row r="267" s="1" customFormat="1" ht="16.5" customHeight="1">
      <c r="B267" s="34"/>
      <c r="C267" s="200" t="s">
        <v>1754</v>
      </c>
      <c r="D267" s="200" t="s">
        <v>145</v>
      </c>
      <c r="E267" s="201" t="s">
        <v>2089</v>
      </c>
      <c r="F267" s="202" t="s">
        <v>2090</v>
      </c>
      <c r="G267" s="203" t="s">
        <v>1622</v>
      </c>
      <c r="H267" s="204">
        <v>30</v>
      </c>
      <c r="I267" s="205"/>
      <c r="J267" s="206">
        <f>ROUND(I267*H267,2)</f>
        <v>0</v>
      </c>
      <c r="K267" s="202" t="s">
        <v>1606</v>
      </c>
      <c r="L267" s="39"/>
      <c r="M267" s="207" t="s">
        <v>20</v>
      </c>
      <c r="N267" s="208" t="s">
        <v>46</v>
      </c>
      <c r="O267" s="75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AR267" s="13" t="s">
        <v>150</v>
      </c>
      <c r="AT267" s="13" t="s">
        <v>145</v>
      </c>
      <c r="AU267" s="13" t="s">
        <v>83</v>
      </c>
      <c r="AY267" s="13" t="s">
        <v>142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3" t="s">
        <v>83</v>
      </c>
      <c r="BK267" s="211">
        <f>ROUND(I267*H267,2)</f>
        <v>0</v>
      </c>
      <c r="BL267" s="13" t="s">
        <v>150</v>
      </c>
      <c r="BM267" s="13" t="s">
        <v>2091</v>
      </c>
    </row>
    <row r="268" s="1" customFormat="1" ht="16.5" customHeight="1">
      <c r="B268" s="34"/>
      <c r="C268" s="200" t="s">
        <v>2092</v>
      </c>
      <c r="D268" s="200" t="s">
        <v>145</v>
      </c>
      <c r="E268" s="201" t="s">
        <v>2093</v>
      </c>
      <c r="F268" s="202" t="s">
        <v>2094</v>
      </c>
      <c r="G268" s="203" t="s">
        <v>156</v>
      </c>
      <c r="H268" s="204">
        <v>3</v>
      </c>
      <c r="I268" s="205"/>
      <c r="J268" s="206">
        <f>ROUND(I268*H268,2)</f>
        <v>0</v>
      </c>
      <c r="K268" s="202" t="s">
        <v>1606</v>
      </c>
      <c r="L268" s="39"/>
      <c r="M268" s="207" t="s">
        <v>20</v>
      </c>
      <c r="N268" s="208" t="s">
        <v>46</v>
      </c>
      <c r="O268" s="75"/>
      <c r="P268" s="209">
        <f>O268*H268</f>
        <v>0</v>
      </c>
      <c r="Q268" s="209">
        <v>0</v>
      </c>
      <c r="R268" s="209">
        <f>Q268*H268</f>
        <v>0</v>
      </c>
      <c r="S268" s="209">
        <v>0</v>
      </c>
      <c r="T268" s="210">
        <f>S268*H268</f>
        <v>0</v>
      </c>
      <c r="AR268" s="13" t="s">
        <v>150</v>
      </c>
      <c r="AT268" s="13" t="s">
        <v>145</v>
      </c>
      <c r="AU268" s="13" t="s">
        <v>83</v>
      </c>
      <c r="AY268" s="13" t="s">
        <v>142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3" t="s">
        <v>83</v>
      </c>
      <c r="BK268" s="211">
        <f>ROUND(I268*H268,2)</f>
        <v>0</v>
      </c>
      <c r="BL268" s="13" t="s">
        <v>150</v>
      </c>
      <c r="BM268" s="13" t="s">
        <v>2095</v>
      </c>
    </row>
    <row r="269" s="10" customFormat="1" ht="25.92" customHeight="1">
      <c r="B269" s="184"/>
      <c r="C269" s="185"/>
      <c r="D269" s="186" t="s">
        <v>74</v>
      </c>
      <c r="E269" s="187" t="s">
        <v>2096</v>
      </c>
      <c r="F269" s="187" t="s">
        <v>2097</v>
      </c>
      <c r="G269" s="185"/>
      <c r="H269" s="185"/>
      <c r="I269" s="188"/>
      <c r="J269" s="189">
        <f>BK269</f>
        <v>0</v>
      </c>
      <c r="K269" s="185"/>
      <c r="L269" s="190"/>
      <c r="M269" s="191"/>
      <c r="N269" s="192"/>
      <c r="O269" s="192"/>
      <c r="P269" s="193">
        <f>SUM(P270:P278)</f>
        <v>0</v>
      </c>
      <c r="Q269" s="192"/>
      <c r="R269" s="193">
        <f>SUM(R270:R278)</f>
        <v>0</v>
      </c>
      <c r="S269" s="192"/>
      <c r="T269" s="194">
        <f>SUM(T270:T278)</f>
        <v>0</v>
      </c>
      <c r="AR269" s="195" t="s">
        <v>83</v>
      </c>
      <c r="AT269" s="196" t="s">
        <v>74</v>
      </c>
      <c r="AU269" s="196" t="s">
        <v>75</v>
      </c>
      <c r="AY269" s="195" t="s">
        <v>142</v>
      </c>
      <c r="BK269" s="197">
        <f>SUM(BK270:BK278)</f>
        <v>0</v>
      </c>
    </row>
    <row r="270" s="1" customFormat="1" ht="16.5" customHeight="1">
      <c r="B270" s="34"/>
      <c r="C270" s="200" t="s">
        <v>1757</v>
      </c>
      <c r="D270" s="200" t="s">
        <v>145</v>
      </c>
      <c r="E270" s="201" t="s">
        <v>2098</v>
      </c>
      <c r="F270" s="202" t="s">
        <v>2099</v>
      </c>
      <c r="G270" s="203" t="s">
        <v>228</v>
      </c>
      <c r="H270" s="204">
        <v>1</v>
      </c>
      <c r="I270" s="205"/>
      <c r="J270" s="206">
        <f>ROUND(I270*H270,2)</f>
        <v>0</v>
      </c>
      <c r="K270" s="202" t="s">
        <v>1606</v>
      </c>
      <c r="L270" s="39"/>
      <c r="M270" s="207" t="s">
        <v>20</v>
      </c>
      <c r="N270" s="208" t="s">
        <v>46</v>
      </c>
      <c r="O270" s="75"/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AR270" s="13" t="s">
        <v>150</v>
      </c>
      <c r="AT270" s="13" t="s">
        <v>145</v>
      </c>
      <c r="AU270" s="13" t="s">
        <v>83</v>
      </c>
      <c r="AY270" s="13" t="s">
        <v>142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3" t="s">
        <v>83</v>
      </c>
      <c r="BK270" s="211">
        <f>ROUND(I270*H270,2)</f>
        <v>0</v>
      </c>
      <c r="BL270" s="13" t="s">
        <v>150</v>
      </c>
      <c r="BM270" s="13" t="s">
        <v>2100</v>
      </c>
    </row>
    <row r="271" s="1" customFormat="1" ht="16.5" customHeight="1">
      <c r="B271" s="34"/>
      <c r="C271" s="200" t="s">
        <v>2101</v>
      </c>
      <c r="D271" s="200" t="s">
        <v>145</v>
      </c>
      <c r="E271" s="201" t="s">
        <v>2102</v>
      </c>
      <c r="F271" s="202" t="s">
        <v>2103</v>
      </c>
      <c r="G271" s="203" t="s">
        <v>228</v>
      </c>
      <c r="H271" s="204">
        <v>1</v>
      </c>
      <c r="I271" s="205"/>
      <c r="J271" s="206">
        <f>ROUND(I271*H271,2)</f>
        <v>0</v>
      </c>
      <c r="K271" s="202" t="s">
        <v>1606</v>
      </c>
      <c r="L271" s="39"/>
      <c r="M271" s="207" t="s">
        <v>20</v>
      </c>
      <c r="N271" s="208" t="s">
        <v>46</v>
      </c>
      <c r="O271" s="75"/>
      <c r="P271" s="209">
        <f>O271*H271</f>
        <v>0</v>
      </c>
      <c r="Q271" s="209">
        <v>0</v>
      </c>
      <c r="R271" s="209">
        <f>Q271*H271</f>
        <v>0</v>
      </c>
      <c r="S271" s="209">
        <v>0</v>
      </c>
      <c r="T271" s="210">
        <f>S271*H271</f>
        <v>0</v>
      </c>
      <c r="AR271" s="13" t="s">
        <v>150</v>
      </c>
      <c r="AT271" s="13" t="s">
        <v>145</v>
      </c>
      <c r="AU271" s="13" t="s">
        <v>83</v>
      </c>
      <c r="AY271" s="13" t="s">
        <v>142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3" t="s">
        <v>83</v>
      </c>
      <c r="BK271" s="211">
        <f>ROUND(I271*H271,2)</f>
        <v>0</v>
      </c>
      <c r="BL271" s="13" t="s">
        <v>150</v>
      </c>
      <c r="BM271" s="13" t="s">
        <v>2104</v>
      </c>
    </row>
    <row r="272" s="1" customFormat="1" ht="16.5" customHeight="1">
      <c r="B272" s="34"/>
      <c r="C272" s="200" t="s">
        <v>1760</v>
      </c>
      <c r="D272" s="200" t="s">
        <v>145</v>
      </c>
      <c r="E272" s="201" t="s">
        <v>2105</v>
      </c>
      <c r="F272" s="202" t="s">
        <v>2106</v>
      </c>
      <c r="G272" s="203" t="s">
        <v>1622</v>
      </c>
      <c r="H272" s="204">
        <v>1</v>
      </c>
      <c r="I272" s="205"/>
      <c r="J272" s="206">
        <f>ROUND(I272*H272,2)</f>
        <v>0</v>
      </c>
      <c r="K272" s="202" t="s">
        <v>1606</v>
      </c>
      <c r="L272" s="39"/>
      <c r="M272" s="207" t="s">
        <v>20</v>
      </c>
      <c r="N272" s="208" t="s">
        <v>46</v>
      </c>
      <c r="O272" s="75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AR272" s="13" t="s">
        <v>150</v>
      </c>
      <c r="AT272" s="13" t="s">
        <v>145</v>
      </c>
      <c r="AU272" s="13" t="s">
        <v>83</v>
      </c>
      <c r="AY272" s="13" t="s">
        <v>142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3" t="s">
        <v>83</v>
      </c>
      <c r="BK272" s="211">
        <f>ROUND(I272*H272,2)</f>
        <v>0</v>
      </c>
      <c r="BL272" s="13" t="s">
        <v>150</v>
      </c>
      <c r="BM272" s="13" t="s">
        <v>2107</v>
      </c>
    </row>
    <row r="273" s="1" customFormat="1" ht="16.5" customHeight="1">
      <c r="B273" s="34"/>
      <c r="C273" s="200" t="s">
        <v>2108</v>
      </c>
      <c r="D273" s="200" t="s">
        <v>145</v>
      </c>
      <c r="E273" s="201" t="s">
        <v>2109</v>
      </c>
      <c r="F273" s="202" t="s">
        <v>2110</v>
      </c>
      <c r="G273" s="203" t="s">
        <v>1622</v>
      </c>
      <c r="H273" s="204">
        <v>4</v>
      </c>
      <c r="I273" s="205"/>
      <c r="J273" s="206">
        <f>ROUND(I273*H273,2)</f>
        <v>0</v>
      </c>
      <c r="K273" s="202" t="s">
        <v>1606</v>
      </c>
      <c r="L273" s="39"/>
      <c r="M273" s="207" t="s">
        <v>20</v>
      </c>
      <c r="N273" s="208" t="s">
        <v>46</v>
      </c>
      <c r="O273" s="75"/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10">
        <f>S273*H273</f>
        <v>0</v>
      </c>
      <c r="AR273" s="13" t="s">
        <v>150</v>
      </c>
      <c r="AT273" s="13" t="s">
        <v>145</v>
      </c>
      <c r="AU273" s="13" t="s">
        <v>83</v>
      </c>
      <c r="AY273" s="13" t="s">
        <v>142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3" t="s">
        <v>83</v>
      </c>
      <c r="BK273" s="211">
        <f>ROUND(I273*H273,2)</f>
        <v>0</v>
      </c>
      <c r="BL273" s="13" t="s">
        <v>150</v>
      </c>
      <c r="BM273" s="13" t="s">
        <v>2111</v>
      </c>
    </row>
    <row r="274" s="1" customFormat="1" ht="16.5" customHeight="1">
      <c r="B274" s="34"/>
      <c r="C274" s="200" t="s">
        <v>1763</v>
      </c>
      <c r="D274" s="200" t="s">
        <v>145</v>
      </c>
      <c r="E274" s="201" t="s">
        <v>2112</v>
      </c>
      <c r="F274" s="202" t="s">
        <v>2113</v>
      </c>
      <c r="G274" s="203" t="s">
        <v>1622</v>
      </c>
      <c r="H274" s="204">
        <v>75</v>
      </c>
      <c r="I274" s="205"/>
      <c r="J274" s="206">
        <f>ROUND(I274*H274,2)</f>
        <v>0</v>
      </c>
      <c r="K274" s="202" t="s">
        <v>1606</v>
      </c>
      <c r="L274" s="39"/>
      <c r="M274" s="207" t="s">
        <v>20</v>
      </c>
      <c r="N274" s="208" t="s">
        <v>46</v>
      </c>
      <c r="O274" s="75"/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AR274" s="13" t="s">
        <v>150</v>
      </c>
      <c r="AT274" s="13" t="s">
        <v>145</v>
      </c>
      <c r="AU274" s="13" t="s">
        <v>83</v>
      </c>
      <c r="AY274" s="13" t="s">
        <v>142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3" t="s">
        <v>83</v>
      </c>
      <c r="BK274" s="211">
        <f>ROUND(I274*H274,2)</f>
        <v>0</v>
      </c>
      <c r="BL274" s="13" t="s">
        <v>150</v>
      </c>
      <c r="BM274" s="13" t="s">
        <v>2114</v>
      </c>
    </row>
    <row r="275" s="1" customFormat="1" ht="16.5" customHeight="1">
      <c r="B275" s="34"/>
      <c r="C275" s="200" t="s">
        <v>2115</v>
      </c>
      <c r="D275" s="200" t="s">
        <v>145</v>
      </c>
      <c r="E275" s="201" t="s">
        <v>2116</v>
      </c>
      <c r="F275" s="202" t="s">
        <v>2117</v>
      </c>
      <c r="G275" s="203" t="s">
        <v>460</v>
      </c>
      <c r="H275" s="222"/>
      <c r="I275" s="205"/>
      <c r="J275" s="206">
        <f>ROUND(I275*H275,2)</f>
        <v>0</v>
      </c>
      <c r="K275" s="202" t="s">
        <v>2118</v>
      </c>
      <c r="L275" s="39"/>
      <c r="M275" s="207" t="s">
        <v>20</v>
      </c>
      <c r="N275" s="208" t="s">
        <v>46</v>
      </c>
      <c r="O275" s="75"/>
      <c r="P275" s="209">
        <f>O275*H275</f>
        <v>0</v>
      </c>
      <c r="Q275" s="209">
        <v>0</v>
      </c>
      <c r="R275" s="209">
        <f>Q275*H275</f>
        <v>0</v>
      </c>
      <c r="S275" s="209">
        <v>0</v>
      </c>
      <c r="T275" s="210">
        <f>S275*H275</f>
        <v>0</v>
      </c>
      <c r="AR275" s="13" t="s">
        <v>150</v>
      </c>
      <c r="AT275" s="13" t="s">
        <v>145</v>
      </c>
      <c r="AU275" s="13" t="s">
        <v>83</v>
      </c>
      <c r="AY275" s="13" t="s">
        <v>142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3" t="s">
        <v>83</v>
      </c>
      <c r="BK275" s="211">
        <f>ROUND(I275*H275,2)</f>
        <v>0</v>
      </c>
      <c r="BL275" s="13" t="s">
        <v>150</v>
      </c>
      <c r="BM275" s="13" t="s">
        <v>2119</v>
      </c>
    </row>
    <row r="276" s="1" customFormat="1" ht="16.5" customHeight="1">
      <c r="B276" s="34"/>
      <c r="C276" s="200" t="s">
        <v>1766</v>
      </c>
      <c r="D276" s="200" t="s">
        <v>145</v>
      </c>
      <c r="E276" s="201" t="s">
        <v>2120</v>
      </c>
      <c r="F276" s="202" t="s">
        <v>2121</v>
      </c>
      <c r="G276" s="203" t="s">
        <v>460</v>
      </c>
      <c r="H276" s="222"/>
      <c r="I276" s="205"/>
      <c r="J276" s="206">
        <f>ROUND(I276*H276,2)</f>
        <v>0</v>
      </c>
      <c r="K276" s="202" t="s">
        <v>2118</v>
      </c>
      <c r="L276" s="39"/>
      <c r="M276" s="207" t="s">
        <v>20</v>
      </c>
      <c r="N276" s="208" t="s">
        <v>46</v>
      </c>
      <c r="O276" s="75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AR276" s="13" t="s">
        <v>150</v>
      </c>
      <c r="AT276" s="13" t="s">
        <v>145</v>
      </c>
      <c r="AU276" s="13" t="s">
        <v>83</v>
      </c>
      <c r="AY276" s="13" t="s">
        <v>142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3" t="s">
        <v>83</v>
      </c>
      <c r="BK276" s="211">
        <f>ROUND(I276*H276,2)</f>
        <v>0</v>
      </c>
      <c r="BL276" s="13" t="s">
        <v>150</v>
      </c>
      <c r="BM276" s="13" t="s">
        <v>2122</v>
      </c>
    </row>
    <row r="277" s="1" customFormat="1" ht="16.5" customHeight="1">
      <c r="B277" s="34"/>
      <c r="C277" s="200" t="s">
        <v>2123</v>
      </c>
      <c r="D277" s="200" t="s">
        <v>145</v>
      </c>
      <c r="E277" s="201" t="s">
        <v>2124</v>
      </c>
      <c r="F277" s="202" t="s">
        <v>2125</v>
      </c>
      <c r="G277" s="203" t="s">
        <v>460</v>
      </c>
      <c r="H277" s="222"/>
      <c r="I277" s="205"/>
      <c r="J277" s="206">
        <f>ROUND(I277*H277,2)</f>
        <v>0</v>
      </c>
      <c r="K277" s="202" t="s">
        <v>2118</v>
      </c>
      <c r="L277" s="39"/>
      <c r="M277" s="207" t="s">
        <v>20</v>
      </c>
      <c r="N277" s="208" t="s">
        <v>46</v>
      </c>
      <c r="O277" s="75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AR277" s="13" t="s">
        <v>150</v>
      </c>
      <c r="AT277" s="13" t="s">
        <v>145</v>
      </c>
      <c r="AU277" s="13" t="s">
        <v>83</v>
      </c>
      <c r="AY277" s="13" t="s">
        <v>142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3" t="s">
        <v>83</v>
      </c>
      <c r="BK277" s="211">
        <f>ROUND(I277*H277,2)</f>
        <v>0</v>
      </c>
      <c r="BL277" s="13" t="s">
        <v>150</v>
      </c>
      <c r="BM277" s="13" t="s">
        <v>2126</v>
      </c>
    </row>
    <row r="278" s="1" customFormat="1" ht="16.5" customHeight="1">
      <c r="B278" s="34"/>
      <c r="C278" s="200" t="s">
        <v>1769</v>
      </c>
      <c r="D278" s="200" t="s">
        <v>145</v>
      </c>
      <c r="E278" s="201" t="s">
        <v>2127</v>
      </c>
      <c r="F278" s="202" t="s">
        <v>2128</v>
      </c>
      <c r="G278" s="203" t="s">
        <v>460</v>
      </c>
      <c r="H278" s="222"/>
      <c r="I278" s="205"/>
      <c r="J278" s="206">
        <f>ROUND(I278*H278,2)</f>
        <v>0</v>
      </c>
      <c r="K278" s="202" t="s">
        <v>2118</v>
      </c>
      <c r="L278" s="39"/>
      <c r="M278" s="207" t="s">
        <v>20</v>
      </c>
      <c r="N278" s="208" t="s">
        <v>46</v>
      </c>
      <c r="O278" s="75"/>
      <c r="P278" s="209">
        <f>O278*H278</f>
        <v>0</v>
      </c>
      <c r="Q278" s="209">
        <v>0</v>
      </c>
      <c r="R278" s="209">
        <f>Q278*H278</f>
        <v>0</v>
      </c>
      <c r="S278" s="209">
        <v>0</v>
      </c>
      <c r="T278" s="210">
        <f>S278*H278</f>
        <v>0</v>
      </c>
      <c r="AR278" s="13" t="s">
        <v>150</v>
      </c>
      <c r="AT278" s="13" t="s">
        <v>145</v>
      </c>
      <c r="AU278" s="13" t="s">
        <v>83</v>
      </c>
      <c r="AY278" s="13" t="s">
        <v>142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3" t="s">
        <v>83</v>
      </c>
      <c r="BK278" s="211">
        <f>ROUND(I278*H278,2)</f>
        <v>0</v>
      </c>
      <c r="BL278" s="13" t="s">
        <v>150</v>
      </c>
      <c r="BM278" s="13" t="s">
        <v>2129</v>
      </c>
    </row>
    <row r="279" s="10" customFormat="1" ht="25.92" customHeight="1">
      <c r="B279" s="184"/>
      <c r="C279" s="185"/>
      <c r="D279" s="186" t="s">
        <v>74</v>
      </c>
      <c r="E279" s="187" t="s">
        <v>102</v>
      </c>
      <c r="F279" s="187" t="s">
        <v>2130</v>
      </c>
      <c r="G279" s="185"/>
      <c r="H279" s="185"/>
      <c r="I279" s="188"/>
      <c r="J279" s="189">
        <f>BK279</f>
        <v>0</v>
      </c>
      <c r="K279" s="185"/>
      <c r="L279" s="190"/>
      <c r="M279" s="191"/>
      <c r="N279" s="192"/>
      <c r="O279" s="192"/>
      <c r="P279" s="193">
        <f>P280</f>
        <v>0</v>
      </c>
      <c r="Q279" s="192"/>
      <c r="R279" s="193">
        <f>R280</f>
        <v>0</v>
      </c>
      <c r="S279" s="192"/>
      <c r="T279" s="194">
        <f>T280</f>
        <v>0</v>
      </c>
      <c r="AR279" s="195" t="s">
        <v>165</v>
      </c>
      <c r="AT279" s="196" t="s">
        <v>74</v>
      </c>
      <c r="AU279" s="196" t="s">
        <v>75</v>
      </c>
      <c r="AY279" s="195" t="s">
        <v>142</v>
      </c>
      <c r="BK279" s="197">
        <f>BK280</f>
        <v>0</v>
      </c>
    </row>
    <row r="280" s="1" customFormat="1" ht="16.5" customHeight="1">
      <c r="B280" s="34"/>
      <c r="C280" s="200" t="s">
        <v>2131</v>
      </c>
      <c r="D280" s="200" t="s">
        <v>145</v>
      </c>
      <c r="E280" s="201" t="s">
        <v>2132</v>
      </c>
      <c r="F280" s="202" t="s">
        <v>2133</v>
      </c>
      <c r="G280" s="203" t="s">
        <v>228</v>
      </c>
      <c r="H280" s="204">
        <v>1</v>
      </c>
      <c r="I280" s="205"/>
      <c r="J280" s="206">
        <f>ROUND(I280*H280,2)</f>
        <v>0</v>
      </c>
      <c r="K280" s="202" t="s">
        <v>149</v>
      </c>
      <c r="L280" s="39"/>
      <c r="M280" s="223" t="s">
        <v>20</v>
      </c>
      <c r="N280" s="224" t="s">
        <v>46</v>
      </c>
      <c r="O280" s="225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AR280" s="13" t="s">
        <v>2134</v>
      </c>
      <c r="AT280" s="13" t="s">
        <v>145</v>
      </c>
      <c r="AU280" s="13" t="s">
        <v>83</v>
      </c>
      <c r="AY280" s="13" t="s">
        <v>142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3" t="s">
        <v>83</v>
      </c>
      <c r="BK280" s="211">
        <f>ROUND(I280*H280,2)</f>
        <v>0</v>
      </c>
      <c r="BL280" s="13" t="s">
        <v>2134</v>
      </c>
      <c r="BM280" s="13" t="s">
        <v>2135</v>
      </c>
    </row>
    <row r="281" s="1" customFormat="1" ht="6.96" customHeight="1">
      <c r="B281" s="53"/>
      <c r="C281" s="54"/>
      <c r="D281" s="54"/>
      <c r="E281" s="54"/>
      <c r="F281" s="54"/>
      <c r="G281" s="54"/>
      <c r="H281" s="54"/>
      <c r="I281" s="150"/>
      <c r="J281" s="54"/>
      <c r="K281" s="54"/>
      <c r="L281" s="39"/>
    </row>
  </sheetData>
  <sheetProtection sheet="1" autoFilter="0" formatColumns="0" formatRows="0" objects="1" scenarios="1" spinCount="100000" saltValue="/zI0c7ihQHfOVsizc5Z9mevA6TuzSWdCDbO++uXPIRwhq0wwsOYEL31eS3mCJDP0JeD6rS5oDDJo1bF+VE/gVA==" hashValue="ZI2lI7GV33pKBCw+BzYFWUF9AWKw8wmIQqPQUxuiBvVv8gihxDpBzeW16KaqSAZg8yk7yK6KwP1CFkWWNAfqQw==" algorithmName="SHA-512" password="CC35"/>
  <autoFilter ref="C86:K28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100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85</v>
      </c>
    </row>
    <row r="4" ht="24.96" customHeight="1">
      <c r="B4" s="16"/>
      <c r="D4" s="123" t="s">
        <v>104</v>
      </c>
      <c r="L4" s="16"/>
      <c r="M4" s="20" t="s">
        <v>11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17</v>
      </c>
      <c r="L6" s="16"/>
    </row>
    <row r="7" ht="16.5" customHeight="1">
      <c r="B7" s="16"/>
      <c r="E7" s="125" t="str">
        <f>'Rekapitulace stavby'!K6</f>
        <v>Kácov ON - oprava</v>
      </c>
      <c r="F7" s="124"/>
      <c r="G7" s="124"/>
      <c r="H7" s="124"/>
      <c r="L7" s="16"/>
    </row>
    <row r="8" s="1" customFormat="1" ht="12" customHeight="1">
      <c r="B8" s="39"/>
      <c r="D8" s="124" t="s">
        <v>105</v>
      </c>
      <c r="I8" s="126"/>
      <c r="L8" s="39"/>
    </row>
    <row r="9" s="1" customFormat="1" ht="36.96" customHeight="1">
      <c r="B9" s="39"/>
      <c r="E9" s="127" t="s">
        <v>2136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19</v>
      </c>
      <c r="F11" s="13" t="s">
        <v>20</v>
      </c>
      <c r="I11" s="128" t="s">
        <v>21</v>
      </c>
      <c r="J11" s="13" t="s">
        <v>20</v>
      </c>
      <c r="L11" s="39"/>
    </row>
    <row r="12" s="1" customFormat="1" ht="12" customHeight="1">
      <c r="B12" s="39"/>
      <c r="D12" s="124" t="s">
        <v>22</v>
      </c>
      <c r="F12" s="13" t="s">
        <v>23</v>
      </c>
      <c r="I12" s="128" t="s">
        <v>24</v>
      </c>
      <c r="J12" s="129" t="str">
        <f>'Rekapitulace stavby'!AN8</f>
        <v>11. 2. 2019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26</v>
      </c>
      <c r="I14" s="128" t="s">
        <v>27</v>
      </c>
      <c r="J14" s="13" t="s">
        <v>28</v>
      </c>
      <c r="L14" s="39"/>
    </row>
    <row r="15" s="1" customFormat="1" ht="18" customHeight="1">
      <c r="B15" s="39"/>
      <c r="E15" s="13" t="s">
        <v>29</v>
      </c>
      <c r="I15" s="128" t="s">
        <v>30</v>
      </c>
      <c r="J15" s="13" t="s">
        <v>31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32</v>
      </c>
      <c r="I17" s="128" t="s">
        <v>27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30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34</v>
      </c>
      <c r="I20" s="128" t="s">
        <v>27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8" t="s">
        <v>30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37</v>
      </c>
      <c r="I23" s="128" t="s">
        <v>27</v>
      </c>
      <c r="J23" s="13" t="s">
        <v>20</v>
      </c>
      <c r="L23" s="39"/>
    </row>
    <row r="24" s="1" customFormat="1" ht="18" customHeight="1">
      <c r="B24" s="39"/>
      <c r="E24" s="13" t="s">
        <v>38</v>
      </c>
      <c r="I24" s="128" t="s">
        <v>30</v>
      </c>
      <c r="J24" s="13" t="s">
        <v>20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39</v>
      </c>
      <c r="I26" s="126"/>
      <c r="L26" s="39"/>
    </row>
    <row r="27" s="6" customFormat="1" ht="16.5" customHeight="1">
      <c r="B27" s="130"/>
      <c r="E27" s="131" t="s">
        <v>20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41</v>
      </c>
      <c r="I30" s="126"/>
      <c r="J30" s="135">
        <f>ROUND(J86,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43</v>
      </c>
      <c r="I32" s="137" t="s">
        <v>42</v>
      </c>
      <c r="J32" s="136" t="s">
        <v>44</v>
      </c>
      <c r="L32" s="39"/>
    </row>
    <row r="33" s="1" customFormat="1" ht="14.4" customHeight="1">
      <c r="B33" s="39"/>
      <c r="D33" s="124" t="s">
        <v>45</v>
      </c>
      <c r="E33" s="124" t="s">
        <v>46</v>
      </c>
      <c r="F33" s="138">
        <f>ROUND((SUM(BE86:BE111)),  2)</f>
        <v>0</v>
      </c>
      <c r="I33" s="139">
        <v>0.20999999999999999</v>
      </c>
      <c r="J33" s="138">
        <f>ROUND(((SUM(BE86:BE111))*I33),  2)</f>
        <v>0</v>
      </c>
      <c r="L33" s="39"/>
    </row>
    <row r="34" s="1" customFormat="1" ht="14.4" customHeight="1">
      <c r="B34" s="39"/>
      <c r="E34" s="124" t="s">
        <v>47</v>
      </c>
      <c r="F34" s="138">
        <f>ROUND((SUM(BF86:BF111)),  2)</f>
        <v>0</v>
      </c>
      <c r="I34" s="139">
        <v>0.14999999999999999</v>
      </c>
      <c r="J34" s="138">
        <f>ROUND(((SUM(BF86:BF111))*I34),  2)</f>
        <v>0</v>
      </c>
      <c r="L34" s="39"/>
    </row>
    <row r="35" hidden="1" s="1" customFormat="1" ht="14.4" customHeight="1">
      <c r="B35" s="39"/>
      <c r="E35" s="124" t="s">
        <v>48</v>
      </c>
      <c r="F35" s="138">
        <f>ROUND((SUM(BG86:BG111)),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49</v>
      </c>
      <c r="F36" s="138">
        <f>ROUND((SUM(BH86:BH111)),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50</v>
      </c>
      <c r="F37" s="138">
        <f>ROUND((SUM(BI86:BI111)),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51</v>
      </c>
      <c r="E39" s="142"/>
      <c r="F39" s="142"/>
      <c r="G39" s="143" t="s">
        <v>52</v>
      </c>
      <c r="H39" s="144" t="s">
        <v>53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107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17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Kácov ON - oprava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105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SO.06 - Odstranění přebytečných objektů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22</v>
      </c>
      <c r="D52" s="35"/>
      <c r="E52" s="35"/>
      <c r="F52" s="23" t="str">
        <f>F12</f>
        <v>VB žst. Kácov, č.p.114, Nádražní ul., 285 09 Kácov</v>
      </c>
      <c r="G52" s="35"/>
      <c r="H52" s="35"/>
      <c r="I52" s="128" t="s">
        <v>24</v>
      </c>
      <c r="J52" s="63" t="str">
        <f>IF(J12="","",J12)</f>
        <v>11. 2. 2019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26</v>
      </c>
      <c r="D54" s="35"/>
      <c r="E54" s="35"/>
      <c r="F54" s="23" t="str">
        <f>E15</f>
        <v>Správa železniční dopravní cesty, s.o.</v>
      </c>
      <c r="G54" s="35"/>
      <c r="H54" s="35"/>
      <c r="I54" s="128" t="s">
        <v>34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32</v>
      </c>
      <c r="D55" s="35"/>
      <c r="E55" s="35"/>
      <c r="F55" s="23" t="str">
        <f>IF(E18="","",E18)</f>
        <v>Vyplň údaj</v>
      </c>
      <c r="G55" s="35"/>
      <c r="H55" s="35"/>
      <c r="I55" s="128" t="s">
        <v>37</v>
      </c>
      <c r="J55" s="32" t="str">
        <f>E24</f>
        <v>L. Malý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108</v>
      </c>
      <c r="D57" s="156"/>
      <c r="E57" s="156"/>
      <c r="F57" s="156"/>
      <c r="G57" s="156"/>
      <c r="H57" s="156"/>
      <c r="I57" s="157"/>
      <c r="J57" s="158" t="s">
        <v>109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73</v>
      </c>
      <c r="D59" s="35"/>
      <c r="E59" s="35"/>
      <c r="F59" s="35"/>
      <c r="G59" s="35"/>
      <c r="H59" s="35"/>
      <c r="I59" s="126"/>
      <c r="J59" s="93">
        <f>J86</f>
        <v>0</v>
      </c>
      <c r="K59" s="35"/>
      <c r="L59" s="39"/>
      <c r="AU59" s="13" t="s">
        <v>110</v>
      </c>
    </row>
    <row r="60" s="7" customFormat="1" ht="24.96" customHeight="1">
      <c r="B60" s="160"/>
      <c r="C60" s="161"/>
      <c r="D60" s="162" t="s">
        <v>111</v>
      </c>
      <c r="E60" s="163"/>
      <c r="F60" s="163"/>
      <c r="G60" s="163"/>
      <c r="H60" s="163"/>
      <c r="I60" s="164"/>
      <c r="J60" s="165">
        <f>J87</f>
        <v>0</v>
      </c>
      <c r="K60" s="161"/>
      <c r="L60" s="166"/>
    </row>
    <row r="61" s="8" customFormat="1" ht="19.92" customHeight="1">
      <c r="B61" s="167"/>
      <c r="C61" s="168"/>
      <c r="D61" s="169" t="s">
        <v>1344</v>
      </c>
      <c r="E61" s="170"/>
      <c r="F61" s="170"/>
      <c r="G61" s="170"/>
      <c r="H61" s="170"/>
      <c r="I61" s="171"/>
      <c r="J61" s="172">
        <f>J88</f>
        <v>0</v>
      </c>
      <c r="K61" s="168"/>
      <c r="L61" s="173"/>
    </row>
    <row r="62" s="8" customFormat="1" ht="19.92" customHeight="1">
      <c r="B62" s="167"/>
      <c r="C62" s="168"/>
      <c r="D62" s="169" t="s">
        <v>114</v>
      </c>
      <c r="E62" s="170"/>
      <c r="F62" s="170"/>
      <c r="G62" s="170"/>
      <c r="H62" s="170"/>
      <c r="I62" s="171"/>
      <c r="J62" s="172">
        <f>J98</f>
        <v>0</v>
      </c>
      <c r="K62" s="168"/>
      <c r="L62" s="173"/>
    </row>
    <row r="63" s="8" customFormat="1" ht="19.92" customHeight="1">
      <c r="B63" s="167"/>
      <c r="C63" s="168"/>
      <c r="D63" s="169" t="s">
        <v>115</v>
      </c>
      <c r="E63" s="170"/>
      <c r="F63" s="170"/>
      <c r="G63" s="170"/>
      <c r="H63" s="170"/>
      <c r="I63" s="171"/>
      <c r="J63" s="172">
        <f>J100</f>
        <v>0</v>
      </c>
      <c r="K63" s="168"/>
      <c r="L63" s="173"/>
    </row>
    <row r="64" s="7" customFormat="1" ht="24.96" customHeight="1">
      <c r="B64" s="160"/>
      <c r="C64" s="161"/>
      <c r="D64" s="162" t="s">
        <v>117</v>
      </c>
      <c r="E64" s="163"/>
      <c r="F64" s="163"/>
      <c r="G64" s="163"/>
      <c r="H64" s="163"/>
      <c r="I64" s="164"/>
      <c r="J64" s="165">
        <f>J107</f>
        <v>0</v>
      </c>
      <c r="K64" s="161"/>
      <c r="L64" s="166"/>
    </row>
    <row r="65" s="8" customFormat="1" ht="19.92" customHeight="1">
      <c r="B65" s="167"/>
      <c r="C65" s="168"/>
      <c r="D65" s="169" t="s">
        <v>765</v>
      </c>
      <c r="E65" s="170"/>
      <c r="F65" s="170"/>
      <c r="G65" s="170"/>
      <c r="H65" s="170"/>
      <c r="I65" s="171"/>
      <c r="J65" s="172">
        <f>J108</f>
        <v>0</v>
      </c>
      <c r="K65" s="168"/>
      <c r="L65" s="173"/>
    </row>
    <row r="66" s="7" customFormat="1" ht="24.96" customHeight="1">
      <c r="B66" s="160"/>
      <c r="C66" s="161"/>
      <c r="D66" s="162" t="s">
        <v>1601</v>
      </c>
      <c r="E66" s="163"/>
      <c r="F66" s="163"/>
      <c r="G66" s="163"/>
      <c r="H66" s="163"/>
      <c r="I66" s="164"/>
      <c r="J66" s="165">
        <f>J110</f>
        <v>0</v>
      </c>
      <c r="K66" s="161"/>
      <c r="L66" s="166"/>
    </row>
    <row r="67" s="1" customFormat="1" ht="21.84" customHeight="1">
      <c r="B67" s="34"/>
      <c r="C67" s="35"/>
      <c r="D67" s="35"/>
      <c r="E67" s="35"/>
      <c r="F67" s="35"/>
      <c r="G67" s="35"/>
      <c r="H67" s="35"/>
      <c r="I67" s="126"/>
      <c r="J67" s="35"/>
      <c r="K67" s="35"/>
      <c r="L67" s="39"/>
    </row>
    <row r="68" s="1" customFormat="1" ht="6.96" customHeight="1">
      <c r="B68" s="53"/>
      <c r="C68" s="54"/>
      <c r="D68" s="54"/>
      <c r="E68" s="54"/>
      <c r="F68" s="54"/>
      <c r="G68" s="54"/>
      <c r="H68" s="54"/>
      <c r="I68" s="150"/>
      <c r="J68" s="54"/>
      <c r="K68" s="54"/>
      <c r="L68" s="39"/>
    </row>
    <row r="72" s="1" customFormat="1" ht="6.96" customHeight="1">
      <c r="B72" s="55"/>
      <c r="C72" s="56"/>
      <c r="D72" s="56"/>
      <c r="E72" s="56"/>
      <c r="F72" s="56"/>
      <c r="G72" s="56"/>
      <c r="H72" s="56"/>
      <c r="I72" s="153"/>
      <c r="J72" s="56"/>
      <c r="K72" s="56"/>
      <c r="L72" s="39"/>
    </row>
    <row r="73" s="1" customFormat="1" ht="24.96" customHeight="1">
      <c r="B73" s="34"/>
      <c r="C73" s="19" t="s">
        <v>127</v>
      </c>
      <c r="D73" s="35"/>
      <c r="E73" s="35"/>
      <c r="F73" s="35"/>
      <c r="G73" s="35"/>
      <c r="H73" s="35"/>
      <c r="I73" s="126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6"/>
      <c r="J74" s="35"/>
      <c r="K74" s="35"/>
      <c r="L74" s="39"/>
    </row>
    <row r="75" s="1" customFormat="1" ht="12" customHeight="1">
      <c r="B75" s="34"/>
      <c r="C75" s="28" t="s">
        <v>17</v>
      </c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16.5" customHeight="1">
      <c r="B76" s="34"/>
      <c r="C76" s="35"/>
      <c r="D76" s="35"/>
      <c r="E76" s="154" t="str">
        <f>E7</f>
        <v>Kácov ON - oprava</v>
      </c>
      <c r="F76" s="28"/>
      <c r="G76" s="28"/>
      <c r="H76" s="28"/>
      <c r="I76" s="126"/>
      <c r="J76" s="35"/>
      <c r="K76" s="35"/>
      <c r="L76" s="39"/>
    </row>
    <row r="77" s="1" customFormat="1" ht="12" customHeight="1">
      <c r="B77" s="34"/>
      <c r="C77" s="28" t="s">
        <v>105</v>
      </c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6.5" customHeight="1">
      <c r="B78" s="34"/>
      <c r="C78" s="35"/>
      <c r="D78" s="35"/>
      <c r="E78" s="60" t="str">
        <f>E9</f>
        <v>SO.06 - Odstranění přebytečných objektů</v>
      </c>
      <c r="F78" s="35"/>
      <c r="G78" s="35"/>
      <c r="H78" s="35"/>
      <c r="I78" s="126"/>
      <c r="J78" s="35"/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26"/>
      <c r="J79" s="35"/>
      <c r="K79" s="35"/>
      <c r="L79" s="39"/>
    </row>
    <row r="80" s="1" customFormat="1" ht="12" customHeight="1">
      <c r="B80" s="34"/>
      <c r="C80" s="28" t="s">
        <v>22</v>
      </c>
      <c r="D80" s="35"/>
      <c r="E80" s="35"/>
      <c r="F80" s="23" t="str">
        <f>F12</f>
        <v>VB žst. Kácov, č.p.114, Nádražní ul., 285 09 Kácov</v>
      </c>
      <c r="G80" s="35"/>
      <c r="H80" s="35"/>
      <c r="I80" s="128" t="s">
        <v>24</v>
      </c>
      <c r="J80" s="63" t="str">
        <f>IF(J12="","",J12)</f>
        <v>11. 2. 2019</v>
      </c>
      <c r="K80" s="35"/>
      <c r="L80" s="39"/>
    </row>
    <row r="81" s="1" customFormat="1" ht="6.96" customHeight="1">
      <c r="B81" s="34"/>
      <c r="C81" s="35"/>
      <c r="D81" s="35"/>
      <c r="E81" s="35"/>
      <c r="F81" s="35"/>
      <c r="G81" s="35"/>
      <c r="H81" s="35"/>
      <c r="I81" s="126"/>
      <c r="J81" s="35"/>
      <c r="K81" s="35"/>
      <c r="L81" s="39"/>
    </row>
    <row r="82" s="1" customFormat="1" ht="13.65" customHeight="1">
      <c r="B82" s="34"/>
      <c r="C82" s="28" t="s">
        <v>26</v>
      </c>
      <c r="D82" s="35"/>
      <c r="E82" s="35"/>
      <c r="F82" s="23" t="str">
        <f>E15</f>
        <v>Správa železniční dopravní cesty, s.o.</v>
      </c>
      <c r="G82" s="35"/>
      <c r="H82" s="35"/>
      <c r="I82" s="128" t="s">
        <v>34</v>
      </c>
      <c r="J82" s="32" t="str">
        <f>E21</f>
        <v xml:space="preserve"> </v>
      </c>
      <c r="K82" s="35"/>
      <c r="L82" s="39"/>
    </row>
    <row r="83" s="1" customFormat="1" ht="13.65" customHeight="1">
      <c r="B83" s="34"/>
      <c r="C83" s="28" t="s">
        <v>32</v>
      </c>
      <c r="D83" s="35"/>
      <c r="E83" s="35"/>
      <c r="F83" s="23" t="str">
        <f>IF(E18="","",E18)</f>
        <v>Vyplň údaj</v>
      </c>
      <c r="G83" s="35"/>
      <c r="H83" s="35"/>
      <c r="I83" s="128" t="s">
        <v>37</v>
      </c>
      <c r="J83" s="32" t="str">
        <f>E24</f>
        <v>L. Malý</v>
      </c>
      <c r="K83" s="35"/>
      <c r="L83" s="39"/>
    </row>
    <row r="84" s="1" customFormat="1" ht="10.32" customHeight="1">
      <c r="B84" s="34"/>
      <c r="C84" s="35"/>
      <c r="D84" s="35"/>
      <c r="E84" s="35"/>
      <c r="F84" s="35"/>
      <c r="G84" s="35"/>
      <c r="H84" s="35"/>
      <c r="I84" s="126"/>
      <c r="J84" s="35"/>
      <c r="K84" s="35"/>
      <c r="L84" s="39"/>
    </row>
    <row r="85" s="9" customFormat="1" ht="29.28" customHeight="1">
      <c r="B85" s="174"/>
      <c r="C85" s="175" t="s">
        <v>128</v>
      </c>
      <c r="D85" s="176" t="s">
        <v>60</v>
      </c>
      <c r="E85" s="176" t="s">
        <v>56</v>
      </c>
      <c r="F85" s="176" t="s">
        <v>57</v>
      </c>
      <c r="G85" s="176" t="s">
        <v>129</v>
      </c>
      <c r="H85" s="176" t="s">
        <v>130</v>
      </c>
      <c r="I85" s="177" t="s">
        <v>131</v>
      </c>
      <c r="J85" s="176" t="s">
        <v>109</v>
      </c>
      <c r="K85" s="178" t="s">
        <v>132</v>
      </c>
      <c r="L85" s="179"/>
      <c r="M85" s="83" t="s">
        <v>20</v>
      </c>
      <c r="N85" s="84" t="s">
        <v>45</v>
      </c>
      <c r="O85" s="84" t="s">
        <v>133</v>
      </c>
      <c r="P85" s="84" t="s">
        <v>134</v>
      </c>
      <c r="Q85" s="84" t="s">
        <v>135</v>
      </c>
      <c r="R85" s="84" t="s">
        <v>136</v>
      </c>
      <c r="S85" s="84" t="s">
        <v>137</v>
      </c>
      <c r="T85" s="85" t="s">
        <v>138</v>
      </c>
    </row>
    <row r="86" s="1" customFormat="1" ht="22.8" customHeight="1">
      <c r="B86" s="34"/>
      <c r="C86" s="90" t="s">
        <v>139</v>
      </c>
      <c r="D86" s="35"/>
      <c r="E86" s="35"/>
      <c r="F86" s="35"/>
      <c r="G86" s="35"/>
      <c r="H86" s="35"/>
      <c r="I86" s="126"/>
      <c r="J86" s="180">
        <f>BK86</f>
        <v>0</v>
      </c>
      <c r="K86" s="35"/>
      <c r="L86" s="39"/>
      <c r="M86" s="86"/>
      <c r="N86" s="87"/>
      <c r="O86" s="87"/>
      <c r="P86" s="181">
        <f>P87+P107+P110</f>
        <v>0</v>
      </c>
      <c r="Q86" s="87"/>
      <c r="R86" s="181">
        <f>R87+R107+R110</f>
        <v>62.431199999999997</v>
      </c>
      <c r="S86" s="87"/>
      <c r="T86" s="182">
        <f>T87+T107+T110</f>
        <v>144.33875000000001</v>
      </c>
      <c r="AT86" s="13" t="s">
        <v>74</v>
      </c>
      <c r="AU86" s="13" t="s">
        <v>110</v>
      </c>
      <c r="BK86" s="183">
        <f>BK87+BK107+BK110</f>
        <v>0</v>
      </c>
    </row>
    <row r="87" s="10" customFormat="1" ht="25.92" customHeight="1">
      <c r="B87" s="184"/>
      <c r="C87" s="185"/>
      <c r="D87" s="186" t="s">
        <v>74</v>
      </c>
      <c r="E87" s="187" t="s">
        <v>140</v>
      </c>
      <c r="F87" s="187" t="s">
        <v>141</v>
      </c>
      <c r="G87" s="185"/>
      <c r="H87" s="185"/>
      <c r="I87" s="188"/>
      <c r="J87" s="189">
        <f>BK87</f>
        <v>0</v>
      </c>
      <c r="K87" s="185"/>
      <c r="L87" s="190"/>
      <c r="M87" s="191"/>
      <c r="N87" s="192"/>
      <c r="O87" s="192"/>
      <c r="P87" s="193">
        <f>P88+P98+P100</f>
        <v>0</v>
      </c>
      <c r="Q87" s="192"/>
      <c r="R87" s="193">
        <f>R88+R98+R100</f>
        <v>62.431199999999997</v>
      </c>
      <c r="S87" s="192"/>
      <c r="T87" s="194">
        <f>T88+T98+T100</f>
        <v>141.65600000000001</v>
      </c>
      <c r="AR87" s="195" t="s">
        <v>83</v>
      </c>
      <c r="AT87" s="196" t="s">
        <v>74</v>
      </c>
      <c r="AU87" s="196" t="s">
        <v>75</v>
      </c>
      <c r="AY87" s="195" t="s">
        <v>142</v>
      </c>
      <c r="BK87" s="197">
        <f>BK88+BK98+BK100</f>
        <v>0</v>
      </c>
    </row>
    <row r="88" s="10" customFormat="1" ht="22.8" customHeight="1">
      <c r="B88" s="184"/>
      <c r="C88" s="185"/>
      <c r="D88" s="186" t="s">
        <v>74</v>
      </c>
      <c r="E88" s="198" t="s">
        <v>83</v>
      </c>
      <c r="F88" s="198" t="s">
        <v>1356</v>
      </c>
      <c r="G88" s="185"/>
      <c r="H88" s="185"/>
      <c r="I88" s="188"/>
      <c r="J88" s="199">
        <f>BK88</f>
        <v>0</v>
      </c>
      <c r="K88" s="185"/>
      <c r="L88" s="190"/>
      <c r="M88" s="191"/>
      <c r="N88" s="192"/>
      <c r="O88" s="192"/>
      <c r="P88" s="193">
        <f>SUM(P89:P97)</f>
        <v>0</v>
      </c>
      <c r="Q88" s="192"/>
      <c r="R88" s="193">
        <f>SUM(R89:R97)</f>
        <v>62.431199999999997</v>
      </c>
      <c r="S88" s="192"/>
      <c r="T88" s="194">
        <f>SUM(T89:T97)</f>
        <v>20</v>
      </c>
      <c r="AR88" s="195" t="s">
        <v>83</v>
      </c>
      <c r="AT88" s="196" t="s">
        <v>74</v>
      </c>
      <c r="AU88" s="196" t="s">
        <v>83</v>
      </c>
      <c r="AY88" s="195" t="s">
        <v>142</v>
      </c>
      <c r="BK88" s="197">
        <f>SUM(BK89:BK97)</f>
        <v>0</v>
      </c>
    </row>
    <row r="89" s="1" customFormat="1" ht="22.5" customHeight="1">
      <c r="B89" s="34"/>
      <c r="C89" s="200" t="s">
        <v>83</v>
      </c>
      <c r="D89" s="200" t="s">
        <v>145</v>
      </c>
      <c r="E89" s="201" t="s">
        <v>1384</v>
      </c>
      <c r="F89" s="202" t="s">
        <v>1385</v>
      </c>
      <c r="G89" s="203" t="s">
        <v>148</v>
      </c>
      <c r="H89" s="204">
        <v>62.399999999999999</v>
      </c>
      <c r="I89" s="205"/>
      <c r="J89" s="206">
        <f>ROUND(I89*H89,2)</f>
        <v>0</v>
      </c>
      <c r="K89" s="202" t="s">
        <v>149</v>
      </c>
      <c r="L89" s="39"/>
      <c r="M89" s="207" t="s">
        <v>20</v>
      </c>
      <c r="N89" s="208" t="s">
        <v>46</v>
      </c>
      <c r="O89" s="75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AR89" s="13" t="s">
        <v>150</v>
      </c>
      <c r="AT89" s="13" t="s">
        <v>145</v>
      </c>
      <c r="AU89" s="13" t="s">
        <v>85</v>
      </c>
      <c r="AY89" s="13" t="s">
        <v>142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13" t="s">
        <v>83</v>
      </c>
      <c r="BK89" s="211">
        <f>ROUND(I89*H89,2)</f>
        <v>0</v>
      </c>
      <c r="BL89" s="13" t="s">
        <v>150</v>
      </c>
      <c r="BM89" s="13" t="s">
        <v>2137</v>
      </c>
    </row>
    <row r="90" s="1" customFormat="1" ht="22.5" customHeight="1">
      <c r="B90" s="34"/>
      <c r="C90" s="200" t="s">
        <v>85</v>
      </c>
      <c r="D90" s="200" t="s">
        <v>145</v>
      </c>
      <c r="E90" s="201" t="s">
        <v>1387</v>
      </c>
      <c r="F90" s="202" t="s">
        <v>1388</v>
      </c>
      <c r="G90" s="203" t="s">
        <v>148</v>
      </c>
      <c r="H90" s="204">
        <v>624</v>
      </c>
      <c r="I90" s="205"/>
      <c r="J90" s="206">
        <f>ROUND(I90*H90,2)</f>
        <v>0</v>
      </c>
      <c r="K90" s="202" t="s">
        <v>149</v>
      </c>
      <c r="L90" s="39"/>
      <c r="M90" s="207" t="s">
        <v>20</v>
      </c>
      <c r="N90" s="208" t="s">
        <v>46</v>
      </c>
      <c r="O90" s="75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AR90" s="13" t="s">
        <v>150</v>
      </c>
      <c r="AT90" s="13" t="s">
        <v>145</v>
      </c>
      <c r="AU90" s="13" t="s">
        <v>85</v>
      </c>
      <c r="AY90" s="13" t="s">
        <v>142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3" t="s">
        <v>83</v>
      </c>
      <c r="BK90" s="211">
        <f>ROUND(I90*H90,2)</f>
        <v>0</v>
      </c>
      <c r="BL90" s="13" t="s">
        <v>150</v>
      </c>
      <c r="BM90" s="13" t="s">
        <v>2138</v>
      </c>
    </row>
    <row r="91" s="1" customFormat="1" ht="16.5" customHeight="1">
      <c r="B91" s="34"/>
      <c r="C91" s="200" t="s">
        <v>143</v>
      </c>
      <c r="D91" s="200" t="s">
        <v>145</v>
      </c>
      <c r="E91" s="201" t="s">
        <v>2139</v>
      </c>
      <c r="F91" s="202" t="s">
        <v>2140</v>
      </c>
      <c r="G91" s="203" t="s">
        <v>148</v>
      </c>
      <c r="H91" s="204">
        <v>62.399999999999999</v>
      </c>
      <c r="I91" s="205"/>
      <c r="J91" s="206">
        <f>ROUND(I91*H91,2)</f>
        <v>0</v>
      </c>
      <c r="K91" s="202" t="s">
        <v>149</v>
      </c>
      <c r="L91" s="39"/>
      <c r="M91" s="207" t="s">
        <v>20</v>
      </c>
      <c r="N91" s="208" t="s">
        <v>46</v>
      </c>
      <c r="O91" s="75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AR91" s="13" t="s">
        <v>150</v>
      </c>
      <c r="AT91" s="13" t="s">
        <v>145</v>
      </c>
      <c r="AU91" s="13" t="s">
        <v>85</v>
      </c>
      <c r="AY91" s="13" t="s">
        <v>142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3" t="s">
        <v>83</v>
      </c>
      <c r="BK91" s="211">
        <f>ROUND(I91*H91,2)</f>
        <v>0</v>
      </c>
      <c r="BL91" s="13" t="s">
        <v>150</v>
      </c>
      <c r="BM91" s="13" t="s">
        <v>2141</v>
      </c>
    </row>
    <row r="92" s="1" customFormat="1" ht="16.5" customHeight="1">
      <c r="B92" s="34"/>
      <c r="C92" s="200" t="s">
        <v>150</v>
      </c>
      <c r="D92" s="200" t="s">
        <v>145</v>
      </c>
      <c r="E92" s="201" t="s">
        <v>2142</v>
      </c>
      <c r="F92" s="202" t="s">
        <v>2143</v>
      </c>
      <c r="G92" s="203" t="s">
        <v>148</v>
      </c>
      <c r="H92" s="204">
        <v>62.399999999999999</v>
      </c>
      <c r="I92" s="205"/>
      <c r="J92" s="206">
        <f>ROUND(I92*H92,2)</f>
        <v>0</v>
      </c>
      <c r="K92" s="202" t="s">
        <v>149</v>
      </c>
      <c r="L92" s="39"/>
      <c r="M92" s="207" t="s">
        <v>20</v>
      </c>
      <c r="N92" s="208" t="s">
        <v>46</v>
      </c>
      <c r="O92" s="75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AR92" s="13" t="s">
        <v>150</v>
      </c>
      <c r="AT92" s="13" t="s">
        <v>145</v>
      </c>
      <c r="AU92" s="13" t="s">
        <v>85</v>
      </c>
      <c r="AY92" s="13" t="s">
        <v>142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3" t="s">
        <v>83</v>
      </c>
      <c r="BK92" s="211">
        <f>ROUND(I92*H92,2)</f>
        <v>0</v>
      </c>
      <c r="BL92" s="13" t="s">
        <v>150</v>
      </c>
      <c r="BM92" s="13" t="s">
        <v>2144</v>
      </c>
    </row>
    <row r="93" s="1" customFormat="1" ht="22.5" customHeight="1">
      <c r="B93" s="34"/>
      <c r="C93" s="200" t="s">
        <v>165</v>
      </c>
      <c r="D93" s="200" t="s">
        <v>145</v>
      </c>
      <c r="E93" s="201" t="s">
        <v>2145</v>
      </c>
      <c r="F93" s="202" t="s">
        <v>2146</v>
      </c>
      <c r="G93" s="203" t="s">
        <v>156</v>
      </c>
      <c r="H93" s="204">
        <v>312</v>
      </c>
      <c r="I93" s="205"/>
      <c r="J93" s="206">
        <f>ROUND(I93*H93,2)</f>
        <v>0</v>
      </c>
      <c r="K93" s="202" t="s">
        <v>149</v>
      </c>
      <c r="L93" s="39"/>
      <c r="M93" s="207" t="s">
        <v>20</v>
      </c>
      <c r="N93" s="208" t="s">
        <v>46</v>
      </c>
      <c r="O93" s="75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AR93" s="13" t="s">
        <v>150</v>
      </c>
      <c r="AT93" s="13" t="s">
        <v>145</v>
      </c>
      <c r="AU93" s="13" t="s">
        <v>85</v>
      </c>
      <c r="AY93" s="13" t="s">
        <v>142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3" t="s">
        <v>83</v>
      </c>
      <c r="BK93" s="211">
        <f>ROUND(I93*H93,2)</f>
        <v>0</v>
      </c>
      <c r="BL93" s="13" t="s">
        <v>150</v>
      </c>
      <c r="BM93" s="13" t="s">
        <v>2147</v>
      </c>
    </row>
    <row r="94" s="1" customFormat="1" ht="16.5" customHeight="1">
      <c r="B94" s="34"/>
      <c r="C94" s="212" t="s">
        <v>152</v>
      </c>
      <c r="D94" s="212" t="s">
        <v>181</v>
      </c>
      <c r="E94" s="213" t="s">
        <v>2148</v>
      </c>
      <c r="F94" s="214" t="s">
        <v>2149</v>
      </c>
      <c r="G94" s="215" t="s">
        <v>148</v>
      </c>
      <c r="H94" s="216">
        <v>62.399999999999999</v>
      </c>
      <c r="I94" s="217"/>
      <c r="J94" s="218">
        <f>ROUND(I94*H94,2)</f>
        <v>0</v>
      </c>
      <c r="K94" s="214" t="s">
        <v>20</v>
      </c>
      <c r="L94" s="219"/>
      <c r="M94" s="220" t="s">
        <v>20</v>
      </c>
      <c r="N94" s="221" t="s">
        <v>46</v>
      </c>
      <c r="O94" s="75"/>
      <c r="P94" s="209">
        <f>O94*H94</f>
        <v>0</v>
      </c>
      <c r="Q94" s="209">
        <v>1</v>
      </c>
      <c r="R94" s="209">
        <f>Q94*H94</f>
        <v>62.399999999999999</v>
      </c>
      <c r="S94" s="209">
        <v>0</v>
      </c>
      <c r="T94" s="210">
        <f>S94*H94</f>
        <v>0</v>
      </c>
      <c r="AR94" s="13" t="s">
        <v>176</v>
      </c>
      <c r="AT94" s="13" t="s">
        <v>181</v>
      </c>
      <c r="AU94" s="13" t="s">
        <v>85</v>
      </c>
      <c r="AY94" s="13" t="s">
        <v>142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3" t="s">
        <v>83</v>
      </c>
      <c r="BK94" s="211">
        <f>ROUND(I94*H94,2)</f>
        <v>0</v>
      </c>
      <c r="BL94" s="13" t="s">
        <v>150</v>
      </c>
      <c r="BM94" s="13" t="s">
        <v>2150</v>
      </c>
    </row>
    <row r="95" s="1" customFormat="1" ht="22.5" customHeight="1">
      <c r="B95" s="34"/>
      <c r="C95" s="200" t="s">
        <v>172</v>
      </c>
      <c r="D95" s="200" t="s">
        <v>145</v>
      </c>
      <c r="E95" s="201" t="s">
        <v>2151</v>
      </c>
      <c r="F95" s="202" t="s">
        <v>2152</v>
      </c>
      <c r="G95" s="203" t="s">
        <v>156</v>
      </c>
      <c r="H95" s="204">
        <v>312</v>
      </c>
      <c r="I95" s="205"/>
      <c r="J95" s="206">
        <f>ROUND(I95*H95,2)</f>
        <v>0</v>
      </c>
      <c r="K95" s="202" t="s">
        <v>149</v>
      </c>
      <c r="L95" s="39"/>
      <c r="M95" s="207" t="s">
        <v>20</v>
      </c>
      <c r="N95" s="208" t="s">
        <v>46</v>
      </c>
      <c r="O95" s="75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AR95" s="13" t="s">
        <v>150</v>
      </c>
      <c r="AT95" s="13" t="s">
        <v>145</v>
      </c>
      <c r="AU95" s="13" t="s">
        <v>85</v>
      </c>
      <c r="AY95" s="13" t="s">
        <v>142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3" t="s">
        <v>83</v>
      </c>
      <c r="BK95" s="211">
        <f>ROUND(I95*H95,2)</f>
        <v>0</v>
      </c>
      <c r="BL95" s="13" t="s">
        <v>150</v>
      </c>
      <c r="BM95" s="13" t="s">
        <v>2153</v>
      </c>
    </row>
    <row r="96" s="1" customFormat="1" ht="16.5" customHeight="1">
      <c r="B96" s="34"/>
      <c r="C96" s="212" t="s">
        <v>176</v>
      </c>
      <c r="D96" s="212" t="s">
        <v>181</v>
      </c>
      <c r="E96" s="213" t="s">
        <v>2154</v>
      </c>
      <c r="F96" s="214" t="s">
        <v>2155</v>
      </c>
      <c r="G96" s="215" t="s">
        <v>1577</v>
      </c>
      <c r="H96" s="216">
        <v>31.199999999999999</v>
      </c>
      <c r="I96" s="217"/>
      <c r="J96" s="218">
        <f>ROUND(I96*H96,2)</f>
        <v>0</v>
      </c>
      <c r="K96" s="214" t="s">
        <v>149</v>
      </c>
      <c r="L96" s="219"/>
      <c r="M96" s="220" t="s">
        <v>20</v>
      </c>
      <c r="N96" s="221" t="s">
        <v>46</v>
      </c>
      <c r="O96" s="75"/>
      <c r="P96" s="209">
        <f>O96*H96</f>
        <v>0</v>
      </c>
      <c r="Q96" s="209">
        <v>0.001</v>
      </c>
      <c r="R96" s="209">
        <f>Q96*H96</f>
        <v>0.031199999999999999</v>
      </c>
      <c r="S96" s="209">
        <v>0</v>
      </c>
      <c r="T96" s="210">
        <f>S96*H96</f>
        <v>0</v>
      </c>
      <c r="AR96" s="13" t="s">
        <v>176</v>
      </c>
      <c r="AT96" s="13" t="s">
        <v>181</v>
      </c>
      <c r="AU96" s="13" t="s">
        <v>85</v>
      </c>
      <c r="AY96" s="13" t="s">
        <v>142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3" t="s">
        <v>83</v>
      </c>
      <c r="BK96" s="211">
        <f>ROUND(I96*H96,2)</f>
        <v>0</v>
      </c>
      <c r="BL96" s="13" t="s">
        <v>150</v>
      </c>
      <c r="BM96" s="13" t="s">
        <v>2156</v>
      </c>
    </row>
    <row r="97" s="1" customFormat="1" ht="16.5" customHeight="1">
      <c r="B97" s="34"/>
      <c r="C97" s="200" t="s">
        <v>180</v>
      </c>
      <c r="D97" s="200" t="s">
        <v>145</v>
      </c>
      <c r="E97" s="201" t="s">
        <v>2157</v>
      </c>
      <c r="F97" s="202" t="s">
        <v>2158</v>
      </c>
      <c r="G97" s="203" t="s">
        <v>312</v>
      </c>
      <c r="H97" s="204">
        <v>20</v>
      </c>
      <c r="I97" s="205"/>
      <c r="J97" s="206">
        <f>ROUND(I97*H97,2)</f>
        <v>0</v>
      </c>
      <c r="K97" s="202" t="s">
        <v>20</v>
      </c>
      <c r="L97" s="39"/>
      <c r="M97" s="207" t="s">
        <v>20</v>
      </c>
      <c r="N97" s="208" t="s">
        <v>46</v>
      </c>
      <c r="O97" s="75"/>
      <c r="P97" s="209">
        <f>O97*H97</f>
        <v>0</v>
      </c>
      <c r="Q97" s="209">
        <v>0</v>
      </c>
      <c r="R97" s="209">
        <f>Q97*H97</f>
        <v>0</v>
      </c>
      <c r="S97" s="209">
        <v>1</v>
      </c>
      <c r="T97" s="210">
        <f>S97*H97</f>
        <v>20</v>
      </c>
      <c r="AR97" s="13" t="s">
        <v>150</v>
      </c>
      <c r="AT97" s="13" t="s">
        <v>145</v>
      </c>
      <c r="AU97" s="13" t="s">
        <v>85</v>
      </c>
      <c r="AY97" s="13" t="s">
        <v>142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3" t="s">
        <v>83</v>
      </c>
      <c r="BK97" s="211">
        <f>ROUND(I97*H97,2)</f>
        <v>0</v>
      </c>
      <c r="BL97" s="13" t="s">
        <v>150</v>
      </c>
      <c r="BM97" s="13" t="s">
        <v>2159</v>
      </c>
    </row>
    <row r="98" s="10" customFormat="1" ht="22.8" customHeight="1">
      <c r="B98" s="184"/>
      <c r="C98" s="185"/>
      <c r="D98" s="186" t="s">
        <v>74</v>
      </c>
      <c r="E98" s="198" t="s">
        <v>180</v>
      </c>
      <c r="F98" s="198" t="s">
        <v>224</v>
      </c>
      <c r="G98" s="185"/>
      <c r="H98" s="185"/>
      <c r="I98" s="188"/>
      <c r="J98" s="199">
        <f>BK98</f>
        <v>0</v>
      </c>
      <c r="K98" s="185"/>
      <c r="L98" s="190"/>
      <c r="M98" s="191"/>
      <c r="N98" s="192"/>
      <c r="O98" s="192"/>
      <c r="P98" s="193">
        <f>P99</f>
        <v>0</v>
      </c>
      <c r="Q98" s="192"/>
      <c r="R98" s="193">
        <f>R99</f>
        <v>0</v>
      </c>
      <c r="S98" s="192"/>
      <c r="T98" s="194">
        <f>T99</f>
        <v>121.65600000000001</v>
      </c>
      <c r="AR98" s="195" t="s">
        <v>83</v>
      </c>
      <c r="AT98" s="196" t="s">
        <v>74</v>
      </c>
      <c r="AU98" s="196" t="s">
        <v>83</v>
      </c>
      <c r="AY98" s="195" t="s">
        <v>142</v>
      </c>
      <c r="BK98" s="197">
        <f>BK99</f>
        <v>0</v>
      </c>
    </row>
    <row r="99" s="1" customFormat="1" ht="16.5" customHeight="1">
      <c r="B99" s="34"/>
      <c r="C99" s="200" t="s">
        <v>185</v>
      </c>
      <c r="D99" s="200" t="s">
        <v>145</v>
      </c>
      <c r="E99" s="201" t="s">
        <v>2160</v>
      </c>
      <c r="F99" s="202" t="s">
        <v>2161</v>
      </c>
      <c r="G99" s="203" t="s">
        <v>148</v>
      </c>
      <c r="H99" s="204">
        <v>548</v>
      </c>
      <c r="I99" s="205"/>
      <c r="J99" s="206">
        <f>ROUND(I99*H99,2)</f>
        <v>0</v>
      </c>
      <c r="K99" s="202" t="s">
        <v>149</v>
      </c>
      <c r="L99" s="39"/>
      <c r="M99" s="207" t="s">
        <v>20</v>
      </c>
      <c r="N99" s="208" t="s">
        <v>46</v>
      </c>
      <c r="O99" s="75"/>
      <c r="P99" s="209">
        <f>O99*H99</f>
        <v>0</v>
      </c>
      <c r="Q99" s="209">
        <v>0</v>
      </c>
      <c r="R99" s="209">
        <f>Q99*H99</f>
        <v>0</v>
      </c>
      <c r="S99" s="209">
        <v>0.222</v>
      </c>
      <c r="T99" s="210">
        <f>S99*H99</f>
        <v>121.65600000000001</v>
      </c>
      <c r="AR99" s="13" t="s">
        <v>150</v>
      </c>
      <c r="AT99" s="13" t="s">
        <v>145</v>
      </c>
      <c r="AU99" s="13" t="s">
        <v>85</v>
      </c>
      <c r="AY99" s="13" t="s">
        <v>142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3" t="s">
        <v>83</v>
      </c>
      <c r="BK99" s="211">
        <f>ROUND(I99*H99,2)</f>
        <v>0</v>
      </c>
      <c r="BL99" s="13" t="s">
        <v>150</v>
      </c>
      <c r="BM99" s="13" t="s">
        <v>2162</v>
      </c>
    </row>
    <row r="100" s="10" customFormat="1" ht="22.8" customHeight="1">
      <c r="B100" s="184"/>
      <c r="C100" s="185"/>
      <c r="D100" s="186" t="s">
        <v>74</v>
      </c>
      <c r="E100" s="198" t="s">
        <v>322</v>
      </c>
      <c r="F100" s="198" t="s">
        <v>323</v>
      </c>
      <c r="G100" s="185"/>
      <c r="H100" s="185"/>
      <c r="I100" s="188"/>
      <c r="J100" s="199">
        <f>BK100</f>
        <v>0</v>
      </c>
      <c r="K100" s="185"/>
      <c r="L100" s="190"/>
      <c r="M100" s="191"/>
      <c r="N100" s="192"/>
      <c r="O100" s="192"/>
      <c r="P100" s="193">
        <f>SUM(P101:P106)</f>
        <v>0</v>
      </c>
      <c r="Q100" s="192"/>
      <c r="R100" s="193">
        <f>SUM(R101:R106)</f>
        <v>0</v>
      </c>
      <c r="S100" s="192"/>
      <c r="T100" s="194">
        <f>SUM(T101:T106)</f>
        <v>0</v>
      </c>
      <c r="AR100" s="195" t="s">
        <v>83</v>
      </c>
      <c r="AT100" s="196" t="s">
        <v>74</v>
      </c>
      <c r="AU100" s="196" t="s">
        <v>83</v>
      </c>
      <c r="AY100" s="195" t="s">
        <v>142</v>
      </c>
      <c r="BK100" s="197">
        <f>SUM(BK101:BK106)</f>
        <v>0</v>
      </c>
    </row>
    <row r="101" s="1" customFormat="1" ht="16.5" customHeight="1">
      <c r="B101" s="34"/>
      <c r="C101" s="200" t="s">
        <v>189</v>
      </c>
      <c r="D101" s="200" t="s">
        <v>145</v>
      </c>
      <c r="E101" s="201" t="s">
        <v>1540</v>
      </c>
      <c r="F101" s="202" t="s">
        <v>1541</v>
      </c>
      <c r="G101" s="203" t="s">
        <v>312</v>
      </c>
      <c r="H101" s="204">
        <v>148.65600000000001</v>
      </c>
      <c r="I101" s="205"/>
      <c r="J101" s="206">
        <f>ROUND(I101*H101,2)</f>
        <v>0</v>
      </c>
      <c r="K101" s="202" t="s">
        <v>149</v>
      </c>
      <c r="L101" s="39"/>
      <c r="M101" s="207" t="s">
        <v>20</v>
      </c>
      <c r="N101" s="208" t="s">
        <v>46</v>
      </c>
      <c r="O101" s="75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AR101" s="13" t="s">
        <v>150</v>
      </c>
      <c r="AT101" s="13" t="s">
        <v>145</v>
      </c>
      <c r="AU101" s="13" t="s">
        <v>85</v>
      </c>
      <c r="AY101" s="13" t="s">
        <v>142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3" t="s">
        <v>83</v>
      </c>
      <c r="BK101" s="211">
        <f>ROUND(I101*H101,2)</f>
        <v>0</v>
      </c>
      <c r="BL101" s="13" t="s">
        <v>150</v>
      </c>
      <c r="BM101" s="13" t="s">
        <v>2163</v>
      </c>
    </row>
    <row r="102" s="1" customFormat="1" ht="16.5" customHeight="1">
      <c r="B102" s="34"/>
      <c r="C102" s="200" t="s">
        <v>193</v>
      </c>
      <c r="D102" s="200" t="s">
        <v>145</v>
      </c>
      <c r="E102" s="201" t="s">
        <v>329</v>
      </c>
      <c r="F102" s="202" t="s">
        <v>330</v>
      </c>
      <c r="G102" s="203" t="s">
        <v>312</v>
      </c>
      <c r="H102" s="204">
        <v>148.65600000000001</v>
      </c>
      <c r="I102" s="205"/>
      <c r="J102" s="206">
        <f>ROUND(I102*H102,2)</f>
        <v>0</v>
      </c>
      <c r="K102" s="202" t="s">
        <v>149</v>
      </c>
      <c r="L102" s="39"/>
      <c r="M102" s="207" t="s">
        <v>20</v>
      </c>
      <c r="N102" s="208" t="s">
        <v>46</v>
      </c>
      <c r="O102" s="75"/>
      <c r="P102" s="209">
        <f>O102*H102</f>
        <v>0</v>
      </c>
      <c r="Q102" s="209">
        <v>0</v>
      </c>
      <c r="R102" s="209">
        <f>Q102*H102</f>
        <v>0</v>
      </c>
      <c r="S102" s="209">
        <v>0</v>
      </c>
      <c r="T102" s="210">
        <f>S102*H102</f>
        <v>0</v>
      </c>
      <c r="AR102" s="13" t="s">
        <v>150</v>
      </c>
      <c r="AT102" s="13" t="s">
        <v>145</v>
      </c>
      <c r="AU102" s="13" t="s">
        <v>85</v>
      </c>
      <c r="AY102" s="13" t="s">
        <v>142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3" t="s">
        <v>83</v>
      </c>
      <c r="BK102" s="211">
        <f>ROUND(I102*H102,2)</f>
        <v>0</v>
      </c>
      <c r="BL102" s="13" t="s">
        <v>150</v>
      </c>
      <c r="BM102" s="13" t="s">
        <v>2164</v>
      </c>
    </row>
    <row r="103" s="1" customFormat="1" ht="22.5" customHeight="1">
      <c r="B103" s="34"/>
      <c r="C103" s="200" t="s">
        <v>197</v>
      </c>
      <c r="D103" s="200" t="s">
        <v>145</v>
      </c>
      <c r="E103" s="201" t="s">
        <v>333</v>
      </c>
      <c r="F103" s="202" t="s">
        <v>334</v>
      </c>
      <c r="G103" s="203" t="s">
        <v>312</v>
      </c>
      <c r="H103" s="204">
        <v>2824.4639999999999</v>
      </c>
      <c r="I103" s="205"/>
      <c r="J103" s="206">
        <f>ROUND(I103*H103,2)</f>
        <v>0</v>
      </c>
      <c r="K103" s="202" t="s">
        <v>149</v>
      </c>
      <c r="L103" s="39"/>
      <c r="M103" s="207" t="s">
        <v>20</v>
      </c>
      <c r="N103" s="208" t="s">
        <v>46</v>
      </c>
      <c r="O103" s="75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AR103" s="13" t="s">
        <v>150</v>
      </c>
      <c r="AT103" s="13" t="s">
        <v>145</v>
      </c>
      <c r="AU103" s="13" t="s">
        <v>85</v>
      </c>
      <c r="AY103" s="13" t="s">
        <v>142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3" t="s">
        <v>83</v>
      </c>
      <c r="BK103" s="211">
        <f>ROUND(I103*H103,2)</f>
        <v>0</v>
      </c>
      <c r="BL103" s="13" t="s">
        <v>150</v>
      </c>
      <c r="BM103" s="13" t="s">
        <v>2165</v>
      </c>
    </row>
    <row r="104" s="1" customFormat="1" ht="22.5" customHeight="1">
      <c r="B104" s="34"/>
      <c r="C104" s="200" t="s">
        <v>201</v>
      </c>
      <c r="D104" s="200" t="s">
        <v>145</v>
      </c>
      <c r="E104" s="201" t="s">
        <v>341</v>
      </c>
      <c r="F104" s="202" t="s">
        <v>342</v>
      </c>
      <c r="G104" s="203" t="s">
        <v>312</v>
      </c>
      <c r="H104" s="204">
        <v>121.65600000000001</v>
      </c>
      <c r="I104" s="205"/>
      <c r="J104" s="206">
        <f>ROUND(I104*H104,2)</f>
        <v>0</v>
      </c>
      <c r="K104" s="202" t="s">
        <v>149</v>
      </c>
      <c r="L104" s="39"/>
      <c r="M104" s="207" t="s">
        <v>20</v>
      </c>
      <c r="N104" s="208" t="s">
        <v>46</v>
      </c>
      <c r="O104" s="75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AR104" s="13" t="s">
        <v>150</v>
      </c>
      <c r="AT104" s="13" t="s">
        <v>145</v>
      </c>
      <c r="AU104" s="13" t="s">
        <v>85</v>
      </c>
      <c r="AY104" s="13" t="s">
        <v>142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3" t="s">
        <v>83</v>
      </c>
      <c r="BK104" s="211">
        <f>ROUND(I104*H104,2)</f>
        <v>0</v>
      </c>
      <c r="BL104" s="13" t="s">
        <v>150</v>
      </c>
      <c r="BM104" s="13" t="s">
        <v>2166</v>
      </c>
    </row>
    <row r="105" s="1" customFormat="1" ht="22.5" customHeight="1">
      <c r="B105" s="34"/>
      <c r="C105" s="200" t="s">
        <v>9</v>
      </c>
      <c r="D105" s="200" t="s">
        <v>145</v>
      </c>
      <c r="E105" s="201" t="s">
        <v>2167</v>
      </c>
      <c r="F105" s="202" t="s">
        <v>2168</v>
      </c>
      <c r="G105" s="203" t="s">
        <v>312</v>
      </c>
      <c r="H105" s="204">
        <v>7</v>
      </c>
      <c r="I105" s="205"/>
      <c r="J105" s="206">
        <f>ROUND(I105*H105,2)</f>
        <v>0</v>
      </c>
      <c r="K105" s="202" t="s">
        <v>149</v>
      </c>
      <c r="L105" s="39"/>
      <c r="M105" s="207" t="s">
        <v>20</v>
      </c>
      <c r="N105" s="208" t="s">
        <v>46</v>
      </c>
      <c r="O105" s="75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3" t="s">
        <v>83</v>
      </c>
      <c r="BK105" s="211">
        <f>ROUND(I105*H105,2)</f>
        <v>0</v>
      </c>
      <c r="BL105" s="13" t="s">
        <v>150</v>
      </c>
      <c r="BM105" s="13" t="s">
        <v>2169</v>
      </c>
    </row>
    <row r="106" s="1" customFormat="1" ht="16.5" customHeight="1">
      <c r="B106" s="34"/>
      <c r="C106" s="200" t="s">
        <v>208</v>
      </c>
      <c r="D106" s="200" t="s">
        <v>145</v>
      </c>
      <c r="E106" s="201" t="s">
        <v>2170</v>
      </c>
      <c r="F106" s="202" t="s">
        <v>2171</v>
      </c>
      <c r="G106" s="203" t="s">
        <v>312</v>
      </c>
      <c r="H106" s="204">
        <v>20</v>
      </c>
      <c r="I106" s="205"/>
      <c r="J106" s="206">
        <f>ROUND(I106*H106,2)</f>
        <v>0</v>
      </c>
      <c r="K106" s="202" t="s">
        <v>20</v>
      </c>
      <c r="L106" s="39"/>
      <c r="M106" s="207" t="s">
        <v>20</v>
      </c>
      <c r="N106" s="208" t="s">
        <v>46</v>
      </c>
      <c r="O106" s="7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13" t="s">
        <v>150</v>
      </c>
      <c r="AT106" s="13" t="s">
        <v>145</v>
      </c>
      <c r="AU106" s="13" t="s">
        <v>85</v>
      </c>
      <c r="AY106" s="13" t="s">
        <v>142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3" t="s">
        <v>83</v>
      </c>
      <c r="BK106" s="211">
        <f>ROUND(I106*H106,2)</f>
        <v>0</v>
      </c>
      <c r="BL106" s="13" t="s">
        <v>150</v>
      </c>
      <c r="BM106" s="13" t="s">
        <v>2172</v>
      </c>
    </row>
    <row r="107" s="10" customFormat="1" ht="25.92" customHeight="1">
      <c r="B107" s="184"/>
      <c r="C107" s="185"/>
      <c r="D107" s="186" t="s">
        <v>74</v>
      </c>
      <c r="E107" s="187" t="s">
        <v>354</v>
      </c>
      <c r="F107" s="187" t="s">
        <v>355</v>
      </c>
      <c r="G107" s="185"/>
      <c r="H107" s="185"/>
      <c r="I107" s="188"/>
      <c r="J107" s="189">
        <f>BK107</f>
        <v>0</v>
      </c>
      <c r="K107" s="185"/>
      <c r="L107" s="190"/>
      <c r="M107" s="191"/>
      <c r="N107" s="192"/>
      <c r="O107" s="192"/>
      <c r="P107" s="193">
        <f>P108</f>
        <v>0</v>
      </c>
      <c r="Q107" s="192"/>
      <c r="R107" s="193">
        <f>R108</f>
        <v>0</v>
      </c>
      <c r="S107" s="192"/>
      <c r="T107" s="194">
        <f>T108</f>
        <v>2.68275</v>
      </c>
      <c r="AR107" s="195" t="s">
        <v>85</v>
      </c>
      <c r="AT107" s="196" t="s">
        <v>74</v>
      </c>
      <c r="AU107" s="196" t="s">
        <v>75</v>
      </c>
      <c r="AY107" s="195" t="s">
        <v>142</v>
      </c>
      <c r="BK107" s="197">
        <f>BK108</f>
        <v>0</v>
      </c>
    </row>
    <row r="108" s="10" customFormat="1" ht="22.8" customHeight="1">
      <c r="B108" s="184"/>
      <c r="C108" s="185"/>
      <c r="D108" s="186" t="s">
        <v>74</v>
      </c>
      <c r="E108" s="198" t="s">
        <v>898</v>
      </c>
      <c r="F108" s="198" t="s">
        <v>899</v>
      </c>
      <c r="G108" s="185"/>
      <c r="H108" s="185"/>
      <c r="I108" s="188"/>
      <c r="J108" s="199">
        <f>BK108</f>
        <v>0</v>
      </c>
      <c r="K108" s="185"/>
      <c r="L108" s="190"/>
      <c r="M108" s="191"/>
      <c r="N108" s="192"/>
      <c r="O108" s="192"/>
      <c r="P108" s="193">
        <f>P109</f>
        <v>0</v>
      </c>
      <c r="Q108" s="192"/>
      <c r="R108" s="193">
        <f>R109</f>
        <v>0</v>
      </c>
      <c r="S108" s="192"/>
      <c r="T108" s="194">
        <f>T109</f>
        <v>2.68275</v>
      </c>
      <c r="AR108" s="195" t="s">
        <v>85</v>
      </c>
      <c r="AT108" s="196" t="s">
        <v>74</v>
      </c>
      <c r="AU108" s="196" t="s">
        <v>83</v>
      </c>
      <c r="AY108" s="195" t="s">
        <v>142</v>
      </c>
      <c r="BK108" s="197">
        <f>BK109</f>
        <v>0</v>
      </c>
    </row>
    <row r="109" s="1" customFormat="1" ht="16.5" customHeight="1">
      <c r="B109" s="34"/>
      <c r="C109" s="200" t="s">
        <v>212</v>
      </c>
      <c r="D109" s="200" t="s">
        <v>145</v>
      </c>
      <c r="E109" s="201" t="s">
        <v>2173</v>
      </c>
      <c r="F109" s="202" t="s">
        <v>2174</v>
      </c>
      <c r="G109" s="203" t="s">
        <v>156</v>
      </c>
      <c r="H109" s="204">
        <v>175</v>
      </c>
      <c r="I109" s="205"/>
      <c r="J109" s="206">
        <f>ROUND(I109*H109,2)</f>
        <v>0</v>
      </c>
      <c r="K109" s="202" t="s">
        <v>149</v>
      </c>
      <c r="L109" s="39"/>
      <c r="M109" s="207" t="s">
        <v>20</v>
      </c>
      <c r="N109" s="208" t="s">
        <v>46</v>
      </c>
      <c r="O109" s="75"/>
      <c r="P109" s="209">
        <f>O109*H109</f>
        <v>0</v>
      </c>
      <c r="Q109" s="209">
        <v>0</v>
      </c>
      <c r="R109" s="209">
        <f>Q109*H109</f>
        <v>0</v>
      </c>
      <c r="S109" s="209">
        <v>0.01533</v>
      </c>
      <c r="T109" s="210">
        <f>S109*H109</f>
        <v>2.68275</v>
      </c>
      <c r="AR109" s="13" t="s">
        <v>208</v>
      </c>
      <c r="AT109" s="13" t="s">
        <v>145</v>
      </c>
      <c r="AU109" s="13" t="s">
        <v>85</v>
      </c>
      <c r="AY109" s="13" t="s">
        <v>142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3" t="s">
        <v>83</v>
      </c>
      <c r="BK109" s="211">
        <f>ROUND(I109*H109,2)</f>
        <v>0</v>
      </c>
      <c r="BL109" s="13" t="s">
        <v>208</v>
      </c>
      <c r="BM109" s="13" t="s">
        <v>2175</v>
      </c>
    </row>
    <row r="110" s="10" customFormat="1" ht="25.92" customHeight="1">
      <c r="B110" s="184"/>
      <c r="C110" s="185"/>
      <c r="D110" s="186" t="s">
        <v>74</v>
      </c>
      <c r="E110" s="187" t="s">
        <v>102</v>
      </c>
      <c r="F110" s="187" t="s">
        <v>2130</v>
      </c>
      <c r="G110" s="185"/>
      <c r="H110" s="185"/>
      <c r="I110" s="188"/>
      <c r="J110" s="189">
        <f>BK110</f>
        <v>0</v>
      </c>
      <c r="K110" s="185"/>
      <c r="L110" s="190"/>
      <c r="M110" s="191"/>
      <c r="N110" s="192"/>
      <c r="O110" s="192"/>
      <c r="P110" s="193">
        <f>P111</f>
        <v>0</v>
      </c>
      <c r="Q110" s="192"/>
      <c r="R110" s="193">
        <f>R111</f>
        <v>0</v>
      </c>
      <c r="S110" s="192"/>
      <c r="T110" s="194">
        <f>T111</f>
        <v>0</v>
      </c>
      <c r="AR110" s="195" t="s">
        <v>165</v>
      </c>
      <c r="AT110" s="196" t="s">
        <v>74</v>
      </c>
      <c r="AU110" s="196" t="s">
        <v>75</v>
      </c>
      <c r="AY110" s="195" t="s">
        <v>142</v>
      </c>
      <c r="BK110" s="197">
        <f>BK111</f>
        <v>0</v>
      </c>
    </row>
    <row r="111" s="1" customFormat="1" ht="22.5" customHeight="1">
      <c r="B111" s="34"/>
      <c r="C111" s="200" t="s">
        <v>216</v>
      </c>
      <c r="D111" s="200" t="s">
        <v>145</v>
      </c>
      <c r="E111" s="201" t="s">
        <v>2176</v>
      </c>
      <c r="F111" s="202" t="s">
        <v>2177</v>
      </c>
      <c r="G111" s="203" t="s">
        <v>2178</v>
      </c>
      <c r="H111" s="204">
        <v>1</v>
      </c>
      <c r="I111" s="205"/>
      <c r="J111" s="206">
        <f>ROUND(I111*H111,2)</f>
        <v>0</v>
      </c>
      <c r="K111" s="202" t="s">
        <v>20</v>
      </c>
      <c r="L111" s="39"/>
      <c r="M111" s="223" t="s">
        <v>20</v>
      </c>
      <c r="N111" s="224" t="s">
        <v>46</v>
      </c>
      <c r="O111" s="225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3" t="s">
        <v>2134</v>
      </c>
      <c r="AT111" s="13" t="s">
        <v>145</v>
      </c>
      <c r="AU111" s="13" t="s">
        <v>83</v>
      </c>
      <c r="AY111" s="13" t="s">
        <v>142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3" t="s">
        <v>83</v>
      </c>
      <c r="BK111" s="211">
        <f>ROUND(I111*H111,2)</f>
        <v>0</v>
      </c>
      <c r="BL111" s="13" t="s">
        <v>2134</v>
      </c>
      <c r="BM111" s="13" t="s">
        <v>2179</v>
      </c>
    </row>
    <row r="112" s="1" customFormat="1" ht="6.96" customHeight="1">
      <c r="B112" s="53"/>
      <c r="C112" s="54"/>
      <c r="D112" s="54"/>
      <c r="E112" s="54"/>
      <c r="F112" s="54"/>
      <c r="G112" s="54"/>
      <c r="H112" s="54"/>
      <c r="I112" s="150"/>
      <c r="J112" s="54"/>
      <c r="K112" s="54"/>
      <c r="L112" s="39"/>
    </row>
  </sheetData>
  <sheetProtection sheet="1" autoFilter="0" formatColumns="0" formatRows="0" objects="1" scenarios="1" spinCount="100000" saltValue="+UtEeAxz/ScF6tQbj/3EVREqY/1f7Tw8VyEeFDLHSQ8Et8bAMKWBV6kcFyNUjI9Cj6HEtEHysKzSsqVLgjW8CQ==" hashValue="wghO3UQlf1++M7F+p4FQ+OJG9u7kMBpdoqlxNNOU2uWEnhbGr4FPc/8RXItCBWLx92m4P/t1dmJTR5oBT+B08w==" algorithmName="SHA-512" password="CC35"/>
  <autoFilter ref="C85:K11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103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85</v>
      </c>
    </row>
    <row r="4" ht="24.96" customHeight="1">
      <c r="B4" s="16"/>
      <c r="D4" s="123" t="s">
        <v>104</v>
      </c>
      <c r="L4" s="16"/>
      <c r="M4" s="20" t="s">
        <v>11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17</v>
      </c>
      <c r="L6" s="16"/>
    </row>
    <row r="7" ht="16.5" customHeight="1">
      <c r="B7" s="16"/>
      <c r="E7" s="125" t="str">
        <f>'Rekapitulace stavby'!K6</f>
        <v>Kácov ON - oprava</v>
      </c>
      <c r="F7" s="124"/>
      <c r="G7" s="124"/>
      <c r="H7" s="124"/>
      <c r="L7" s="16"/>
    </row>
    <row r="8" s="1" customFormat="1" ht="12" customHeight="1">
      <c r="B8" s="39"/>
      <c r="D8" s="124" t="s">
        <v>105</v>
      </c>
      <c r="I8" s="126"/>
      <c r="L8" s="39"/>
    </row>
    <row r="9" s="1" customFormat="1" ht="36.96" customHeight="1">
      <c r="B9" s="39"/>
      <c r="E9" s="127" t="s">
        <v>2180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19</v>
      </c>
      <c r="F11" s="13" t="s">
        <v>20</v>
      </c>
      <c r="I11" s="128" t="s">
        <v>21</v>
      </c>
      <c r="J11" s="13" t="s">
        <v>20</v>
      </c>
      <c r="L11" s="39"/>
    </row>
    <row r="12" s="1" customFormat="1" ht="12" customHeight="1">
      <c r="B12" s="39"/>
      <c r="D12" s="124" t="s">
        <v>22</v>
      </c>
      <c r="F12" s="13" t="s">
        <v>23</v>
      </c>
      <c r="I12" s="128" t="s">
        <v>24</v>
      </c>
      <c r="J12" s="129" t="str">
        <f>'Rekapitulace stavby'!AN8</f>
        <v>11. 2. 2019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26</v>
      </c>
      <c r="I14" s="128" t="s">
        <v>27</v>
      </c>
      <c r="J14" s="13" t="s">
        <v>28</v>
      </c>
      <c r="L14" s="39"/>
    </row>
    <row r="15" s="1" customFormat="1" ht="18" customHeight="1">
      <c r="B15" s="39"/>
      <c r="E15" s="13" t="s">
        <v>29</v>
      </c>
      <c r="I15" s="128" t="s">
        <v>30</v>
      </c>
      <c r="J15" s="13" t="s">
        <v>31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32</v>
      </c>
      <c r="I17" s="128" t="s">
        <v>27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30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34</v>
      </c>
      <c r="I20" s="128" t="s">
        <v>27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8" t="s">
        <v>30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37</v>
      </c>
      <c r="I23" s="128" t="s">
        <v>27</v>
      </c>
      <c r="J23" s="13" t="s">
        <v>20</v>
      </c>
      <c r="L23" s="39"/>
    </row>
    <row r="24" s="1" customFormat="1" ht="18" customHeight="1">
      <c r="B24" s="39"/>
      <c r="E24" s="13" t="s">
        <v>38</v>
      </c>
      <c r="I24" s="128" t="s">
        <v>30</v>
      </c>
      <c r="J24" s="13" t="s">
        <v>20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39</v>
      </c>
      <c r="I26" s="126"/>
      <c r="L26" s="39"/>
    </row>
    <row r="27" s="6" customFormat="1" ht="16.5" customHeight="1">
      <c r="B27" s="130"/>
      <c r="E27" s="131" t="s">
        <v>20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41</v>
      </c>
      <c r="I30" s="126"/>
      <c r="J30" s="135">
        <f>ROUND(J83,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43</v>
      </c>
      <c r="I32" s="137" t="s">
        <v>42</v>
      </c>
      <c r="J32" s="136" t="s">
        <v>44</v>
      </c>
      <c r="L32" s="39"/>
    </row>
    <row r="33" s="1" customFormat="1" ht="14.4" customHeight="1">
      <c r="B33" s="39"/>
      <c r="D33" s="124" t="s">
        <v>45</v>
      </c>
      <c r="E33" s="124" t="s">
        <v>46</v>
      </c>
      <c r="F33" s="138">
        <f>ROUND((SUM(BE83:BE91)),  2)</f>
        <v>0</v>
      </c>
      <c r="I33" s="139">
        <v>0.20999999999999999</v>
      </c>
      <c r="J33" s="138">
        <f>ROUND(((SUM(BE83:BE91))*I33),  2)</f>
        <v>0</v>
      </c>
      <c r="L33" s="39"/>
    </row>
    <row r="34" s="1" customFormat="1" ht="14.4" customHeight="1">
      <c r="B34" s="39"/>
      <c r="E34" s="124" t="s">
        <v>47</v>
      </c>
      <c r="F34" s="138">
        <f>ROUND((SUM(BF83:BF91)),  2)</f>
        <v>0</v>
      </c>
      <c r="I34" s="139">
        <v>0.14999999999999999</v>
      </c>
      <c r="J34" s="138">
        <f>ROUND(((SUM(BF83:BF91))*I34),  2)</f>
        <v>0</v>
      </c>
      <c r="L34" s="39"/>
    </row>
    <row r="35" hidden="1" s="1" customFormat="1" ht="14.4" customHeight="1">
      <c r="B35" s="39"/>
      <c r="E35" s="124" t="s">
        <v>48</v>
      </c>
      <c r="F35" s="138">
        <f>ROUND((SUM(BG83:BG91)),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49</v>
      </c>
      <c r="F36" s="138">
        <f>ROUND((SUM(BH83:BH91)),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50</v>
      </c>
      <c r="F37" s="138">
        <f>ROUND((SUM(BI83:BI91)),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51</v>
      </c>
      <c r="E39" s="142"/>
      <c r="F39" s="142"/>
      <c r="G39" s="143" t="s">
        <v>52</v>
      </c>
      <c r="H39" s="144" t="s">
        <v>53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107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17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Kácov ON - oprava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105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SO.07 - VRN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22</v>
      </c>
      <c r="D52" s="35"/>
      <c r="E52" s="35"/>
      <c r="F52" s="23" t="str">
        <f>F12</f>
        <v>VB žst. Kácov, č.p.114, Nádražní ul., 285 09 Kácov</v>
      </c>
      <c r="G52" s="35"/>
      <c r="H52" s="35"/>
      <c r="I52" s="128" t="s">
        <v>24</v>
      </c>
      <c r="J52" s="63" t="str">
        <f>IF(J12="","",J12)</f>
        <v>11. 2. 2019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26</v>
      </c>
      <c r="D54" s="35"/>
      <c r="E54" s="35"/>
      <c r="F54" s="23" t="str">
        <f>E15</f>
        <v>Správa železniční dopravní cesty, s.o.</v>
      </c>
      <c r="G54" s="35"/>
      <c r="H54" s="35"/>
      <c r="I54" s="128" t="s">
        <v>34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32</v>
      </c>
      <c r="D55" s="35"/>
      <c r="E55" s="35"/>
      <c r="F55" s="23" t="str">
        <f>IF(E18="","",E18)</f>
        <v>Vyplň údaj</v>
      </c>
      <c r="G55" s="35"/>
      <c r="H55" s="35"/>
      <c r="I55" s="128" t="s">
        <v>37</v>
      </c>
      <c r="J55" s="32" t="str">
        <f>E24</f>
        <v>L. Malý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108</v>
      </c>
      <c r="D57" s="156"/>
      <c r="E57" s="156"/>
      <c r="F57" s="156"/>
      <c r="G57" s="156"/>
      <c r="H57" s="156"/>
      <c r="I57" s="157"/>
      <c r="J57" s="158" t="s">
        <v>109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73</v>
      </c>
      <c r="D59" s="35"/>
      <c r="E59" s="35"/>
      <c r="F59" s="35"/>
      <c r="G59" s="35"/>
      <c r="H59" s="35"/>
      <c r="I59" s="126"/>
      <c r="J59" s="93">
        <f>J83</f>
        <v>0</v>
      </c>
      <c r="K59" s="35"/>
      <c r="L59" s="39"/>
      <c r="AU59" s="13" t="s">
        <v>110</v>
      </c>
    </row>
    <row r="60" s="7" customFormat="1" ht="24.96" customHeight="1">
      <c r="B60" s="160"/>
      <c r="C60" s="161"/>
      <c r="D60" s="162" t="s">
        <v>1601</v>
      </c>
      <c r="E60" s="163"/>
      <c r="F60" s="163"/>
      <c r="G60" s="163"/>
      <c r="H60" s="163"/>
      <c r="I60" s="164"/>
      <c r="J60" s="165">
        <f>J84</f>
        <v>0</v>
      </c>
      <c r="K60" s="161"/>
      <c r="L60" s="166"/>
    </row>
    <row r="61" s="8" customFormat="1" ht="19.92" customHeight="1">
      <c r="B61" s="167"/>
      <c r="C61" s="168"/>
      <c r="D61" s="169" t="s">
        <v>2181</v>
      </c>
      <c r="E61" s="170"/>
      <c r="F61" s="170"/>
      <c r="G61" s="170"/>
      <c r="H61" s="170"/>
      <c r="I61" s="171"/>
      <c r="J61" s="172">
        <f>J85</f>
        <v>0</v>
      </c>
      <c r="K61" s="168"/>
      <c r="L61" s="173"/>
    </row>
    <row r="62" s="8" customFormat="1" ht="19.92" customHeight="1">
      <c r="B62" s="167"/>
      <c r="C62" s="168"/>
      <c r="D62" s="169" t="s">
        <v>2182</v>
      </c>
      <c r="E62" s="170"/>
      <c r="F62" s="170"/>
      <c r="G62" s="170"/>
      <c r="H62" s="170"/>
      <c r="I62" s="171"/>
      <c r="J62" s="172">
        <f>J88</f>
        <v>0</v>
      </c>
      <c r="K62" s="168"/>
      <c r="L62" s="173"/>
    </row>
    <row r="63" s="8" customFormat="1" ht="19.92" customHeight="1">
      <c r="B63" s="167"/>
      <c r="C63" s="168"/>
      <c r="D63" s="169" t="s">
        <v>2183</v>
      </c>
      <c r="E63" s="170"/>
      <c r="F63" s="170"/>
      <c r="G63" s="170"/>
      <c r="H63" s="170"/>
      <c r="I63" s="171"/>
      <c r="J63" s="172">
        <f>J90</f>
        <v>0</v>
      </c>
      <c r="K63" s="168"/>
      <c r="L63" s="173"/>
    </row>
    <row r="64" s="1" customFormat="1" ht="21.84" customHeight="1">
      <c r="B64" s="34"/>
      <c r="C64" s="35"/>
      <c r="D64" s="35"/>
      <c r="E64" s="35"/>
      <c r="F64" s="35"/>
      <c r="G64" s="35"/>
      <c r="H64" s="35"/>
      <c r="I64" s="126"/>
      <c r="J64" s="35"/>
      <c r="K64" s="35"/>
      <c r="L64" s="39"/>
    </row>
    <row r="65" s="1" customFormat="1" ht="6.96" customHeight="1">
      <c r="B65" s="53"/>
      <c r="C65" s="54"/>
      <c r="D65" s="54"/>
      <c r="E65" s="54"/>
      <c r="F65" s="54"/>
      <c r="G65" s="54"/>
      <c r="H65" s="54"/>
      <c r="I65" s="150"/>
      <c r="J65" s="54"/>
      <c r="K65" s="54"/>
      <c r="L65" s="39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53"/>
      <c r="J69" s="56"/>
      <c r="K69" s="56"/>
      <c r="L69" s="39"/>
    </row>
    <row r="70" s="1" customFormat="1" ht="24.96" customHeight="1">
      <c r="B70" s="34"/>
      <c r="C70" s="19" t="s">
        <v>127</v>
      </c>
      <c r="D70" s="35"/>
      <c r="E70" s="35"/>
      <c r="F70" s="35"/>
      <c r="G70" s="35"/>
      <c r="H70" s="35"/>
      <c r="I70" s="126"/>
      <c r="J70" s="35"/>
      <c r="K70" s="35"/>
      <c r="L70" s="39"/>
    </row>
    <row r="71" s="1" customFormat="1" ht="6.96" customHeight="1">
      <c r="B71" s="34"/>
      <c r="C71" s="35"/>
      <c r="D71" s="35"/>
      <c r="E71" s="35"/>
      <c r="F71" s="35"/>
      <c r="G71" s="35"/>
      <c r="H71" s="35"/>
      <c r="I71" s="126"/>
      <c r="J71" s="35"/>
      <c r="K71" s="35"/>
      <c r="L71" s="39"/>
    </row>
    <row r="72" s="1" customFormat="1" ht="12" customHeight="1">
      <c r="B72" s="34"/>
      <c r="C72" s="28" t="s">
        <v>17</v>
      </c>
      <c r="D72" s="35"/>
      <c r="E72" s="35"/>
      <c r="F72" s="35"/>
      <c r="G72" s="35"/>
      <c r="H72" s="35"/>
      <c r="I72" s="126"/>
      <c r="J72" s="35"/>
      <c r="K72" s="35"/>
      <c r="L72" s="39"/>
    </row>
    <row r="73" s="1" customFormat="1" ht="16.5" customHeight="1">
      <c r="B73" s="34"/>
      <c r="C73" s="35"/>
      <c r="D73" s="35"/>
      <c r="E73" s="154" t="str">
        <f>E7</f>
        <v>Kácov ON - oprava</v>
      </c>
      <c r="F73" s="28"/>
      <c r="G73" s="28"/>
      <c r="H73" s="28"/>
      <c r="I73" s="126"/>
      <c r="J73" s="35"/>
      <c r="K73" s="35"/>
      <c r="L73" s="39"/>
    </row>
    <row r="74" s="1" customFormat="1" ht="12" customHeight="1">
      <c r="B74" s="34"/>
      <c r="C74" s="28" t="s">
        <v>105</v>
      </c>
      <c r="D74" s="35"/>
      <c r="E74" s="35"/>
      <c r="F74" s="35"/>
      <c r="G74" s="35"/>
      <c r="H74" s="35"/>
      <c r="I74" s="126"/>
      <c r="J74" s="35"/>
      <c r="K74" s="35"/>
      <c r="L74" s="39"/>
    </row>
    <row r="75" s="1" customFormat="1" ht="16.5" customHeight="1">
      <c r="B75" s="34"/>
      <c r="C75" s="35"/>
      <c r="D75" s="35"/>
      <c r="E75" s="60" t="str">
        <f>E9</f>
        <v>SO.07 - VRN</v>
      </c>
      <c r="F75" s="35"/>
      <c r="G75" s="35"/>
      <c r="H75" s="35"/>
      <c r="I75" s="126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12" customHeight="1">
      <c r="B77" s="34"/>
      <c r="C77" s="28" t="s">
        <v>22</v>
      </c>
      <c r="D77" s="35"/>
      <c r="E77" s="35"/>
      <c r="F77" s="23" t="str">
        <f>F12</f>
        <v>VB žst. Kácov, č.p.114, Nádražní ul., 285 09 Kácov</v>
      </c>
      <c r="G77" s="35"/>
      <c r="H77" s="35"/>
      <c r="I77" s="128" t="s">
        <v>24</v>
      </c>
      <c r="J77" s="63" t="str">
        <f>IF(J12="","",J12)</f>
        <v>11. 2. 2019</v>
      </c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3.65" customHeight="1">
      <c r="B79" s="34"/>
      <c r="C79" s="28" t="s">
        <v>26</v>
      </c>
      <c r="D79" s="35"/>
      <c r="E79" s="35"/>
      <c r="F79" s="23" t="str">
        <f>E15</f>
        <v>Správa železniční dopravní cesty, s.o.</v>
      </c>
      <c r="G79" s="35"/>
      <c r="H79" s="35"/>
      <c r="I79" s="128" t="s">
        <v>34</v>
      </c>
      <c r="J79" s="32" t="str">
        <f>E21</f>
        <v xml:space="preserve"> </v>
      </c>
      <c r="K79" s="35"/>
      <c r="L79" s="39"/>
    </row>
    <row r="80" s="1" customFormat="1" ht="13.65" customHeight="1">
      <c r="B80" s="34"/>
      <c r="C80" s="28" t="s">
        <v>32</v>
      </c>
      <c r="D80" s="35"/>
      <c r="E80" s="35"/>
      <c r="F80" s="23" t="str">
        <f>IF(E18="","",E18)</f>
        <v>Vyplň údaj</v>
      </c>
      <c r="G80" s="35"/>
      <c r="H80" s="35"/>
      <c r="I80" s="128" t="s">
        <v>37</v>
      </c>
      <c r="J80" s="32" t="str">
        <f>E24</f>
        <v>L. Malý</v>
      </c>
      <c r="K80" s="35"/>
      <c r="L80" s="39"/>
    </row>
    <row r="81" s="1" customFormat="1" ht="10.32" customHeight="1">
      <c r="B81" s="34"/>
      <c r="C81" s="35"/>
      <c r="D81" s="35"/>
      <c r="E81" s="35"/>
      <c r="F81" s="35"/>
      <c r="G81" s="35"/>
      <c r="H81" s="35"/>
      <c r="I81" s="126"/>
      <c r="J81" s="35"/>
      <c r="K81" s="35"/>
      <c r="L81" s="39"/>
    </row>
    <row r="82" s="9" customFormat="1" ht="29.28" customHeight="1">
      <c r="B82" s="174"/>
      <c r="C82" s="175" t="s">
        <v>128</v>
      </c>
      <c r="D82" s="176" t="s">
        <v>60</v>
      </c>
      <c r="E82" s="176" t="s">
        <v>56</v>
      </c>
      <c r="F82" s="176" t="s">
        <v>57</v>
      </c>
      <c r="G82" s="176" t="s">
        <v>129</v>
      </c>
      <c r="H82" s="176" t="s">
        <v>130</v>
      </c>
      <c r="I82" s="177" t="s">
        <v>131</v>
      </c>
      <c r="J82" s="176" t="s">
        <v>109</v>
      </c>
      <c r="K82" s="178" t="s">
        <v>132</v>
      </c>
      <c r="L82" s="179"/>
      <c r="M82" s="83" t="s">
        <v>20</v>
      </c>
      <c r="N82" s="84" t="s">
        <v>45</v>
      </c>
      <c r="O82" s="84" t="s">
        <v>133</v>
      </c>
      <c r="P82" s="84" t="s">
        <v>134</v>
      </c>
      <c r="Q82" s="84" t="s">
        <v>135</v>
      </c>
      <c r="R82" s="84" t="s">
        <v>136</v>
      </c>
      <c r="S82" s="84" t="s">
        <v>137</v>
      </c>
      <c r="T82" s="85" t="s">
        <v>138</v>
      </c>
    </row>
    <row r="83" s="1" customFormat="1" ht="22.8" customHeight="1">
      <c r="B83" s="34"/>
      <c r="C83" s="90" t="s">
        <v>139</v>
      </c>
      <c r="D83" s="35"/>
      <c r="E83" s="35"/>
      <c r="F83" s="35"/>
      <c r="G83" s="35"/>
      <c r="H83" s="35"/>
      <c r="I83" s="126"/>
      <c r="J83" s="180">
        <f>BK83</f>
        <v>0</v>
      </c>
      <c r="K83" s="35"/>
      <c r="L83" s="39"/>
      <c r="M83" s="86"/>
      <c r="N83" s="87"/>
      <c r="O83" s="87"/>
      <c r="P83" s="181">
        <f>P84</f>
        <v>0</v>
      </c>
      <c r="Q83" s="87"/>
      <c r="R83" s="181">
        <f>R84</f>
        <v>0</v>
      </c>
      <c r="S83" s="87"/>
      <c r="T83" s="182">
        <f>T84</f>
        <v>0</v>
      </c>
      <c r="AT83" s="13" t="s">
        <v>74</v>
      </c>
      <c r="AU83" s="13" t="s">
        <v>110</v>
      </c>
      <c r="BK83" s="183">
        <f>BK84</f>
        <v>0</v>
      </c>
    </row>
    <row r="84" s="10" customFormat="1" ht="25.92" customHeight="1">
      <c r="B84" s="184"/>
      <c r="C84" s="185"/>
      <c r="D84" s="186" t="s">
        <v>74</v>
      </c>
      <c r="E84" s="187" t="s">
        <v>102</v>
      </c>
      <c r="F84" s="187" t="s">
        <v>2130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P85+P88+P90</f>
        <v>0</v>
      </c>
      <c r="Q84" s="192"/>
      <c r="R84" s="193">
        <f>R85+R88+R90</f>
        <v>0</v>
      </c>
      <c r="S84" s="192"/>
      <c r="T84" s="194">
        <f>T85+T88+T90</f>
        <v>0</v>
      </c>
      <c r="AR84" s="195" t="s">
        <v>165</v>
      </c>
      <c r="AT84" s="196" t="s">
        <v>74</v>
      </c>
      <c r="AU84" s="196" t="s">
        <v>75</v>
      </c>
      <c r="AY84" s="195" t="s">
        <v>142</v>
      </c>
      <c r="BK84" s="197">
        <f>BK85+BK88+BK90</f>
        <v>0</v>
      </c>
    </row>
    <row r="85" s="10" customFormat="1" ht="22.8" customHeight="1">
      <c r="B85" s="184"/>
      <c r="C85" s="185"/>
      <c r="D85" s="186" t="s">
        <v>74</v>
      </c>
      <c r="E85" s="198" t="s">
        <v>2184</v>
      </c>
      <c r="F85" s="198" t="s">
        <v>2185</v>
      </c>
      <c r="G85" s="185"/>
      <c r="H85" s="185"/>
      <c r="I85" s="188"/>
      <c r="J85" s="199">
        <f>BK85</f>
        <v>0</v>
      </c>
      <c r="K85" s="185"/>
      <c r="L85" s="190"/>
      <c r="M85" s="191"/>
      <c r="N85" s="192"/>
      <c r="O85" s="192"/>
      <c r="P85" s="193">
        <f>SUM(P86:P87)</f>
        <v>0</v>
      </c>
      <c r="Q85" s="192"/>
      <c r="R85" s="193">
        <f>SUM(R86:R87)</f>
        <v>0</v>
      </c>
      <c r="S85" s="192"/>
      <c r="T85" s="194">
        <f>SUM(T86:T87)</f>
        <v>0</v>
      </c>
      <c r="AR85" s="195" t="s">
        <v>165</v>
      </c>
      <c r="AT85" s="196" t="s">
        <v>74</v>
      </c>
      <c r="AU85" s="196" t="s">
        <v>83</v>
      </c>
      <c r="AY85" s="195" t="s">
        <v>142</v>
      </c>
      <c r="BK85" s="197">
        <f>SUM(BK86:BK87)</f>
        <v>0</v>
      </c>
    </row>
    <row r="86" s="1" customFormat="1" ht="16.5" customHeight="1">
      <c r="B86" s="34"/>
      <c r="C86" s="200" t="s">
        <v>83</v>
      </c>
      <c r="D86" s="200" t="s">
        <v>145</v>
      </c>
      <c r="E86" s="201" t="s">
        <v>2186</v>
      </c>
      <c r="F86" s="202" t="s">
        <v>2185</v>
      </c>
      <c r="G86" s="203" t="s">
        <v>2178</v>
      </c>
      <c r="H86" s="204">
        <v>1</v>
      </c>
      <c r="I86" s="205"/>
      <c r="J86" s="206">
        <f>ROUND(I86*H86,2)</f>
        <v>0</v>
      </c>
      <c r="K86" s="202" t="s">
        <v>149</v>
      </c>
      <c r="L86" s="39"/>
      <c r="M86" s="207" t="s">
        <v>20</v>
      </c>
      <c r="N86" s="208" t="s">
        <v>46</v>
      </c>
      <c r="O86" s="75"/>
      <c r="P86" s="209">
        <f>O86*H86</f>
        <v>0</v>
      </c>
      <c r="Q86" s="209">
        <v>0</v>
      </c>
      <c r="R86" s="209">
        <f>Q86*H86</f>
        <v>0</v>
      </c>
      <c r="S86" s="209">
        <v>0</v>
      </c>
      <c r="T86" s="210">
        <f>S86*H86</f>
        <v>0</v>
      </c>
      <c r="AR86" s="13" t="s">
        <v>2134</v>
      </c>
      <c r="AT86" s="13" t="s">
        <v>145</v>
      </c>
      <c r="AU86" s="13" t="s">
        <v>85</v>
      </c>
      <c r="AY86" s="13" t="s">
        <v>142</v>
      </c>
      <c r="BE86" s="211">
        <f>IF(N86="základní",J86,0)</f>
        <v>0</v>
      </c>
      <c r="BF86" s="211">
        <f>IF(N86="snížená",J86,0)</f>
        <v>0</v>
      </c>
      <c r="BG86" s="211">
        <f>IF(N86="zákl. přenesená",J86,0)</f>
        <v>0</v>
      </c>
      <c r="BH86" s="211">
        <f>IF(N86="sníž. přenesená",J86,0)</f>
        <v>0</v>
      </c>
      <c r="BI86" s="211">
        <f>IF(N86="nulová",J86,0)</f>
        <v>0</v>
      </c>
      <c r="BJ86" s="13" t="s">
        <v>83</v>
      </c>
      <c r="BK86" s="211">
        <f>ROUND(I86*H86,2)</f>
        <v>0</v>
      </c>
      <c r="BL86" s="13" t="s">
        <v>2134</v>
      </c>
      <c r="BM86" s="13" t="s">
        <v>2187</v>
      </c>
    </row>
    <row r="87" s="1" customFormat="1" ht="16.5" customHeight="1">
      <c r="B87" s="34"/>
      <c r="C87" s="200" t="s">
        <v>85</v>
      </c>
      <c r="D87" s="200" t="s">
        <v>145</v>
      </c>
      <c r="E87" s="201" t="s">
        <v>2188</v>
      </c>
      <c r="F87" s="202" t="s">
        <v>2189</v>
      </c>
      <c r="G87" s="203" t="s">
        <v>2178</v>
      </c>
      <c r="H87" s="204">
        <v>1</v>
      </c>
      <c r="I87" s="205"/>
      <c r="J87" s="206">
        <f>ROUND(I87*H87,2)</f>
        <v>0</v>
      </c>
      <c r="K87" s="202" t="s">
        <v>149</v>
      </c>
      <c r="L87" s="39"/>
      <c r="M87" s="207" t="s">
        <v>20</v>
      </c>
      <c r="N87" s="208" t="s">
        <v>46</v>
      </c>
      <c r="O87" s="75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AR87" s="13" t="s">
        <v>2134</v>
      </c>
      <c r="AT87" s="13" t="s">
        <v>145</v>
      </c>
      <c r="AU87" s="13" t="s">
        <v>85</v>
      </c>
      <c r="AY87" s="13" t="s">
        <v>142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13" t="s">
        <v>83</v>
      </c>
      <c r="BK87" s="211">
        <f>ROUND(I87*H87,2)</f>
        <v>0</v>
      </c>
      <c r="BL87" s="13" t="s">
        <v>2134</v>
      </c>
      <c r="BM87" s="13" t="s">
        <v>2190</v>
      </c>
    </row>
    <row r="88" s="10" customFormat="1" ht="22.8" customHeight="1">
      <c r="B88" s="184"/>
      <c r="C88" s="185"/>
      <c r="D88" s="186" t="s">
        <v>74</v>
      </c>
      <c r="E88" s="198" t="s">
        <v>2191</v>
      </c>
      <c r="F88" s="198" t="s">
        <v>2192</v>
      </c>
      <c r="G88" s="185"/>
      <c r="H88" s="185"/>
      <c r="I88" s="188"/>
      <c r="J88" s="199">
        <f>BK88</f>
        <v>0</v>
      </c>
      <c r="K88" s="185"/>
      <c r="L88" s="190"/>
      <c r="M88" s="191"/>
      <c r="N88" s="192"/>
      <c r="O88" s="192"/>
      <c r="P88" s="193">
        <f>P89</f>
        <v>0</v>
      </c>
      <c r="Q88" s="192"/>
      <c r="R88" s="193">
        <f>R89</f>
        <v>0</v>
      </c>
      <c r="S88" s="192"/>
      <c r="T88" s="194">
        <f>T89</f>
        <v>0</v>
      </c>
      <c r="AR88" s="195" t="s">
        <v>165</v>
      </c>
      <c r="AT88" s="196" t="s">
        <v>74</v>
      </c>
      <c r="AU88" s="196" t="s">
        <v>83</v>
      </c>
      <c r="AY88" s="195" t="s">
        <v>142</v>
      </c>
      <c r="BK88" s="197">
        <f>BK89</f>
        <v>0</v>
      </c>
    </row>
    <row r="89" s="1" customFormat="1" ht="16.5" customHeight="1">
      <c r="B89" s="34"/>
      <c r="C89" s="200" t="s">
        <v>143</v>
      </c>
      <c r="D89" s="200" t="s">
        <v>145</v>
      </c>
      <c r="E89" s="201" t="s">
        <v>2193</v>
      </c>
      <c r="F89" s="202" t="s">
        <v>2192</v>
      </c>
      <c r="G89" s="203" t="s">
        <v>2178</v>
      </c>
      <c r="H89" s="204">
        <v>1</v>
      </c>
      <c r="I89" s="205"/>
      <c r="J89" s="206">
        <f>ROUND(I89*H89,2)</f>
        <v>0</v>
      </c>
      <c r="K89" s="202" t="s">
        <v>149</v>
      </c>
      <c r="L89" s="39"/>
      <c r="M89" s="207" t="s">
        <v>20</v>
      </c>
      <c r="N89" s="208" t="s">
        <v>46</v>
      </c>
      <c r="O89" s="75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AR89" s="13" t="s">
        <v>2134</v>
      </c>
      <c r="AT89" s="13" t="s">
        <v>145</v>
      </c>
      <c r="AU89" s="13" t="s">
        <v>85</v>
      </c>
      <c r="AY89" s="13" t="s">
        <v>142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13" t="s">
        <v>83</v>
      </c>
      <c r="BK89" s="211">
        <f>ROUND(I89*H89,2)</f>
        <v>0</v>
      </c>
      <c r="BL89" s="13" t="s">
        <v>2134</v>
      </c>
      <c r="BM89" s="13" t="s">
        <v>2194</v>
      </c>
    </row>
    <row r="90" s="10" customFormat="1" ht="22.8" customHeight="1">
      <c r="B90" s="184"/>
      <c r="C90" s="185"/>
      <c r="D90" s="186" t="s">
        <v>74</v>
      </c>
      <c r="E90" s="198" t="s">
        <v>2195</v>
      </c>
      <c r="F90" s="198" t="s">
        <v>2074</v>
      </c>
      <c r="G90" s="185"/>
      <c r="H90" s="185"/>
      <c r="I90" s="188"/>
      <c r="J90" s="199">
        <f>BK90</f>
        <v>0</v>
      </c>
      <c r="K90" s="185"/>
      <c r="L90" s="190"/>
      <c r="M90" s="191"/>
      <c r="N90" s="192"/>
      <c r="O90" s="192"/>
      <c r="P90" s="193">
        <f>P91</f>
        <v>0</v>
      </c>
      <c r="Q90" s="192"/>
      <c r="R90" s="193">
        <f>R91</f>
        <v>0</v>
      </c>
      <c r="S90" s="192"/>
      <c r="T90" s="194">
        <f>T91</f>
        <v>0</v>
      </c>
      <c r="AR90" s="195" t="s">
        <v>165</v>
      </c>
      <c r="AT90" s="196" t="s">
        <v>74</v>
      </c>
      <c r="AU90" s="196" t="s">
        <v>83</v>
      </c>
      <c r="AY90" s="195" t="s">
        <v>142</v>
      </c>
      <c r="BK90" s="197">
        <f>BK91</f>
        <v>0</v>
      </c>
    </row>
    <row r="91" s="1" customFormat="1" ht="16.5" customHeight="1">
      <c r="B91" s="34"/>
      <c r="C91" s="200" t="s">
        <v>150</v>
      </c>
      <c r="D91" s="200" t="s">
        <v>145</v>
      </c>
      <c r="E91" s="201" t="s">
        <v>2196</v>
      </c>
      <c r="F91" s="202" t="s">
        <v>2074</v>
      </c>
      <c r="G91" s="203" t="s">
        <v>2178</v>
      </c>
      <c r="H91" s="204">
        <v>1</v>
      </c>
      <c r="I91" s="205"/>
      <c r="J91" s="206">
        <f>ROUND(I91*H91,2)</f>
        <v>0</v>
      </c>
      <c r="K91" s="202" t="s">
        <v>149</v>
      </c>
      <c r="L91" s="39"/>
      <c r="M91" s="223" t="s">
        <v>20</v>
      </c>
      <c r="N91" s="224" t="s">
        <v>46</v>
      </c>
      <c r="O91" s="225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3" t="s">
        <v>2134</v>
      </c>
      <c r="AT91" s="13" t="s">
        <v>145</v>
      </c>
      <c r="AU91" s="13" t="s">
        <v>85</v>
      </c>
      <c r="AY91" s="13" t="s">
        <v>142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3" t="s">
        <v>83</v>
      </c>
      <c r="BK91" s="211">
        <f>ROUND(I91*H91,2)</f>
        <v>0</v>
      </c>
      <c r="BL91" s="13" t="s">
        <v>2134</v>
      </c>
      <c r="BM91" s="13" t="s">
        <v>2197</v>
      </c>
    </row>
    <row r="92" s="1" customFormat="1" ht="6.96" customHeight="1">
      <c r="B92" s="53"/>
      <c r="C92" s="54"/>
      <c r="D92" s="54"/>
      <c r="E92" s="54"/>
      <c r="F92" s="54"/>
      <c r="G92" s="54"/>
      <c r="H92" s="54"/>
      <c r="I92" s="150"/>
      <c r="J92" s="54"/>
      <c r="K92" s="54"/>
      <c r="L92" s="39"/>
    </row>
  </sheetData>
  <sheetProtection sheet="1" autoFilter="0" formatColumns="0" formatRows="0" objects="1" scenarios="1" spinCount="100000" saltValue="ormr9Ky0MX0b1EOwwDJvL0Z9KDDiMbz8CKhgYnveXKw+bS/XkaAcpsWoznOf2wQrdEEShsONuaIgo2LwghBnhA==" hashValue="qNPFWlRMFOT9+T0zFLK1PFQ24Zpucs4KLCB6Uo1Gtgss+69A3i/y5GxAQUlVgaXqu9PnLlvRKUPO05XKdmakOg==" algorithmName="SHA-512" password="CC35"/>
  <autoFilter ref="C82:K9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8" customWidth="1"/>
    <col min="2" max="2" width="1.664063" style="228" customWidth="1"/>
    <col min="3" max="4" width="5" style="228" customWidth="1"/>
    <col min="5" max="5" width="11.67" style="228" customWidth="1"/>
    <col min="6" max="6" width="9.17" style="228" customWidth="1"/>
    <col min="7" max="7" width="5" style="228" customWidth="1"/>
    <col min="8" max="8" width="77.83" style="228" customWidth="1"/>
    <col min="9" max="10" width="20" style="228" customWidth="1"/>
    <col min="11" max="11" width="1.664063" style="228" customWidth="1"/>
  </cols>
  <sheetData>
    <row r="1" ht="37.5" customHeight="1"/>
    <row r="2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="11" customFormat="1" ht="45" customHeight="1">
      <c r="B3" s="232"/>
      <c r="C3" s="233" t="s">
        <v>2198</v>
      </c>
      <c r="D3" s="233"/>
      <c r="E3" s="233"/>
      <c r="F3" s="233"/>
      <c r="G3" s="233"/>
      <c r="H3" s="233"/>
      <c r="I3" s="233"/>
      <c r="J3" s="233"/>
      <c r="K3" s="234"/>
    </row>
    <row r="4" ht="25.5" customHeight="1">
      <c r="B4" s="235"/>
      <c r="C4" s="236" t="s">
        <v>2199</v>
      </c>
      <c r="D4" s="236"/>
      <c r="E4" s="236"/>
      <c r="F4" s="236"/>
      <c r="G4" s="236"/>
      <c r="H4" s="236"/>
      <c r="I4" s="236"/>
      <c r="J4" s="236"/>
      <c r="K4" s="237"/>
    </row>
    <row r="5" ht="5.25" customHeight="1">
      <c r="B5" s="235"/>
      <c r="C5" s="238"/>
      <c r="D5" s="238"/>
      <c r="E5" s="238"/>
      <c r="F5" s="238"/>
      <c r="G5" s="238"/>
      <c r="H5" s="238"/>
      <c r="I5" s="238"/>
      <c r="J5" s="238"/>
      <c r="K5" s="237"/>
    </row>
    <row r="6" ht="15" customHeight="1">
      <c r="B6" s="235"/>
      <c r="C6" s="239" t="s">
        <v>2200</v>
      </c>
      <c r="D6" s="239"/>
      <c r="E6" s="239"/>
      <c r="F6" s="239"/>
      <c r="G6" s="239"/>
      <c r="H6" s="239"/>
      <c r="I6" s="239"/>
      <c r="J6" s="239"/>
      <c r="K6" s="237"/>
    </row>
    <row r="7" ht="15" customHeight="1">
      <c r="B7" s="240"/>
      <c r="C7" s="239" t="s">
        <v>2201</v>
      </c>
      <c r="D7" s="239"/>
      <c r="E7" s="239"/>
      <c r="F7" s="239"/>
      <c r="G7" s="239"/>
      <c r="H7" s="239"/>
      <c r="I7" s="239"/>
      <c r="J7" s="239"/>
      <c r="K7" s="237"/>
    </row>
    <row r="8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ht="15" customHeight="1">
      <c r="B9" s="240"/>
      <c r="C9" s="239" t="s">
        <v>2202</v>
      </c>
      <c r="D9" s="239"/>
      <c r="E9" s="239"/>
      <c r="F9" s="239"/>
      <c r="G9" s="239"/>
      <c r="H9" s="239"/>
      <c r="I9" s="239"/>
      <c r="J9" s="239"/>
      <c r="K9" s="237"/>
    </row>
    <row r="10" ht="15" customHeight="1">
      <c r="B10" s="240"/>
      <c r="C10" s="239"/>
      <c r="D10" s="239" t="s">
        <v>2203</v>
      </c>
      <c r="E10" s="239"/>
      <c r="F10" s="239"/>
      <c r="G10" s="239"/>
      <c r="H10" s="239"/>
      <c r="I10" s="239"/>
      <c r="J10" s="239"/>
      <c r="K10" s="237"/>
    </row>
    <row r="11" ht="15" customHeight="1">
      <c r="B11" s="240"/>
      <c r="C11" s="241"/>
      <c r="D11" s="239" t="s">
        <v>2204</v>
      </c>
      <c r="E11" s="239"/>
      <c r="F11" s="239"/>
      <c r="G11" s="239"/>
      <c r="H11" s="239"/>
      <c r="I11" s="239"/>
      <c r="J11" s="239"/>
      <c r="K11" s="237"/>
    </row>
    <row r="12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ht="15" customHeight="1">
      <c r="B13" s="240"/>
      <c r="C13" s="241"/>
      <c r="D13" s="242" t="s">
        <v>2205</v>
      </c>
      <c r="E13" s="239"/>
      <c r="F13" s="239"/>
      <c r="G13" s="239"/>
      <c r="H13" s="239"/>
      <c r="I13" s="239"/>
      <c r="J13" s="239"/>
      <c r="K13" s="237"/>
    </row>
    <row r="14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ht="15" customHeight="1">
      <c r="B15" s="240"/>
      <c r="C15" s="241"/>
      <c r="D15" s="239" t="s">
        <v>2206</v>
      </c>
      <c r="E15" s="239"/>
      <c r="F15" s="239"/>
      <c r="G15" s="239"/>
      <c r="H15" s="239"/>
      <c r="I15" s="239"/>
      <c r="J15" s="239"/>
      <c r="K15" s="237"/>
    </row>
    <row r="16" ht="15" customHeight="1">
      <c r="B16" s="240"/>
      <c r="C16" s="241"/>
      <c r="D16" s="239" t="s">
        <v>2207</v>
      </c>
      <c r="E16" s="239"/>
      <c r="F16" s="239"/>
      <c r="G16" s="239"/>
      <c r="H16" s="239"/>
      <c r="I16" s="239"/>
      <c r="J16" s="239"/>
      <c r="K16" s="237"/>
    </row>
    <row r="17" ht="15" customHeight="1">
      <c r="B17" s="240"/>
      <c r="C17" s="241"/>
      <c r="D17" s="239" t="s">
        <v>2208</v>
      </c>
      <c r="E17" s="239"/>
      <c r="F17" s="239"/>
      <c r="G17" s="239"/>
      <c r="H17" s="239"/>
      <c r="I17" s="239"/>
      <c r="J17" s="239"/>
      <c r="K17" s="237"/>
    </row>
    <row r="18" ht="15" customHeight="1">
      <c r="B18" s="240"/>
      <c r="C18" s="241"/>
      <c r="D18" s="241"/>
      <c r="E18" s="243" t="s">
        <v>82</v>
      </c>
      <c r="F18" s="239" t="s">
        <v>2209</v>
      </c>
      <c r="G18" s="239"/>
      <c r="H18" s="239"/>
      <c r="I18" s="239"/>
      <c r="J18" s="239"/>
      <c r="K18" s="237"/>
    </row>
    <row r="19" ht="15" customHeight="1">
      <c r="B19" s="240"/>
      <c r="C19" s="241"/>
      <c r="D19" s="241"/>
      <c r="E19" s="243" t="s">
        <v>2210</v>
      </c>
      <c r="F19" s="239" t="s">
        <v>2211</v>
      </c>
      <c r="G19" s="239"/>
      <c r="H19" s="239"/>
      <c r="I19" s="239"/>
      <c r="J19" s="239"/>
      <c r="K19" s="237"/>
    </row>
    <row r="20" ht="15" customHeight="1">
      <c r="B20" s="240"/>
      <c r="C20" s="241"/>
      <c r="D20" s="241"/>
      <c r="E20" s="243" t="s">
        <v>2212</v>
      </c>
      <c r="F20" s="239" t="s">
        <v>2213</v>
      </c>
      <c r="G20" s="239"/>
      <c r="H20" s="239"/>
      <c r="I20" s="239"/>
      <c r="J20" s="239"/>
      <c r="K20" s="237"/>
    </row>
    <row r="21" ht="15" customHeight="1">
      <c r="B21" s="240"/>
      <c r="C21" s="241"/>
      <c r="D21" s="241"/>
      <c r="E21" s="243" t="s">
        <v>2214</v>
      </c>
      <c r="F21" s="239" t="s">
        <v>2215</v>
      </c>
      <c r="G21" s="239"/>
      <c r="H21" s="239"/>
      <c r="I21" s="239"/>
      <c r="J21" s="239"/>
      <c r="K21" s="237"/>
    </row>
    <row r="22" ht="15" customHeight="1">
      <c r="B22" s="240"/>
      <c r="C22" s="241"/>
      <c r="D22" s="241"/>
      <c r="E22" s="243" t="s">
        <v>2216</v>
      </c>
      <c r="F22" s="239" t="s">
        <v>1352</v>
      </c>
      <c r="G22" s="239"/>
      <c r="H22" s="239"/>
      <c r="I22" s="239"/>
      <c r="J22" s="239"/>
      <c r="K22" s="237"/>
    </row>
    <row r="23" ht="15" customHeight="1">
      <c r="B23" s="240"/>
      <c r="C23" s="241"/>
      <c r="D23" s="241"/>
      <c r="E23" s="243" t="s">
        <v>2217</v>
      </c>
      <c r="F23" s="239" t="s">
        <v>2218</v>
      </c>
      <c r="G23" s="239"/>
      <c r="H23" s="239"/>
      <c r="I23" s="239"/>
      <c r="J23" s="239"/>
      <c r="K23" s="237"/>
    </row>
    <row r="24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ht="15" customHeight="1">
      <c r="B25" s="240"/>
      <c r="C25" s="239" t="s">
        <v>2219</v>
      </c>
      <c r="D25" s="239"/>
      <c r="E25" s="239"/>
      <c r="F25" s="239"/>
      <c r="G25" s="239"/>
      <c r="H25" s="239"/>
      <c r="I25" s="239"/>
      <c r="J25" s="239"/>
      <c r="K25" s="237"/>
    </row>
    <row r="26" ht="15" customHeight="1">
      <c r="B26" s="240"/>
      <c r="C26" s="239" t="s">
        <v>2220</v>
      </c>
      <c r="D26" s="239"/>
      <c r="E26" s="239"/>
      <c r="F26" s="239"/>
      <c r="G26" s="239"/>
      <c r="H26" s="239"/>
      <c r="I26" s="239"/>
      <c r="J26" s="239"/>
      <c r="K26" s="237"/>
    </row>
    <row r="27" ht="15" customHeight="1">
      <c r="B27" s="240"/>
      <c r="C27" s="239"/>
      <c r="D27" s="239" t="s">
        <v>2221</v>
      </c>
      <c r="E27" s="239"/>
      <c r="F27" s="239"/>
      <c r="G27" s="239"/>
      <c r="H27" s="239"/>
      <c r="I27" s="239"/>
      <c r="J27" s="239"/>
      <c r="K27" s="237"/>
    </row>
    <row r="28" ht="15" customHeight="1">
      <c r="B28" s="240"/>
      <c r="C28" s="241"/>
      <c r="D28" s="239" t="s">
        <v>2222</v>
      </c>
      <c r="E28" s="239"/>
      <c r="F28" s="239"/>
      <c r="G28" s="239"/>
      <c r="H28" s="239"/>
      <c r="I28" s="239"/>
      <c r="J28" s="239"/>
      <c r="K28" s="237"/>
    </row>
    <row r="29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ht="15" customHeight="1">
      <c r="B30" s="240"/>
      <c r="C30" s="241"/>
      <c r="D30" s="239" t="s">
        <v>2223</v>
      </c>
      <c r="E30" s="239"/>
      <c r="F30" s="239"/>
      <c r="G30" s="239"/>
      <c r="H30" s="239"/>
      <c r="I30" s="239"/>
      <c r="J30" s="239"/>
      <c r="K30" s="237"/>
    </row>
    <row r="31" ht="15" customHeight="1">
      <c r="B31" s="240"/>
      <c r="C31" s="241"/>
      <c r="D31" s="239" t="s">
        <v>2224</v>
      </c>
      <c r="E31" s="239"/>
      <c r="F31" s="239"/>
      <c r="G31" s="239"/>
      <c r="H31" s="239"/>
      <c r="I31" s="239"/>
      <c r="J31" s="239"/>
      <c r="K31" s="237"/>
    </row>
    <row r="32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ht="15" customHeight="1">
      <c r="B33" s="240"/>
      <c r="C33" s="241"/>
      <c r="D33" s="239" t="s">
        <v>2225</v>
      </c>
      <c r="E33" s="239"/>
      <c r="F33" s="239"/>
      <c r="G33" s="239"/>
      <c r="H33" s="239"/>
      <c r="I33" s="239"/>
      <c r="J33" s="239"/>
      <c r="K33" s="237"/>
    </row>
    <row r="34" ht="15" customHeight="1">
      <c r="B34" s="240"/>
      <c r="C34" s="241"/>
      <c r="D34" s="239" t="s">
        <v>2226</v>
      </c>
      <c r="E34" s="239"/>
      <c r="F34" s="239"/>
      <c r="G34" s="239"/>
      <c r="H34" s="239"/>
      <c r="I34" s="239"/>
      <c r="J34" s="239"/>
      <c r="K34" s="237"/>
    </row>
    <row r="35" ht="15" customHeight="1">
      <c r="B35" s="240"/>
      <c r="C35" s="241"/>
      <c r="D35" s="239" t="s">
        <v>2227</v>
      </c>
      <c r="E35" s="239"/>
      <c r="F35" s="239"/>
      <c r="G35" s="239"/>
      <c r="H35" s="239"/>
      <c r="I35" s="239"/>
      <c r="J35" s="239"/>
      <c r="K35" s="237"/>
    </row>
    <row r="36" ht="15" customHeight="1">
      <c r="B36" s="240"/>
      <c r="C36" s="241"/>
      <c r="D36" s="239"/>
      <c r="E36" s="242" t="s">
        <v>128</v>
      </c>
      <c r="F36" s="239"/>
      <c r="G36" s="239" t="s">
        <v>2228</v>
      </c>
      <c r="H36" s="239"/>
      <c r="I36" s="239"/>
      <c r="J36" s="239"/>
      <c r="K36" s="237"/>
    </row>
    <row r="37" ht="30.75" customHeight="1">
      <c r="B37" s="240"/>
      <c r="C37" s="241"/>
      <c r="D37" s="239"/>
      <c r="E37" s="242" t="s">
        <v>2229</v>
      </c>
      <c r="F37" s="239"/>
      <c r="G37" s="239" t="s">
        <v>2230</v>
      </c>
      <c r="H37" s="239"/>
      <c r="I37" s="239"/>
      <c r="J37" s="239"/>
      <c r="K37" s="237"/>
    </row>
    <row r="38" ht="15" customHeight="1">
      <c r="B38" s="240"/>
      <c r="C38" s="241"/>
      <c r="D38" s="239"/>
      <c r="E38" s="242" t="s">
        <v>56</v>
      </c>
      <c r="F38" s="239"/>
      <c r="G38" s="239" t="s">
        <v>2231</v>
      </c>
      <c r="H38" s="239"/>
      <c r="I38" s="239"/>
      <c r="J38" s="239"/>
      <c r="K38" s="237"/>
    </row>
    <row r="39" ht="15" customHeight="1">
      <c r="B39" s="240"/>
      <c r="C39" s="241"/>
      <c r="D39" s="239"/>
      <c r="E39" s="242" t="s">
        <v>57</v>
      </c>
      <c r="F39" s="239"/>
      <c r="G39" s="239" t="s">
        <v>2232</v>
      </c>
      <c r="H39" s="239"/>
      <c r="I39" s="239"/>
      <c r="J39" s="239"/>
      <c r="K39" s="237"/>
    </row>
    <row r="40" ht="15" customHeight="1">
      <c r="B40" s="240"/>
      <c r="C40" s="241"/>
      <c r="D40" s="239"/>
      <c r="E40" s="242" t="s">
        <v>129</v>
      </c>
      <c r="F40" s="239"/>
      <c r="G40" s="239" t="s">
        <v>2233</v>
      </c>
      <c r="H40" s="239"/>
      <c r="I40" s="239"/>
      <c r="J40" s="239"/>
      <c r="K40" s="237"/>
    </row>
    <row r="41" ht="15" customHeight="1">
      <c r="B41" s="240"/>
      <c r="C41" s="241"/>
      <c r="D41" s="239"/>
      <c r="E41" s="242" t="s">
        <v>130</v>
      </c>
      <c r="F41" s="239"/>
      <c r="G41" s="239" t="s">
        <v>2234</v>
      </c>
      <c r="H41" s="239"/>
      <c r="I41" s="239"/>
      <c r="J41" s="239"/>
      <c r="K41" s="237"/>
    </row>
    <row r="42" ht="15" customHeight="1">
      <c r="B42" s="240"/>
      <c r="C42" s="241"/>
      <c r="D42" s="239"/>
      <c r="E42" s="242" t="s">
        <v>2235</v>
      </c>
      <c r="F42" s="239"/>
      <c r="G42" s="239" t="s">
        <v>2236</v>
      </c>
      <c r="H42" s="239"/>
      <c r="I42" s="239"/>
      <c r="J42" s="239"/>
      <c r="K42" s="237"/>
    </row>
    <row r="43" ht="15" customHeight="1">
      <c r="B43" s="240"/>
      <c r="C43" s="241"/>
      <c r="D43" s="239"/>
      <c r="E43" s="242"/>
      <c r="F43" s="239"/>
      <c r="G43" s="239" t="s">
        <v>2237</v>
      </c>
      <c r="H43" s="239"/>
      <c r="I43" s="239"/>
      <c r="J43" s="239"/>
      <c r="K43" s="237"/>
    </row>
    <row r="44" ht="15" customHeight="1">
      <c r="B44" s="240"/>
      <c r="C44" s="241"/>
      <c r="D44" s="239"/>
      <c r="E44" s="242" t="s">
        <v>2238</v>
      </c>
      <c r="F44" s="239"/>
      <c r="G44" s="239" t="s">
        <v>2239</v>
      </c>
      <c r="H44" s="239"/>
      <c r="I44" s="239"/>
      <c r="J44" s="239"/>
      <c r="K44" s="237"/>
    </row>
    <row r="45" ht="15" customHeight="1">
      <c r="B45" s="240"/>
      <c r="C45" s="241"/>
      <c r="D45" s="239"/>
      <c r="E45" s="242" t="s">
        <v>132</v>
      </c>
      <c r="F45" s="239"/>
      <c r="G45" s="239" t="s">
        <v>2240</v>
      </c>
      <c r="H45" s="239"/>
      <c r="I45" s="239"/>
      <c r="J45" s="239"/>
      <c r="K45" s="237"/>
    </row>
    <row r="46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ht="15" customHeight="1">
      <c r="B47" s="240"/>
      <c r="C47" s="241"/>
      <c r="D47" s="239" t="s">
        <v>2241</v>
      </c>
      <c r="E47" s="239"/>
      <c r="F47" s="239"/>
      <c r="G47" s="239"/>
      <c r="H47" s="239"/>
      <c r="I47" s="239"/>
      <c r="J47" s="239"/>
      <c r="K47" s="237"/>
    </row>
    <row r="48" ht="15" customHeight="1">
      <c r="B48" s="240"/>
      <c r="C48" s="241"/>
      <c r="D48" s="241"/>
      <c r="E48" s="239" t="s">
        <v>2242</v>
      </c>
      <c r="F48" s="239"/>
      <c r="G48" s="239"/>
      <c r="H48" s="239"/>
      <c r="I48" s="239"/>
      <c r="J48" s="239"/>
      <c r="K48" s="237"/>
    </row>
    <row r="49" ht="15" customHeight="1">
      <c r="B49" s="240"/>
      <c r="C49" s="241"/>
      <c r="D49" s="241"/>
      <c r="E49" s="239" t="s">
        <v>2243</v>
      </c>
      <c r="F49" s="239"/>
      <c r="G49" s="239"/>
      <c r="H49" s="239"/>
      <c r="I49" s="239"/>
      <c r="J49" s="239"/>
      <c r="K49" s="237"/>
    </row>
    <row r="50" ht="15" customHeight="1">
      <c r="B50" s="240"/>
      <c r="C50" s="241"/>
      <c r="D50" s="241"/>
      <c r="E50" s="239" t="s">
        <v>2244</v>
      </c>
      <c r="F50" s="239"/>
      <c r="G50" s="239"/>
      <c r="H50" s="239"/>
      <c r="I50" s="239"/>
      <c r="J50" s="239"/>
      <c r="K50" s="237"/>
    </row>
    <row r="51" ht="15" customHeight="1">
      <c r="B51" s="240"/>
      <c r="C51" s="241"/>
      <c r="D51" s="239" t="s">
        <v>2245</v>
      </c>
      <c r="E51" s="239"/>
      <c r="F51" s="239"/>
      <c r="G51" s="239"/>
      <c r="H51" s="239"/>
      <c r="I51" s="239"/>
      <c r="J51" s="239"/>
      <c r="K51" s="237"/>
    </row>
    <row r="52" ht="25.5" customHeight="1">
      <c r="B52" s="235"/>
      <c r="C52" s="236" t="s">
        <v>2246</v>
      </c>
      <c r="D52" s="236"/>
      <c r="E52" s="236"/>
      <c r="F52" s="236"/>
      <c r="G52" s="236"/>
      <c r="H52" s="236"/>
      <c r="I52" s="236"/>
      <c r="J52" s="236"/>
      <c r="K52" s="237"/>
    </row>
    <row r="53" ht="5.25" customHeight="1">
      <c r="B53" s="235"/>
      <c r="C53" s="238"/>
      <c r="D53" s="238"/>
      <c r="E53" s="238"/>
      <c r="F53" s="238"/>
      <c r="G53" s="238"/>
      <c r="H53" s="238"/>
      <c r="I53" s="238"/>
      <c r="J53" s="238"/>
      <c r="K53" s="237"/>
    </row>
    <row r="54" ht="15" customHeight="1">
      <c r="B54" s="235"/>
      <c r="C54" s="239" t="s">
        <v>2247</v>
      </c>
      <c r="D54" s="239"/>
      <c r="E54" s="239"/>
      <c r="F54" s="239"/>
      <c r="G54" s="239"/>
      <c r="H54" s="239"/>
      <c r="I54" s="239"/>
      <c r="J54" s="239"/>
      <c r="K54" s="237"/>
    </row>
    <row r="55" ht="15" customHeight="1">
      <c r="B55" s="235"/>
      <c r="C55" s="239" t="s">
        <v>2248</v>
      </c>
      <c r="D55" s="239"/>
      <c r="E55" s="239"/>
      <c r="F55" s="239"/>
      <c r="G55" s="239"/>
      <c r="H55" s="239"/>
      <c r="I55" s="239"/>
      <c r="J55" s="239"/>
      <c r="K55" s="237"/>
    </row>
    <row r="56" ht="12.75" customHeight="1">
      <c r="B56" s="235"/>
      <c r="C56" s="239"/>
      <c r="D56" s="239"/>
      <c r="E56" s="239"/>
      <c r="F56" s="239"/>
      <c r="G56" s="239"/>
      <c r="H56" s="239"/>
      <c r="I56" s="239"/>
      <c r="J56" s="239"/>
      <c r="K56" s="237"/>
    </row>
    <row r="57" ht="15" customHeight="1">
      <c r="B57" s="235"/>
      <c r="C57" s="239" t="s">
        <v>2249</v>
      </c>
      <c r="D57" s="239"/>
      <c r="E57" s="239"/>
      <c r="F57" s="239"/>
      <c r="G57" s="239"/>
      <c r="H57" s="239"/>
      <c r="I57" s="239"/>
      <c r="J57" s="239"/>
      <c r="K57" s="237"/>
    </row>
    <row r="58" ht="15" customHeight="1">
      <c r="B58" s="235"/>
      <c r="C58" s="241"/>
      <c r="D58" s="239" t="s">
        <v>2250</v>
      </c>
      <c r="E58" s="239"/>
      <c r="F58" s="239"/>
      <c r="G58" s="239"/>
      <c r="H58" s="239"/>
      <c r="I58" s="239"/>
      <c r="J58" s="239"/>
      <c r="K58" s="237"/>
    </row>
    <row r="59" ht="15" customHeight="1">
      <c r="B59" s="235"/>
      <c r="C59" s="241"/>
      <c r="D59" s="239" t="s">
        <v>2251</v>
      </c>
      <c r="E59" s="239"/>
      <c r="F59" s="239"/>
      <c r="G59" s="239"/>
      <c r="H59" s="239"/>
      <c r="I59" s="239"/>
      <c r="J59" s="239"/>
      <c r="K59" s="237"/>
    </row>
    <row r="60" ht="15" customHeight="1">
      <c r="B60" s="235"/>
      <c r="C60" s="241"/>
      <c r="D60" s="239" t="s">
        <v>2252</v>
      </c>
      <c r="E60" s="239"/>
      <c r="F60" s="239"/>
      <c r="G60" s="239"/>
      <c r="H60" s="239"/>
      <c r="I60" s="239"/>
      <c r="J60" s="239"/>
      <c r="K60" s="237"/>
    </row>
    <row r="61" ht="15" customHeight="1">
      <c r="B61" s="235"/>
      <c r="C61" s="241"/>
      <c r="D61" s="239" t="s">
        <v>2253</v>
      </c>
      <c r="E61" s="239"/>
      <c r="F61" s="239"/>
      <c r="G61" s="239"/>
      <c r="H61" s="239"/>
      <c r="I61" s="239"/>
      <c r="J61" s="239"/>
      <c r="K61" s="237"/>
    </row>
    <row r="62" ht="15" customHeight="1">
      <c r="B62" s="235"/>
      <c r="C62" s="241"/>
      <c r="D62" s="244" t="s">
        <v>2254</v>
      </c>
      <c r="E62" s="244"/>
      <c r="F62" s="244"/>
      <c r="G62" s="244"/>
      <c r="H62" s="244"/>
      <c r="I62" s="244"/>
      <c r="J62" s="244"/>
      <c r="K62" s="237"/>
    </row>
    <row r="63" ht="15" customHeight="1">
      <c r="B63" s="235"/>
      <c r="C63" s="241"/>
      <c r="D63" s="239" t="s">
        <v>2255</v>
      </c>
      <c r="E63" s="239"/>
      <c r="F63" s="239"/>
      <c r="G63" s="239"/>
      <c r="H63" s="239"/>
      <c r="I63" s="239"/>
      <c r="J63" s="239"/>
      <c r="K63" s="237"/>
    </row>
    <row r="64" ht="12.75" customHeight="1">
      <c r="B64" s="235"/>
      <c r="C64" s="241"/>
      <c r="D64" s="241"/>
      <c r="E64" s="245"/>
      <c r="F64" s="241"/>
      <c r="G64" s="241"/>
      <c r="H64" s="241"/>
      <c r="I64" s="241"/>
      <c r="J64" s="241"/>
      <c r="K64" s="237"/>
    </row>
    <row r="65" ht="15" customHeight="1">
      <c r="B65" s="235"/>
      <c r="C65" s="241"/>
      <c r="D65" s="239" t="s">
        <v>2256</v>
      </c>
      <c r="E65" s="239"/>
      <c r="F65" s="239"/>
      <c r="G65" s="239"/>
      <c r="H65" s="239"/>
      <c r="I65" s="239"/>
      <c r="J65" s="239"/>
      <c r="K65" s="237"/>
    </row>
    <row r="66" ht="15" customHeight="1">
      <c r="B66" s="235"/>
      <c r="C66" s="241"/>
      <c r="D66" s="244" t="s">
        <v>2257</v>
      </c>
      <c r="E66" s="244"/>
      <c r="F66" s="244"/>
      <c r="G66" s="244"/>
      <c r="H66" s="244"/>
      <c r="I66" s="244"/>
      <c r="J66" s="244"/>
      <c r="K66" s="237"/>
    </row>
    <row r="67" ht="15" customHeight="1">
      <c r="B67" s="235"/>
      <c r="C67" s="241"/>
      <c r="D67" s="239" t="s">
        <v>2258</v>
      </c>
      <c r="E67" s="239"/>
      <c r="F67" s="239"/>
      <c r="G67" s="239"/>
      <c r="H67" s="239"/>
      <c r="I67" s="239"/>
      <c r="J67" s="239"/>
      <c r="K67" s="237"/>
    </row>
    <row r="68" ht="15" customHeight="1">
      <c r="B68" s="235"/>
      <c r="C68" s="241"/>
      <c r="D68" s="239" t="s">
        <v>2259</v>
      </c>
      <c r="E68" s="239"/>
      <c r="F68" s="239"/>
      <c r="G68" s="239"/>
      <c r="H68" s="239"/>
      <c r="I68" s="239"/>
      <c r="J68" s="239"/>
      <c r="K68" s="237"/>
    </row>
    <row r="69" ht="15" customHeight="1">
      <c r="B69" s="235"/>
      <c r="C69" s="241"/>
      <c r="D69" s="239" t="s">
        <v>2260</v>
      </c>
      <c r="E69" s="239"/>
      <c r="F69" s="239"/>
      <c r="G69" s="239"/>
      <c r="H69" s="239"/>
      <c r="I69" s="239"/>
      <c r="J69" s="239"/>
      <c r="K69" s="237"/>
    </row>
    <row r="70" ht="15" customHeight="1">
      <c r="B70" s="235"/>
      <c r="C70" s="241"/>
      <c r="D70" s="239" t="s">
        <v>2261</v>
      </c>
      <c r="E70" s="239"/>
      <c r="F70" s="239"/>
      <c r="G70" s="239"/>
      <c r="H70" s="239"/>
      <c r="I70" s="239"/>
      <c r="J70" s="239"/>
      <c r="K70" s="237"/>
    </row>
    <row r="71" ht="12.75" customHeight="1">
      <c r="B71" s="246"/>
      <c r="C71" s="247"/>
      <c r="D71" s="247"/>
      <c r="E71" s="247"/>
      <c r="F71" s="247"/>
      <c r="G71" s="247"/>
      <c r="H71" s="247"/>
      <c r="I71" s="247"/>
      <c r="J71" s="247"/>
      <c r="K71" s="248"/>
    </row>
    <row r="72" ht="18.75" customHeight="1">
      <c r="B72" s="249"/>
      <c r="C72" s="249"/>
      <c r="D72" s="249"/>
      <c r="E72" s="249"/>
      <c r="F72" s="249"/>
      <c r="G72" s="249"/>
      <c r="H72" s="249"/>
      <c r="I72" s="249"/>
      <c r="J72" s="249"/>
      <c r="K72" s="250"/>
    </row>
    <row r="73" ht="18.75" customHeight="1">
      <c r="B73" s="250"/>
      <c r="C73" s="250"/>
      <c r="D73" s="250"/>
      <c r="E73" s="250"/>
      <c r="F73" s="250"/>
      <c r="G73" s="250"/>
      <c r="H73" s="250"/>
      <c r="I73" s="250"/>
      <c r="J73" s="250"/>
      <c r="K73" s="250"/>
    </row>
    <row r="74" ht="7.5" customHeight="1">
      <c r="B74" s="251"/>
      <c r="C74" s="252"/>
      <c r="D74" s="252"/>
      <c r="E74" s="252"/>
      <c r="F74" s="252"/>
      <c r="G74" s="252"/>
      <c r="H74" s="252"/>
      <c r="I74" s="252"/>
      <c r="J74" s="252"/>
      <c r="K74" s="253"/>
    </row>
    <row r="75" ht="45" customHeight="1">
      <c r="B75" s="254"/>
      <c r="C75" s="255" t="s">
        <v>2262</v>
      </c>
      <c r="D75" s="255"/>
      <c r="E75" s="255"/>
      <c r="F75" s="255"/>
      <c r="G75" s="255"/>
      <c r="H75" s="255"/>
      <c r="I75" s="255"/>
      <c r="J75" s="255"/>
      <c r="K75" s="256"/>
    </row>
    <row r="76" ht="17.25" customHeight="1">
      <c r="B76" s="254"/>
      <c r="C76" s="257" t="s">
        <v>2263</v>
      </c>
      <c r="D76" s="257"/>
      <c r="E76" s="257"/>
      <c r="F76" s="257" t="s">
        <v>2264</v>
      </c>
      <c r="G76" s="258"/>
      <c r="H76" s="257" t="s">
        <v>57</v>
      </c>
      <c r="I76" s="257" t="s">
        <v>60</v>
      </c>
      <c r="J76" s="257" t="s">
        <v>2265</v>
      </c>
      <c r="K76" s="256"/>
    </row>
    <row r="77" ht="17.25" customHeight="1">
      <c r="B77" s="254"/>
      <c r="C77" s="259" t="s">
        <v>2266</v>
      </c>
      <c r="D77" s="259"/>
      <c r="E77" s="259"/>
      <c r="F77" s="260" t="s">
        <v>2267</v>
      </c>
      <c r="G77" s="261"/>
      <c r="H77" s="259"/>
      <c r="I77" s="259"/>
      <c r="J77" s="259" t="s">
        <v>2268</v>
      </c>
      <c r="K77" s="256"/>
    </row>
    <row r="78" ht="5.25" customHeight="1">
      <c r="B78" s="254"/>
      <c r="C78" s="262"/>
      <c r="D78" s="262"/>
      <c r="E78" s="262"/>
      <c r="F78" s="262"/>
      <c r="G78" s="263"/>
      <c r="H78" s="262"/>
      <c r="I78" s="262"/>
      <c r="J78" s="262"/>
      <c r="K78" s="256"/>
    </row>
    <row r="79" ht="15" customHeight="1">
      <c r="B79" s="254"/>
      <c r="C79" s="242" t="s">
        <v>56</v>
      </c>
      <c r="D79" s="262"/>
      <c r="E79" s="262"/>
      <c r="F79" s="264" t="s">
        <v>2269</v>
      </c>
      <c r="G79" s="263"/>
      <c r="H79" s="242" t="s">
        <v>2270</v>
      </c>
      <c r="I79" s="242" t="s">
        <v>2271</v>
      </c>
      <c r="J79" s="242">
        <v>20</v>
      </c>
      <c r="K79" s="256"/>
    </row>
    <row r="80" ht="15" customHeight="1">
      <c r="B80" s="254"/>
      <c r="C80" s="242" t="s">
        <v>2272</v>
      </c>
      <c r="D80" s="242"/>
      <c r="E80" s="242"/>
      <c r="F80" s="264" t="s">
        <v>2269</v>
      </c>
      <c r="G80" s="263"/>
      <c r="H80" s="242" t="s">
        <v>2273</v>
      </c>
      <c r="I80" s="242" t="s">
        <v>2271</v>
      </c>
      <c r="J80" s="242">
        <v>120</v>
      </c>
      <c r="K80" s="256"/>
    </row>
    <row r="81" ht="15" customHeight="1">
      <c r="B81" s="265"/>
      <c r="C81" s="242" t="s">
        <v>2274</v>
      </c>
      <c r="D81" s="242"/>
      <c r="E81" s="242"/>
      <c r="F81" s="264" t="s">
        <v>2275</v>
      </c>
      <c r="G81" s="263"/>
      <c r="H81" s="242" t="s">
        <v>2276</v>
      </c>
      <c r="I81" s="242" t="s">
        <v>2271</v>
      </c>
      <c r="J81" s="242">
        <v>50</v>
      </c>
      <c r="K81" s="256"/>
    </row>
    <row r="82" ht="15" customHeight="1">
      <c r="B82" s="265"/>
      <c r="C82" s="242" t="s">
        <v>2277</v>
      </c>
      <c r="D82" s="242"/>
      <c r="E82" s="242"/>
      <c r="F82" s="264" t="s">
        <v>2269</v>
      </c>
      <c r="G82" s="263"/>
      <c r="H82" s="242" t="s">
        <v>2278</v>
      </c>
      <c r="I82" s="242" t="s">
        <v>2279</v>
      </c>
      <c r="J82" s="242"/>
      <c r="K82" s="256"/>
    </row>
    <row r="83" ht="15" customHeight="1">
      <c r="B83" s="265"/>
      <c r="C83" s="266" t="s">
        <v>2280</v>
      </c>
      <c r="D83" s="266"/>
      <c r="E83" s="266"/>
      <c r="F83" s="267" t="s">
        <v>2275</v>
      </c>
      <c r="G83" s="266"/>
      <c r="H83" s="266" t="s">
        <v>2281</v>
      </c>
      <c r="I83" s="266" t="s">
        <v>2271</v>
      </c>
      <c r="J83" s="266">
        <v>15</v>
      </c>
      <c r="K83" s="256"/>
    </row>
    <row r="84" ht="15" customHeight="1">
      <c r="B84" s="265"/>
      <c r="C84" s="266" t="s">
        <v>2282</v>
      </c>
      <c r="D84" s="266"/>
      <c r="E84" s="266"/>
      <c r="F84" s="267" t="s">
        <v>2275</v>
      </c>
      <c r="G84" s="266"/>
      <c r="H84" s="266" t="s">
        <v>2283</v>
      </c>
      <c r="I84" s="266" t="s">
        <v>2271</v>
      </c>
      <c r="J84" s="266">
        <v>15</v>
      </c>
      <c r="K84" s="256"/>
    </row>
    <row r="85" ht="15" customHeight="1">
      <c r="B85" s="265"/>
      <c r="C85" s="266" t="s">
        <v>2284</v>
      </c>
      <c r="D85" s="266"/>
      <c r="E85" s="266"/>
      <c r="F85" s="267" t="s">
        <v>2275</v>
      </c>
      <c r="G85" s="266"/>
      <c r="H85" s="266" t="s">
        <v>2285</v>
      </c>
      <c r="I85" s="266" t="s">
        <v>2271</v>
      </c>
      <c r="J85" s="266">
        <v>20</v>
      </c>
      <c r="K85" s="256"/>
    </row>
    <row r="86" ht="15" customHeight="1">
      <c r="B86" s="265"/>
      <c r="C86" s="266" t="s">
        <v>2286</v>
      </c>
      <c r="D86" s="266"/>
      <c r="E86" s="266"/>
      <c r="F86" s="267" t="s">
        <v>2275</v>
      </c>
      <c r="G86" s="266"/>
      <c r="H86" s="266" t="s">
        <v>2287</v>
      </c>
      <c r="I86" s="266" t="s">
        <v>2271</v>
      </c>
      <c r="J86" s="266">
        <v>20</v>
      </c>
      <c r="K86" s="256"/>
    </row>
    <row r="87" ht="15" customHeight="1">
      <c r="B87" s="265"/>
      <c r="C87" s="242" t="s">
        <v>2288</v>
      </c>
      <c r="D87" s="242"/>
      <c r="E87" s="242"/>
      <c r="F87" s="264" t="s">
        <v>2275</v>
      </c>
      <c r="G87" s="263"/>
      <c r="H87" s="242" t="s">
        <v>2289</v>
      </c>
      <c r="I87" s="242" t="s">
        <v>2271</v>
      </c>
      <c r="J87" s="242">
        <v>50</v>
      </c>
      <c r="K87" s="256"/>
    </row>
    <row r="88" ht="15" customHeight="1">
      <c r="B88" s="265"/>
      <c r="C88" s="242" t="s">
        <v>2290</v>
      </c>
      <c r="D88" s="242"/>
      <c r="E88" s="242"/>
      <c r="F88" s="264" t="s">
        <v>2275</v>
      </c>
      <c r="G88" s="263"/>
      <c r="H88" s="242" t="s">
        <v>2291</v>
      </c>
      <c r="I88" s="242" t="s">
        <v>2271</v>
      </c>
      <c r="J88" s="242">
        <v>20</v>
      </c>
      <c r="K88" s="256"/>
    </row>
    <row r="89" ht="15" customHeight="1">
      <c r="B89" s="265"/>
      <c r="C89" s="242" t="s">
        <v>2292</v>
      </c>
      <c r="D89" s="242"/>
      <c r="E89" s="242"/>
      <c r="F89" s="264" t="s">
        <v>2275</v>
      </c>
      <c r="G89" s="263"/>
      <c r="H89" s="242" t="s">
        <v>2293</v>
      </c>
      <c r="I89" s="242" t="s">
        <v>2271</v>
      </c>
      <c r="J89" s="242">
        <v>20</v>
      </c>
      <c r="K89" s="256"/>
    </row>
    <row r="90" ht="15" customHeight="1">
      <c r="B90" s="265"/>
      <c r="C90" s="242" t="s">
        <v>2294</v>
      </c>
      <c r="D90" s="242"/>
      <c r="E90" s="242"/>
      <c r="F90" s="264" t="s">
        <v>2275</v>
      </c>
      <c r="G90" s="263"/>
      <c r="H90" s="242" t="s">
        <v>2295</v>
      </c>
      <c r="I90" s="242" t="s">
        <v>2271</v>
      </c>
      <c r="J90" s="242">
        <v>50</v>
      </c>
      <c r="K90" s="256"/>
    </row>
    <row r="91" ht="15" customHeight="1">
      <c r="B91" s="265"/>
      <c r="C91" s="242" t="s">
        <v>2296</v>
      </c>
      <c r="D91" s="242"/>
      <c r="E91" s="242"/>
      <c r="F91" s="264" t="s">
        <v>2275</v>
      </c>
      <c r="G91" s="263"/>
      <c r="H91" s="242" t="s">
        <v>2296</v>
      </c>
      <c r="I91" s="242" t="s">
        <v>2271</v>
      </c>
      <c r="J91" s="242">
        <v>50</v>
      </c>
      <c r="K91" s="256"/>
    </row>
    <row r="92" ht="15" customHeight="1">
      <c r="B92" s="265"/>
      <c r="C92" s="242" t="s">
        <v>2297</v>
      </c>
      <c r="D92" s="242"/>
      <c r="E92" s="242"/>
      <c r="F92" s="264" t="s">
        <v>2275</v>
      </c>
      <c r="G92" s="263"/>
      <c r="H92" s="242" t="s">
        <v>2298</v>
      </c>
      <c r="I92" s="242" t="s">
        <v>2271</v>
      </c>
      <c r="J92" s="242">
        <v>255</v>
      </c>
      <c r="K92" s="256"/>
    </row>
    <row r="93" ht="15" customHeight="1">
      <c r="B93" s="265"/>
      <c r="C93" s="242" t="s">
        <v>2299</v>
      </c>
      <c r="D93" s="242"/>
      <c r="E93" s="242"/>
      <c r="F93" s="264" t="s">
        <v>2269</v>
      </c>
      <c r="G93" s="263"/>
      <c r="H93" s="242" t="s">
        <v>2300</v>
      </c>
      <c r="I93" s="242" t="s">
        <v>2301</v>
      </c>
      <c r="J93" s="242"/>
      <c r="K93" s="256"/>
    </row>
    <row r="94" ht="15" customHeight="1">
      <c r="B94" s="265"/>
      <c r="C94" s="242" t="s">
        <v>2302</v>
      </c>
      <c r="D94" s="242"/>
      <c r="E94" s="242"/>
      <c r="F94" s="264" t="s">
        <v>2269</v>
      </c>
      <c r="G94" s="263"/>
      <c r="H94" s="242" t="s">
        <v>2303</v>
      </c>
      <c r="I94" s="242" t="s">
        <v>2304</v>
      </c>
      <c r="J94" s="242"/>
      <c r="K94" s="256"/>
    </row>
    <row r="95" ht="15" customHeight="1">
      <c r="B95" s="265"/>
      <c r="C95" s="242" t="s">
        <v>2305</v>
      </c>
      <c r="D95" s="242"/>
      <c r="E95" s="242"/>
      <c r="F95" s="264" t="s">
        <v>2269</v>
      </c>
      <c r="G95" s="263"/>
      <c r="H95" s="242" t="s">
        <v>2305</v>
      </c>
      <c r="I95" s="242" t="s">
        <v>2304</v>
      </c>
      <c r="J95" s="242"/>
      <c r="K95" s="256"/>
    </row>
    <row r="96" ht="15" customHeight="1">
      <c r="B96" s="265"/>
      <c r="C96" s="242" t="s">
        <v>41</v>
      </c>
      <c r="D96" s="242"/>
      <c r="E96" s="242"/>
      <c r="F96" s="264" t="s">
        <v>2269</v>
      </c>
      <c r="G96" s="263"/>
      <c r="H96" s="242" t="s">
        <v>2306</v>
      </c>
      <c r="I96" s="242" t="s">
        <v>2304</v>
      </c>
      <c r="J96" s="242"/>
      <c r="K96" s="256"/>
    </row>
    <row r="97" ht="15" customHeight="1">
      <c r="B97" s="265"/>
      <c r="C97" s="242" t="s">
        <v>51</v>
      </c>
      <c r="D97" s="242"/>
      <c r="E97" s="242"/>
      <c r="F97" s="264" t="s">
        <v>2269</v>
      </c>
      <c r="G97" s="263"/>
      <c r="H97" s="242" t="s">
        <v>2307</v>
      </c>
      <c r="I97" s="242" t="s">
        <v>2304</v>
      </c>
      <c r="J97" s="242"/>
      <c r="K97" s="256"/>
    </row>
    <row r="98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ht="18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</row>
    <row r="101" ht="7.5" customHeight="1">
      <c r="B101" s="251"/>
      <c r="C101" s="252"/>
      <c r="D101" s="252"/>
      <c r="E101" s="252"/>
      <c r="F101" s="252"/>
      <c r="G101" s="252"/>
      <c r="H101" s="252"/>
      <c r="I101" s="252"/>
      <c r="J101" s="252"/>
      <c r="K101" s="253"/>
    </row>
    <row r="102" ht="45" customHeight="1">
      <c r="B102" s="254"/>
      <c r="C102" s="255" t="s">
        <v>2308</v>
      </c>
      <c r="D102" s="255"/>
      <c r="E102" s="255"/>
      <c r="F102" s="255"/>
      <c r="G102" s="255"/>
      <c r="H102" s="255"/>
      <c r="I102" s="255"/>
      <c r="J102" s="255"/>
      <c r="K102" s="256"/>
    </row>
    <row r="103" ht="17.25" customHeight="1">
      <c r="B103" s="254"/>
      <c r="C103" s="257" t="s">
        <v>2263</v>
      </c>
      <c r="D103" s="257"/>
      <c r="E103" s="257"/>
      <c r="F103" s="257" t="s">
        <v>2264</v>
      </c>
      <c r="G103" s="258"/>
      <c r="H103" s="257" t="s">
        <v>57</v>
      </c>
      <c r="I103" s="257" t="s">
        <v>60</v>
      </c>
      <c r="J103" s="257" t="s">
        <v>2265</v>
      </c>
      <c r="K103" s="256"/>
    </row>
    <row r="104" ht="17.25" customHeight="1">
      <c r="B104" s="254"/>
      <c r="C104" s="259" t="s">
        <v>2266</v>
      </c>
      <c r="D104" s="259"/>
      <c r="E104" s="259"/>
      <c r="F104" s="260" t="s">
        <v>2267</v>
      </c>
      <c r="G104" s="261"/>
      <c r="H104" s="259"/>
      <c r="I104" s="259"/>
      <c r="J104" s="259" t="s">
        <v>2268</v>
      </c>
      <c r="K104" s="256"/>
    </row>
    <row r="105" ht="5.25" customHeight="1">
      <c r="B105" s="254"/>
      <c r="C105" s="257"/>
      <c r="D105" s="257"/>
      <c r="E105" s="257"/>
      <c r="F105" s="257"/>
      <c r="G105" s="273"/>
      <c r="H105" s="257"/>
      <c r="I105" s="257"/>
      <c r="J105" s="257"/>
      <c r="K105" s="256"/>
    </row>
    <row r="106" ht="15" customHeight="1">
      <c r="B106" s="254"/>
      <c r="C106" s="242" t="s">
        <v>56</v>
      </c>
      <c r="D106" s="262"/>
      <c r="E106" s="262"/>
      <c r="F106" s="264" t="s">
        <v>2269</v>
      </c>
      <c r="G106" s="273"/>
      <c r="H106" s="242" t="s">
        <v>2309</v>
      </c>
      <c r="I106" s="242" t="s">
        <v>2271</v>
      </c>
      <c r="J106" s="242">
        <v>20</v>
      </c>
      <c r="K106" s="256"/>
    </row>
    <row r="107" ht="15" customHeight="1">
      <c r="B107" s="254"/>
      <c r="C107" s="242" t="s">
        <v>2272</v>
      </c>
      <c r="D107" s="242"/>
      <c r="E107" s="242"/>
      <c r="F107" s="264" t="s">
        <v>2269</v>
      </c>
      <c r="G107" s="242"/>
      <c r="H107" s="242" t="s">
        <v>2309</v>
      </c>
      <c r="I107" s="242" t="s">
        <v>2271</v>
      </c>
      <c r="J107" s="242">
        <v>120</v>
      </c>
      <c r="K107" s="256"/>
    </row>
    <row r="108" ht="15" customHeight="1">
      <c r="B108" s="265"/>
      <c r="C108" s="242" t="s">
        <v>2274</v>
      </c>
      <c r="D108" s="242"/>
      <c r="E108" s="242"/>
      <c r="F108" s="264" t="s">
        <v>2275</v>
      </c>
      <c r="G108" s="242"/>
      <c r="H108" s="242" t="s">
        <v>2309</v>
      </c>
      <c r="I108" s="242" t="s">
        <v>2271</v>
      </c>
      <c r="J108" s="242">
        <v>50</v>
      </c>
      <c r="K108" s="256"/>
    </row>
    <row r="109" ht="15" customHeight="1">
      <c r="B109" s="265"/>
      <c r="C109" s="242" t="s">
        <v>2277</v>
      </c>
      <c r="D109" s="242"/>
      <c r="E109" s="242"/>
      <c r="F109" s="264" t="s">
        <v>2269</v>
      </c>
      <c r="G109" s="242"/>
      <c r="H109" s="242" t="s">
        <v>2309</v>
      </c>
      <c r="I109" s="242" t="s">
        <v>2279</v>
      </c>
      <c r="J109" s="242"/>
      <c r="K109" s="256"/>
    </row>
    <row r="110" ht="15" customHeight="1">
      <c r="B110" s="265"/>
      <c r="C110" s="242" t="s">
        <v>2288</v>
      </c>
      <c r="D110" s="242"/>
      <c r="E110" s="242"/>
      <c r="F110" s="264" t="s">
        <v>2275</v>
      </c>
      <c r="G110" s="242"/>
      <c r="H110" s="242" t="s">
        <v>2309</v>
      </c>
      <c r="I110" s="242" t="s">
        <v>2271</v>
      </c>
      <c r="J110" s="242">
        <v>50</v>
      </c>
      <c r="K110" s="256"/>
    </row>
    <row r="111" ht="15" customHeight="1">
      <c r="B111" s="265"/>
      <c r="C111" s="242" t="s">
        <v>2296</v>
      </c>
      <c r="D111" s="242"/>
      <c r="E111" s="242"/>
      <c r="F111" s="264" t="s">
        <v>2275</v>
      </c>
      <c r="G111" s="242"/>
      <c r="H111" s="242" t="s">
        <v>2309</v>
      </c>
      <c r="I111" s="242" t="s">
        <v>2271</v>
      </c>
      <c r="J111" s="242">
        <v>50</v>
      </c>
      <c r="K111" s="256"/>
    </row>
    <row r="112" ht="15" customHeight="1">
      <c r="B112" s="265"/>
      <c r="C112" s="242" t="s">
        <v>2294</v>
      </c>
      <c r="D112" s="242"/>
      <c r="E112" s="242"/>
      <c r="F112" s="264" t="s">
        <v>2275</v>
      </c>
      <c r="G112" s="242"/>
      <c r="H112" s="242" t="s">
        <v>2309</v>
      </c>
      <c r="I112" s="242" t="s">
        <v>2271</v>
      </c>
      <c r="J112" s="242">
        <v>50</v>
      </c>
      <c r="K112" s="256"/>
    </row>
    <row r="113" ht="15" customHeight="1">
      <c r="B113" s="265"/>
      <c r="C113" s="242" t="s">
        <v>56</v>
      </c>
      <c r="D113" s="242"/>
      <c r="E113" s="242"/>
      <c r="F113" s="264" t="s">
        <v>2269</v>
      </c>
      <c r="G113" s="242"/>
      <c r="H113" s="242" t="s">
        <v>2310</v>
      </c>
      <c r="I113" s="242" t="s">
        <v>2271</v>
      </c>
      <c r="J113" s="242">
        <v>20</v>
      </c>
      <c r="K113" s="256"/>
    </row>
    <row r="114" ht="15" customHeight="1">
      <c r="B114" s="265"/>
      <c r="C114" s="242" t="s">
        <v>2311</v>
      </c>
      <c r="D114" s="242"/>
      <c r="E114" s="242"/>
      <c r="F114" s="264" t="s">
        <v>2269</v>
      </c>
      <c r="G114" s="242"/>
      <c r="H114" s="242" t="s">
        <v>2312</v>
      </c>
      <c r="I114" s="242" t="s">
        <v>2271</v>
      </c>
      <c r="J114" s="242">
        <v>120</v>
      </c>
      <c r="K114" s="256"/>
    </row>
    <row r="115" ht="15" customHeight="1">
      <c r="B115" s="265"/>
      <c r="C115" s="242" t="s">
        <v>41</v>
      </c>
      <c r="D115" s="242"/>
      <c r="E115" s="242"/>
      <c r="F115" s="264" t="s">
        <v>2269</v>
      </c>
      <c r="G115" s="242"/>
      <c r="H115" s="242" t="s">
        <v>2313</v>
      </c>
      <c r="I115" s="242" t="s">
        <v>2304</v>
      </c>
      <c r="J115" s="242"/>
      <c r="K115" s="256"/>
    </row>
    <row r="116" ht="15" customHeight="1">
      <c r="B116" s="265"/>
      <c r="C116" s="242" t="s">
        <v>51</v>
      </c>
      <c r="D116" s="242"/>
      <c r="E116" s="242"/>
      <c r="F116" s="264" t="s">
        <v>2269</v>
      </c>
      <c r="G116" s="242"/>
      <c r="H116" s="242" t="s">
        <v>2314</v>
      </c>
      <c r="I116" s="242" t="s">
        <v>2304</v>
      </c>
      <c r="J116" s="242"/>
      <c r="K116" s="256"/>
    </row>
    <row r="117" ht="15" customHeight="1">
      <c r="B117" s="265"/>
      <c r="C117" s="242" t="s">
        <v>60</v>
      </c>
      <c r="D117" s="242"/>
      <c r="E117" s="242"/>
      <c r="F117" s="264" t="s">
        <v>2269</v>
      </c>
      <c r="G117" s="242"/>
      <c r="H117" s="242" t="s">
        <v>2315</v>
      </c>
      <c r="I117" s="242" t="s">
        <v>2316</v>
      </c>
      <c r="J117" s="242"/>
      <c r="K117" s="256"/>
    </row>
    <row r="118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ht="18.75" customHeight="1">
      <c r="B119" s="275"/>
      <c r="C119" s="239"/>
      <c r="D119" s="239"/>
      <c r="E119" s="239"/>
      <c r="F119" s="276"/>
      <c r="G119" s="239"/>
      <c r="H119" s="239"/>
      <c r="I119" s="239"/>
      <c r="J119" s="239"/>
      <c r="K119" s="275"/>
    </row>
    <row r="120" ht="18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</row>
    <row r="12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ht="45" customHeight="1">
      <c r="B122" s="280"/>
      <c r="C122" s="233" t="s">
        <v>2317</v>
      </c>
      <c r="D122" s="233"/>
      <c r="E122" s="233"/>
      <c r="F122" s="233"/>
      <c r="G122" s="233"/>
      <c r="H122" s="233"/>
      <c r="I122" s="233"/>
      <c r="J122" s="233"/>
      <c r="K122" s="281"/>
    </row>
    <row r="123" ht="17.25" customHeight="1">
      <c r="B123" s="282"/>
      <c r="C123" s="257" t="s">
        <v>2263</v>
      </c>
      <c r="D123" s="257"/>
      <c r="E123" s="257"/>
      <c r="F123" s="257" t="s">
        <v>2264</v>
      </c>
      <c r="G123" s="258"/>
      <c r="H123" s="257" t="s">
        <v>57</v>
      </c>
      <c r="I123" s="257" t="s">
        <v>60</v>
      </c>
      <c r="J123" s="257" t="s">
        <v>2265</v>
      </c>
      <c r="K123" s="283"/>
    </row>
    <row r="124" ht="17.25" customHeight="1">
      <c r="B124" s="282"/>
      <c r="C124" s="259" t="s">
        <v>2266</v>
      </c>
      <c r="D124" s="259"/>
      <c r="E124" s="259"/>
      <c r="F124" s="260" t="s">
        <v>2267</v>
      </c>
      <c r="G124" s="261"/>
      <c r="H124" s="259"/>
      <c r="I124" s="259"/>
      <c r="J124" s="259" t="s">
        <v>2268</v>
      </c>
      <c r="K124" s="283"/>
    </row>
    <row r="125" ht="5.25" customHeight="1">
      <c r="B125" s="284"/>
      <c r="C125" s="262"/>
      <c r="D125" s="262"/>
      <c r="E125" s="262"/>
      <c r="F125" s="262"/>
      <c r="G125" s="242"/>
      <c r="H125" s="262"/>
      <c r="I125" s="262"/>
      <c r="J125" s="262"/>
      <c r="K125" s="285"/>
    </row>
    <row r="126" ht="15" customHeight="1">
      <c r="B126" s="284"/>
      <c r="C126" s="242" t="s">
        <v>2272</v>
      </c>
      <c r="D126" s="262"/>
      <c r="E126" s="262"/>
      <c r="F126" s="264" t="s">
        <v>2269</v>
      </c>
      <c r="G126" s="242"/>
      <c r="H126" s="242" t="s">
        <v>2309</v>
      </c>
      <c r="I126" s="242" t="s">
        <v>2271</v>
      </c>
      <c r="J126" s="242">
        <v>120</v>
      </c>
      <c r="K126" s="286"/>
    </row>
    <row r="127" ht="15" customHeight="1">
      <c r="B127" s="284"/>
      <c r="C127" s="242" t="s">
        <v>2318</v>
      </c>
      <c r="D127" s="242"/>
      <c r="E127" s="242"/>
      <c r="F127" s="264" t="s">
        <v>2269</v>
      </c>
      <c r="G127" s="242"/>
      <c r="H127" s="242" t="s">
        <v>2319</v>
      </c>
      <c r="I127" s="242" t="s">
        <v>2271</v>
      </c>
      <c r="J127" s="242" t="s">
        <v>2320</v>
      </c>
      <c r="K127" s="286"/>
    </row>
    <row r="128" ht="15" customHeight="1">
      <c r="B128" s="284"/>
      <c r="C128" s="242" t="s">
        <v>2217</v>
      </c>
      <c r="D128" s="242"/>
      <c r="E128" s="242"/>
      <c r="F128" s="264" t="s">
        <v>2269</v>
      </c>
      <c r="G128" s="242"/>
      <c r="H128" s="242" t="s">
        <v>2321</v>
      </c>
      <c r="I128" s="242" t="s">
        <v>2271</v>
      </c>
      <c r="J128" s="242" t="s">
        <v>2320</v>
      </c>
      <c r="K128" s="286"/>
    </row>
    <row r="129" ht="15" customHeight="1">
      <c r="B129" s="284"/>
      <c r="C129" s="242" t="s">
        <v>2280</v>
      </c>
      <c r="D129" s="242"/>
      <c r="E129" s="242"/>
      <c r="F129" s="264" t="s">
        <v>2275</v>
      </c>
      <c r="G129" s="242"/>
      <c r="H129" s="242" t="s">
        <v>2281</v>
      </c>
      <c r="I129" s="242" t="s">
        <v>2271</v>
      </c>
      <c r="J129" s="242">
        <v>15</v>
      </c>
      <c r="K129" s="286"/>
    </row>
    <row r="130" ht="15" customHeight="1">
      <c r="B130" s="284"/>
      <c r="C130" s="266" t="s">
        <v>2282</v>
      </c>
      <c r="D130" s="266"/>
      <c r="E130" s="266"/>
      <c r="F130" s="267" t="s">
        <v>2275</v>
      </c>
      <c r="G130" s="266"/>
      <c r="H130" s="266" t="s">
        <v>2283</v>
      </c>
      <c r="I130" s="266" t="s">
        <v>2271</v>
      </c>
      <c r="J130" s="266">
        <v>15</v>
      </c>
      <c r="K130" s="286"/>
    </row>
    <row r="131" ht="15" customHeight="1">
      <c r="B131" s="284"/>
      <c r="C131" s="266" t="s">
        <v>2284</v>
      </c>
      <c r="D131" s="266"/>
      <c r="E131" s="266"/>
      <c r="F131" s="267" t="s">
        <v>2275</v>
      </c>
      <c r="G131" s="266"/>
      <c r="H131" s="266" t="s">
        <v>2285</v>
      </c>
      <c r="I131" s="266" t="s">
        <v>2271</v>
      </c>
      <c r="J131" s="266">
        <v>20</v>
      </c>
      <c r="K131" s="286"/>
    </row>
    <row r="132" ht="15" customHeight="1">
      <c r="B132" s="284"/>
      <c r="C132" s="266" t="s">
        <v>2286</v>
      </c>
      <c r="D132" s="266"/>
      <c r="E132" s="266"/>
      <c r="F132" s="267" t="s">
        <v>2275</v>
      </c>
      <c r="G132" s="266"/>
      <c r="H132" s="266" t="s">
        <v>2287</v>
      </c>
      <c r="I132" s="266" t="s">
        <v>2271</v>
      </c>
      <c r="J132" s="266">
        <v>20</v>
      </c>
      <c r="K132" s="286"/>
    </row>
    <row r="133" ht="15" customHeight="1">
      <c r="B133" s="284"/>
      <c r="C133" s="242" t="s">
        <v>2274</v>
      </c>
      <c r="D133" s="242"/>
      <c r="E133" s="242"/>
      <c r="F133" s="264" t="s">
        <v>2275</v>
      </c>
      <c r="G133" s="242"/>
      <c r="H133" s="242" t="s">
        <v>2309</v>
      </c>
      <c r="I133" s="242" t="s">
        <v>2271</v>
      </c>
      <c r="J133" s="242">
        <v>50</v>
      </c>
      <c r="K133" s="286"/>
    </row>
    <row r="134" ht="15" customHeight="1">
      <c r="B134" s="284"/>
      <c r="C134" s="242" t="s">
        <v>2288</v>
      </c>
      <c r="D134" s="242"/>
      <c r="E134" s="242"/>
      <c r="F134" s="264" t="s">
        <v>2275</v>
      </c>
      <c r="G134" s="242"/>
      <c r="H134" s="242" t="s">
        <v>2309</v>
      </c>
      <c r="I134" s="242" t="s">
        <v>2271</v>
      </c>
      <c r="J134" s="242">
        <v>50</v>
      </c>
      <c r="K134" s="286"/>
    </row>
    <row r="135" ht="15" customHeight="1">
      <c r="B135" s="284"/>
      <c r="C135" s="242" t="s">
        <v>2294</v>
      </c>
      <c r="D135" s="242"/>
      <c r="E135" s="242"/>
      <c r="F135" s="264" t="s">
        <v>2275</v>
      </c>
      <c r="G135" s="242"/>
      <c r="H135" s="242" t="s">
        <v>2309</v>
      </c>
      <c r="I135" s="242" t="s">
        <v>2271</v>
      </c>
      <c r="J135" s="242">
        <v>50</v>
      </c>
      <c r="K135" s="286"/>
    </row>
    <row r="136" ht="15" customHeight="1">
      <c r="B136" s="284"/>
      <c r="C136" s="242" t="s">
        <v>2296</v>
      </c>
      <c r="D136" s="242"/>
      <c r="E136" s="242"/>
      <c r="F136" s="264" t="s">
        <v>2275</v>
      </c>
      <c r="G136" s="242"/>
      <c r="H136" s="242" t="s">
        <v>2309</v>
      </c>
      <c r="I136" s="242" t="s">
        <v>2271</v>
      </c>
      <c r="J136" s="242">
        <v>50</v>
      </c>
      <c r="K136" s="286"/>
    </row>
    <row r="137" ht="15" customHeight="1">
      <c r="B137" s="284"/>
      <c r="C137" s="242" t="s">
        <v>2297</v>
      </c>
      <c r="D137" s="242"/>
      <c r="E137" s="242"/>
      <c r="F137" s="264" t="s">
        <v>2275</v>
      </c>
      <c r="G137" s="242"/>
      <c r="H137" s="242" t="s">
        <v>2322</v>
      </c>
      <c r="I137" s="242" t="s">
        <v>2271</v>
      </c>
      <c r="J137" s="242">
        <v>255</v>
      </c>
      <c r="K137" s="286"/>
    </row>
    <row r="138" ht="15" customHeight="1">
      <c r="B138" s="284"/>
      <c r="C138" s="242" t="s">
        <v>2299</v>
      </c>
      <c r="D138" s="242"/>
      <c r="E138" s="242"/>
      <c r="F138" s="264" t="s">
        <v>2269</v>
      </c>
      <c r="G138" s="242"/>
      <c r="H138" s="242" t="s">
        <v>2323</v>
      </c>
      <c r="I138" s="242" t="s">
        <v>2301</v>
      </c>
      <c r="J138" s="242"/>
      <c r="K138" s="286"/>
    </row>
    <row r="139" ht="15" customHeight="1">
      <c r="B139" s="284"/>
      <c r="C139" s="242" t="s">
        <v>2302</v>
      </c>
      <c r="D139" s="242"/>
      <c r="E139" s="242"/>
      <c r="F139" s="264" t="s">
        <v>2269</v>
      </c>
      <c r="G139" s="242"/>
      <c r="H139" s="242" t="s">
        <v>2324</v>
      </c>
      <c r="I139" s="242" t="s">
        <v>2304</v>
      </c>
      <c r="J139" s="242"/>
      <c r="K139" s="286"/>
    </row>
    <row r="140" ht="15" customHeight="1">
      <c r="B140" s="284"/>
      <c r="C140" s="242" t="s">
        <v>2305</v>
      </c>
      <c r="D140" s="242"/>
      <c r="E140" s="242"/>
      <c r="F140" s="264" t="s">
        <v>2269</v>
      </c>
      <c r="G140" s="242"/>
      <c r="H140" s="242" t="s">
        <v>2305</v>
      </c>
      <c r="I140" s="242" t="s">
        <v>2304</v>
      </c>
      <c r="J140" s="242"/>
      <c r="K140" s="286"/>
    </row>
    <row r="141" ht="15" customHeight="1">
      <c r="B141" s="284"/>
      <c r="C141" s="242" t="s">
        <v>41</v>
      </c>
      <c r="D141" s="242"/>
      <c r="E141" s="242"/>
      <c r="F141" s="264" t="s">
        <v>2269</v>
      </c>
      <c r="G141" s="242"/>
      <c r="H141" s="242" t="s">
        <v>2325</v>
      </c>
      <c r="I141" s="242" t="s">
        <v>2304</v>
      </c>
      <c r="J141" s="242"/>
      <c r="K141" s="286"/>
    </row>
    <row r="142" ht="15" customHeight="1">
      <c r="B142" s="284"/>
      <c r="C142" s="242" t="s">
        <v>2326</v>
      </c>
      <c r="D142" s="242"/>
      <c r="E142" s="242"/>
      <c r="F142" s="264" t="s">
        <v>2269</v>
      </c>
      <c r="G142" s="242"/>
      <c r="H142" s="242" t="s">
        <v>2327</v>
      </c>
      <c r="I142" s="242" t="s">
        <v>2304</v>
      </c>
      <c r="J142" s="242"/>
      <c r="K142" s="286"/>
    </row>
    <row r="143" ht="15" customHeight="1">
      <c r="B143" s="287"/>
      <c r="C143" s="288"/>
      <c r="D143" s="288"/>
      <c r="E143" s="288"/>
      <c r="F143" s="288"/>
      <c r="G143" s="288"/>
      <c r="H143" s="288"/>
      <c r="I143" s="288"/>
      <c r="J143" s="288"/>
      <c r="K143" s="289"/>
    </row>
    <row r="144" ht="18.75" customHeight="1">
      <c r="B144" s="239"/>
      <c r="C144" s="239"/>
      <c r="D144" s="239"/>
      <c r="E144" s="239"/>
      <c r="F144" s="276"/>
      <c r="G144" s="239"/>
      <c r="H144" s="239"/>
      <c r="I144" s="239"/>
      <c r="J144" s="239"/>
      <c r="K144" s="239"/>
    </row>
    <row r="145" ht="18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</row>
    <row r="146" ht="7.5" customHeight="1">
      <c r="B146" s="251"/>
      <c r="C146" s="252"/>
      <c r="D146" s="252"/>
      <c r="E146" s="252"/>
      <c r="F146" s="252"/>
      <c r="G146" s="252"/>
      <c r="H146" s="252"/>
      <c r="I146" s="252"/>
      <c r="J146" s="252"/>
      <c r="K146" s="253"/>
    </row>
    <row r="147" ht="45" customHeight="1">
      <c r="B147" s="254"/>
      <c r="C147" s="255" t="s">
        <v>2328</v>
      </c>
      <c r="D147" s="255"/>
      <c r="E147" s="255"/>
      <c r="F147" s="255"/>
      <c r="G147" s="255"/>
      <c r="H147" s="255"/>
      <c r="I147" s="255"/>
      <c r="J147" s="255"/>
      <c r="K147" s="256"/>
    </row>
    <row r="148" ht="17.25" customHeight="1">
      <c r="B148" s="254"/>
      <c r="C148" s="257" t="s">
        <v>2263</v>
      </c>
      <c r="D148" s="257"/>
      <c r="E148" s="257"/>
      <c r="F148" s="257" t="s">
        <v>2264</v>
      </c>
      <c r="G148" s="258"/>
      <c r="H148" s="257" t="s">
        <v>57</v>
      </c>
      <c r="I148" s="257" t="s">
        <v>60</v>
      </c>
      <c r="J148" s="257" t="s">
        <v>2265</v>
      </c>
      <c r="K148" s="256"/>
    </row>
    <row r="149" ht="17.25" customHeight="1">
      <c r="B149" s="254"/>
      <c r="C149" s="259" t="s">
        <v>2266</v>
      </c>
      <c r="D149" s="259"/>
      <c r="E149" s="259"/>
      <c r="F149" s="260" t="s">
        <v>2267</v>
      </c>
      <c r="G149" s="261"/>
      <c r="H149" s="259"/>
      <c r="I149" s="259"/>
      <c r="J149" s="259" t="s">
        <v>2268</v>
      </c>
      <c r="K149" s="256"/>
    </row>
    <row r="150" ht="5.25" customHeight="1">
      <c r="B150" s="265"/>
      <c r="C150" s="262"/>
      <c r="D150" s="262"/>
      <c r="E150" s="262"/>
      <c r="F150" s="262"/>
      <c r="G150" s="263"/>
      <c r="H150" s="262"/>
      <c r="I150" s="262"/>
      <c r="J150" s="262"/>
      <c r="K150" s="286"/>
    </row>
    <row r="151" ht="15" customHeight="1">
      <c r="B151" s="265"/>
      <c r="C151" s="290" t="s">
        <v>2272</v>
      </c>
      <c r="D151" s="242"/>
      <c r="E151" s="242"/>
      <c r="F151" s="291" t="s">
        <v>2269</v>
      </c>
      <c r="G151" s="242"/>
      <c r="H151" s="290" t="s">
        <v>2309</v>
      </c>
      <c r="I151" s="290" t="s">
        <v>2271</v>
      </c>
      <c r="J151" s="290">
        <v>120</v>
      </c>
      <c r="K151" s="286"/>
    </row>
    <row r="152" ht="15" customHeight="1">
      <c r="B152" s="265"/>
      <c r="C152" s="290" t="s">
        <v>2318</v>
      </c>
      <c r="D152" s="242"/>
      <c r="E152" s="242"/>
      <c r="F152" s="291" t="s">
        <v>2269</v>
      </c>
      <c r="G152" s="242"/>
      <c r="H152" s="290" t="s">
        <v>2329</v>
      </c>
      <c r="I152" s="290" t="s">
        <v>2271</v>
      </c>
      <c r="J152" s="290" t="s">
        <v>2320</v>
      </c>
      <c r="K152" s="286"/>
    </row>
    <row r="153" ht="15" customHeight="1">
      <c r="B153" s="265"/>
      <c r="C153" s="290" t="s">
        <v>2217</v>
      </c>
      <c r="D153" s="242"/>
      <c r="E153" s="242"/>
      <c r="F153" s="291" t="s">
        <v>2269</v>
      </c>
      <c r="G153" s="242"/>
      <c r="H153" s="290" t="s">
        <v>2330</v>
      </c>
      <c r="I153" s="290" t="s">
        <v>2271</v>
      </c>
      <c r="J153" s="290" t="s">
        <v>2320</v>
      </c>
      <c r="K153" s="286"/>
    </row>
    <row r="154" ht="15" customHeight="1">
      <c r="B154" s="265"/>
      <c r="C154" s="290" t="s">
        <v>2274</v>
      </c>
      <c r="D154" s="242"/>
      <c r="E154" s="242"/>
      <c r="F154" s="291" t="s">
        <v>2275</v>
      </c>
      <c r="G154" s="242"/>
      <c r="H154" s="290" t="s">
        <v>2309</v>
      </c>
      <c r="I154" s="290" t="s">
        <v>2271</v>
      </c>
      <c r="J154" s="290">
        <v>50</v>
      </c>
      <c r="K154" s="286"/>
    </row>
    <row r="155" ht="15" customHeight="1">
      <c r="B155" s="265"/>
      <c r="C155" s="290" t="s">
        <v>2277</v>
      </c>
      <c r="D155" s="242"/>
      <c r="E155" s="242"/>
      <c r="F155" s="291" t="s">
        <v>2269</v>
      </c>
      <c r="G155" s="242"/>
      <c r="H155" s="290" t="s">
        <v>2309</v>
      </c>
      <c r="I155" s="290" t="s">
        <v>2279</v>
      </c>
      <c r="J155" s="290"/>
      <c r="K155" s="286"/>
    </row>
    <row r="156" ht="15" customHeight="1">
      <c r="B156" s="265"/>
      <c r="C156" s="290" t="s">
        <v>2288</v>
      </c>
      <c r="D156" s="242"/>
      <c r="E156" s="242"/>
      <c r="F156" s="291" t="s">
        <v>2275</v>
      </c>
      <c r="G156" s="242"/>
      <c r="H156" s="290" t="s">
        <v>2309</v>
      </c>
      <c r="I156" s="290" t="s">
        <v>2271</v>
      </c>
      <c r="J156" s="290">
        <v>50</v>
      </c>
      <c r="K156" s="286"/>
    </row>
    <row r="157" ht="15" customHeight="1">
      <c r="B157" s="265"/>
      <c r="C157" s="290" t="s">
        <v>2296</v>
      </c>
      <c r="D157" s="242"/>
      <c r="E157" s="242"/>
      <c r="F157" s="291" t="s">
        <v>2275</v>
      </c>
      <c r="G157" s="242"/>
      <c r="H157" s="290" t="s">
        <v>2309</v>
      </c>
      <c r="I157" s="290" t="s">
        <v>2271</v>
      </c>
      <c r="J157" s="290">
        <v>50</v>
      </c>
      <c r="K157" s="286"/>
    </row>
    <row r="158" ht="15" customHeight="1">
      <c r="B158" s="265"/>
      <c r="C158" s="290" t="s">
        <v>2294</v>
      </c>
      <c r="D158" s="242"/>
      <c r="E158" s="242"/>
      <c r="F158" s="291" t="s">
        <v>2275</v>
      </c>
      <c r="G158" s="242"/>
      <c r="H158" s="290" t="s">
        <v>2309</v>
      </c>
      <c r="I158" s="290" t="s">
        <v>2271</v>
      </c>
      <c r="J158" s="290">
        <v>50</v>
      </c>
      <c r="K158" s="286"/>
    </row>
    <row r="159" ht="15" customHeight="1">
      <c r="B159" s="265"/>
      <c r="C159" s="290" t="s">
        <v>108</v>
      </c>
      <c r="D159" s="242"/>
      <c r="E159" s="242"/>
      <c r="F159" s="291" t="s">
        <v>2269</v>
      </c>
      <c r="G159" s="242"/>
      <c r="H159" s="290" t="s">
        <v>2331</v>
      </c>
      <c r="I159" s="290" t="s">
        <v>2271</v>
      </c>
      <c r="J159" s="290" t="s">
        <v>2332</v>
      </c>
      <c r="K159" s="286"/>
    </row>
    <row r="160" ht="15" customHeight="1">
      <c r="B160" s="265"/>
      <c r="C160" s="290" t="s">
        <v>2333</v>
      </c>
      <c r="D160" s="242"/>
      <c r="E160" s="242"/>
      <c r="F160" s="291" t="s">
        <v>2269</v>
      </c>
      <c r="G160" s="242"/>
      <c r="H160" s="290" t="s">
        <v>2334</v>
      </c>
      <c r="I160" s="290" t="s">
        <v>2304</v>
      </c>
      <c r="J160" s="290"/>
      <c r="K160" s="286"/>
    </row>
    <row r="161" ht="15" customHeight="1">
      <c r="B161" s="292"/>
      <c r="C161" s="274"/>
      <c r="D161" s="274"/>
      <c r="E161" s="274"/>
      <c r="F161" s="274"/>
      <c r="G161" s="274"/>
      <c r="H161" s="274"/>
      <c r="I161" s="274"/>
      <c r="J161" s="274"/>
      <c r="K161" s="293"/>
    </row>
    <row r="162" ht="18.75" customHeight="1">
      <c r="B162" s="239"/>
      <c r="C162" s="242"/>
      <c r="D162" s="242"/>
      <c r="E162" s="242"/>
      <c r="F162" s="264"/>
      <c r="G162" s="242"/>
      <c r="H162" s="242"/>
      <c r="I162" s="242"/>
      <c r="J162" s="242"/>
      <c r="K162" s="239"/>
    </row>
    <row r="163" ht="18.75" customHeight="1">
      <c r="B163" s="250"/>
      <c r="C163" s="250"/>
      <c r="D163" s="250"/>
      <c r="E163" s="250"/>
      <c r="F163" s="250"/>
      <c r="G163" s="250"/>
      <c r="H163" s="250"/>
      <c r="I163" s="250"/>
      <c r="J163" s="250"/>
      <c r="K163" s="250"/>
    </row>
    <row r="164" ht="7.5" customHeight="1">
      <c r="B164" s="229"/>
      <c r="C164" s="230"/>
      <c r="D164" s="230"/>
      <c r="E164" s="230"/>
      <c r="F164" s="230"/>
      <c r="G164" s="230"/>
      <c r="H164" s="230"/>
      <c r="I164" s="230"/>
      <c r="J164" s="230"/>
      <c r="K164" s="231"/>
    </row>
    <row r="165" ht="45" customHeight="1">
      <c r="B165" s="232"/>
      <c r="C165" s="233" t="s">
        <v>2335</v>
      </c>
      <c r="D165" s="233"/>
      <c r="E165" s="233"/>
      <c r="F165" s="233"/>
      <c r="G165" s="233"/>
      <c r="H165" s="233"/>
      <c r="I165" s="233"/>
      <c r="J165" s="233"/>
      <c r="K165" s="234"/>
    </row>
    <row r="166" ht="17.25" customHeight="1">
      <c r="B166" s="232"/>
      <c r="C166" s="257" t="s">
        <v>2263</v>
      </c>
      <c r="D166" s="257"/>
      <c r="E166" s="257"/>
      <c r="F166" s="257" t="s">
        <v>2264</v>
      </c>
      <c r="G166" s="294"/>
      <c r="H166" s="295" t="s">
        <v>57</v>
      </c>
      <c r="I166" s="295" t="s">
        <v>60</v>
      </c>
      <c r="J166" s="257" t="s">
        <v>2265</v>
      </c>
      <c r="K166" s="234"/>
    </row>
    <row r="167" ht="17.25" customHeight="1">
      <c r="B167" s="235"/>
      <c r="C167" s="259" t="s">
        <v>2266</v>
      </c>
      <c r="D167" s="259"/>
      <c r="E167" s="259"/>
      <c r="F167" s="260" t="s">
        <v>2267</v>
      </c>
      <c r="G167" s="296"/>
      <c r="H167" s="297"/>
      <c r="I167" s="297"/>
      <c r="J167" s="259" t="s">
        <v>2268</v>
      </c>
      <c r="K167" s="237"/>
    </row>
    <row r="168" ht="5.25" customHeight="1">
      <c r="B168" s="265"/>
      <c r="C168" s="262"/>
      <c r="D168" s="262"/>
      <c r="E168" s="262"/>
      <c r="F168" s="262"/>
      <c r="G168" s="263"/>
      <c r="H168" s="262"/>
      <c r="I168" s="262"/>
      <c r="J168" s="262"/>
      <c r="K168" s="286"/>
    </row>
    <row r="169" ht="15" customHeight="1">
      <c r="B169" s="265"/>
      <c r="C169" s="242" t="s">
        <v>2272</v>
      </c>
      <c r="D169" s="242"/>
      <c r="E169" s="242"/>
      <c r="F169" s="264" t="s">
        <v>2269</v>
      </c>
      <c r="G169" s="242"/>
      <c r="H169" s="242" t="s">
        <v>2309</v>
      </c>
      <c r="I169" s="242" t="s">
        <v>2271</v>
      </c>
      <c r="J169" s="242">
        <v>120</v>
      </c>
      <c r="K169" s="286"/>
    </row>
    <row r="170" ht="15" customHeight="1">
      <c r="B170" s="265"/>
      <c r="C170" s="242" t="s">
        <v>2318</v>
      </c>
      <c r="D170" s="242"/>
      <c r="E170" s="242"/>
      <c r="F170" s="264" t="s">
        <v>2269</v>
      </c>
      <c r="G170" s="242"/>
      <c r="H170" s="242" t="s">
        <v>2319</v>
      </c>
      <c r="I170" s="242" t="s">
        <v>2271</v>
      </c>
      <c r="J170" s="242" t="s">
        <v>2320</v>
      </c>
      <c r="K170" s="286"/>
    </row>
    <row r="171" ht="15" customHeight="1">
      <c r="B171" s="265"/>
      <c r="C171" s="242" t="s">
        <v>2217</v>
      </c>
      <c r="D171" s="242"/>
      <c r="E171" s="242"/>
      <c r="F171" s="264" t="s">
        <v>2269</v>
      </c>
      <c r="G171" s="242"/>
      <c r="H171" s="242" t="s">
        <v>2336</v>
      </c>
      <c r="I171" s="242" t="s">
        <v>2271</v>
      </c>
      <c r="J171" s="242" t="s">
        <v>2320</v>
      </c>
      <c r="K171" s="286"/>
    </row>
    <row r="172" ht="15" customHeight="1">
      <c r="B172" s="265"/>
      <c r="C172" s="242" t="s">
        <v>2274</v>
      </c>
      <c r="D172" s="242"/>
      <c r="E172" s="242"/>
      <c r="F172" s="264" t="s">
        <v>2275</v>
      </c>
      <c r="G172" s="242"/>
      <c r="H172" s="242" t="s">
        <v>2336</v>
      </c>
      <c r="I172" s="242" t="s">
        <v>2271</v>
      </c>
      <c r="J172" s="242">
        <v>50</v>
      </c>
      <c r="K172" s="286"/>
    </row>
    <row r="173" ht="15" customHeight="1">
      <c r="B173" s="265"/>
      <c r="C173" s="242" t="s">
        <v>2277</v>
      </c>
      <c r="D173" s="242"/>
      <c r="E173" s="242"/>
      <c r="F173" s="264" t="s">
        <v>2269</v>
      </c>
      <c r="G173" s="242"/>
      <c r="H173" s="242" t="s">
        <v>2336</v>
      </c>
      <c r="I173" s="242" t="s">
        <v>2279</v>
      </c>
      <c r="J173" s="242"/>
      <c r="K173" s="286"/>
    </row>
    <row r="174" ht="15" customHeight="1">
      <c r="B174" s="265"/>
      <c r="C174" s="242" t="s">
        <v>2288</v>
      </c>
      <c r="D174" s="242"/>
      <c r="E174" s="242"/>
      <c r="F174" s="264" t="s">
        <v>2275</v>
      </c>
      <c r="G174" s="242"/>
      <c r="H174" s="242" t="s">
        <v>2336</v>
      </c>
      <c r="I174" s="242" t="s">
        <v>2271</v>
      </c>
      <c r="J174" s="242">
        <v>50</v>
      </c>
      <c r="K174" s="286"/>
    </row>
    <row r="175" ht="15" customHeight="1">
      <c r="B175" s="265"/>
      <c r="C175" s="242" t="s">
        <v>2296</v>
      </c>
      <c r="D175" s="242"/>
      <c r="E175" s="242"/>
      <c r="F175" s="264" t="s">
        <v>2275</v>
      </c>
      <c r="G175" s="242"/>
      <c r="H175" s="242" t="s">
        <v>2336</v>
      </c>
      <c r="I175" s="242" t="s">
        <v>2271</v>
      </c>
      <c r="J175" s="242">
        <v>50</v>
      </c>
      <c r="K175" s="286"/>
    </row>
    <row r="176" ht="15" customHeight="1">
      <c r="B176" s="265"/>
      <c r="C176" s="242" t="s">
        <v>2294</v>
      </c>
      <c r="D176" s="242"/>
      <c r="E176" s="242"/>
      <c r="F176" s="264" t="s">
        <v>2275</v>
      </c>
      <c r="G176" s="242"/>
      <c r="H176" s="242" t="s">
        <v>2336</v>
      </c>
      <c r="I176" s="242" t="s">
        <v>2271</v>
      </c>
      <c r="J176" s="242">
        <v>50</v>
      </c>
      <c r="K176" s="286"/>
    </row>
    <row r="177" ht="15" customHeight="1">
      <c r="B177" s="265"/>
      <c r="C177" s="242" t="s">
        <v>128</v>
      </c>
      <c r="D177" s="242"/>
      <c r="E177" s="242"/>
      <c r="F177" s="264" t="s">
        <v>2269</v>
      </c>
      <c r="G177" s="242"/>
      <c r="H177" s="242" t="s">
        <v>2337</v>
      </c>
      <c r="I177" s="242" t="s">
        <v>2338</v>
      </c>
      <c r="J177" s="242"/>
      <c r="K177" s="286"/>
    </row>
    <row r="178" ht="15" customHeight="1">
      <c r="B178" s="265"/>
      <c r="C178" s="242" t="s">
        <v>60</v>
      </c>
      <c r="D178" s="242"/>
      <c r="E178" s="242"/>
      <c r="F178" s="264" t="s">
        <v>2269</v>
      </c>
      <c r="G178" s="242"/>
      <c r="H178" s="242" t="s">
        <v>2339</v>
      </c>
      <c r="I178" s="242" t="s">
        <v>2340</v>
      </c>
      <c r="J178" s="242">
        <v>1</v>
      </c>
      <c r="K178" s="286"/>
    </row>
    <row r="179" ht="15" customHeight="1">
      <c r="B179" s="265"/>
      <c r="C179" s="242" t="s">
        <v>56</v>
      </c>
      <c r="D179" s="242"/>
      <c r="E179" s="242"/>
      <c r="F179" s="264" t="s">
        <v>2269</v>
      </c>
      <c r="G179" s="242"/>
      <c r="H179" s="242" t="s">
        <v>2341</v>
      </c>
      <c r="I179" s="242" t="s">
        <v>2271</v>
      </c>
      <c r="J179" s="242">
        <v>20</v>
      </c>
      <c r="K179" s="286"/>
    </row>
    <row r="180" ht="15" customHeight="1">
      <c r="B180" s="265"/>
      <c r="C180" s="242" t="s">
        <v>57</v>
      </c>
      <c r="D180" s="242"/>
      <c r="E180" s="242"/>
      <c r="F180" s="264" t="s">
        <v>2269</v>
      </c>
      <c r="G180" s="242"/>
      <c r="H180" s="242" t="s">
        <v>2342</v>
      </c>
      <c r="I180" s="242" t="s">
        <v>2271</v>
      </c>
      <c r="J180" s="242">
        <v>255</v>
      </c>
      <c r="K180" s="286"/>
    </row>
    <row r="181" ht="15" customHeight="1">
      <c r="B181" s="265"/>
      <c r="C181" s="242" t="s">
        <v>129</v>
      </c>
      <c r="D181" s="242"/>
      <c r="E181" s="242"/>
      <c r="F181" s="264" t="s">
        <v>2269</v>
      </c>
      <c r="G181" s="242"/>
      <c r="H181" s="242" t="s">
        <v>2233</v>
      </c>
      <c r="I181" s="242" t="s">
        <v>2271</v>
      </c>
      <c r="J181" s="242">
        <v>10</v>
      </c>
      <c r="K181" s="286"/>
    </row>
    <row r="182" ht="15" customHeight="1">
      <c r="B182" s="265"/>
      <c r="C182" s="242" t="s">
        <v>130</v>
      </c>
      <c r="D182" s="242"/>
      <c r="E182" s="242"/>
      <c r="F182" s="264" t="s">
        <v>2269</v>
      </c>
      <c r="G182" s="242"/>
      <c r="H182" s="242" t="s">
        <v>2343</v>
      </c>
      <c r="I182" s="242" t="s">
        <v>2304</v>
      </c>
      <c r="J182" s="242"/>
      <c r="K182" s="286"/>
    </row>
    <row r="183" ht="15" customHeight="1">
      <c r="B183" s="265"/>
      <c r="C183" s="242" t="s">
        <v>2344</v>
      </c>
      <c r="D183" s="242"/>
      <c r="E183" s="242"/>
      <c r="F183" s="264" t="s">
        <v>2269</v>
      </c>
      <c r="G183" s="242"/>
      <c r="H183" s="242" t="s">
        <v>2345</v>
      </c>
      <c r="I183" s="242" t="s">
        <v>2304</v>
      </c>
      <c r="J183" s="242"/>
      <c r="K183" s="286"/>
    </row>
    <row r="184" ht="15" customHeight="1">
      <c r="B184" s="265"/>
      <c r="C184" s="242" t="s">
        <v>2333</v>
      </c>
      <c r="D184" s="242"/>
      <c r="E184" s="242"/>
      <c r="F184" s="264" t="s">
        <v>2269</v>
      </c>
      <c r="G184" s="242"/>
      <c r="H184" s="242" t="s">
        <v>2346</v>
      </c>
      <c r="I184" s="242" t="s">
        <v>2304</v>
      </c>
      <c r="J184" s="242"/>
      <c r="K184" s="286"/>
    </row>
    <row r="185" ht="15" customHeight="1">
      <c r="B185" s="265"/>
      <c r="C185" s="242" t="s">
        <v>132</v>
      </c>
      <c r="D185" s="242"/>
      <c r="E185" s="242"/>
      <c r="F185" s="264" t="s">
        <v>2275</v>
      </c>
      <c r="G185" s="242"/>
      <c r="H185" s="242" t="s">
        <v>2347</v>
      </c>
      <c r="I185" s="242" t="s">
        <v>2271</v>
      </c>
      <c r="J185" s="242">
        <v>50</v>
      </c>
      <c r="K185" s="286"/>
    </row>
    <row r="186" ht="15" customHeight="1">
      <c r="B186" s="265"/>
      <c r="C186" s="242" t="s">
        <v>2348</v>
      </c>
      <c r="D186" s="242"/>
      <c r="E186" s="242"/>
      <c r="F186" s="264" t="s">
        <v>2275</v>
      </c>
      <c r="G186" s="242"/>
      <c r="H186" s="242" t="s">
        <v>2349</v>
      </c>
      <c r="I186" s="242" t="s">
        <v>2350</v>
      </c>
      <c r="J186" s="242"/>
      <c r="K186" s="286"/>
    </row>
    <row r="187" ht="15" customHeight="1">
      <c r="B187" s="265"/>
      <c r="C187" s="242" t="s">
        <v>2351</v>
      </c>
      <c r="D187" s="242"/>
      <c r="E187" s="242"/>
      <c r="F187" s="264" t="s">
        <v>2275</v>
      </c>
      <c r="G187" s="242"/>
      <c r="H187" s="242" t="s">
        <v>2352</v>
      </c>
      <c r="I187" s="242" t="s">
        <v>2350</v>
      </c>
      <c r="J187" s="242"/>
      <c r="K187" s="286"/>
    </row>
    <row r="188" ht="15" customHeight="1">
      <c r="B188" s="265"/>
      <c r="C188" s="242" t="s">
        <v>2353</v>
      </c>
      <c r="D188" s="242"/>
      <c r="E188" s="242"/>
      <c r="F188" s="264" t="s">
        <v>2275</v>
      </c>
      <c r="G188" s="242"/>
      <c r="H188" s="242" t="s">
        <v>2354</v>
      </c>
      <c r="I188" s="242" t="s">
        <v>2350</v>
      </c>
      <c r="J188" s="242"/>
      <c r="K188" s="286"/>
    </row>
    <row r="189" ht="15" customHeight="1">
      <c r="B189" s="265"/>
      <c r="C189" s="298" t="s">
        <v>2355</v>
      </c>
      <c r="D189" s="242"/>
      <c r="E189" s="242"/>
      <c r="F189" s="264" t="s">
        <v>2275</v>
      </c>
      <c r="G189" s="242"/>
      <c r="H189" s="242" t="s">
        <v>2356</v>
      </c>
      <c r="I189" s="242" t="s">
        <v>2357</v>
      </c>
      <c r="J189" s="299" t="s">
        <v>2358</v>
      </c>
      <c r="K189" s="286"/>
    </row>
    <row r="190" ht="15" customHeight="1">
      <c r="B190" s="265"/>
      <c r="C190" s="249" t="s">
        <v>45</v>
      </c>
      <c r="D190" s="242"/>
      <c r="E190" s="242"/>
      <c r="F190" s="264" t="s">
        <v>2269</v>
      </c>
      <c r="G190" s="242"/>
      <c r="H190" s="239" t="s">
        <v>2359</v>
      </c>
      <c r="I190" s="242" t="s">
        <v>2360</v>
      </c>
      <c r="J190" s="242"/>
      <c r="K190" s="286"/>
    </row>
    <row r="191" ht="15" customHeight="1">
      <c r="B191" s="265"/>
      <c r="C191" s="249" t="s">
        <v>2361</v>
      </c>
      <c r="D191" s="242"/>
      <c r="E191" s="242"/>
      <c r="F191" s="264" t="s">
        <v>2269</v>
      </c>
      <c r="G191" s="242"/>
      <c r="H191" s="242" t="s">
        <v>2362</v>
      </c>
      <c r="I191" s="242" t="s">
        <v>2304</v>
      </c>
      <c r="J191" s="242"/>
      <c r="K191" s="286"/>
    </row>
    <row r="192" ht="15" customHeight="1">
      <c r="B192" s="265"/>
      <c r="C192" s="249" t="s">
        <v>2363</v>
      </c>
      <c r="D192" s="242"/>
      <c r="E192" s="242"/>
      <c r="F192" s="264" t="s">
        <v>2269</v>
      </c>
      <c r="G192" s="242"/>
      <c r="H192" s="242" t="s">
        <v>2364</v>
      </c>
      <c r="I192" s="242" t="s">
        <v>2304</v>
      </c>
      <c r="J192" s="242"/>
      <c r="K192" s="286"/>
    </row>
    <row r="193" ht="15" customHeight="1">
      <c r="B193" s="265"/>
      <c r="C193" s="249" t="s">
        <v>2365</v>
      </c>
      <c r="D193" s="242"/>
      <c r="E193" s="242"/>
      <c r="F193" s="264" t="s">
        <v>2275</v>
      </c>
      <c r="G193" s="242"/>
      <c r="H193" s="242" t="s">
        <v>2366</v>
      </c>
      <c r="I193" s="242" t="s">
        <v>2304</v>
      </c>
      <c r="J193" s="242"/>
      <c r="K193" s="286"/>
    </row>
    <row r="194" ht="15" customHeight="1">
      <c r="B194" s="292"/>
      <c r="C194" s="300"/>
      <c r="D194" s="274"/>
      <c r="E194" s="274"/>
      <c r="F194" s="274"/>
      <c r="G194" s="274"/>
      <c r="H194" s="274"/>
      <c r="I194" s="274"/>
      <c r="J194" s="274"/>
      <c r="K194" s="293"/>
    </row>
    <row r="195" ht="18.75" customHeight="1">
      <c r="B195" s="239"/>
      <c r="C195" s="242"/>
      <c r="D195" s="242"/>
      <c r="E195" s="242"/>
      <c r="F195" s="264"/>
      <c r="G195" s="242"/>
      <c r="H195" s="242"/>
      <c r="I195" s="242"/>
      <c r="J195" s="242"/>
      <c r="K195" s="239"/>
    </row>
    <row r="196" ht="18.75" customHeight="1">
      <c r="B196" s="239"/>
      <c r="C196" s="242"/>
      <c r="D196" s="242"/>
      <c r="E196" s="242"/>
      <c r="F196" s="264"/>
      <c r="G196" s="242"/>
      <c r="H196" s="242"/>
      <c r="I196" s="242"/>
      <c r="J196" s="242"/>
      <c r="K196" s="239"/>
    </row>
    <row r="197" ht="18.75" customHeight="1">
      <c r="B197" s="250"/>
      <c r="C197" s="250"/>
      <c r="D197" s="250"/>
      <c r="E197" s="250"/>
      <c r="F197" s="250"/>
      <c r="G197" s="250"/>
      <c r="H197" s="250"/>
      <c r="I197" s="250"/>
      <c r="J197" s="250"/>
      <c r="K197" s="250"/>
    </row>
    <row r="198" ht="13.5">
      <c r="B198" s="229"/>
      <c r="C198" s="230"/>
      <c r="D198" s="230"/>
      <c r="E198" s="230"/>
      <c r="F198" s="230"/>
      <c r="G198" s="230"/>
      <c r="H198" s="230"/>
      <c r="I198" s="230"/>
      <c r="J198" s="230"/>
      <c r="K198" s="231"/>
    </row>
    <row r="199" ht="21">
      <c r="B199" s="232"/>
      <c r="C199" s="233" t="s">
        <v>2367</v>
      </c>
      <c r="D199" s="233"/>
      <c r="E199" s="233"/>
      <c r="F199" s="233"/>
      <c r="G199" s="233"/>
      <c r="H199" s="233"/>
      <c r="I199" s="233"/>
      <c r="J199" s="233"/>
      <c r="K199" s="234"/>
    </row>
    <row r="200" ht="25.5" customHeight="1">
      <c r="B200" s="232"/>
      <c r="C200" s="301" t="s">
        <v>2368</v>
      </c>
      <c r="D200" s="301"/>
      <c r="E200" s="301"/>
      <c r="F200" s="301" t="s">
        <v>2369</v>
      </c>
      <c r="G200" s="302"/>
      <c r="H200" s="301" t="s">
        <v>2370</v>
      </c>
      <c r="I200" s="301"/>
      <c r="J200" s="301"/>
      <c r="K200" s="234"/>
    </row>
    <row r="201" ht="5.25" customHeight="1">
      <c r="B201" s="265"/>
      <c r="C201" s="262"/>
      <c r="D201" s="262"/>
      <c r="E201" s="262"/>
      <c r="F201" s="262"/>
      <c r="G201" s="242"/>
      <c r="H201" s="262"/>
      <c r="I201" s="262"/>
      <c r="J201" s="262"/>
      <c r="K201" s="286"/>
    </row>
    <row r="202" ht="15" customHeight="1">
      <c r="B202" s="265"/>
      <c r="C202" s="242" t="s">
        <v>2360</v>
      </c>
      <c r="D202" s="242"/>
      <c r="E202" s="242"/>
      <c r="F202" s="264" t="s">
        <v>46</v>
      </c>
      <c r="G202" s="242"/>
      <c r="H202" s="242" t="s">
        <v>2371</v>
      </c>
      <c r="I202" s="242"/>
      <c r="J202" s="242"/>
      <c r="K202" s="286"/>
    </row>
    <row r="203" ht="15" customHeight="1">
      <c r="B203" s="265"/>
      <c r="C203" s="271"/>
      <c r="D203" s="242"/>
      <c r="E203" s="242"/>
      <c r="F203" s="264" t="s">
        <v>47</v>
      </c>
      <c r="G203" s="242"/>
      <c r="H203" s="242" t="s">
        <v>2372</v>
      </c>
      <c r="I203" s="242"/>
      <c r="J203" s="242"/>
      <c r="K203" s="286"/>
    </row>
    <row r="204" ht="15" customHeight="1">
      <c r="B204" s="265"/>
      <c r="C204" s="271"/>
      <c r="D204" s="242"/>
      <c r="E204" s="242"/>
      <c r="F204" s="264" t="s">
        <v>50</v>
      </c>
      <c r="G204" s="242"/>
      <c r="H204" s="242" t="s">
        <v>2373</v>
      </c>
      <c r="I204" s="242"/>
      <c r="J204" s="242"/>
      <c r="K204" s="286"/>
    </row>
    <row r="205" ht="15" customHeight="1">
      <c r="B205" s="265"/>
      <c r="C205" s="242"/>
      <c r="D205" s="242"/>
      <c r="E205" s="242"/>
      <c r="F205" s="264" t="s">
        <v>48</v>
      </c>
      <c r="G205" s="242"/>
      <c r="H205" s="242" t="s">
        <v>2374</v>
      </c>
      <c r="I205" s="242"/>
      <c r="J205" s="242"/>
      <c r="K205" s="286"/>
    </row>
    <row r="206" ht="15" customHeight="1">
      <c r="B206" s="265"/>
      <c r="C206" s="242"/>
      <c r="D206" s="242"/>
      <c r="E206" s="242"/>
      <c r="F206" s="264" t="s">
        <v>49</v>
      </c>
      <c r="G206" s="242"/>
      <c r="H206" s="242" t="s">
        <v>2375</v>
      </c>
      <c r="I206" s="242"/>
      <c r="J206" s="242"/>
      <c r="K206" s="286"/>
    </row>
    <row r="207" ht="15" customHeight="1">
      <c r="B207" s="265"/>
      <c r="C207" s="242"/>
      <c r="D207" s="242"/>
      <c r="E207" s="242"/>
      <c r="F207" s="264"/>
      <c r="G207" s="242"/>
      <c r="H207" s="242"/>
      <c r="I207" s="242"/>
      <c r="J207" s="242"/>
      <c r="K207" s="286"/>
    </row>
    <row r="208" ht="15" customHeight="1">
      <c r="B208" s="265"/>
      <c r="C208" s="242" t="s">
        <v>2316</v>
      </c>
      <c r="D208" s="242"/>
      <c r="E208" s="242"/>
      <c r="F208" s="264" t="s">
        <v>82</v>
      </c>
      <c r="G208" s="242"/>
      <c r="H208" s="242" t="s">
        <v>2376</v>
      </c>
      <c r="I208" s="242"/>
      <c r="J208" s="242"/>
      <c r="K208" s="286"/>
    </row>
    <row r="209" ht="15" customHeight="1">
      <c r="B209" s="265"/>
      <c r="C209" s="271"/>
      <c r="D209" s="242"/>
      <c r="E209" s="242"/>
      <c r="F209" s="264" t="s">
        <v>2212</v>
      </c>
      <c r="G209" s="242"/>
      <c r="H209" s="242" t="s">
        <v>2213</v>
      </c>
      <c r="I209" s="242"/>
      <c r="J209" s="242"/>
      <c r="K209" s="286"/>
    </row>
    <row r="210" ht="15" customHeight="1">
      <c r="B210" s="265"/>
      <c r="C210" s="242"/>
      <c r="D210" s="242"/>
      <c r="E210" s="242"/>
      <c r="F210" s="264" t="s">
        <v>2210</v>
      </c>
      <c r="G210" s="242"/>
      <c r="H210" s="242" t="s">
        <v>2377</v>
      </c>
      <c r="I210" s="242"/>
      <c r="J210" s="242"/>
      <c r="K210" s="286"/>
    </row>
    <row r="211" ht="15" customHeight="1">
      <c r="B211" s="303"/>
      <c r="C211" s="271"/>
      <c r="D211" s="271"/>
      <c r="E211" s="271"/>
      <c r="F211" s="264" t="s">
        <v>2214</v>
      </c>
      <c r="G211" s="249"/>
      <c r="H211" s="290" t="s">
        <v>2215</v>
      </c>
      <c r="I211" s="290"/>
      <c r="J211" s="290"/>
      <c r="K211" s="304"/>
    </row>
    <row r="212" ht="15" customHeight="1">
      <c r="B212" s="303"/>
      <c r="C212" s="271"/>
      <c r="D212" s="271"/>
      <c r="E212" s="271"/>
      <c r="F212" s="264" t="s">
        <v>2216</v>
      </c>
      <c r="G212" s="249"/>
      <c r="H212" s="290" t="s">
        <v>2074</v>
      </c>
      <c r="I212" s="290"/>
      <c r="J212" s="290"/>
      <c r="K212" s="304"/>
    </row>
    <row r="213" ht="15" customHeight="1">
      <c r="B213" s="303"/>
      <c r="C213" s="271"/>
      <c r="D213" s="271"/>
      <c r="E213" s="271"/>
      <c r="F213" s="305"/>
      <c r="G213" s="249"/>
      <c r="H213" s="306"/>
      <c r="I213" s="306"/>
      <c r="J213" s="306"/>
      <c r="K213" s="304"/>
    </row>
    <row r="214" ht="15" customHeight="1">
      <c r="B214" s="303"/>
      <c r="C214" s="242" t="s">
        <v>2340</v>
      </c>
      <c r="D214" s="271"/>
      <c r="E214" s="271"/>
      <c r="F214" s="264">
        <v>1</v>
      </c>
      <c r="G214" s="249"/>
      <c r="H214" s="290" t="s">
        <v>2378</v>
      </c>
      <c r="I214" s="290"/>
      <c r="J214" s="290"/>
      <c r="K214" s="304"/>
    </row>
    <row r="215" ht="15" customHeight="1">
      <c r="B215" s="303"/>
      <c r="C215" s="271"/>
      <c r="D215" s="271"/>
      <c r="E215" s="271"/>
      <c r="F215" s="264">
        <v>2</v>
      </c>
      <c r="G215" s="249"/>
      <c r="H215" s="290" t="s">
        <v>2379</v>
      </c>
      <c r="I215" s="290"/>
      <c r="J215" s="290"/>
      <c r="K215" s="304"/>
    </row>
    <row r="216" ht="15" customHeight="1">
      <c r="B216" s="303"/>
      <c r="C216" s="271"/>
      <c r="D216" s="271"/>
      <c r="E216" s="271"/>
      <c r="F216" s="264">
        <v>3</v>
      </c>
      <c r="G216" s="249"/>
      <c r="H216" s="290" t="s">
        <v>2380</v>
      </c>
      <c r="I216" s="290"/>
      <c r="J216" s="290"/>
      <c r="K216" s="304"/>
    </row>
    <row r="217" ht="15" customHeight="1">
      <c r="B217" s="303"/>
      <c r="C217" s="271"/>
      <c r="D217" s="271"/>
      <c r="E217" s="271"/>
      <c r="F217" s="264">
        <v>4</v>
      </c>
      <c r="G217" s="249"/>
      <c r="H217" s="290" t="s">
        <v>2381</v>
      </c>
      <c r="I217" s="290"/>
      <c r="J217" s="290"/>
      <c r="K217" s="304"/>
    </row>
    <row r="218" ht="12.75" customHeight="1">
      <c r="B218" s="307"/>
      <c r="C218" s="308"/>
      <c r="D218" s="308"/>
      <c r="E218" s="308"/>
      <c r="F218" s="308"/>
      <c r="G218" s="308"/>
      <c r="H218" s="308"/>
      <c r="I218" s="308"/>
      <c r="J218" s="308"/>
      <c r="K218" s="30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2019-03-01T05:46:19Z</dcterms:created>
  <dcterms:modified xsi:type="dcterms:W3CDTF">2019-03-01T05:46:27Z</dcterms:modified>
</cp:coreProperties>
</file>